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70" windowHeight="6315" activeTab="2"/>
  </bookViews>
  <sheets>
    <sheet name="FRP" sheetId="1" r:id="rId1"/>
    <sheet name="VRP" sheetId="2" r:id="rId2"/>
    <sheet name="NTVRP" sheetId="3" r:id="rId3"/>
    <sheet name="PWS" sheetId="4" r:id="rId4"/>
    <sheet name="SOPEP" sheetId="5" r:id="rId5"/>
    <sheet name="Sheet4" sheetId="6" r:id="rId6"/>
    <sheet name="Sheet5" sheetId="7" r:id="rId7"/>
    <sheet name="Sheet6" sheetId="8" r:id="rId8"/>
    <sheet name="Sheet7" sheetId="9" r:id="rId9"/>
    <sheet name="Sheet8" sheetId="10" r:id="rId10"/>
    <sheet name="Sheet9" sheetId="11" r:id="rId11"/>
    <sheet name="Sheet10" sheetId="12" r:id="rId12"/>
    <sheet name="Sheet11" sheetId="13" r:id="rId13"/>
    <sheet name="Sheet12" sheetId="14" r:id="rId14"/>
    <sheet name="Sheet13" sheetId="15" r:id="rId15"/>
    <sheet name="Sheet14" sheetId="16" r:id="rId16"/>
    <sheet name="Sheet15" sheetId="17" r:id="rId17"/>
    <sheet name="Sheet16" sheetId="18" r:id="rId18"/>
  </sheets>
  <definedNames/>
  <calcPr fullCalcOnLoad="1"/>
</workbook>
</file>

<file path=xl/sharedStrings.xml><?xml version="1.0" encoding="utf-8"?>
<sst xmlns="http://schemas.openxmlformats.org/spreadsheetml/2006/main" count="235" uniqueCount="88">
  <si>
    <t>Table VRP</t>
  </si>
  <si>
    <t>INDUSTRY REPORTING BURDEN/COSTS</t>
  </si>
  <si>
    <t>INITIAL PLAN DEVELOPMENT</t>
  </si>
  <si>
    <t>Total Burden</t>
  </si>
  <si>
    <t>Cost</t>
  </si>
  <si>
    <t>Number of Plans</t>
  </si>
  <si>
    <t>Burden Hours</t>
  </si>
  <si>
    <t>Hours</t>
  </si>
  <si>
    <t>Per Plan</t>
  </si>
  <si>
    <t>x$100/hr=</t>
  </si>
  <si>
    <t>PLAN MAINTENANCE AND REVISION</t>
  </si>
  <si>
    <t>Number of Revisions</t>
  </si>
  <si>
    <t>x $100/hr=</t>
  </si>
  <si>
    <t>ANNUAL RECORDKEEPING BURDEN</t>
  </si>
  <si>
    <t>Industry</t>
  </si>
  <si>
    <t>x $40/hr=</t>
  </si>
  <si>
    <t>FIFTH YEAR SUBMITTAL BURDEN</t>
  </si>
  <si>
    <t>Total Annual Cost</t>
  </si>
  <si>
    <t>INDUSTRY BURDEN HOURS</t>
  </si>
  <si>
    <t>HOURS</t>
  </si>
  <si>
    <t>DEVELOPMENT</t>
  </si>
  <si>
    <t>YEAR</t>
  </si>
  <si>
    <t>FREQUENCY</t>
  </si>
  <si>
    <t>REQUIRED</t>
  </si>
  <si>
    <t>Vessel Plans</t>
  </si>
  <si>
    <t>(x 1)</t>
  </si>
  <si>
    <t>Review/Revisions</t>
  </si>
  <si>
    <t>2 thru 5</t>
  </si>
  <si>
    <t>1 thru 5</t>
  </si>
  <si>
    <t xml:space="preserve"> (x 1) </t>
  </si>
  <si>
    <t xml:space="preserve">Submittals </t>
  </si>
  <si>
    <t>(x 1/5)</t>
  </si>
  <si>
    <t>Total Annual Burden Hours on Industry (1-5)</t>
  </si>
  <si>
    <t xml:space="preserve">Number of </t>
  </si>
  <si>
    <t>Facilities</t>
  </si>
  <si>
    <t>Per Facility</t>
  </si>
  <si>
    <t>x$35/hr =</t>
  </si>
  <si>
    <t xml:space="preserve">Subsequent Year Response Burden Estimates </t>
  </si>
  <si>
    <t>Annual review</t>
  </si>
  <si>
    <t>x $35/hr =</t>
  </si>
  <si>
    <t xml:space="preserve">x $35/hr = </t>
  </si>
  <si>
    <t>Facility Plans</t>
  </si>
  <si>
    <t>Annual Review</t>
  </si>
  <si>
    <t>Annual Recordkeeping</t>
  </si>
  <si>
    <t xml:space="preserve">Note:  </t>
  </si>
  <si>
    <t>Table FRP</t>
  </si>
  <si>
    <t xml:space="preserve"> $35 represents the average hourly wage of facility personnel</t>
  </si>
  <si>
    <r>
      <t>1</t>
    </r>
    <r>
      <rPr>
        <sz val="10"/>
        <rFont val="Arial"/>
        <family val="2"/>
      </rPr>
      <t>Total</t>
    </r>
    <r>
      <rPr>
        <sz val="10"/>
        <rFont val="Arial"/>
        <family val="0"/>
      </rPr>
      <t xml:space="preserve"> reflects the weighted average burden for all model facilities,  </t>
    </r>
  </si>
  <si>
    <t xml:space="preserve">  rounded to two significant digits after the decimal point.</t>
  </si>
  <si>
    <t>Table PWS</t>
  </si>
  <si>
    <t>Industry  Reporting Burden</t>
  </si>
  <si>
    <t>Requirements</t>
  </si>
  <si>
    <t>Costs</t>
  </si>
  <si>
    <t>Operational Readiness:</t>
  </si>
  <si>
    <t>Technical ($50/hour)</t>
  </si>
  <si>
    <t>Clerical     ($20/hour)</t>
  </si>
  <si>
    <t>Total</t>
  </si>
  <si>
    <t>Drills:</t>
  </si>
  <si>
    <t>Industry  Recordkeeping Burden</t>
  </si>
  <si>
    <t>Training:</t>
  </si>
  <si>
    <t>Total Hours</t>
  </si>
  <si>
    <t>Total Costs</t>
  </si>
  <si>
    <t>Table SOPEP</t>
  </si>
  <si>
    <t>Industry Burden</t>
  </si>
  <si>
    <t>SOPEP Preparation:</t>
  </si>
  <si>
    <t>New SOPEPs</t>
  </si>
  <si>
    <t>$45/hour</t>
  </si>
  <si>
    <t>SOPEP Revisions:</t>
  </si>
  <si>
    <t>Certification:</t>
  </si>
  <si>
    <t>Resubmittals</t>
  </si>
  <si>
    <t>Industry Burden Hours</t>
  </si>
  <si>
    <t>Development</t>
  </si>
  <si>
    <t>Frequency</t>
  </si>
  <si>
    <t>Required</t>
  </si>
  <si>
    <t>Existing Vessels</t>
  </si>
  <si>
    <t>Annualized</t>
  </si>
  <si>
    <t>Revisions</t>
  </si>
  <si>
    <t>Certification</t>
  </si>
  <si>
    <t>Recordkeeping</t>
  </si>
  <si>
    <t>Revisions (Correspondence)</t>
  </si>
  <si>
    <t>VR Plans</t>
  </si>
  <si>
    <t>x 0.2</t>
  </si>
  <si>
    <t xml:space="preserve"> x $100/hr=</t>
  </si>
  <si>
    <t>New Vessels</t>
  </si>
  <si>
    <t>New Tank Vessel</t>
  </si>
  <si>
    <t>SOPEPs</t>
  </si>
  <si>
    <t>NTVR Plans</t>
  </si>
  <si>
    <t>Table NTVRP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</si>
</sst>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.0_);\(#,##0.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65" fontId="0" fillId="0" borderId="0" xfId="15" applyNumberForma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1" fillId="0" borderId="0" xfId="0" applyNumberFormat="1" applyFont="1" applyAlignment="1">
      <alignment/>
    </xf>
    <xf numFmtId="44" fontId="0" fillId="0" borderId="0" xfId="17" applyAlignment="1">
      <alignment/>
    </xf>
    <xf numFmtId="6" fontId="0" fillId="0" borderId="0" xfId="17" applyNumberFormat="1" applyAlignment="1">
      <alignment/>
    </xf>
    <xf numFmtId="0" fontId="0" fillId="0" borderId="0" xfId="0" applyAlignment="1">
      <alignment horizontal="right"/>
    </xf>
    <xf numFmtId="6" fontId="0" fillId="0" borderId="0" xfId="17" applyNumberFormat="1" applyFont="1" applyAlignment="1">
      <alignment/>
    </xf>
    <xf numFmtId="165" fontId="0" fillId="0" borderId="0" xfId="15" applyNumberFormat="1" applyFont="1" applyAlignment="1">
      <alignment/>
    </xf>
    <xf numFmtId="165" fontId="0" fillId="0" borderId="0" xfId="15" applyNumberFormat="1" applyFont="1" applyAlignment="1">
      <alignment/>
    </xf>
    <xf numFmtId="6" fontId="1" fillId="0" borderId="0" xfId="0" applyNumberFormat="1" applyFont="1" applyAlignment="1">
      <alignment/>
    </xf>
    <xf numFmtId="167" fontId="0" fillId="0" borderId="0" xfId="17" applyNumberFormat="1" applyAlignment="1">
      <alignment/>
    </xf>
    <xf numFmtId="167" fontId="4" fillId="0" borderId="0" xfId="17" applyNumberFormat="1" applyFont="1" applyAlignment="1">
      <alignment horizontal="right"/>
    </xf>
    <xf numFmtId="167" fontId="0" fillId="0" borderId="0" xfId="17" applyNumberFormat="1" applyFont="1" applyAlignment="1">
      <alignment/>
    </xf>
    <xf numFmtId="167" fontId="1" fillId="0" borderId="0" xfId="17" applyNumberFormat="1" applyFont="1" applyAlignment="1">
      <alignment/>
    </xf>
    <xf numFmtId="167" fontId="1" fillId="0" borderId="0" xfId="17" applyNumberFormat="1" applyFont="1" applyAlignment="1">
      <alignment/>
    </xf>
    <xf numFmtId="167" fontId="4" fillId="0" borderId="0" xfId="17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17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67" fontId="0" fillId="0" borderId="0" xfId="17" applyNumberForma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7" fontId="7" fillId="0" borderId="0" xfId="17" applyNumberFormat="1" applyFont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167" fontId="9" fillId="0" borderId="0" xfId="17" applyNumberFormat="1" applyFont="1" applyAlignment="1">
      <alignment/>
    </xf>
    <xf numFmtId="167" fontId="8" fillId="0" borderId="0" xfId="17" applyNumberFormat="1" applyFont="1" applyAlignment="1">
      <alignment/>
    </xf>
    <xf numFmtId="0" fontId="7" fillId="0" borderId="0" xfId="0" applyFont="1" applyAlignment="1">
      <alignment/>
    </xf>
    <xf numFmtId="6" fontId="7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NumberFormat="1" applyFont="1" applyAlignment="1">
      <alignment/>
    </xf>
    <xf numFmtId="167" fontId="8" fillId="0" borderId="0" xfId="17" applyNumberFormat="1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167" fontId="0" fillId="0" borderId="0" xfId="17" applyNumberFormat="1" applyAlignment="1">
      <alignment/>
    </xf>
    <xf numFmtId="165" fontId="7" fillId="0" borderId="0" xfId="15" applyNumberFormat="1" applyFont="1" applyAlignment="1">
      <alignment/>
    </xf>
    <xf numFmtId="6" fontId="7" fillId="0" borderId="0" xfId="17" applyNumberFormat="1" applyFont="1" applyAlignment="1">
      <alignment/>
    </xf>
    <xf numFmtId="6" fontId="7" fillId="0" borderId="0" xfId="17" applyNumberFormat="1" applyFont="1" applyAlignment="1">
      <alignment horizontal="right"/>
    </xf>
    <xf numFmtId="165" fontId="8" fillId="0" borderId="0" xfId="0" applyNumberFormat="1" applyFont="1" applyAlignment="1">
      <alignment/>
    </xf>
    <xf numFmtId="6" fontId="8" fillId="0" borderId="0" xfId="0" applyNumberFormat="1" applyFont="1" applyAlignment="1">
      <alignment/>
    </xf>
    <xf numFmtId="6" fontId="7" fillId="0" borderId="0" xfId="17" applyNumberFormat="1" applyFont="1" applyAlignment="1">
      <alignment horizontal="right"/>
    </xf>
    <xf numFmtId="165" fontId="8" fillId="0" borderId="0" xfId="15" applyNumberFormat="1" applyFont="1" applyAlignment="1">
      <alignment horizontal="right"/>
    </xf>
    <xf numFmtId="6" fontId="8" fillId="0" borderId="0" xfId="17" applyNumberFormat="1" applyFont="1" applyAlignment="1">
      <alignment/>
    </xf>
    <xf numFmtId="44" fontId="7" fillId="0" borderId="0" xfId="17" applyFont="1" applyAlignment="1">
      <alignment/>
    </xf>
    <xf numFmtId="44" fontId="8" fillId="0" borderId="0" xfId="17" applyFont="1" applyAlignment="1">
      <alignment/>
    </xf>
    <xf numFmtId="165" fontId="8" fillId="0" borderId="0" xfId="15" applyNumberFormat="1" applyFont="1" applyAlignment="1">
      <alignment/>
    </xf>
    <xf numFmtId="165" fontId="8" fillId="0" borderId="0" xfId="15" applyNumberFormat="1" applyFont="1" applyAlignment="1">
      <alignment/>
    </xf>
    <xf numFmtId="0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165" fontId="7" fillId="0" borderId="0" xfId="15" applyNumberFormat="1" applyFont="1" applyAlignment="1">
      <alignment horizontal="center"/>
    </xf>
    <xf numFmtId="16" fontId="7" fillId="0" borderId="0" xfId="0" applyNumberFormat="1" applyFont="1" applyAlignment="1">
      <alignment/>
    </xf>
    <xf numFmtId="165" fontId="10" fillId="0" borderId="0" xfId="15" applyNumberFormat="1" applyFont="1" applyAlignment="1">
      <alignment horizontal="right"/>
    </xf>
    <xf numFmtId="41" fontId="5" fillId="0" borderId="0" xfId="0" applyNumberFormat="1" applyFont="1" applyAlignment="1">
      <alignment/>
    </xf>
    <xf numFmtId="41" fontId="7" fillId="0" borderId="0" xfId="0" applyNumberFormat="1" applyFont="1" applyAlignment="1">
      <alignment horizontal="right"/>
    </xf>
    <xf numFmtId="165" fontId="1" fillId="0" borderId="0" xfId="17" applyNumberFormat="1" applyFont="1" applyAlignment="1">
      <alignment/>
    </xf>
    <xf numFmtId="41" fontId="7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3" fontId="0" fillId="0" borderId="0" xfId="17" applyNumberFormat="1" applyFont="1" applyAlignment="1">
      <alignment/>
    </xf>
    <xf numFmtId="37" fontId="0" fillId="0" borderId="0" xfId="17" applyNumberFormat="1" applyFont="1" applyAlignment="1">
      <alignment/>
    </xf>
    <xf numFmtId="3" fontId="7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3" fontId="7" fillId="0" borderId="0" xfId="17" applyNumberFormat="1" applyFont="1" applyAlignment="1">
      <alignment/>
    </xf>
    <xf numFmtId="38" fontId="7" fillId="0" borderId="0" xfId="0" applyNumberFormat="1" applyFont="1" applyAlignment="1">
      <alignment/>
    </xf>
    <xf numFmtId="0" fontId="0" fillId="2" borderId="0" xfId="0" applyFill="1" applyAlignment="1">
      <alignment/>
    </xf>
    <xf numFmtId="6" fontId="0" fillId="2" borderId="0" xfId="17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6">
      <selection activeCell="H45" sqref="H45"/>
    </sheetView>
  </sheetViews>
  <sheetFormatPr defaultColWidth="9.140625" defaultRowHeight="12.75"/>
  <cols>
    <col min="1" max="1" width="10.57421875" style="0" customWidth="1"/>
    <col min="4" max="4" width="2.421875" style="0" customWidth="1"/>
    <col min="6" max="6" width="11.28125" style="0" bestFit="1" customWidth="1"/>
    <col min="8" max="8" width="15.00390625" style="16" bestFit="1" customWidth="1"/>
  </cols>
  <sheetData>
    <row r="1" ht="12.75">
      <c r="F1" s="1" t="s">
        <v>45</v>
      </c>
    </row>
    <row r="3" spans="4:8" ht="12.75">
      <c r="D3" s="25" t="s">
        <v>1</v>
      </c>
      <c r="E3" s="26"/>
      <c r="F3" s="26"/>
      <c r="G3" s="26"/>
      <c r="H3" s="27"/>
    </row>
    <row r="5" ht="12.75">
      <c r="B5" s="5" t="s">
        <v>2</v>
      </c>
    </row>
    <row r="6" ht="12.75">
      <c r="C6" s="2"/>
    </row>
    <row r="7" spans="1:8" ht="12.75">
      <c r="A7" s="5" t="s">
        <v>33</v>
      </c>
      <c r="C7" s="5" t="s">
        <v>6</v>
      </c>
      <c r="D7" s="3"/>
      <c r="F7" s="5" t="s">
        <v>3</v>
      </c>
      <c r="H7" s="17" t="s">
        <v>4</v>
      </c>
    </row>
    <row r="8" spans="1:6" ht="12.75">
      <c r="A8" s="2" t="s">
        <v>34</v>
      </c>
      <c r="C8" s="2" t="s">
        <v>35</v>
      </c>
      <c r="F8" s="3" t="s">
        <v>7</v>
      </c>
    </row>
    <row r="9" spans="1:6" ht="12.75">
      <c r="A9" s="2"/>
      <c r="C9" s="2"/>
      <c r="F9" s="3"/>
    </row>
    <row r="10" spans="1:8" ht="14.25">
      <c r="A10">
        <v>360</v>
      </c>
      <c r="C10" s="23">
        <v>90</v>
      </c>
      <c r="D10" s="22">
        <v>1</v>
      </c>
      <c r="F10" s="4">
        <v>32400</v>
      </c>
      <c r="G10" t="s">
        <v>36</v>
      </c>
      <c r="H10" s="16">
        <v>1134000</v>
      </c>
    </row>
    <row r="12" ht="12.75">
      <c r="B12" s="5" t="s">
        <v>37</v>
      </c>
    </row>
    <row r="13" spans="2:3" ht="12.75">
      <c r="B13" s="5"/>
      <c r="C13" s="5" t="s">
        <v>38</v>
      </c>
    </row>
    <row r="14" spans="2:3" ht="12.75">
      <c r="B14" s="5"/>
      <c r="C14" s="5"/>
    </row>
    <row r="15" spans="3:6" ht="12.75">
      <c r="C15" s="2"/>
      <c r="F15" s="5"/>
    </row>
    <row r="16" spans="1:8" ht="12.75">
      <c r="A16" s="5" t="s">
        <v>33</v>
      </c>
      <c r="C16" s="5" t="s">
        <v>6</v>
      </c>
      <c r="D16" s="3"/>
      <c r="F16" s="5" t="s">
        <v>3</v>
      </c>
      <c r="H16" s="17" t="s">
        <v>4</v>
      </c>
    </row>
    <row r="17" spans="1:6" ht="12.75">
      <c r="A17" s="2" t="s">
        <v>34</v>
      </c>
      <c r="C17" s="2" t="s">
        <v>35</v>
      </c>
      <c r="F17" s="3" t="s">
        <v>7</v>
      </c>
    </row>
    <row r="18" spans="1:6" ht="12.75">
      <c r="A18" s="2"/>
      <c r="C18" s="2"/>
      <c r="F18" s="3"/>
    </row>
    <row r="19" spans="1:8" ht="14.25">
      <c r="A19" s="6">
        <v>3881</v>
      </c>
      <c r="C19">
        <v>10</v>
      </c>
      <c r="D19" s="22">
        <v>1</v>
      </c>
      <c r="F19" s="6">
        <f>A19*C19</f>
        <v>38810</v>
      </c>
      <c r="G19" t="s">
        <v>39</v>
      </c>
      <c r="H19" s="16">
        <f>F19*35</f>
        <v>1358350</v>
      </c>
    </row>
    <row r="21" ht="12.75">
      <c r="B21" s="5" t="s">
        <v>13</v>
      </c>
    </row>
    <row r="22" ht="12.75">
      <c r="B22" s="5"/>
    </row>
    <row r="23" spans="1:8" ht="12.75">
      <c r="A23" s="5" t="s">
        <v>33</v>
      </c>
      <c r="C23" s="5" t="s">
        <v>6</v>
      </c>
      <c r="D23" s="3"/>
      <c r="F23" s="5" t="s">
        <v>3</v>
      </c>
      <c r="H23" s="17" t="s">
        <v>4</v>
      </c>
    </row>
    <row r="24" spans="1:6" ht="12.75">
      <c r="A24" s="2" t="s">
        <v>34</v>
      </c>
      <c r="C24" s="2" t="s">
        <v>35</v>
      </c>
      <c r="F24" s="3" t="s">
        <v>7</v>
      </c>
    </row>
    <row r="26" spans="1:8" ht="14.25">
      <c r="A26" s="6">
        <v>3881</v>
      </c>
      <c r="C26">
        <v>5</v>
      </c>
      <c r="D26" s="22">
        <v>1</v>
      </c>
      <c r="F26" s="6">
        <f>A26*C26</f>
        <v>19405</v>
      </c>
      <c r="G26" t="s">
        <v>39</v>
      </c>
      <c r="H26" s="16">
        <f>F26*35</f>
        <v>679175</v>
      </c>
    </row>
    <row r="27" ht="12.75">
      <c r="F27" s="6"/>
    </row>
    <row r="28" spans="2:6" ht="12.75">
      <c r="B28" s="5" t="s">
        <v>16</v>
      </c>
      <c r="F28" s="6"/>
    </row>
    <row r="30" spans="1:8" ht="12.75">
      <c r="A30" s="5" t="s">
        <v>33</v>
      </c>
      <c r="C30" s="5" t="s">
        <v>6</v>
      </c>
      <c r="D30" s="3"/>
      <c r="F30" s="5" t="s">
        <v>3</v>
      </c>
      <c r="H30" s="17" t="s">
        <v>4</v>
      </c>
    </row>
    <row r="31" spans="1:6" ht="12.75">
      <c r="A31" s="2" t="s">
        <v>34</v>
      </c>
      <c r="C31" s="2" t="s">
        <v>35</v>
      </c>
      <c r="F31" s="3" t="s">
        <v>7</v>
      </c>
    </row>
    <row r="32" spans="1:6" ht="12.75">
      <c r="A32" s="2"/>
      <c r="C32" s="2"/>
      <c r="F32" s="3"/>
    </row>
    <row r="33" spans="1:7" ht="14.25">
      <c r="A33" s="14">
        <v>3881</v>
      </c>
      <c r="C33">
        <v>4</v>
      </c>
      <c r="D33" s="22">
        <v>1</v>
      </c>
      <c r="F33" s="67">
        <f>A33*C33</f>
        <v>15524</v>
      </c>
      <c r="G33" t="s">
        <v>81</v>
      </c>
    </row>
    <row r="34" spans="6:8" ht="12.75">
      <c r="F34" s="6">
        <f>F33*0.2</f>
        <v>3104.8</v>
      </c>
      <c r="G34" t="s">
        <v>40</v>
      </c>
      <c r="H34" s="18">
        <f>F34*35</f>
        <v>108668</v>
      </c>
    </row>
    <row r="35" spans="6:8" ht="12.75">
      <c r="F35" s="5" t="s">
        <v>17</v>
      </c>
      <c r="H35" s="19">
        <f>H10+H19+H26+H34</f>
        <v>3280193</v>
      </c>
    </row>
    <row r="36" spans="6:8" ht="12.75">
      <c r="F36" s="5"/>
      <c r="H36" s="19"/>
    </row>
    <row r="37" ht="12.75">
      <c r="C37" s="1" t="s">
        <v>18</v>
      </c>
    </row>
    <row r="38" ht="12.75">
      <c r="H38" s="20" t="s">
        <v>19</v>
      </c>
    </row>
    <row r="39" spans="1:8" ht="12.75">
      <c r="A39" s="2" t="s">
        <v>20</v>
      </c>
      <c r="D39" s="2" t="s">
        <v>21</v>
      </c>
      <c r="F39" s="2" t="s">
        <v>22</v>
      </c>
      <c r="H39" s="21" t="s">
        <v>23</v>
      </c>
    </row>
    <row r="40" spans="1:8" ht="12.75">
      <c r="A40" t="s">
        <v>41</v>
      </c>
      <c r="D40" s="7">
        <v>1</v>
      </c>
      <c r="F40" s="7" t="s">
        <v>25</v>
      </c>
      <c r="H40" s="24">
        <f>F10</f>
        <v>32400</v>
      </c>
    </row>
    <row r="41" spans="1:8" ht="12.75">
      <c r="A41" t="s">
        <v>42</v>
      </c>
      <c r="D41" s="7" t="s">
        <v>27</v>
      </c>
      <c r="F41" s="7" t="s">
        <v>25</v>
      </c>
      <c r="H41" s="24">
        <f>F19</f>
        <v>38810</v>
      </c>
    </row>
    <row r="42" spans="1:8" ht="12.75">
      <c r="A42" t="s">
        <v>43</v>
      </c>
      <c r="D42" s="7" t="s">
        <v>28</v>
      </c>
      <c r="F42" s="7" t="s">
        <v>29</v>
      </c>
      <c r="H42" s="24">
        <f>F26</f>
        <v>19405</v>
      </c>
    </row>
    <row r="43" spans="1:8" ht="12.75">
      <c r="A43" t="s">
        <v>30</v>
      </c>
      <c r="D43" s="7">
        <v>5</v>
      </c>
      <c r="F43" t="s">
        <v>31</v>
      </c>
      <c r="H43" s="24">
        <f>F34</f>
        <v>3104.8</v>
      </c>
    </row>
    <row r="44" spans="3:8" ht="12.75">
      <c r="C44" s="1" t="s">
        <v>32</v>
      </c>
      <c r="D44" s="1"/>
      <c r="E44" s="1"/>
      <c r="F44" s="1"/>
      <c r="G44" s="1"/>
      <c r="H44" s="64">
        <f>SUM(H40:H43)</f>
        <v>93719.8</v>
      </c>
    </row>
    <row r="46" ht="12.75">
      <c r="A46" t="s">
        <v>44</v>
      </c>
    </row>
    <row r="47" ht="12.75">
      <c r="A47" t="s">
        <v>46</v>
      </c>
    </row>
    <row r="48" ht="14.25">
      <c r="A48" s="22" t="s">
        <v>47</v>
      </c>
    </row>
    <row r="49" ht="12.75">
      <c r="A49" t="s">
        <v>48</v>
      </c>
    </row>
  </sheetData>
  <printOptions/>
  <pageMargins left="1" right="0.75" top="1" bottom="1" header="0.5" footer="0.5"/>
  <pageSetup horizontalDpi="600" verticalDpi="600" orientation="portrait" r:id="rId1"/>
  <headerFooter alignWithMargins="0">
    <oddHeader>&amp;L1625-0066 (formerly 2115-0595)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40"/>
  <sheetViews>
    <sheetView workbookViewId="0" topLeftCell="A7">
      <selection activeCell="K19" sqref="K19"/>
    </sheetView>
  </sheetViews>
  <sheetFormatPr defaultColWidth="9.140625" defaultRowHeight="12.75"/>
  <cols>
    <col min="1" max="1" width="8.28125" style="0" customWidth="1"/>
    <col min="3" max="3" width="14.8515625" style="0" customWidth="1"/>
    <col min="6" max="6" width="11.28125" style="0" bestFit="1" customWidth="1"/>
    <col min="7" max="7" width="11.00390625" style="0" customWidth="1"/>
    <col min="8" max="8" width="13.8515625" style="0" customWidth="1"/>
  </cols>
  <sheetData>
    <row r="2" ht="12.75">
      <c r="E2" s="1" t="s">
        <v>0</v>
      </c>
    </row>
    <row r="4" ht="12.75">
      <c r="D4" s="2" t="s">
        <v>1</v>
      </c>
    </row>
    <row r="6" ht="12.75">
      <c r="B6" s="5" t="s">
        <v>2</v>
      </c>
    </row>
    <row r="7" ht="12.75">
      <c r="C7" s="2"/>
    </row>
    <row r="8" spans="1:8" ht="12.75">
      <c r="A8" s="2" t="s">
        <v>5</v>
      </c>
      <c r="C8" s="2" t="s">
        <v>6</v>
      </c>
      <c r="D8" s="3"/>
      <c r="F8" s="5" t="s">
        <v>3</v>
      </c>
      <c r="H8" s="3" t="s">
        <v>4</v>
      </c>
    </row>
    <row r="9" spans="4:6" ht="12.75">
      <c r="D9" s="2" t="s">
        <v>8</v>
      </c>
      <c r="F9" s="3" t="s">
        <v>7</v>
      </c>
    </row>
    <row r="10" ht="12.75">
      <c r="D10" s="2"/>
    </row>
    <row r="11" spans="1:8" ht="12.75">
      <c r="A11">
        <v>111</v>
      </c>
      <c r="B11" t="s">
        <v>80</v>
      </c>
      <c r="D11">
        <v>40</v>
      </c>
      <c r="F11" s="4">
        <f>D11*A11</f>
        <v>4440</v>
      </c>
      <c r="G11" t="s">
        <v>9</v>
      </c>
      <c r="H11" s="10">
        <f>F11*100</f>
        <v>444000</v>
      </c>
    </row>
    <row r="13" spans="2:9" ht="12.75">
      <c r="B13" s="5" t="s">
        <v>10</v>
      </c>
      <c r="I13" s="9"/>
    </row>
    <row r="14" spans="3:8" ht="12.75">
      <c r="C14" s="2"/>
      <c r="F14" s="5" t="s">
        <v>3</v>
      </c>
      <c r="H14" s="3" t="s">
        <v>4</v>
      </c>
    </row>
    <row r="15" spans="1:6" ht="12.75">
      <c r="A15" s="2" t="s">
        <v>11</v>
      </c>
      <c r="D15" s="3" t="s">
        <v>7</v>
      </c>
      <c r="F15" s="3" t="s">
        <v>7</v>
      </c>
    </row>
    <row r="17" spans="1:10" ht="12.75">
      <c r="A17" s="6">
        <v>6840</v>
      </c>
      <c r="B17" t="s">
        <v>79</v>
      </c>
      <c r="D17">
        <v>3</v>
      </c>
      <c r="F17" s="6">
        <f>D17*A17</f>
        <v>20520</v>
      </c>
      <c r="G17" t="s">
        <v>12</v>
      </c>
      <c r="H17" s="10">
        <f>F17*100</f>
        <v>2052000</v>
      </c>
      <c r="J17" s="11"/>
    </row>
    <row r="19" ht="12.75">
      <c r="B19" s="5" t="s">
        <v>13</v>
      </c>
    </row>
    <row r="20" spans="3:8" ht="12.75">
      <c r="C20" s="2"/>
      <c r="F20" s="5" t="s">
        <v>3</v>
      </c>
      <c r="H20" s="3" t="s">
        <v>4</v>
      </c>
    </row>
    <row r="21" spans="1:7" ht="12.75">
      <c r="A21" s="2" t="s">
        <v>14</v>
      </c>
      <c r="D21" s="3" t="s">
        <v>7</v>
      </c>
      <c r="F21" s="3" t="s">
        <v>7</v>
      </c>
      <c r="G21" s="3"/>
    </row>
    <row r="23" spans="1:8" ht="12.75">
      <c r="A23">
        <v>798</v>
      </c>
      <c r="B23" t="s">
        <v>80</v>
      </c>
      <c r="D23">
        <v>5</v>
      </c>
      <c r="F23" s="6">
        <f>D23*A23</f>
        <v>3990</v>
      </c>
      <c r="G23" s="73" t="s">
        <v>15</v>
      </c>
      <c r="H23" s="74">
        <f>F23*100</f>
        <v>399000</v>
      </c>
    </row>
    <row r="24" spans="6:8" ht="12.75">
      <c r="F24" s="6"/>
      <c r="H24" s="10"/>
    </row>
    <row r="25" spans="2:8" ht="12.75">
      <c r="B25" s="5" t="s">
        <v>16</v>
      </c>
      <c r="F25" s="6"/>
      <c r="H25" s="10"/>
    </row>
    <row r="27" spans="1:8" ht="12.75">
      <c r="A27" s="2" t="s">
        <v>5</v>
      </c>
      <c r="D27" s="3" t="s">
        <v>7</v>
      </c>
      <c r="F27" s="5" t="s">
        <v>3</v>
      </c>
      <c r="H27" s="3" t="s">
        <v>4</v>
      </c>
    </row>
    <row r="28" ht="12.75">
      <c r="F28" s="3" t="s">
        <v>7</v>
      </c>
    </row>
    <row r="29" spans="1:7" ht="12.75">
      <c r="A29" s="14">
        <v>798</v>
      </c>
      <c r="B29" t="s">
        <v>80</v>
      </c>
      <c r="D29">
        <v>4</v>
      </c>
      <c r="F29" s="68">
        <f>D29*A29</f>
        <v>3192</v>
      </c>
      <c r="G29" t="s">
        <v>81</v>
      </c>
    </row>
    <row r="30" spans="6:8" ht="12.75">
      <c r="F30">
        <f>F29*0.2</f>
        <v>638.4000000000001</v>
      </c>
      <c r="G30" t="s">
        <v>82</v>
      </c>
      <c r="H30" s="12">
        <f>F30*100</f>
        <v>63840.00000000001</v>
      </c>
    </row>
    <row r="31" spans="6:8" ht="12.75">
      <c r="F31" s="5" t="s">
        <v>17</v>
      </c>
      <c r="H31" s="15">
        <f>H11+H17+H23+H30</f>
        <v>2958840</v>
      </c>
    </row>
    <row r="32" spans="6:8" ht="12.75">
      <c r="F32" s="5"/>
      <c r="H32" s="15"/>
    </row>
    <row r="33" ht="12.75">
      <c r="C33" s="1" t="s">
        <v>18</v>
      </c>
    </row>
    <row r="34" ht="12.75">
      <c r="H34" s="1" t="s">
        <v>19</v>
      </c>
    </row>
    <row r="35" spans="1:8" ht="12.75">
      <c r="A35" s="2" t="s">
        <v>20</v>
      </c>
      <c r="D35" s="2" t="s">
        <v>21</v>
      </c>
      <c r="F35" s="2" t="s">
        <v>22</v>
      </c>
      <c r="H35" s="2" t="s">
        <v>23</v>
      </c>
    </row>
    <row r="36" spans="1:8" ht="12.75">
      <c r="A36" t="s">
        <v>24</v>
      </c>
      <c r="D36" s="7">
        <v>1</v>
      </c>
      <c r="F36" s="7" t="s">
        <v>25</v>
      </c>
      <c r="H36" s="14">
        <f>F11</f>
        <v>4440</v>
      </c>
    </row>
    <row r="37" spans="1:8" ht="12.75">
      <c r="A37" t="s">
        <v>26</v>
      </c>
      <c r="D37" s="7" t="s">
        <v>27</v>
      </c>
      <c r="F37" s="7" t="s">
        <v>25</v>
      </c>
      <c r="H37" s="4">
        <f>F17</f>
        <v>20520</v>
      </c>
    </row>
    <row r="38" spans="1:8" ht="12.75">
      <c r="A38" t="s">
        <v>78</v>
      </c>
      <c r="D38" s="7" t="s">
        <v>28</v>
      </c>
      <c r="F38" s="7" t="s">
        <v>29</v>
      </c>
      <c r="H38" s="13">
        <f>F23</f>
        <v>3990</v>
      </c>
    </row>
    <row r="39" spans="1:8" ht="12.75">
      <c r="A39" t="s">
        <v>30</v>
      </c>
      <c r="D39" s="7">
        <v>5</v>
      </c>
      <c r="F39" s="7" t="s">
        <v>31</v>
      </c>
      <c r="H39" s="62">
        <f>F30</f>
        <v>638.4000000000001</v>
      </c>
    </row>
    <row r="40" spans="3:8" ht="12.75">
      <c r="C40" s="1" t="s">
        <v>32</v>
      </c>
      <c r="D40" s="1"/>
      <c r="E40" s="1"/>
      <c r="F40" s="1"/>
      <c r="G40" s="1"/>
      <c r="H40" s="8">
        <f>SUM(H36:H39)</f>
        <v>29588.4</v>
      </c>
    </row>
  </sheetData>
  <printOptions/>
  <pageMargins left="1" right="0.75" top="1" bottom="1" header="0.5" footer="0.5"/>
  <pageSetup horizontalDpi="600" verticalDpi="600" orientation="portrait" r:id="rId1"/>
  <headerFooter alignWithMargins="0">
    <oddHeader>&amp;L1625-0066 (formerly 2115-0595)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40"/>
  <sheetViews>
    <sheetView tabSelected="1" workbookViewId="0" topLeftCell="A16">
      <selection activeCell="J35" sqref="J35"/>
    </sheetView>
  </sheetViews>
  <sheetFormatPr defaultColWidth="9.140625" defaultRowHeight="12.75"/>
  <cols>
    <col min="1" max="1" width="8.28125" style="0" customWidth="1"/>
    <col min="3" max="3" width="14.8515625" style="0" customWidth="1"/>
    <col min="5" max="5" width="6.00390625" style="0" customWidth="1"/>
    <col min="6" max="6" width="11.28125" style="0" bestFit="1" customWidth="1"/>
    <col min="7" max="7" width="11.00390625" style="0" customWidth="1"/>
    <col min="8" max="8" width="13.8515625" style="0" customWidth="1"/>
  </cols>
  <sheetData>
    <row r="2" ht="12.75">
      <c r="E2" s="1" t="s">
        <v>87</v>
      </c>
    </row>
    <row r="4" ht="12.75">
      <c r="D4" s="2" t="s">
        <v>1</v>
      </c>
    </row>
    <row r="6" ht="12.75">
      <c r="B6" s="5" t="s">
        <v>2</v>
      </c>
    </row>
    <row r="7" ht="12.75">
      <c r="C7" s="2"/>
    </row>
    <row r="8" spans="1:8" ht="12.75">
      <c r="A8" s="2" t="s">
        <v>5</v>
      </c>
      <c r="C8" s="2" t="s">
        <v>6</v>
      </c>
      <c r="D8" s="3"/>
      <c r="F8" s="5" t="s">
        <v>3</v>
      </c>
      <c r="H8" s="3" t="s">
        <v>4</v>
      </c>
    </row>
    <row r="9" spans="4:6" ht="12.75">
      <c r="D9" s="2" t="s">
        <v>8</v>
      </c>
      <c r="F9" s="3" t="s">
        <v>7</v>
      </c>
    </row>
    <row r="10" ht="12.75">
      <c r="D10" s="2"/>
    </row>
    <row r="11" spans="1:8" ht="12.75">
      <c r="A11">
        <v>280</v>
      </c>
      <c r="B11" t="s">
        <v>86</v>
      </c>
      <c r="D11">
        <v>40</v>
      </c>
      <c r="F11" s="4">
        <f>D11*A11</f>
        <v>11200</v>
      </c>
      <c r="G11" t="s">
        <v>9</v>
      </c>
      <c r="H11" s="10">
        <f>F11*100</f>
        <v>1120000</v>
      </c>
    </row>
    <row r="13" spans="2:9" ht="12.75">
      <c r="B13" s="5" t="s">
        <v>10</v>
      </c>
      <c r="I13" s="9"/>
    </row>
    <row r="14" spans="3:8" ht="12.75">
      <c r="C14" s="2"/>
      <c r="F14" s="5" t="s">
        <v>3</v>
      </c>
      <c r="H14" s="3" t="s">
        <v>4</v>
      </c>
    </row>
    <row r="15" spans="1:6" ht="12.75">
      <c r="A15" s="2" t="s">
        <v>11</v>
      </c>
      <c r="D15" s="3" t="s">
        <v>7</v>
      </c>
      <c r="F15" s="3" t="s">
        <v>7</v>
      </c>
    </row>
    <row r="17" spans="1:10" ht="12.75">
      <c r="A17" s="6">
        <v>4156</v>
      </c>
      <c r="B17" t="s">
        <v>79</v>
      </c>
      <c r="D17">
        <v>3</v>
      </c>
      <c r="F17" s="6">
        <f>D17*A17</f>
        <v>12468</v>
      </c>
      <c r="G17" t="s">
        <v>12</v>
      </c>
      <c r="H17" s="10">
        <f>F17*100</f>
        <v>1246800</v>
      </c>
      <c r="J17" s="11"/>
    </row>
    <row r="19" ht="12.75">
      <c r="B19" s="5" t="s">
        <v>13</v>
      </c>
    </row>
    <row r="20" spans="3:8" ht="12.75">
      <c r="C20" s="2"/>
      <c r="F20" s="5" t="s">
        <v>3</v>
      </c>
      <c r="H20" s="3" t="s">
        <v>4</v>
      </c>
    </row>
    <row r="21" spans="1:7" ht="12.75">
      <c r="A21" s="2" t="s">
        <v>14</v>
      </c>
      <c r="D21" s="3" t="s">
        <v>7</v>
      </c>
      <c r="F21" s="3" t="s">
        <v>7</v>
      </c>
      <c r="G21" s="3"/>
    </row>
    <row r="23" spans="1:8" ht="12.75">
      <c r="A23" s="6">
        <v>2000</v>
      </c>
      <c r="B23" t="s">
        <v>86</v>
      </c>
      <c r="D23">
        <v>5</v>
      </c>
      <c r="F23" s="6">
        <f>D23*A23</f>
        <v>10000</v>
      </c>
      <c r="G23" s="73" t="s">
        <v>15</v>
      </c>
      <c r="H23" s="74">
        <f>F23*100</f>
        <v>1000000</v>
      </c>
    </row>
    <row r="24" spans="6:8" ht="12.75">
      <c r="F24" s="6"/>
      <c r="H24" s="10"/>
    </row>
    <row r="25" spans="2:8" ht="12.75">
      <c r="B25" s="5" t="s">
        <v>16</v>
      </c>
      <c r="F25" s="6"/>
      <c r="H25" s="10"/>
    </row>
    <row r="27" spans="1:8" ht="12.75">
      <c r="A27" s="2" t="s">
        <v>5</v>
      </c>
      <c r="D27" s="3" t="s">
        <v>7</v>
      </c>
      <c r="F27" s="5" t="s">
        <v>3</v>
      </c>
      <c r="H27" s="3" t="s">
        <v>4</v>
      </c>
    </row>
    <row r="28" ht="12.75">
      <c r="F28" s="3" t="s">
        <v>7</v>
      </c>
    </row>
    <row r="29" spans="1:7" ht="12.75">
      <c r="A29" s="14">
        <v>2000</v>
      </c>
      <c r="B29" t="s">
        <v>86</v>
      </c>
      <c r="D29">
        <v>4</v>
      </c>
      <c r="F29" s="68">
        <f>D29*A29</f>
        <v>8000</v>
      </c>
      <c r="G29" t="s">
        <v>81</v>
      </c>
    </row>
    <row r="30" spans="6:8" ht="12.75">
      <c r="F30">
        <f>F29*0.2</f>
        <v>1600</v>
      </c>
      <c r="G30" t="s">
        <v>82</v>
      </c>
      <c r="H30" s="12">
        <f>F30*100</f>
        <v>160000</v>
      </c>
    </row>
    <row r="31" spans="6:8" ht="12.75">
      <c r="F31" s="5" t="s">
        <v>17</v>
      </c>
      <c r="H31" s="15">
        <f>H11+H17+H23+H30</f>
        <v>3526800</v>
      </c>
    </row>
    <row r="32" spans="6:8" ht="12.75">
      <c r="F32" s="5"/>
      <c r="H32" s="15"/>
    </row>
    <row r="33" ht="12.75">
      <c r="C33" s="1" t="s">
        <v>18</v>
      </c>
    </row>
    <row r="34" ht="12.75">
      <c r="H34" s="1" t="s">
        <v>19</v>
      </c>
    </row>
    <row r="35" spans="1:8" ht="12.75">
      <c r="A35" s="2" t="s">
        <v>20</v>
      </c>
      <c r="D35" s="2" t="s">
        <v>21</v>
      </c>
      <c r="F35" s="2" t="s">
        <v>22</v>
      </c>
      <c r="H35" s="2" t="s">
        <v>23</v>
      </c>
    </row>
    <row r="36" spans="1:8" ht="12.75">
      <c r="A36" t="s">
        <v>24</v>
      </c>
      <c r="D36" s="7">
        <v>1</v>
      </c>
      <c r="F36" s="7" t="s">
        <v>25</v>
      </c>
      <c r="H36" s="14">
        <f>F11</f>
        <v>11200</v>
      </c>
    </row>
    <row r="37" spans="1:8" ht="12.75">
      <c r="A37" t="s">
        <v>26</v>
      </c>
      <c r="D37" s="7" t="s">
        <v>27</v>
      </c>
      <c r="F37" s="7" t="s">
        <v>25</v>
      </c>
      <c r="H37" s="4">
        <f>F17</f>
        <v>12468</v>
      </c>
    </row>
    <row r="38" spans="1:8" ht="12.75">
      <c r="A38" t="s">
        <v>78</v>
      </c>
      <c r="D38" s="7" t="s">
        <v>28</v>
      </c>
      <c r="F38" s="7" t="s">
        <v>29</v>
      </c>
      <c r="H38" s="13">
        <f>F23</f>
        <v>10000</v>
      </c>
    </row>
    <row r="39" spans="1:8" ht="12.75">
      <c r="A39" t="s">
        <v>30</v>
      </c>
      <c r="D39" s="7">
        <v>5</v>
      </c>
      <c r="F39" s="7" t="s">
        <v>31</v>
      </c>
      <c r="H39" s="62">
        <f>F30</f>
        <v>1600</v>
      </c>
    </row>
    <row r="40" spans="3:8" ht="12.75">
      <c r="C40" s="1" t="s">
        <v>32</v>
      </c>
      <c r="D40" s="1"/>
      <c r="E40" s="1"/>
      <c r="F40" s="1"/>
      <c r="G40" s="1"/>
      <c r="H40" s="8">
        <f>SUM(H36:H39)</f>
        <v>35268</v>
      </c>
    </row>
  </sheetData>
  <printOptions/>
  <pageMargins left="1" right="0.75" top="1" bottom="1" header="0.5" footer="0.5"/>
  <pageSetup horizontalDpi="600" verticalDpi="600" orientation="portrait" r:id="rId1"/>
  <headerFooter alignWithMargins="0">
    <oddHeader>&amp;L1625-0066 (formerly 2115-0595)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I32" sqref="I32"/>
    </sheetView>
  </sheetViews>
  <sheetFormatPr defaultColWidth="9.140625" defaultRowHeight="12.75"/>
  <cols>
    <col min="1" max="1" width="19.7109375" style="0" customWidth="1"/>
    <col min="7" max="7" width="11.28125" style="44" customWidth="1"/>
  </cols>
  <sheetData>
    <row r="1" spans="1:7" ht="15">
      <c r="A1" s="28"/>
      <c r="B1" s="28"/>
      <c r="C1" s="28"/>
      <c r="D1" s="29" t="s">
        <v>49</v>
      </c>
      <c r="F1" s="28"/>
      <c r="G1" s="30"/>
    </row>
    <row r="2" spans="1:7" ht="15">
      <c r="A2" s="28"/>
      <c r="B2" s="28"/>
      <c r="C2" s="28"/>
      <c r="D2" s="28"/>
      <c r="E2" s="29"/>
      <c r="F2" s="28"/>
      <c r="G2" s="30"/>
    </row>
    <row r="3" spans="1:7" ht="15">
      <c r="A3" s="28"/>
      <c r="B3" s="31"/>
      <c r="C3" s="32" t="s">
        <v>50</v>
      </c>
      <c r="E3" s="29"/>
      <c r="F3" s="28"/>
      <c r="G3" s="30"/>
    </row>
    <row r="4" spans="1:7" ht="14.25">
      <c r="A4" s="28"/>
      <c r="B4" s="28"/>
      <c r="C4" s="28"/>
      <c r="D4" s="28"/>
      <c r="E4" s="28"/>
      <c r="F4" s="28"/>
      <c r="G4" s="30"/>
    </row>
    <row r="5" spans="1:7" ht="14.25">
      <c r="A5" s="28"/>
      <c r="B5" s="28"/>
      <c r="C5" s="28"/>
      <c r="D5" s="28"/>
      <c r="E5" s="28"/>
      <c r="F5" s="28"/>
      <c r="G5" s="30"/>
    </row>
    <row r="6" spans="1:7" ht="15">
      <c r="A6" s="28"/>
      <c r="B6" s="28"/>
      <c r="C6" s="28"/>
      <c r="D6" s="32"/>
      <c r="E6" s="29"/>
      <c r="F6" s="28"/>
      <c r="G6" s="30"/>
    </row>
    <row r="7" spans="1:7" ht="15">
      <c r="A7" s="32" t="s">
        <v>51</v>
      </c>
      <c r="B7" s="28"/>
      <c r="C7" s="28"/>
      <c r="D7" s="32" t="s">
        <v>7</v>
      </c>
      <c r="F7" s="28"/>
      <c r="G7" s="33" t="s">
        <v>52</v>
      </c>
    </row>
    <row r="8" spans="1:7" ht="15">
      <c r="A8" s="34"/>
      <c r="B8" s="28"/>
      <c r="C8" s="28"/>
      <c r="D8" s="28"/>
      <c r="E8" s="28"/>
      <c r="F8" s="28"/>
      <c r="G8" s="30"/>
    </row>
    <row r="9" spans="1:7" ht="15">
      <c r="A9" s="34" t="s">
        <v>53</v>
      </c>
      <c r="B9" s="29"/>
      <c r="C9" s="29"/>
      <c r="D9" s="29"/>
      <c r="E9" s="35"/>
      <c r="F9" s="28"/>
      <c r="G9" s="30"/>
    </row>
    <row r="10" spans="1:7" ht="14.25">
      <c r="A10" s="30"/>
      <c r="B10" s="28"/>
      <c r="C10" s="28"/>
      <c r="D10" s="28"/>
      <c r="F10" s="28"/>
      <c r="G10" s="30"/>
    </row>
    <row r="11" spans="1:7" ht="14.25">
      <c r="A11" s="36" t="s">
        <v>54</v>
      </c>
      <c r="B11" s="28"/>
      <c r="C11" s="28"/>
      <c r="D11" s="28">
        <v>200</v>
      </c>
      <c r="F11" s="28"/>
      <c r="G11" s="30">
        <f>D11*50</f>
        <v>10000</v>
      </c>
    </row>
    <row r="12" spans="1:7" ht="14.25">
      <c r="A12" s="28" t="s">
        <v>55</v>
      </c>
      <c r="B12" s="28"/>
      <c r="C12" s="28"/>
      <c r="D12" s="37">
        <v>80</v>
      </c>
      <c r="F12" s="28"/>
      <c r="G12" s="30">
        <f>D12*20</f>
        <v>1600</v>
      </c>
    </row>
    <row r="13" spans="1:7" ht="15">
      <c r="A13" s="38" t="s">
        <v>56</v>
      </c>
      <c r="B13" s="28"/>
      <c r="C13" s="39"/>
      <c r="D13" s="28">
        <f>SUM(D11:D12)</f>
        <v>280</v>
      </c>
      <c r="E13" s="28"/>
      <c r="F13" s="28"/>
      <c r="G13" s="70">
        <f>SUM(G11:G12)</f>
        <v>11600</v>
      </c>
    </row>
    <row r="14" spans="1:7" ht="14.25">
      <c r="A14" s="28"/>
      <c r="B14" s="28"/>
      <c r="C14" s="39"/>
      <c r="D14" s="28"/>
      <c r="F14" s="28"/>
      <c r="G14" s="30"/>
    </row>
    <row r="15" spans="1:7" ht="15">
      <c r="A15" s="38" t="s">
        <v>57</v>
      </c>
      <c r="B15" s="28"/>
      <c r="C15" s="38"/>
      <c r="D15" s="28"/>
      <c r="F15" s="28"/>
      <c r="G15" s="30"/>
    </row>
    <row r="16" spans="1:7" ht="15">
      <c r="A16" s="38"/>
      <c r="B16" s="28"/>
      <c r="C16" s="38"/>
      <c r="D16" s="28"/>
      <c r="F16" s="28"/>
      <c r="G16" s="30"/>
    </row>
    <row r="17" spans="1:7" ht="15">
      <c r="A17" s="36" t="s">
        <v>54</v>
      </c>
      <c r="B17" s="28"/>
      <c r="C17" s="38"/>
      <c r="D17" s="28">
        <v>480</v>
      </c>
      <c r="F17" s="28"/>
      <c r="G17" s="30">
        <f>D17*50</f>
        <v>24000</v>
      </c>
    </row>
    <row r="18" spans="1:7" ht="14.25">
      <c r="A18" s="28" t="s">
        <v>55</v>
      </c>
      <c r="C18" s="28"/>
      <c r="D18" s="37">
        <v>120</v>
      </c>
      <c r="F18" s="28"/>
      <c r="G18" s="30">
        <f>D18*20</f>
        <v>2400</v>
      </c>
    </row>
    <row r="19" spans="1:7" ht="15">
      <c r="A19" s="41" t="s">
        <v>56</v>
      </c>
      <c r="C19" s="28"/>
      <c r="D19" s="28">
        <f>SUM(D17:D18)</f>
        <v>600</v>
      </c>
      <c r="F19" s="38"/>
      <c r="G19" s="34">
        <f>SUM(G17:G18)</f>
        <v>26400</v>
      </c>
    </row>
    <row r="20" spans="1:7" ht="15">
      <c r="A20" s="41"/>
      <c r="C20" s="28"/>
      <c r="D20" s="28"/>
      <c r="F20" s="38"/>
      <c r="G20" s="34"/>
    </row>
    <row r="21" spans="1:7" ht="15">
      <c r="A21" s="42"/>
      <c r="C21" s="28"/>
      <c r="D21" s="32" t="s">
        <v>58</v>
      </c>
      <c r="F21" s="28"/>
      <c r="G21" s="30"/>
    </row>
    <row r="22" spans="1:7" ht="15">
      <c r="A22" s="40" t="s">
        <v>59</v>
      </c>
      <c r="C22" s="28"/>
      <c r="D22" s="28"/>
      <c r="F22" s="28"/>
      <c r="G22" s="30"/>
    </row>
    <row r="23" spans="1:7" ht="15">
      <c r="A23" s="40"/>
      <c r="C23" s="28"/>
      <c r="D23" s="28"/>
      <c r="F23" s="28"/>
      <c r="G23" s="30"/>
    </row>
    <row r="24" spans="1:7" ht="14.25">
      <c r="A24" s="28" t="s">
        <v>55</v>
      </c>
      <c r="B24" s="28"/>
      <c r="C24" s="28"/>
      <c r="D24" s="37">
        <v>400</v>
      </c>
      <c r="F24" s="28"/>
      <c r="G24" s="30">
        <f>D24*20</f>
        <v>8000</v>
      </c>
    </row>
    <row r="25" spans="1:7" ht="15">
      <c r="A25" s="41" t="s">
        <v>56</v>
      </c>
      <c r="B25" s="28"/>
      <c r="C25" s="28"/>
      <c r="D25" s="69">
        <f>D24</f>
        <v>400</v>
      </c>
      <c r="F25" s="28"/>
      <c r="G25" s="34">
        <f>G24</f>
        <v>8000</v>
      </c>
    </row>
    <row r="26" spans="1:7" ht="14.25">
      <c r="A26" s="42"/>
      <c r="B26" s="28"/>
      <c r="C26" s="28"/>
      <c r="D26" s="28"/>
      <c r="F26" s="28"/>
      <c r="G26" s="30"/>
    </row>
    <row r="27" spans="1:6" ht="15">
      <c r="A27" s="42"/>
      <c r="B27" s="38" t="s">
        <v>60</v>
      </c>
      <c r="D27" s="43">
        <f>D13+D19+D25</f>
        <v>1280</v>
      </c>
      <c r="F27" s="28"/>
    </row>
    <row r="28" spans="1:6" ht="15">
      <c r="A28" s="42"/>
      <c r="B28" s="38"/>
      <c r="D28" s="43"/>
      <c r="F28" s="28"/>
    </row>
    <row r="29" spans="1:7" ht="15">
      <c r="A29" s="42"/>
      <c r="B29" s="28"/>
      <c r="D29" s="28"/>
      <c r="E29" s="32" t="s">
        <v>61</v>
      </c>
      <c r="F29" s="28"/>
      <c r="G29" s="40">
        <f>G13+G19+G25</f>
        <v>46000</v>
      </c>
    </row>
    <row r="30" spans="1:7" ht="15">
      <c r="A30" s="40"/>
      <c r="B30" s="28"/>
      <c r="C30" s="28"/>
      <c r="D30" s="28"/>
      <c r="E30" s="28"/>
      <c r="F30" s="28"/>
      <c r="G30" s="40"/>
    </row>
  </sheetData>
  <printOptions/>
  <pageMargins left="1" right="0.75" top="1" bottom="1" header="0.5" footer="0.5"/>
  <pageSetup horizontalDpi="600" verticalDpi="600" orientation="portrait" r:id="rId1"/>
  <headerFooter alignWithMargins="0">
    <oddHeader>&amp;L1625-0066 (formerly 2115-0595)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85"/>
  <sheetViews>
    <sheetView workbookViewId="0" topLeftCell="A19">
      <selection activeCell="C7" sqref="C7"/>
    </sheetView>
  </sheetViews>
  <sheetFormatPr defaultColWidth="9.140625" defaultRowHeight="12.75"/>
  <cols>
    <col min="1" max="1" width="12.421875" style="0" customWidth="1"/>
    <col min="3" max="3" width="18.421875" style="0" customWidth="1"/>
    <col min="5" max="5" width="5.00390625" style="0" customWidth="1"/>
    <col min="8" max="8" width="12.421875" style="0" customWidth="1"/>
  </cols>
  <sheetData>
    <row r="1" spans="1:9" ht="15">
      <c r="A1" s="28"/>
      <c r="B1" s="28"/>
      <c r="C1" s="28"/>
      <c r="D1" s="29" t="s">
        <v>62</v>
      </c>
      <c r="E1" s="29"/>
      <c r="G1" s="28"/>
      <c r="H1" s="28"/>
      <c r="I1" s="28"/>
    </row>
    <row r="2" spans="1:9" ht="15">
      <c r="A2" s="28"/>
      <c r="B2" s="28"/>
      <c r="C2" s="28"/>
      <c r="D2" s="28"/>
      <c r="E2" s="29"/>
      <c r="F2" s="29"/>
      <c r="G2" s="28"/>
      <c r="H2" s="28"/>
      <c r="I2" s="28"/>
    </row>
    <row r="3" spans="1:9" ht="14.25">
      <c r="A3" s="28"/>
      <c r="B3" s="28"/>
      <c r="C3" s="28"/>
      <c r="D3" s="28"/>
      <c r="E3" s="28"/>
      <c r="F3" s="28"/>
      <c r="G3" s="28"/>
      <c r="H3" s="28"/>
      <c r="I3" s="28"/>
    </row>
    <row r="4" spans="1:9" ht="15">
      <c r="A4" s="28"/>
      <c r="B4" s="28"/>
      <c r="C4" s="28"/>
      <c r="D4" s="32" t="s">
        <v>63</v>
      </c>
      <c r="E4" s="29"/>
      <c r="F4" s="28"/>
      <c r="G4" s="28"/>
      <c r="H4" s="28"/>
      <c r="I4" s="28"/>
    </row>
    <row r="5" spans="1:9" ht="15">
      <c r="A5" s="28"/>
      <c r="B5" s="28"/>
      <c r="C5" s="28"/>
      <c r="D5" s="32"/>
      <c r="E5" s="29"/>
      <c r="F5" s="38" t="s">
        <v>3</v>
      </c>
      <c r="G5" s="28"/>
      <c r="H5" s="28"/>
      <c r="I5" s="28"/>
    </row>
    <row r="6" spans="1:9" ht="15">
      <c r="A6" s="32" t="s">
        <v>51</v>
      </c>
      <c r="B6" s="28"/>
      <c r="C6" s="28"/>
      <c r="D6" s="32" t="s">
        <v>7</v>
      </c>
      <c r="F6" s="32" t="s">
        <v>7</v>
      </c>
      <c r="G6" s="28"/>
      <c r="H6" s="32" t="s">
        <v>52</v>
      </c>
      <c r="I6" s="28"/>
    </row>
    <row r="7" spans="1:9" ht="15">
      <c r="A7" s="34" t="s">
        <v>64</v>
      </c>
      <c r="B7" s="28"/>
      <c r="C7" s="28"/>
      <c r="D7" s="28"/>
      <c r="E7" s="28"/>
      <c r="F7" s="28"/>
      <c r="G7" s="28"/>
      <c r="H7" s="28"/>
      <c r="I7" s="28"/>
    </row>
    <row r="8" spans="1:9" ht="15">
      <c r="A8" s="34" t="s">
        <v>65</v>
      </c>
      <c r="B8" s="29"/>
      <c r="C8" s="29"/>
      <c r="D8" s="29"/>
      <c r="E8" s="35"/>
      <c r="F8" s="29"/>
      <c r="G8" s="28"/>
      <c r="H8" s="28"/>
      <c r="I8" s="28"/>
    </row>
    <row r="9" spans="1:9" ht="14.25">
      <c r="A9" s="71">
        <v>921</v>
      </c>
      <c r="B9" s="28" t="s">
        <v>83</v>
      </c>
      <c r="C9" s="28"/>
      <c r="D9" s="28">
        <v>40</v>
      </c>
      <c r="F9" s="45">
        <f>A9*D9</f>
        <v>36840</v>
      </c>
      <c r="G9" s="28"/>
      <c r="H9" s="46">
        <f>F9*45</f>
        <v>1657800</v>
      </c>
      <c r="I9" s="28"/>
    </row>
    <row r="10" spans="2:9" ht="14.25">
      <c r="B10" s="36" t="s">
        <v>66</v>
      </c>
      <c r="C10" s="28"/>
      <c r="D10" s="28"/>
      <c r="F10" s="28"/>
      <c r="G10" s="28"/>
      <c r="H10" s="39"/>
      <c r="I10" s="28"/>
    </row>
    <row r="11" spans="1:9" ht="14.25">
      <c r="A11" s="28">
        <v>2</v>
      </c>
      <c r="B11" s="28" t="s">
        <v>84</v>
      </c>
      <c r="C11" s="28"/>
      <c r="D11" s="28">
        <v>18</v>
      </c>
      <c r="F11" s="65">
        <f>A11*D11</f>
        <v>36</v>
      </c>
      <c r="G11" s="28"/>
      <c r="H11" s="46">
        <f>F11*45</f>
        <v>1620</v>
      </c>
      <c r="I11" s="28"/>
    </row>
    <row r="12" spans="2:9" ht="15">
      <c r="B12" s="47" t="s">
        <v>66</v>
      </c>
      <c r="C12" s="29"/>
      <c r="D12" s="28"/>
      <c r="F12" s="28"/>
      <c r="G12" s="28"/>
      <c r="H12" s="39"/>
      <c r="I12" s="28"/>
    </row>
    <row r="13" spans="1:9" ht="15">
      <c r="A13" s="38" t="s">
        <v>56</v>
      </c>
      <c r="B13" s="28"/>
      <c r="C13" s="39"/>
      <c r="D13" s="28"/>
      <c r="F13" s="48">
        <f>SUM(F9:F11)</f>
        <v>36876</v>
      </c>
      <c r="G13" s="28"/>
      <c r="H13" s="49">
        <f>SUM(H9:H11)</f>
        <v>1659420</v>
      </c>
      <c r="I13" s="28"/>
    </row>
    <row r="14" spans="1:9" ht="14.25">
      <c r="A14" s="28"/>
      <c r="B14" s="28"/>
      <c r="C14" s="39"/>
      <c r="D14" s="28"/>
      <c r="F14" s="28"/>
      <c r="G14" s="28"/>
      <c r="H14" s="39"/>
      <c r="I14" s="28"/>
    </row>
    <row r="15" spans="1:9" ht="15">
      <c r="A15" s="38" t="s">
        <v>67</v>
      </c>
      <c r="B15" s="28"/>
      <c r="C15" s="38"/>
      <c r="D15" s="28"/>
      <c r="F15" s="28"/>
      <c r="G15" s="28"/>
      <c r="H15" s="39"/>
      <c r="I15" s="28"/>
    </row>
    <row r="16" spans="1:9" ht="15">
      <c r="A16" s="69">
        <v>2820</v>
      </c>
      <c r="B16" s="28" t="s">
        <v>79</v>
      </c>
      <c r="C16" s="38"/>
      <c r="D16" s="28">
        <v>3</v>
      </c>
      <c r="F16" s="45">
        <f>A16*D16</f>
        <v>8460</v>
      </c>
      <c r="G16" s="28"/>
      <c r="H16" s="46">
        <f>F16*45</f>
        <v>380700</v>
      </c>
      <c r="I16" s="28"/>
    </row>
    <row r="17" spans="2:9" ht="14.25">
      <c r="B17" s="50" t="s">
        <v>66</v>
      </c>
      <c r="C17" s="28"/>
      <c r="D17" s="28"/>
      <c r="F17" s="45"/>
      <c r="G17" s="28"/>
      <c r="H17" s="46"/>
      <c r="I17" s="28"/>
    </row>
    <row r="18" spans="1:9" ht="15">
      <c r="A18" s="41" t="s">
        <v>56</v>
      </c>
      <c r="C18" s="28"/>
      <c r="D18" s="28"/>
      <c r="F18" s="51">
        <f>F16</f>
        <v>8460</v>
      </c>
      <c r="G18" s="38"/>
      <c r="H18" s="52">
        <f>H16</f>
        <v>380700</v>
      </c>
      <c r="I18" s="28"/>
    </row>
    <row r="19" spans="1:9" ht="14.25">
      <c r="A19" s="42"/>
      <c r="C19" s="28"/>
      <c r="D19" s="28"/>
      <c r="F19" s="28"/>
      <c r="G19" s="28"/>
      <c r="H19" s="39"/>
      <c r="I19" s="28"/>
    </row>
    <row r="20" spans="1:9" ht="15">
      <c r="A20" s="40" t="s">
        <v>68</v>
      </c>
      <c r="C20" s="28"/>
      <c r="D20" s="28"/>
      <c r="F20" s="28"/>
      <c r="G20" s="28"/>
      <c r="H20" s="39"/>
      <c r="I20" s="28"/>
    </row>
    <row r="21" spans="1:9" ht="14.25">
      <c r="A21" s="72">
        <v>2794</v>
      </c>
      <c r="B21" s="28" t="s">
        <v>85</v>
      </c>
      <c r="C21" s="28"/>
      <c r="D21" s="28">
        <v>1.5</v>
      </c>
      <c r="F21" s="65">
        <f>D21*A21</f>
        <v>4191</v>
      </c>
      <c r="G21" s="28"/>
      <c r="H21" s="46">
        <f>F21*45</f>
        <v>188595</v>
      </c>
      <c r="I21" s="28"/>
    </row>
    <row r="22" spans="2:9" ht="14.25">
      <c r="B22" s="50" t="s">
        <v>66</v>
      </c>
      <c r="C22" s="28"/>
      <c r="D22" s="28"/>
      <c r="F22" s="28"/>
      <c r="G22" s="28"/>
      <c r="H22" s="46"/>
      <c r="I22" s="28"/>
    </row>
    <row r="23" spans="1:9" ht="15">
      <c r="A23" s="41" t="s">
        <v>56</v>
      </c>
      <c r="B23" s="28"/>
      <c r="C23" s="28"/>
      <c r="D23" s="28"/>
      <c r="F23" s="66">
        <f>F21</f>
        <v>4191</v>
      </c>
      <c r="G23" s="28"/>
      <c r="H23" s="52">
        <f>H21</f>
        <v>188595</v>
      </c>
      <c r="I23" s="28"/>
    </row>
    <row r="24" spans="1:9" ht="14.25">
      <c r="A24" s="42"/>
      <c r="B24" s="28"/>
      <c r="C24" s="28"/>
      <c r="D24" s="28"/>
      <c r="F24" s="28"/>
      <c r="G24" s="28"/>
      <c r="H24" s="39"/>
      <c r="I24" s="28"/>
    </row>
    <row r="25" spans="1:9" ht="15">
      <c r="A25" s="40" t="s">
        <v>69</v>
      </c>
      <c r="B25" s="28"/>
      <c r="C25" s="28"/>
      <c r="D25" s="28"/>
      <c r="F25" s="28"/>
      <c r="G25" s="28"/>
      <c r="H25" s="39"/>
      <c r="I25" s="28"/>
    </row>
    <row r="26" spans="1:9" ht="14.25">
      <c r="A26" s="69">
        <v>2794</v>
      </c>
      <c r="B26" s="28" t="s">
        <v>85</v>
      </c>
      <c r="C26" s="28"/>
      <c r="D26" s="28">
        <v>4</v>
      </c>
      <c r="F26" s="45">
        <f>A26*D26</f>
        <v>11176</v>
      </c>
      <c r="G26" s="28"/>
      <c r="H26" s="46">
        <f>F26*45</f>
        <v>502920</v>
      </c>
      <c r="I26" s="28"/>
    </row>
    <row r="27" spans="2:9" ht="14.25">
      <c r="B27" s="53" t="s">
        <v>66</v>
      </c>
      <c r="C27" s="28"/>
      <c r="D27" s="28"/>
      <c r="E27" s="28"/>
      <c r="F27" s="45"/>
      <c r="G27" s="28"/>
      <c r="H27" s="46"/>
      <c r="I27" s="28"/>
    </row>
    <row r="28" spans="1:9" ht="15">
      <c r="A28" s="54" t="s">
        <v>56</v>
      </c>
      <c r="B28" s="28"/>
      <c r="C28" s="28"/>
      <c r="D28" s="28"/>
      <c r="E28" s="28"/>
      <c r="F28" s="55">
        <f>F26</f>
        <v>11176</v>
      </c>
      <c r="G28" s="28"/>
      <c r="H28" s="52">
        <f>H26</f>
        <v>502920</v>
      </c>
      <c r="I28" s="28"/>
    </row>
    <row r="29" spans="1:9" ht="15">
      <c r="A29" s="42"/>
      <c r="B29" s="28"/>
      <c r="C29" s="38"/>
      <c r="F29" s="56"/>
      <c r="G29" s="28"/>
      <c r="H29" s="57"/>
      <c r="I29" s="28"/>
    </row>
    <row r="30" spans="1:9" ht="15">
      <c r="A30" s="42"/>
      <c r="B30" s="28"/>
      <c r="C30" s="38" t="s">
        <v>61</v>
      </c>
      <c r="D30" s="28"/>
      <c r="F30" s="28"/>
      <c r="G30" s="28"/>
      <c r="H30" s="40">
        <f>H13+H18+H23+H28</f>
        <v>2731635</v>
      </c>
      <c r="I30" s="28"/>
    </row>
    <row r="31" spans="1:9" ht="15">
      <c r="A31" s="40"/>
      <c r="B31" s="28"/>
      <c r="C31" s="28"/>
      <c r="D31" s="28"/>
      <c r="E31" s="28"/>
      <c r="F31" s="38"/>
      <c r="G31" s="28"/>
      <c r="H31" s="56"/>
      <c r="I31" s="28"/>
    </row>
    <row r="32" spans="1:9" ht="15">
      <c r="A32" s="28"/>
      <c r="B32" s="28"/>
      <c r="D32" s="32" t="s">
        <v>70</v>
      </c>
      <c r="E32" s="28"/>
      <c r="F32" s="28"/>
      <c r="G32" s="28"/>
      <c r="H32" s="38" t="s">
        <v>7</v>
      </c>
      <c r="I32" s="28"/>
    </row>
    <row r="33" spans="2:9" ht="15">
      <c r="B33" s="32" t="s">
        <v>71</v>
      </c>
      <c r="D33" s="2" t="s">
        <v>21</v>
      </c>
      <c r="E33" s="28"/>
      <c r="F33" s="32" t="s">
        <v>72</v>
      </c>
      <c r="H33" s="32" t="s">
        <v>73</v>
      </c>
      <c r="I33" s="28"/>
    </row>
    <row r="34" spans="2:9" ht="14.25">
      <c r="B34" s="28" t="s">
        <v>74</v>
      </c>
      <c r="D34" s="58">
        <v>1</v>
      </c>
      <c r="E34" s="28"/>
      <c r="F34" s="58" t="s">
        <v>25</v>
      </c>
      <c r="H34" s="59">
        <f>F13</f>
        <v>36876</v>
      </c>
      <c r="I34" s="28"/>
    </row>
    <row r="35" spans="2:9" ht="15">
      <c r="B35" s="32" t="s">
        <v>75</v>
      </c>
      <c r="D35" s="28"/>
      <c r="E35" s="28"/>
      <c r="F35" s="58"/>
      <c r="H35" s="59"/>
      <c r="I35" s="28"/>
    </row>
    <row r="36" spans="2:9" ht="14.25">
      <c r="B36" s="28" t="s">
        <v>76</v>
      </c>
      <c r="D36" s="60" t="s">
        <v>28</v>
      </c>
      <c r="E36" s="28"/>
      <c r="F36" s="58" t="s">
        <v>25</v>
      </c>
      <c r="H36" s="59">
        <f>F18</f>
        <v>8460</v>
      </c>
      <c r="I36" s="28"/>
    </row>
    <row r="37" spans="2:9" ht="14.25">
      <c r="B37" s="28" t="s">
        <v>77</v>
      </c>
      <c r="D37" s="28" t="s">
        <v>28</v>
      </c>
      <c r="E37" s="28"/>
      <c r="F37" s="58" t="s">
        <v>25</v>
      </c>
      <c r="H37" s="63">
        <f>F23</f>
        <v>4191</v>
      </c>
      <c r="I37" s="28"/>
    </row>
    <row r="38" spans="2:9" ht="14.25">
      <c r="B38" s="28" t="s">
        <v>69</v>
      </c>
      <c r="D38" s="28" t="s">
        <v>28</v>
      </c>
      <c r="E38" s="28"/>
      <c r="F38" s="58" t="s">
        <v>25</v>
      </c>
      <c r="H38" s="61">
        <f>F28</f>
        <v>11176</v>
      </c>
      <c r="I38" s="28"/>
    </row>
    <row r="39" spans="2:9" ht="15">
      <c r="B39" s="38" t="s">
        <v>32</v>
      </c>
      <c r="C39" s="28"/>
      <c r="D39" s="28"/>
      <c r="E39" s="28"/>
      <c r="F39" s="28"/>
      <c r="H39" s="48">
        <f>SUM(H34:H38)</f>
        <v>60703</v>
      </c>
      <c r="I39" s="28"/>
    </row>
    <row r="40" spans="1:9" ht="14.25">
      <c r="A40" s="28"/>
      <c r="B40" s="28"/>
      <c r="C40" s="28"/>
      <c r="D40" s="28"/>
      <c r="E40" s="28"/>
      <c r="F40" s="28"/>
      <c r="G40" s="28"/>
      <c r="H40" s="28"/>
      <c r="I40" s="28"/>
    </row>
    <row r="41" spans="1:9" ht="14.25">
      <c r="A41" s="37"/>
      <c r="B41" s="28"/>
      <c r="C41" s="28"/>
      <c r="D41" s="28"/>
      <c r="E41" s="28"/>
      <c r="F41" s="28"/>
      <c r="G41" s="28"/>
      <c r="H41" s="28"/>
      <c r="I41" s="28"/>
    </row>
    <row r="42" spans="2:9" ht="14.25">
      <c r="B42" s="28"/>
      <c r="C42" s="28"/>
      <c r="E42" s="28"/>
      <c r="F42" s="28"/>
      <c r="G42" s="28"/>
      <c r="H42" s="28"/>
      <c r="I42" s="28"/>
    </row>
    <row r="43" spans="2:9" ht="14.25">
      <c r="B43" s="28"/>
      <c r="E43" s="28"/>
      <c r="F43" s="28"/>
      <c r="G43" s="28"/>
      <c r="H43" s="28"/>
      <c r="I43" s="28"/>
    </row>
    <row r="44" spans="1:9" ht="14.25">
      <c r="A44" s="28"/>
      <c r="B44" s="28"/>
      <c r="C44" s="28"/>
      <c r="E44" s="28"/>
      <c r="F44" s="28"/>
      <c r="G44" s="28"/>
      <c r="H44" s="28"/>
      <c r="I44" s="28"/>
    </row>
    <row r="45" spans="1:9" ht="14.25">
      <c r="A45" s="28"/>
      <c r="B45" s="28"/>
      <c r="C45" s="28"/>
      <c r="E45" s="28"/>
      <c r="F45" s="28"/>
      <c r="G45" s="28"/>
      <c r="H45" s="28"/>
      <c r="I45" s="28"/>
    </row>
    <row r="46" spans="1:9" ht="14.25">
      <c r="A46" s="28"/>
      <c r="B46" s="28"/>
      <c r="C46" s="28"/>
      <c r="E46" s="28"/>
      <c r="F46" s="28"/>
      <c r="G46" s="28"/>
      <c r="H46" s="28"/>
      <c r="I46" s="28"/>
    </row>
    <row r="47" spans="1:9" ht="14.25">
      <c r="A47" s="28"/>
      <c r="B47" s="28"/>
      <c r="C47" s="28"/>
      <c r="E47" s="28"/>
      <c r="F47" s="28"/>
      <c r="G47" s="28"/>
      <c r="H47" s="28"/>
      <c r="I47" s="28"/>
    </row>
    <row r="48" spans="1:9" ht="14.25">
      <c r="A48" s="28"/>
      <c r="B48" s="28"/>
      <c r="C48" s="28"/>
      <c r="E48" s="28"/>
      <c r="F48" s="28"/>
      <c r="G48" s="28"/>
      <c r="H48" s="28"/>
      <c r="I48" s="28"/>
    </row>
    <row r="49" spans="1:9" ht="15">
      <c r="A49" s="28"/>
      <c r="B49" s="28"/>
      <c r="C49" s="28"/>
      <c r="D49" s="48"/>
      <c r="E49" s="28"/>
      <c r="F49" s="28"/>
      <c r="G49" s="28"/>
      <c r="H49" s="28"/>
      <c r="I49" s="28"/>
    </row>
    <row r="50" spans="1:9" ht="14.25">
      <c r="A50" s="28"/>
      <c r="B50" s="28"/>
      <c r="C50" s="28"/>
      <c r="D50" s="28"/>
      <c r="E50" s="28"/>
      <c r="F50" s="28"/>
      <c r="G50" s="28"/>
      <c r="H50" s="28"/>
      <c r="I50" s="28"/>
    </row>
    <row r="51" spans="1:9" ht="14.25">
      <c r="A51" s="28"/>
      <c r="B51" s="28"/>
      <c r="C51" s="28"/>
      <c r="D51" s="28"/>
      <c r="E51" s="28"/>
      <c r="F51" s="28"/>
      <c r="G51" s="28"/>
      <c r="H51" s="28"/>
      <c r="I51" s="28"/>
    </row>
    <row r="52" spans="1:9" ht="14.25">
      <c r="A52" s="28"/>
      <c r="B52" s="28"/>
      <c r="C52" s="28"/>
      <c r="D52" s="28"/>
      <c r="E52" s="28"/>
      <c r="F52" s="28"/>
      <c r="G52" s="28"/>
      <c r="H52" s="28"/>
      <c r="I52" s="28"/>
    </row>
    <row r="53" spans="1:9" ht="14.25">
      <c r="A53" s="28"/>
      <c r="B53" s="28"/>
      <c r="C53" s="28"/>
      <c r="D53" s="28"/>
      <c r="E53" s="28"/>
      <c r="F53" s="28"/>
      <c r="G53" s="28"/>
      <c r="H53" s="28"/>
      <c r="I53" s="28"/>
    </row>
    <row r="54" spans="1:9" ht="14.25">
      <c r="A54" s="28"/>
      <c r="B54" s="28"/>
      <c r="C54" s="28"/>
      <c r="D54" s="28"/>
      <c r="E54" s="28"/>
      <c r="F54" s="28"/>
      <c r="G54" s="28"/>
      <c r="H54" s="28"/>
      <c r="I54" s="28"/>
    </row>
    <row r="55" spans="1:9" ht="14.25">
      <c r="A55" s="28"/>
      <c r="B55" s="28"/>
      <c r="C55" s="28"/>
      <c r="D55" s="28"/>
      <c r="E55" s="28"/>
      <c r="F55" s="28"/>
      <c r="G55" s="28"/>
      <c r="H55" s="28"/>
      <c r="I55" s="28"/>
    </row>
    <row r="56" spans="1:9" ht="14.25">
      <c r="A56" s="28"/>
      <c r="B56" s="28"/>
      <c r="C56" s="28"/>
      <c r="D56" s="28"/>
      <c r="E56" s="28"/>
      <c r="F56" s="28"/>
      <c r="G56" s="28"/>
      <c r="H56" s="28"/>
      <c r="I56" s="28"/>
    </row>
    <row r="57" spans="1:9" ht="14.25">
      <c r="A57" s="28"/>
      <c r="B57" s="28"/>
      <c r="C57" s="28"/>
      <c r="D57" s="28"/>
      <c r="E57" s="28"/>
      <c r="F57" s="28"/>
      <c r="G57" s="28"/>
      <c r="H57" s="28"/>
      <c r="I57" s="28"/>
    </row>
    <row r="58" spans="1:9" ht="14.25">
      <c r="A58" s="28"/>
      <c r="B58" s="28"/>
      <c r="C58" s="28"/>
      <c r="D58" s="28"/>
      <c r="E58" s="28"/>
      <c r="F58" s="28"/>
      <c r="G58" s="28"/>
      <c r="H58" s="28"/>
      <c r="I58" s="28"/>
    </row>
    <row r="59" spans="1:9" ht="14.25">
      <c r="A59" s="28"/>
      <c r="B59" s="28"/>
      <c r="C59" s="28"/>
      <c r="D59" s="28"/>
      <c r="E59" s="28"/>
      <c r="F59" s="28"/>
      <c r="G59" s="28"/>
      <c r="H59" s="28"/>
      <c r="I59" s="28"/>
    </row>
    <row r="60" spans="1:9" ht="14.25">
      <c r="A60" s="28"/>
      <c r="B60" s="28"/>
      <c r="C60" s="28"/>
      <c r="D60" s="28"/>
      <c r="E60" s="28"/>
      <c r="F60" s="28"/>
      <c r="G60" s="28"/>
      <c r="H60" s="28"/>
      <c r="I60" s="28"/>
    </row>
    <row r="61" spans="1:9" ht="14.25">
      <c r="A61" s="28"/>
      <c r="B61" s="28"/>
      <c r="C61" s="28"/>
      <c r="D61" s="28"/>
      <c r="E61" s="28"/>
      <c r="F61" s="28"/>
      <c r="G61" s="28"/>
      <c r="H61" s="28"/>
      <c r="I61" s="28"/>
    </row>
    <row r="62" spans="1:9" ht="14.25">
      <c r="A62" s="28"/>
      <c r="B62" s="28"/>
      <c r="C62" s="28"/>
      <c r="D62" s="28"/>
      <c r="E62" s="28"/>
      <c r="F62" s="28"/>
      <c r="G62" s="28"/>
      <c r="H62" s="28"/>
      <c r="I62" s="28"/>
    </row>
    <row r="63" spans="1:9" ht="14.25">
      <c r="A63" s="28"/>
      <c r="B63" s="28"/>
      <c r="C63" s="28"/>
      <c r="D63" s="28"/>
      <c r="E63" s="28"/>
      <c r="F63" s="28"/>
      <c r="G63" s="28"/>
      <c r="H63" s="28"/>
      <c r="I63" s="28"/>
    </row>
    <row r="64" spans="1:9" ht="14.25">
      <c r="A64" s="28"/>
      <c r="B64" s="28"/>
      <c r="C64" s="28"/>
      <c r="D64" s="28"/>
      <c r="E64" s="28"/>
      <c r="F64" s="28"/>
      <c r="G64" s="28"/>
      <c r="H64" s="28"/>
      <c r="I64" s="28"/>
    </row>
    <row r="65" spans="1:9" ht="14.25">
      <c r="A65" s="28"/>
      <c r="B65" s="28"/>
      <c r="C65" s="28"/>
      <c r="D65" s="28"/>
      <c r="E65" s="28"/>
      <c r="F65" s="28"/>
      <c r="G65" s="28"/>
      <c r="H65" s="28"/>
      <c r="I65" s="28"/>
    </row>
    <row r="66" spans="1:9" ht="14.25">
      <c r="A66" s="28"/>
      <c r="B66" s="28"/>
      <c r="C66" s="28"/>
      <c r="D66" s="28"/>
      <c r="E66" s="28"/>
      <c r="F66" s="28"/>
      <c r="G66" s="28"/>
      <c r="H66" s="28"/>
      <c r="I66" s="28"/>
    </row>
    <row r="67" spans="1:9" ht="14.25">
      <c r="A67" s="28"/>
      <c r="B67" s="28"/>
      <c r="C67" s="28"/>
      <c r="D67" s="28"/>
      <c r="E67" s="28"/>
      <c r="F67" s="28"/>
      <c r="G67" s="28"/>
      <c r="H67" s="28"/>
      <c r="I67" s="28"/>
    </row>
    <row r="68" spans="1:9" ht="14.25">
      <c r="A68" s="28"/>
      <c r="B68" s="28"/>
      <c r="C68" s="28"/>
      <c r="D68" s="28"/>
      <c r="E68" s="28"/>
      <c r="F68" s="28"/>
      <c r="G68" s="28"/>
      <c r="H68" s="28"/>
      <c r="I68" s="28"/>
    </row>
    <row r="69" spans="1:9" ht="14.25">
      <c r="A69" s="28"/>
      <c r="B69" s="28"/>
      <c r="C69" s="28"/>
      <c r="D69" s="28"/>
      <c r="E69" s="28"/>
      <c r="F69" s="28"/>
      <c r="G69" s="28"/>
      <c r="H69" s="28"/>
      <c r="I69" s="28"/>
    </row>
    <row r="70" spans="1:9" ht="14.25">
      <c r="A70" s="28"/>
      <c r="B70" s="28"/>
      <c r="C70" s="28"/>
      <c r="D70" s="28"/>
      <c r="E70" s="28"/>
      <c r="F70" s="28"/>
      <c r="G70" s="28"/>
      <c r="H70" s="28"/>
      <c r="I70" s="28"/>
    </row>
    <row r="71" spans="1:9" ht="14.25">
      <c r="A71" s="28"/>
      <c r="B71" s="28"/>
      <c r="C71" s="28"/>
      <c r="D71" s="28"/>
      <c r="E71" s="28"/>
      <c r="F71" s="28"/>
      <c r="G71" s="28"/>
      <c r="H71" s="28"/>
      <c r="I71" s="28"/>
    </row>
    <row r="72" spans="1:9" ht="14.25">
      <c r="A72" s="28"/>
      <c r="B72" s="28"/>
      <c r="C72" s="28"/>
      <c r="D72" s="28"/>
      <c r="E72" s="28"/>
      <c r="F72" s="28"/>
      <c r="G72" s="28"/>
      <c r="H72" s="28"/>
      <c r="I72" s="28"/>
    </row>
    <row r="73" spans="1:9" ht="14.25">
      <c r="A73" s="28"/>
      <c r="B73" s="28"/>
      <c r="C73" s="28"/>
      <c r="D73" s="28"/>
      <c r="E73" s="28"/>
      <c r="F73" s="28"/>
      <c r="G73" s="28"/>
      <c r="H73" s="28"/>
      <c r="I73" s="28"/>
    </row>
    <row r="74" spans="1:9" ht="14.25">
      <c r="A74" s="28"/>
      <c r="B74" s="28"/>
      <c r="C74" s="28"/>
      <c r="D74" s="28"/>
      <c r="E74" s="28"/>
      <c r="F74" s="28"/>
      <c r="G74" s="28"/>
      <c r="H74" s="28"/>
      <c r="I74" s="28"/>
    </row>
    <row r="75" spans="1:9" ht="14.25">
      <c r="A75" s="28"/>
      <c r="B75" s="28"/>
      <c r="C75" s="28"/>
      <c r="D75" s="28"/>
      <c r="E75" s="28"/>
      <c r="F75" s="28"/>
      <c r="G75" s="28"/>
      <c r="H75" s="28"/>
      <c r="I75" s="28"/>
    </row>
    <row r="76" spans="1:9" ht="14.25">
      <c r="A76" s="28"/>
      <c r="B76" s="28"/>
      <c r="C76" s="28"/>
      <c r="D76" s="28"/>
      <c r="E76" s="28"/>
      <c r="F76" s="28"/>
      <c r="G76" s="28"/>
      <c r="H76" s="28"/>
      <c r="I76" s="28"/>
    </row>
    <row r="77" spans="1:9" ht="14.25">
      <c r="A77" s="28"/>
      <c r="B77" s="28"/>
      <c r="C77" s="28"/>
      <c r="D77" s="28"/>
      <c r="E77" s="28"/>
      <c r="F77" s="28"/>
      <c r="G77" s="28"/>
      <c r="H77" s="28"/>
      <c r="I77" s="28"/>
    </row>
    <row r="78" spans="1:9" ht="14.25">
      <c r="A78" s="28"/>
      <c r="B78" s="28"/>
      <c r="C78" s="28"/>
      <c r="D78" s="28"/>
      <c r="E78" s="28"/>
      <c r="F78" s="28"/>
      <c r="G78" s="28"/>
      <c r="H78" s="28"/>
      <c r="I78" s="28"/>
    </row>
    <row r="79" spans="1:9" ht="14.25">
      <c r="A79" s="28"/>
      <c r="B79" s="28"/>
      <c r="C79" s="28"/>
      <c r="D79" s="28"/>
      <c r="E79" s="28"/>
      <c r="F79" s="28"/>
      <c r="G79" s="28"/>
      <c r="H79" s="28"/>
      <c r="I79" s="28"/>
    </row>
    <row r="80" spans="1:9" ht="14.25">
      <c r="A80" s="28"/>
      <c r="B80" s="28"/>
      <c r="C80" s="28"/>
      <c r="D80" s="28"/>
      <c r="E80" s="28"/>
      <c r="F80" s="28"/>
      <c r="G80" s="28"/>
      <c r="H80" s="28"/>
      <c r="I80" s="28"/>
    </row>
    <row r="81" spans="1:9" ht="14.25">
      <c r="A81" s="28"/>
      <c r="B81" s="28"/>
      <c r="C81" s="28"/>
      <c r="D81" s="28"/>
      <c r="E81" s="28"/>
      <c r="F81" s="28"/>
      <c r="G81" s="28"/>
      <c r="H81" s="28"/>
      <c r="I81" s="28"/>
    </row>
    <row r="82" spans="1:9" ht="14.25">
      <c r="A82" s="28"/>
      <c r="B82" s="28"/>
      <c r="C82" s="28"/>
      <c r="D82" s="28"/>
      <c r="E82" s="28"/>
      <c r="F82" s="28"/>
      <c r="G82" s="28"/>
      <c r="H82" s="28"/>
      <c r="I82" s="28"/>
    </row>
    <row r="83" spans="1:9" ht="14.25">
      <c r="A83" s="28"/>
      <c r="B83" s="28"/>
      <c r="C83" s="28"/>
      <c r="D83" s="28"/>
      <c r="E83" s="28"/>
      <c r="F83" s="28"/>
      <c r="G83" s="28"/>
      <c r="H83" s="28"/>
      <c r="I83" s="28"/>
    </row>
    <row r="84" spans="1:9" ht="14.25">
      <c r="A84" s="28"/>
      <c r="B84" s="28"/>
      <c r="C84" s="28"/>
      <c r="D84" s="28"/>
      <c r="E84" s="28"/>
      <c r="F84" s="28"/>
      <c r="G84" s="28"/>
      <c r="H84" s="28"/>
      <c r="I84" s="28"/>
    </row>
    <row r="85" spans="1:9" ht="14.25">
      <c r="A85" s="28"/>
      <c r="B85" s="28"/>
      <c r="C85" s="28"/>
      <c r="D85" s="28"/>
      <c r="E85" s="28"/>
      <c r="F85" s="28"/>
      <c r="G85" s="28"/>
      <c r="H85" s="28"/>
      <c r="I85" s="28"/>
    </row>
  </sheetData>
  <printOptions/>
  <pageMargins left="1" right="0.75" top="1" bottom="1" header="0.5" footer="0.5"/>
  <pageSetup horizontalDpi="300" verticalDpi="300" orientation="portrait" r:id="rId1"/>
  <headerFooter alignWithMargins="0">
    <oddHeader>&amp;L1625-0066 (formerly 2115-0595)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Coast Guard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USCG</dc:creator>
  <cp:keywords/>
  <dc:description/>
  <cp:lastModifiedBy>AARequina</cp:lastModifiedBy>
  <cp:lastPrinted>2006-05-05T15:53:25Z</cp:lastPrinted>
  <dcterms:created xsi:type="dcterms:W3CDTF">1997-11-13T20:42:16Z</dcterms:created>
  <dcterms:modified xsi:type="dcterms:W3CDTF">2006-08-31T16:01:43Z</dcterms:modified>
  <cp:category/>
  <cp:version/>
  <cp:contentType/>
  <cp:contentStatus/>
</cp:coreProperties>
</file>