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2715" windowWidth="15030" windowHeight="7095" activeTab="0"/>
  </bookViews>
  <sheets>
    <sheet name="Burden by Respondent" sheetId="1" r:id="rId1"/>
  </sheets>
  <definedNames>
    <definedName name="_xlnm.Print_Titles" localSheetId="0">'Burden by Respondent'!$1:$2</definedName>
  </definedNames>
  <calcPr fullCalcOnLoad="1"/>
</workbook>
</file>

<file path=xl/sharedStrings.xml><?xml version="1.0" encoding="utf-8"?>
<sst xmlns="http://schemas.openxmlformats.org/spreadsheetml/2006/main" count="107" uniqueCount="99">
  <si>
    <t>Regulations Section</t>
  </si>
  <si>
    <t>Title</t>
  </si>
  <si>
    <t>Estimated Number of Respondents</t>
  </si>
  <si>
    <t>total Annual Responses</t>
  </si>
  <si>
    <t>Hours Per Response</t>
  </si>
  <si>
    <t>State Plan</t>
  </si>
  <si>
    <t>Est. Total Hours</t>
  </si>
  <si>
    <t>Previous Submission total burden Hours</t>
  </si>
  <si>
    <t>Difference Due to Adjustment</t>
  </si>
  <si>
    <t>246.5(b)</t>
  </si>
  <si>
    <t xml:space="preserve">Local Agency (LA) Applications </t>
  </si>
  <si>
    <t>LA Agreement</t>
  </si>
  <si>
    <t>246.7(f)(2)</t>
  </si>
  <si>
    <t>LA requests for notice extension</t>
  </si>
  <si>
    <t>IC</t>
  </si>
  <si>
    <t>Change due to New Statute</t>
  </si>
  <si>
    <t>Change Due to Agency Discretion</t>
  </si>
  <si>
    <t>Program</t>
  </si>
  <si>
    <t xml:space="preserve"> Change</t>
  </si>
  <si>
    <t>246.7(i)</t>
  </si>
  <si>
    <t>Cert. data for women &amp; children</t>
  </si>
  <si>
    <t>Cert. data for infants</t>
  </si>
  <si>
    <t>246.10(c )(1)</t>
  </si>
  <si>
    <t>246.7(j)(9)</t>
  </si>
  <si>
    <t>SA notification refunding shortfall</t>
  </si>
  <si>
    <t>246.7(k)</t>
  </si>
  <si>
    <t>Verification of Certification cards</t>
  </si>
  <si>
    <t>246.10(b)(1)</t>
  </si>
  <si>
    <t>Identification of Acceptable Foods</t>
  </si>
  <si>
    <t>246.11(d)(2)</t>
  </si>
  <si>
    <t>LA nutrition education plan</t>
  </si>
  <si>
    <t>246.12(h)</t>
  </si>
  <si>
    <t>Vendor agreements</t>
  </si>
  <si>
    <t>246.12(i)(1)</t>
  </si>
  <si>
    <t>Vendor training development</t>
  </si>
  <si>
    <t xml:space="preserve">Vendor training </t>
  </si>
  <si>
    <t>246.12(j)(2)</t>
  </si>
  <si>
    <t>Vendor routine monitoring</t>
  </si>
  <si>
    <t>246.12(j)(4)</t>
  </si>
  <si>
    <t>Vendor compliance investigations</t>
  </si>
  <si>
    <t>246.12(o)</t>
  </si>
  <si>
    <t>Complaints</t>
  </si>
  <si>
    <t>246.12(q)</t>
  </si>
  <si>
    <t>Disposition of food instruments</t>
  </si>
  <si>
    <t>246.14(d)(1)</t>
  </si>
  <si>
    <t>ADP proposals</t>
  </si>
  <si>
    <t>246.16(d)</t>
  </si>
  <si>
    <t>246.17(c )(1)</t>
  </si>
  <si>
    <t>Distribution of funds to LAs</t>
  </si>
  <si>
    <t>246.19(a)</t>
  </si>
  <si>
    <t>SA corrective action plans to FNS</t>
  </si>
  <si>
    <t>246.19(b)(5)</t>
  </si>
  <si>
    <t>Targeted LA reviews</t>
  </si>
  <si>
    <t>246.20(a)(2)</t>
  </si>
  <si>
    <t>246.12(g)(10)</t>
  </si>
  <si>
    <t>246.12(h)(8)</t>
  </si>
  <si>
    <t>246.12(i)(4)</t>
  </si>
  <si>
    <t>246.12(j)(6)</t>
  </si>
  <si>
    <t>246.12(l)(3)</t>
  </si>
  <si>
    <t>246.23(c )(1)</t>
  </si>
  <si>
    <t>246.25 (a)</t>
  </si>
  <si>
    <t>246.25(a)</t>
  </si>
  <si>
    <t>Vendor food sales data - SA</t>
  </si>
  <si>
    <t xml:space="preserve">Vendor food sales data </t>
  </si>
  <si>
    <t>Vendor shelf prices - SA</t>
  </si>
  <si>
    <t xml:space="preserve">Vendor shelf prices </t>
  </si>
  <si>
    <t>246.12(g)(4)(i)</t>
  </si>
  <si>
    <t>246.12(g)(4)(ii)(B)</t>
  </si>
  <si>
    <t>Respondents</t>
  </si>
  <si>
    <t>State Agencies, Indian Tribes, Territories</t>
  </si>
  <si>
    <t>1% of infants addl. documents</t>
  </si>
  <si>
    <t>Termination of SAs &amp; LAs</t>
  </si>
  <si>
    <t>SA response to OIG audits</t>
  </si>
  <si>
    <t>Local Agencies</t>
  </si>
  <si>
    <t>Vendors</t>
  </si>
  <si>
    <t>Women &amp; Children WIC Participants</t>
  </si>
  <si>
    <t>Infant WIC Participants</t>
  </si>
  <si>
    <t xml:space="preserve">  TOTAL NO. RESPONDENTS</t>
  </si>
  <si>
    <t>Vendor incentive items - RK</t>
  </si>
  <si>
    <t>Vendor training content - RK</t>
  </si>
  <si>
    <t>Routine vendor monitoring - RK</t>
  </si>
  <si>
    <t>Vendor compliance investigations - RK</t>
  </si>
  <si>
    <t>Vendor notice of violations - RK</t>
  </si>
  <si>
    <t>Disposition of participant claims - RK</t>
  </si>
  <si>
    <t>Financial ops. &amp; food delivery sys. - RK</t>
  </si>
  <si>
    <t>Nutrition ed. for women &amp; children - RK</t>
  </si>
  <si>
    <t>Nutrition ed. For infants - RK</t>
  </si>
  <si>
    <t>Fair hearings - RK</t>
  </si>
  <si>
    <t>Individual &amp; Households</t>
  </si>
  <si>
    <t>State Agencies - Indian Tribes - Territories and Local Agencies</t>
  </si>
  <si>
    <t>Private Sector</t>
  </si>
  <si>
    <t>Number of Responses Per Respondent</t>
  </si>
  <si>
    <t>RECORDKEEPING State Agencies - Indian Tribes - Territories and Local Agencies</t>
  </si>
  <si>
    <t>Vendor infant formula supplies - RK</t>
  </si>
  <si>
    <t>RECORDKEEPING</t>
  </si>
  <si>
    <t>REPORTING</t>
  </si>
  <si>
    <t>Individual &amp; Households Totals</t>
  </si>
  <si>
    <t>Private Sector Totals</t>
  </si>
  <si>
    <t>TOTAL BURDEN FOR #0584-0043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</si>
</sst>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00"/>
    <numFmt numFmtId="167" formatCode="#,##0.00000"/>
    <numFmt numFmtId="168" formatCode="#,##0.0000000"/>
    <numFmt numFmtId="169" formatCode="0.0000000"/>
  </numFmts>
  <fonts count="12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3" fontId="0" fillId="0" borderId="2" xfId="0" applyNumberForma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2" borderId="7" xfId="0" applyNumberFormat="1" applyFill="1" applyBorder="1" applyAlignment="1">
      <alignment/>
    </xf>
    <xf numFmtId="0" fontId="0" fillId="2" borderId="7" xfId="0" applyFill="1" applyBorder="1" applyAlignment="1">
      <alignment/>
    </xf>
    <xf numFmtId="3" fontId="0" fillId="0" borderId="0" xfId="0" applyNumberFormat="1" applyAlignment="1">
      <alignment/>
    </xf>
    <xf numFmtId="3" fontId="0" fillId="0" borderId="8" xfId="0" applyNumberFormat="1" applyBorder="1" applyAlignment="1">
      <alignment/>
    </xf>
    <xf numFmtId="4" fontId="0" fillId="0" borderId="8" xfId="0" applyNumberFormat="1" applyBorder="1" applyAlignment="1">
      <alignment/>
    </xf>
    <xf numFmtId="3" fontId="4" fillId="0" borderId="1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2" borderId="12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2" borderId="14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168" fontId="0" fillId="0" borderId="14" xfId="0" applyNumberFormat="1" applyBorder="1" applyAlignment="1">
      <alignment/>
    </xf>
    <xf numFmtId="169" fontId="0" fillId="0" borderId="14" xfId="0" applyNumberFormat="1" applyBorder="1" applyAlignment="1">
      <alignment/>
    </xf>
    <xf numFmtId="3" fontId="5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5" fillId="0" borderId="16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1" fillId="0" borderId="17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3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/>
    </xf>
    <xf numFmtId="3" fontId="0" fillId="0" borderId="24" xfId="0" applyNumberFormat="1" applyFill="1" applyBorder="1" applyAlignment="1">
      <alignment/>
    </xf>
    <xf numFmtId="0" fontId="9" fillId="0" borderId="27" xfId="0" applyFont="1" applyFill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6" fillId="0" borderId="21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6" fillId="0" borderId="2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10" fillId="0" borderId="1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2" borderId="4" xfId="0" applyFont="1" applyFill="1" applyBorder="1" applyAlignment="1">
      <alignment/>
    </xf>
    <xf numFmtId="0" fontId="6" fillId="0" borderId="1" xfId="0" applyFont="1" applyBorder="1" applyAlignment="1">
      <alignment/>
    </xf>
    <xf numFmtId="3" fontId="6" fillId="2" borderId="7" xfId="0" applyNumberFormat="1" applyFont="1" applyFill="1" applyBorder="1" applyAlignment="1">
      <alignment/>
    </xf>
    <xf numFmtId="0" fontId="10" fillId="0" borderId="1" xfId="0" applyFont="1" applyBorder="1" applyAlignment="1">
      <alignment horizontal="left"/>
    </xf>
    <xf numFmtId="164" fontId="6" fillId="2" borderId="7" xfId="0" applyNumberFormat="1" applyFont="1" applyFill="1" applyBorder="1" applyAlignment="1">
      <alignment/>
    </xf>
    <xf numFmtId="164" fontId="6" fillId="0" borderId="21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2" borderId="7" xfId="0" applyFont="1" applyFill="1" applyBorder="1" applyAlignment="1">
      <alignment/>
    </xf>
    <xf numFmtId="0" fontId="6" fillId="0" borderId="21" xfId="0" applyFont="1" applyBorder="1" applyAlignment="1">
      <alignment/>
    </xf>
    <xf numFmtId="0" fontId="10" fillId="0" borderId="19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0" fontId="6" fillId="0" borderId="31" xfId="0" applyFont="1" applyBorder="1" applyAlignment="1">
      <alignment/>
    </xf>
    <xf numFmtId="3" fontId="6" fillId="0" borderId="31" xfId="0" applyNumberFormat="1" applyFont="1" applyBorder="1" applyAlignment="1">
      <alignment/>
    </xf>
    <xf numFmtId="4" fontId="6" fillId="0" borderId="31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6" fillId="2" borderId="34" xfId="0" applyFont="1" applyFill="1" applyBorder="1" applyAlignment="1">
      <alignment/>
    </xf>
    <xf numFmtId="0" fontId="6" fillId="0" borderId="35" xfId="0" applyFont="1" applyBorder="1" applyAlignment="1">
      <alignment/>
    </xf>
    <xf numFmtId="0" fontId="10" fillId="0" borderId="36" xfId="0" applyFont="1" applyFill="1" applyBorder="1" applyAlignment="1">
      <alignment horizontal="left"/>
    </xf>
    <xf numFmtId="0" fontId="6" fillId="0" borderId="37" xfId="0" applyFont="1" applyBorder="1" applyAlignment="1">
      <alignment/>
    </xf>
    <xf numFmtId="3" fontId="6" fillId="0" borderId="38" xfId="0" applyNumberFormat="1" applyFont="1" applyBorder="1" applyAlignment="1">
      <alignment/>
    </xf>
    <xf numFmtId="167" fontId="6" fillId="0" borderId="38" xfId="0" applyNumberFormat="1" applyFont="1" applyBorder="1" applyAlignment="1">
      <alignment/>
    </xf>
    <xf numFmtId="4" fontId="6" fillId="0" borderId="38" xfId="0" applyNumberFormat="1" applyFont="1" applyBorder="1" applyAlignment="1">
      <alignment/>
    </xf>
    <xf numFmtId="0" fontId="6" fillId="2" borderId="38" xfId="0" applyFont="1" applyFill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4" fontId="6" fillId="0" borderId="37" xfId="0" applyNumberFormat="1" applyFont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40" xfId="0" applyFont="1" applyBorder="1" applyAlignment="1">
      <alignment/>
    </xf>
    <xf numFmtId="0" fontId="10" fillId="0" borderId="41" xfId="0" applyFont="1" applyFill="1" applyBorder="1" applyAlignment="1">
      <alignment horizontal="left"/>
    </xf>
    <xf numFmtId="0" fontId="11" fillId="0" borderId="42" xfId="0" applyFont="1" applyFill="1" applyBorder="1" applyAlignment="1">
      <alignment vertical="center"/>
    </xf>
    <xf numFmtId="0" fontId="6" fillId="0" borderId="42" xfId="0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2" xfId="0" applyFont="1" applyBorder="1" applyAlignment="1">
      <alignment/>
    </xf>
    <xf numFmtId="3" fontId="6" fillId="0" borderId="5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165" fontId="6" fillId="0" borderId="1" xfId="0" applyNumberFormat="1" applyFont="1" applyBorder="1" applyAlignment="1">
      <alignment/>
    </xf>
    <xf numFmtId="0" fontId="6" fillId="0" borderId="31" xfId="0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4" fontId="6" fillId="0" borderId="31" xfId="0" applyNumberFormat="1" applyFont="1" applyFill="1" applyBorder="1" applyAlignment="1">
      <alignment/>
    </xf>
    <xf numFmtId="4" fontId="6" fillId="0" borderId="32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166" fontId="6" fillId="0" borderId="38" xfId="0" applyNumberFormat="1" applyFont="1" applyBorder="1" applyAlignment="1">
      <alignment/>
    </xf>
    <xf numFmtId="4" fontId="6" fillId="0" borderId="38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80" zoomScaleNormal="80" workbookViewId="0" topLeftCell="A13">
      <selection activeCell="D20" sqref="D20"/>
    </sheetView>
  </sheetViews>
  <sheetFormatPr defaultColWidth="9.140625" defaultRowHeight="12.75"/>
  <cols>
    <col min="1" max="1" width="3.7109375" style="0" customWidth="1"/>
    <col min="2" max="2" width="14.57421875" style="0" customWidth="1"/>
    <col min="3" max="3" width="38.57421875" style="0" customWidth="1"/>
    <col min="4" max="4" width="11.00390625" style="0" customWidth="1"/>
    <col min="5" max="5" width="13.140625" style="0" customWidth="1"/>
    <col min="6" max="6" width="12.00390625" style="0" customWidth="1"/>
    <col min="7" max="7" width="10.421875" style="0" customWidth="1"/>
    <col min="8" max="8" width="13.140625" style="0" customWidth="1"/>
    <col min="9" max="9" width="12.00390625" style="0" customWidth="1"/>
    <col min="11" max="11" width="9.421875" style="0" customWidth="1"/>
    <col min="12" max="12" width="10.28125" style="0" customWidth="1"/>
  </cols>
  <sheetData>
    <row r="1" spans="10:11" ht="13.5">
      <c r="J1" s="9" t="s">
        <v>17</v>
      </c>
      <c r="K1" s="10" t="s">
        <v>18</v>
      </c>
    </row>
    <row r="2" spans="1:13" ht="49.5" customHeight="1" thickBot="1">
      <c r="A2" s="60" t="s">
        <v>14</v>
      </c>
      <c r="B2" s="61" t="s">
        <v>0</v>
      </c>
      <c r="C2" s="62" t="s">
        <v>1</v>
      </c>
      <c r="D2" s="62" t="s">
        <v>2</v>
      </c>
      <c r="E2" s="62" t="s">
        <v>91</v>
      </c>
      <c r="F2" s="62" t="s">
        <v>3</v>
      </c>
      <c r="G2" s="62" t="s">
        <v>4</v>
      </c>
      <c r="H2" s="62" t="s">
        <v>6</v>
      </c>
      <c r="I2" s="63" t="s">
        <v>7</v>
      </c>
      <c r="J2" s="64" t="s">
        <v>15</v>
      </c>
      <c r="K2" s="65" t="s">
        <v>16</v>
      </c>
      <c r="L2" s="66" t="s">
        <v>8</v>
      </c>
      <c r="M2" s="1"/>
    </row>
    <row r="3" spans="1:13" ht="14.25" thickTop="1">
      <c r="A3" s="67"/>
      <c r="B3" s="68" t="s">
        <v>89</v>
      </c>
      <c r="C3" s="69"/>
      <c r="D3" s="69"/>
      <c r="E3" s="69"/>
      <c r="F3" s="69"/>
      <c r="G3" s="69"/>
      <c r="H3" s="69"/>
      <c r="I3" s="69"/>
      <c r="J3" s="69"/>
      <c r="K3" s="69"/>
      <c r="L3" s="70"/>
      <c r="M3" s="1"/>
    </row>
    <row r="4" spans="1:13" ht="13.5">
      <c r="A4" s="80">
        <v>1</v>
      </c>
      <c r="B4" s="81">
        <v>246.4</v>
      </c>
      <c r="C4" s="81" t="s">
        <v>5</v>
      </c>
      <c r="D4" s="82">
        <v>90</v>
      </c>
      <c r="E4" s="82">
        <v>1</v>
      </c>
      <c r="F4" s="82">
        <f aca="true" t="shared" si="0" ref="F4:F21">SUM(D4*E4)</f>
        <v>90</v>
      </c>
      <c r="G4" s="83">
        <v>119.33</v>
      </c>
      <c r="H4" s="82">
        <f>SUM(F4*G4)</f>
        <v>10739.7</v>
      </c>
      <c r="I4" s="78">
        <v>10442</v>
      </c>
      <c r="J4" s="84">
        <v>180</v>
      </c>
      <c r="K4" s="85"/>
      <c r="L4" s="76">
        <v>118</v>
      </c>
      <c r="M4" s="6"/>
    </row>
    <row r="5" spans="1:13" ht="13.5">
      <c r="A5" s="80">
        <v>2</v>
      </c>
      <c r="B5" s="81" t="s">
        <v>9</v>
      </c>
      <c r="C5" s="86" t="s">
        <v>10</v>
      </c>
      <c r="D5" s="82">
        <v>935</v>
      </c>
      <c r="E5" s="82">
        <v>1</v>
      </c>
      <c r="F5" s="82">
        <f t="shared" si="0"/>
        <v>935</v>
      </c>
      <c r="G5" s="83">
        <v>2</v>
      </c>
      <c r="H5" s="82">
        <f>SUM(F5*G5)</f>
        <v>1870</v>
      </c>
      <c r="I5" s="78">
        <v>1870</v>
      </c>
      <c r="J5" s="84">
        <v>0</v>
      </c>
      <c r="K5" s="85"/>
      <c r="L5" s="76">
        <v>0</v>
      </c>
      <c r="M5" s="6"/>
    </row>
    <row r="6" spans="1:13" ht="13.5">
      <c r="A6" s="80">
        <v>3</v>
      </c>
      <c r="B6" s="81">
        <v>246.6</v>
      </c>
      <c r="C6" s="86" t="s">
        <v>11</v>
      </c>
      <c r="D6" s="82">
        <v>935</v>
      </c>
      <c r="E6" s="82">
        <v>1</v>
      </c>
      <c r="F6" s="82">
        <f t="shared" si="0"/>
        <v>935</v>
      </c>
      <c r="G6" s="83">
        <v>1.5</v>
      </c>
      <c r="H6" s="82">
        <f>SUM(F6*G6)</f>
        <v>1402.5</v>
      </c>
      <c r="I6" s="78">
        <v>1247</v>
      </c>
      <c r="J6" s="84">
        <v>0</v>
      </c>
      <c r="K6" s="85"/>
      <c r="L6" s="76">
        <v>156</v>
      </c>
      <c r="M6" s="6"/>
    </row>
    <row r="7" spans="1:13" ht="13.5">
      <c r="A7" s="80">
        <v>4</v>
      </c>
      <c r="B7" s="81" t="s">
        <v>12</v>
      </c>
      <c r="C7" s="86" t="s">
        <v>13</v>
      </c>
      <c r="D7" s="82">
        <v>312</v>
      </c>
      <c r="E7" s="82">
        <v>1</v>
      </c>
      <c r="F7" s="82">
        <f t="shared" si="0"/>
        <v>312</v>
      </c>
      <c r="G7" s="83">
        <v>0.25</v>
      </c>
      <c r="H7" s="82">
        <f>SUM(F7*G7)</f>
        <v>78</v>
      </c>
      <c r="I7" s="78">
        <v>78</v>
      </c>
      <c r="J7" s="84">
        <v>0</v>
      </c>
      <c r="K7" s="85"/>
      <c r="L7" s="76">
        <v>0</v>
      </c>
      <c r="M7" s="6"/>
    </row>
    <row r="8" spans="1:13" ht="13.5">
      <c r="A8" s="80">
        <v>8</v>
      </c>
      <c r="B8" s="81" t="s">
        <v>23</v>
      </c>
      <c r="C8" s="86" t="s">
        <v>24</v>
      </c>
      <c r="D8" s="82">
        <v>4</v>
      </c>
      <c r="E8" s="82">
        <v>1</v>
      </c>
      <c r="F8" s="82">
        <f t="shared" si="0"/>
        <v>4</v>
      </c>
      <c r="G8" s="83">
        <v>0.09</v>
      </c>
      <c r="H8" s="82">
        <f>SUM(F8*G8)</f>
        <v>0.36</v>
      </c>
      <c r="I8" s="78">
        <v>0.36</v>
      </c>
      <c r="J8" s="84">
        <v>0</v>
      </c>
      <c r="K8" s="87"/>
      <c r="L8" s="76">
        <v>0</v>
      </c>
      <c r="M8" s="6"/>
    </row>
    <row r="9" spans="1:13" ht="13.5">
      <c r="A9" s="80">
        <v>9</v>
      </c>
      <c r="B9" s="81" t="s">
        <v>25</v>
      </c>
      <c r="C9" s="86" t="s">
        <v>26</v>
      </c>
      <c r="D9" s="82">
        <v>90</v>
      </c>
      <c r="E9" s="82">
        <v>1852.3</v>
      </c>
      <c r="F9" s="82">
        <f t="shared" si="0"/>
        <v>166707</v>
      </c>
      <c r="G9" s="83">
        <v>0.09</v>
      </c>
      <c r="H9" s="82">
        <v>15004</v>
      </c>
      <c r="I9" s="78">
        <v>15004</v>
      </c>
      <c r="J9" s="84">
        <v>0</v>
      </c>
      <c r="K9" s="87"/>
      <c r="L9" s="76">
        <v>0</v>
      </c>
      <c r="M9" s="6"/>
    </row>
    <row r="10" spans="1:13" ht="13.5">
      <c r="A10" s="80">
        <v>10</v>
      </c>
      <c r="B10" s="81" t="s">
        <v>27</v>
      </c>
      <c r="C10" s="86" t="s">
        <v>28</v>
      </c>
      <c r="D10" s="82">
        <v>90</v>
      </c>
      <c r="E10" s="82">
        <v>1</v>
      </c>
      <c r="F10" s="82">
        <f t="shared" si="0"/>
        <v>90</v>
      </c>
      <c r="G10" s="83">
        <v>40</v>
      </c>
      <c r="H10" s="82">
        <f aca="true" t="shared" si="1" ref="H10:H21">SUM(F10*G10)</f>
        <v>3600</v>
      </c>
      <c r="I10" s="78">
        <v>3560</v>
      </c>
      <c r="J10" s="84">
        <v>0</v>
      </c>
      <c r="K10" s="87"/>
      <c r="L10" s="76">
        <v>40</v>
      </c>
      <c r="M10" s="6"/>
    </row>
    <row r="11" spans="1:13" ht="13.5">
      <c r="A11" s="80">
        <v>11</v>
      </c>
      <c r="B11" s="81" t="s">
        <v>29</v>
      </c>
      <c r="C11" s="86" t="s">
        <v>30</v>
      </c>
      <c r="D11" s="82">
        <v>1870</v>
      </c>
      <c r="E11" s="82">
        <v>1</v>
      </c>
      <c r="F11" s="82">
        <f t="shared" si="0"/>
        <v>1870</v>
      </c>
      <c r="G11" s="83">
        <v>40</v>
      </c>
      <c r="H11" s="82">
        <f t="shared" si="1"/>
        <v>74800</v>
      </c>
      <c r="I11" s="78">
        <v>74800</v>
      </c>
      <c r="J11" s="84">
        <v>0</v>
      </c>
      <c r="K11" s="87"/>
      <c r="L11" s="76">
        <v>0</v>
      </c>
      <c r="M11" s="6"/>
    </row>
    <row r="12" spans="1:13" ht="13.5">
      <c r="A12" s="80">
        <v>12</v>
      </c>
      <c r="B12" s="81" t="s">
        <v>66</v>
      </c>
      <c r="C12" s="86" t="s">
        <v>62</v>
      </c>
      <c r="D12" s="82">
        <v>90</v>
      </c>
      <c r="E12" s="82">
        <v>1</v>
      </c>
      <c r="F12" s="82">
        <f t="shared" si="0"/>
        <v>90</v>
      </c>
      <c r="G12" s="83">
        <v>2</v>
      </c>
      <c r="H12" s="82">
        <f t="shared" si="1"/>
        <v>180</v>
      </c>
      <c r="I12" s="78">
        <v>178</v>
      </c>
      <c r="J12" s="84">
        <v>0</v>
      </c>
      <c r="K12" s="87"/>
      <c r="L12" s="76">
        <v>2</v>
      </c>
      <c r="M12" s="6"/>
    </row>
    <row r="13" spans="1:13" ht="13.5">
      <c r="A13" s="80">
        <v>14</v>
      </c>
      <c r="B13" s="88" t="s">
        <v>67</v>
      </c>
      <c r="C13" s="86" t="s">
        <v>64</v>
      </c>
      <c r="D13" s="82">
        <v>90</v>
      </c>
      <c r="E13" s="82">
        <v>2</v>
      </c>
      <c r="F13" s="82">
        <f t="shared" si="0"/>
        <v>180</v>
      </c>
      <c r="G13" s="83">
        <v>1</v>
      </c>
      <c r="H13" s="82">
        <f t="shared" si="1"/>
        <v>180</v>
      </c>
      <c r="I13" s="78">
        <v>178</v>
      </c>
      <c r="J13" s="84">
        <v>0</v>
      </c>
      <c r="K13" s="87"/>
      <c r="L13" s="76">
        <v>2</v>
      </c>
      <c r="M13" s="6"/>
    </row>
    <row r="14" spans="1:13" ht="13.5">
      <c r="A14" s="80">
        <v>17</v>
      </c>
      <c r="B14" s="81" t="s">
        <v>33</v>
      </c>
      <c r="C14" s="86" t="s">
        <v>34</v>
      </c>
      <c r="D14" s="82">
        <v>90</v>
      </c>
      <c r="E14" s="82">
        <v>1</v>
      </c>
      <c r="F14" s="82">
        <f t="shared" si="0"/>
        <v>90</v>
      </c>
      <c r="G14" s="83">
        <v>8</v>
      </c>
      <c r="H14" s="82">
        <f t="shared" si="1"/>
        <v>720</v>
      </c>
      <c r="I14" s="78">
        <v>712</v>
      </c>
      <c r="J14" s="84">
        <v>0</v>
      </c>
      <c r="K14" s="87"/>
      <c r="L14" s="76">
        <v>8</v>
      </c>
      <c r="M14" s="6"/>
    </row>
    <row r="15" spans="1:13" ht="13.5">
      <c r="A15" s="80">
        <v>22</v>
      </c>
      <c r="B15" s="81" t="s">
        <v>42</v>
      </c>
      <c r="C15" s="86" t="s">
        <v>43</v>
      </c>
      <c r="D15" s="82">
        <v>90</v>
      </c>
      <c r="E15" s="82">
        <v>1</v>
      </c>
      <c r="F15" s="82">
        <f t="shared" si="0"/>
        <v>90</v>
      </c>
      <c r="G15" s="83">
        <v>40</v>
      </c>
      <c r="H15" s="82">
        <f t="shared" si="1"/>
        <v>3600</v>
      </c>
      <c r="I15" s="78">
        <v>3560</v>
      </c>
      <c r="J15" s="84">
        <v>0</v>
      </c>
      <c r="K15" s="87"/>
      <c r="L15" s="76">
        <v>40</v>
      </c>
      <c r="M15" s="6"/>
    </row>
    <row r="16" spans="1:13" ht="13.5">
      <c r="A16" s="80">
        <v>23</v>
      </c>
      <c r="B16" s="81" t="s">
        <v>44</v>
      </c>
      <c r="C16" s="86" t="s">
        <v>45</v>
      </c>
      <c r="D16" s="82">
        <v>15</v>
      </c>
      <c r="E16" s="82">
        <v>1</v>
      </c>
      <c r="F16" s="82">
        <f t="shared" si="0"/>
        <v>15</v>
      </c>
      <c r="G16" s="83">
        <v>160</v>
      </c>
      <c r="H16" s="82">
        <f t="shared" si="1"/>
        <v>2400</v>
      </c>
      <c r="I16" s="78">
        <v>2400</v>
      </c>
      <c r="J16" s="84">
        <v>0</v>
      </c>
      <c r="K16" s="89"/>
      <c r="L16" s="90">
        <v>0</v>
      </c>
      <c r="M16" s="6"/>
    </row>
    <row r="17" spans="1:13" ht="13.5">
      <c r="A17" s="80">
        <v>24</v>
      </c>
      <c r="B17" s="81" t="s">
        <v>46</v>
      </c>
      <c r="C17" s="86" t="s">
        <v>48</v>
      </c>
      <c r="D17" s="82">
        <v>1870</v>
      </c>
      <c r="E17" s="82">
        <v>4</v>
      </c>
      <c r="F17" s="82">
        <f t="shared" si="0"/>
        <v>7480</v>
      </c>
      <c r="G17" s="83">
        <v>2</v>
      </c>
      <c r="H17" s="82">
        <f t="shared" si="1"/>
        <v>14960</v>
      </c>
      <c r="I17" s="78">
        <v>14960</v>
      </c>
      <c r="J17" s="91">
        <v>0</v>
      </c>
      <c r="K17" s="92"/>
      <c r="L17" s="93">
        <v>0</v>
      </c>
      <c r="M17" s="6"/>
    </row>
    <row r="18" spans="1:13" ht="13.5">
      <c r="A18" s="80">
        <v>25</v>
      </c>
      <c r="B18" s="86" t="s">
        <v>47</v>
      </c>
      <c r="C18" s="86" t="s">
        <v>71</v>
      </c>
      <c r="D18" s="82">
        <v>10</v>
      </c>
      <c r="E18" s="82">
        <v>1</v>
      </c>
      <c r="F18" s="82">
        <f t="shared" si="0"/>
        <v>10</v>
      </c>
      <c r="G18" s="83">
        <v>8</v>
      </c>
      <c r="H18" s="82">
        <f t="shared" si="1"/>
        <v>80</v>
      </c>
      <c r="I18" s="78">
        <v>80</v>
      </c>
      <c r="J18" s="91">
        <v>0</v>
      </c>
      <c r="K18" s="92"/>
      <c r="L18" s="93">
        <v>0</v>
      </c>
      <c r="M18" s="6"/>
    </row>
    <row r="19" spans="1:13" ht="13.5">
      <c r="A19" s="80">
        <v>26</v>
      </c>
      <c r="B19" s="86" t="s">
        <v>49</v>
      </c>
      <c r="C19" s="86" t="s">
        <v>50</v>
      </c>
      <c r="D19" s="82">
        <v>23</v>
      </c>
      <c r="E19" s="82">
        <v>1</v>
      </c>
      <c r="F19" s="82">
        <f t="shared" si="0"/>
        <v>23</v>
      </c>
      <c r="G19" s="83">
        <v>40</v>
      </c>
      <c r="H19" s="82">
        <f t="shared" si="1"/>
        <v>920</v>
      </c>
      <c r="I19" s="78">
        <v>880</v>
      </c>
      <c r="J19" s="91">
        <v>0</v>
      </c>
      <c r="K19" s="92"/>
      <c r="L19" s="93">
        <v>40</v>
      </c>
      <c r="M19" s="6"/>
    </row>
    <row r="20" spans="1:13" ht="13.5">
      <c r="A20" s="94">
        <v>27</v>
      </c>
      <c r="B20" s="86" t="s">
        <v>51</v>
      </c>
      <c r="C20" s="86" t="s">
        <v>52</v>
      </c>
      <c r="D20" s="82">
        <v>234</v>
      </c>
      <c r="E20" s="82">
        <v>1</v>
      </c>
      <c r="F20" s="82">
        <f t="shared" si="0"/>
        <v>234</v>
      </c>
      <c r="G20" s="83">
        <v>2</v>
      </c>
      <c r="H20" s="82">
        <f t="shared" si="1"/>
        <v>468</v>
      </c>
      <c r="I20" s="78">
        <v>468</v>
      </c>
      <c r="J20" s="91">
        <v>0</v>
      </c>
      <c r="K20" s="92"/>
      <c r="L20" s="93">
        <v>0</v>
      </c>
      <c r="M20" s="6"/>
    </row>
    <row r="21" spans="1:13" ht="14.25" thickBot="1">
      <c r="A21" s="95">
        <v>28</v>
      </c>
      <c r="B21" s="96" t="s">
        <v>53</v>
      </c>
      <c r="C21" s="96" t="s">
        <v>72</v>
      </c>
      <c r="D21" s="97">
        <v>4</v>
      </c>
      <c r="E21" s="97">
        <v>1</v>
      </c>
      <c r="F21" s="97">
        <f t="shared" si="0"/>
        <v>4</v>
      </c>
      <c r="G21" s="98">
        <v>40</v>
      </c>
      <c r="H21" s="97">
        <f t="shared" si="1"/>
        <v>160</v>
      </c>
      <c r="I21" s="99">
        <v>160</v>
      </c>
      <c r="J21" s="100">
        <v>0</v>
      </c>
      <c r="K21" s="101"/>
      <c r="L21" s="102">
        <v>0</v>
      </c>
      <c r="M21" s="6"/>
    </row>
    <row r="22" spans="1:13" ht="13.5">
      <c r="A22" s="103"/>
      <c r="B22" s="104"/>
      <c r="C22" s="104" t="s">
        <v>95</v>
      </c>
      <c r="D22" s="105">
        <v>1960</v>
      </c>
      <c r="E22" s="106">
        <f>SUM(F22/D22)</f>
        <v>91.4076530612245</v>
      </c>
      <c r="F22" s="105">
        <f>SUM(F4:F21)</f>
        <v>179159</v>
      </c>
      <c r="G22" s="106">
        <f>SUM(H22/F22)</f>
        <v>0.7321014294565162</v>
      </c>
      <c r="H22" s="105">
        <f>SUM(H4:H21)</f>
        <v>131162.56</v>
      </c>
      <c r="I22" s="107">
        <f>SUM(I4:I21)</f>
        <v>130577.36</v>
      </c>
      <c r="J22" s="105">
        <f>SUM(J4:J21)</f>
        <v>180</v>
      </c>
      <c r="K22" s="108"/>
      <c r="L22" s="109">
        <f>SUM(L4:L21)</f>
        <v>406</v>
      </c>
      <c r="M22" s="6"/>
    </row>
    <row r="23" spans="1:13" ht="13.5">
      <c r="A23" s="103"/>
      <c r="B23" s="104"/>
      <c r="C23" s="104"/>
      <c r="D23" s="110"/>
      <c r="E23" s="110"/>
      <c r="F23" s="110"/>
      <c r="G23" s="111"/>
      <c r="H23" s="110"/>
      <c r="I23" s="104"/>
      <c r="J23" s="104"/>
      <c r="K23" s="112"/>
      <c r="L23" s="113"/>
      <c r="M23" s="6"/>
    </row>
    <row r="24" spans="1:13" ht="13.5">
      <c r="A24" s="114"/>
      <c r="B24" s="115" t="s">
        <v>92</v>
      </c>
      <c r="C24" s="116"/>
      <c r="D24" s="117"/>
      <c r="E24" s="117"/>
      <c r="F24" s="117"/>
      <c r="G24" s="118"/>
      <c r="H24" s="117"/>
      <c r="I24" s="116"/>
      <c r="J24" s="116"/>
      <c r="K24" s="116"/>
      <c r="L24" s="119"/>
      <c r="M24" s="6"/>
    </row>
    <row r="25" spans="1:13" ht="13.5">
      <c r="A25" s="94">
        <v>29</v>
      </c>
      <c r="B25" s="86" t="s">
        <v>54</v>
      </c>
      <c r="C25" s="86" t="s">
        <v>93</v>
      </c>
      <c r="D25" s="82">
        <v>90</v>
      </c>
      <c r="E25" s="82">
        <v>1</v>
      </c>
      <c r="F25" s="82">
        <f aca="true" t="shared" si="2" ref="F25:F35">SUM(D25*E25)</f>
        <v>90</v>
      </c>
      <c r="G25" s="83">
        <v>1</v>
      </c>
      <c r="H25" s="82">
        <f aca="true" t="shared" si="3" ref="H25:H35">SUM(F25*G25)</f>
        <v>90</v>
      </c>
      <c r="I25" s="120">
        <v>0</v>
      </c>
      <c r="J25" s="91">
        <v>90</v>
      </c>
      <c r="K25" s="92"/>
      <c r="L25" s="93">
        <v>0</v>
      </c>
      <c r="M25" s="6"/>
    </row>
    <row r="26" spans="1:13" ht="13.5">
      <c r="A26" s="94">
        <v>30</v>
      </c>
      <c r="B26" s="86" t="s">
        <v>55</v>
      </c>
      <c r="C26" s="86" t="s">
        <v>78</v>
      </c>
      <c r="D26" s="82">
        <v>45</v>
      </c>
      <c r="E26" s="82">
        <v>1000</v>
      </c>
      <c r="F26" s="82">
        <f t="shared" si="2"/>
        <v>45000</v>
      </c>
      <c r="G26" s="83">
        <v>0.25</v>
      </c>
      <c r="H26" s="82">
        <f t="shared" si="3"/>
        <v>11250</v>
      </c>
      <c r="I26" s="78">
        <v>0</v>
      </c>
      <c r="J26" s="84">
        <v>11250</v>
      </c>
      <c r="K26" s="87"/>
      <c r="L26" s="76">
        <v>0</v>
      </c>
      <c r="M26" s="6"/>
    </row>
    <row r="27" spans="1:13" ht="13.5">
      <c r="A27" s="94">
        <v>31</v>
      </c>
      <c r="B27" s="86" t="s">
        <v>56</v>
      </c>
      <c r="C27" s="86" t="s">
        <v>79</v>
      </c>
      <c r="D27" s="86">
        <v>90</v>
      </c>
      <c r="E27" s="86">
        <v>1</v>
      </c>
      <c r="F27" s="86">
        <f t="shared" si="2"/>
        <v>90</v>
      </c>
      <c r="G27" s="83">
        <v>2</v>
      </c>
      <c r="H27" s="82">
        <f t="shared" si="3"/>
        <v>180</v>
      </c>
      <c r="I27" s="78">
        <v>178</v>
      </c>
      <c r="J27" s="84">
        <v>0</v>
      </c>
      <c r="K27" s="87"/>
      <c r="L27" s="76">
        <v>2</v>
      </c>
      <c r="M27" s="6"/>
    </row>
    <row r="28" spans="1:13" ht="13.5">
      <c r="A28" s="94">
        <v>32</v>
      </c>
      <c r="B28" s="86" t="s">
        <v>57</v>
      </c>
      <c r="C28" s="86" t="s">
        <v>80</v>
      </c>
      <c r="D28" s="82">
        <v>90</v>
      </c>
      <c r="E28" s="82">
        <v>27.777</v>
      </c>
      <c r="F28" s="82">
        <f t="shared" si="2"/>
        <v>2499.9300000000003</v>
      </c>
      <c r="G28" s="83">
        <v>1</v>
      </c>
      <c r="H28" s="82">
        <f t="shared" si="3"/>
        <v>2499.9300000000003</v>
      </c>
      <c r="I28" s="78">
        <v>2250</v>
      </c>
      <c r="J28" s="121">
        <v>0</v>
      </c>
      <c r="K28" s="87"/>
      <c r="L28" s="122">
        <v>250</v>
      </c>
      <c r="M28" s="6"/>
    </row>
    <row r="29" spans="1:13" ht="13.5">
      <c r="A29" s="94">
        <v>33</v>
      </c>
      <c r="B29" s="86" t="s">
        <v>57</v>
      </c>
      <c r="C29" s="86" t="s">
        <v>81</v>
      </c>
      <c r="D29" s="82">
        <v>90</v>
      </c>
      <c r="E29" s="82">
        <v>27.777</v>
      </c>
      <c r="F29" s="82">
        <f t="shared" si="2"/>
        <v>2499.9300000000003</v>
      </c>
      <c r="G29" s="83">
        <v>2</v>
      </c>
      <c r="H29" s="82">
        <f t="shared" si="3"/>
        <v>4999.860000000001</v>
      </c>
      <c r="I29" s="78">
        <v>4500</v>
      </c>
      <c r="J29" s="121">
        <v>0</v>
      </c>
      <c r="K29" s="87"/>
      <c r="L29" s="122">
        <v>500</v>
      </c>
      <c r="M29" s="6"/>
    </row>
    <row r="30" spans="1:13" ht="13.5">
      <c r="A30" s="94">
        <v>34</v>
      </c>
      <c r="B30" s="86" t="s">
        <v>58</v>
      </c>
      <c r="C30" s="86" t="s">
        <v>82</v>
      </c>
      <c r="D30" s="82">
        <v>90</v>
      </c>
      <c r="E30" s="82">
        <v>25.555</v>
      </c>
      <c r="F30" s="82">
        <f t="shared" si="2"/>
        <v>2299.95</v>
      </c>
      <c r="G30" s="83">
        <v>0.25</v>
      </c>
      <c r="H30" s="82">
        <f t="shared" si="3"/>
        <v>574.9875</v>
      </c>
      <c r="I30" s="78">
        <v>0</v>
      </c>
      <c r="J30" s="121">
        <v>575</v>
      </c>
      <c r="K30" s="87"/>
      <c r="L30" s="122">
        <v>0</v>
      </c>
      <c r="M30" s="6"/>
    </row>
    <row r="31" spans="1:13" ht="13.5">
      <c r="A31" s="94">
        <v>35</v>
      </c>
      <c r="B31" s="86" t="s">
        <v>59</v>
      </c>
      <c r="C31" s="86" t="s">
        <v>83</v>
      </c>
      <c r="D31" s="82">
        <v>90</v>
      </c>
      <c r="E31" s="82">
        <v>1</v>
      </c>
      <c r="F31" s="82">
        <f t="shared" si="2"/>
        <v>90</v>
      </c>
      <c r="G31" s="83">
        <v>5</v>
      </c>
      <c r="H31" s="82">
        <f t="shared" si="3"/>
        <v>450</v>
      </c>
      <c r="I31" s="78">
        <v>445</v>
      </c>
      <c r="J31" s="84">
        <v>0</v>
      </c>
      <c r="K31" s="87"/>
      <c r="L31" s="76">
        <v>5</v>
      </c>
      <c r="M31" s="6"/>
    </row>
    <row r="32" spans="1:13" ht="13.5">
      <c r="A32" s="94">
        <v>36</v>
      </c>
      <c r="B32" s="86" t="s">
        <v>60</v>
      </c>
      <c r="C32" s="86" t="s">
        <v>84</v>
      </c>
      <c r="D32" s="82">
        <v>1960</v>
      </c>
      <c r="E32" s="82">
        <v>12</v>
      </c>
      <c r="F32" s="82">
        <f t="shared" si="2"/>
        <v>23520</v>
      </c>
      <c r="G32" s="83">
        <v>2</v>
      </c>
      <c r="H32" s="82">
        <f t="shared" si="3"/>
        <v>47040</v>
      </c>
      <c r="I32" s="78">
        <v>47016</v>
      </c>
      <c r="J32" s="84">
        <v>0</v>
      </c>
      <c r="K32" s="87"/>
      <c r="L32" s="76">
        <v>24</v>
      </c>
      <c r="M32" s="6"/>
    </row>
    <row r="33" spans="1:13" ht="13.5">
      <c r="A33" s="94">
        <v>37</v>
      </c>
      <c r="B33" s="86" t="s">
        <v>60</v>
      </c>
      <c r="C33" s="86" t="s">
        <v>85</v>
      </c>
      <c r="D33" s="82">
        <v>1960</v>
      </c>
      <c r="E33" s="82">
        <v>6061.8244</v>
      </c>
      <c r="F33" s="82">
        <f t="shared" si="2"/>
        <v>11881175.824000001</v>
      </c>
      <c r="G33" s="123">
        <v>0.017</v>
      </c>
      <c r="H33" s="82">
        <f t="shared" si="3"/>
        <v>201979.98900800003</v>
      </c>
      <c r="I33" s="78">
        <v>201980</v>
      </c>
      <c r="J33" s="84">
        <v>0</v>
      </c>
      <c r="K33" s="87"/>
      <c r="L33" s="76">
        <v>0</v>
      </c>
      <c r="M33" s="6"/>
    </row>
    <row r="34" spans="1:13" ht="13.5">
      <c r="A34" s="94">
        <v>38</v>
      </c>
      <c r="B34" s="86" t="s">
        <v>60</v>
      </c>
      <c r="C34" s="86" t="s">
        <v>86</v>
      </c>
      <c r="D34" s="82">
        <v>1960</v>
      </c>
      <c r="E34" s="82">
        <v>1038.682</v>
      </c>
      <c r="F34" s="82">
        <f t="shared" si="2"/>
        <v>2035816.72</v>
      </c>
      <c r="G34" s="123">
        <v>0.017</v>
      </c>
      <c r="H34" s="82">
        <f t="shared" si="3"/>
        <v>34608.88424</v>
      </c>
      <c r="I34" s="78">
        <v>34609</v>
      </c>
      <c r="J34" s="84">
        <v>0</v>
      </c>
      <c r="K34" s="87"/>
      <c r="L34" s="76">
        <v>0</v>
      </c>
      <c r="M34" s="6"/>
    </row>
    <row r="35" spans="1:13" ht="14.25" thickBot="1">
      <c r="A35" s="95">
        <v>39</v>
      </c>
      <c r="B35" s="124" t="s">
        <v>61</v>
      </c>
      <c r="C35" s="124" t="s">
        <v>87</v>
      </c>
      <c r="D35" s="125">
        <v>1960</v>
      </c>
      <c r="E35" s="125">
        <v>1</v>
      </c>
      <c r="F35" s="125">
        <f t="shared" si="2"/>
        <v>1960</v>
      </c>
      <c r="G35" s="126">
        <v>0.25</v>
      </c>
      <c r="H35" s="125">
        <f t="shared" si="3"/>
        <v>490</v>
      </c>
      <c r="I35" s="127">
        <v>490</v>
      </c>
      <c r="J35" s="128">
        <v>0</v>
      </c>
      <c r="K35" s="101"/>
      <c r="L35" s="129">
        <v>0</v>
      </c>
      <c r="M35" s="6"/>
    </row>
    <row r="36" spans="1:13" ht="13.5">
      <c r="A36" s="103"/>
      <c r="B36" s="130"/>
      <c r="C36" s="131" t="s">
        <v>94</v>
      </c>
      <c r="D36" s="132">
        <v>1960</v>
      </c>
      <c r="E36" s="106">
        <f>SUM(F36/D36)</f>
        <v>7140.327731632654</v>
      </c>
      <c r="F36" s="132">
        <f>SUM(F25:F35)</f>
        <v>13995042.354000002</v>
      </c>
      <c r="G36" s="133">
        <f>SUM(H36/F36)</f>
        <v>0.021733671328337586</v>
      </c>
      <c r="H36" s="132">
        <f>SUM(H25:H35)</f>
        <v>304163.650748</v>
      </c>
      <c r="I36" s="134">
        <f>SUM(I25:I35)</f>
        <v>291468</v>
      </c>
      <c r="J36" s="132">
        <f>SUM(J25:J35)</f>
        <v>11915</v>
      </c>
      <c r="K36" s="108"/>
      <c r="L36" s="135">
        <f>SUM(L25:L35)</f>
        <v>781</v>
      </c>
      <c r="M36" s="6"/>
    </row>
    <row r="37" spans="1:13" ht="14.25" thickBot="1">
      <c r="A37" s="71"/>
      <c r="B37" s="36"/>
      <c r="C37" s="36"/>
      <c r="D37" s="37"/>
      <c r="E37" s="37"/>
      <c r="F37" s="37"/>
      <c r="G37" s="38"/>
      <c r="H37" s="37"/>
      <c r="I37" s="38"/>
      <c r="J37" s="37"/>
      <c r="K37" s="39"/>
      <c r="L37" s="72"/>
      <c r="M37" s="6"/>
    </row>
    <row r="38" spans="1:13" ht="19.5" customHeight="1" thickBot="1" thickTop="1">
      <c r="A38" s="73" t="s">
        <v>89</v>
      </c>
      <c r="B38" s="74"/>
      <c r="C38" s="75"/>
      <c r="D38" s="34">
        <v>1960</v>
      </c>
      <c r="E38" s="29">
        <f>SUM(F38/D38)</f>
        <v>7231.735384693879</v>
      </c>
      <c r="F38" s="30">
        <f>SUM(F22+F36)</f>
        <v>14174201.354000002</v>
      </c>
      <c r="G38" s="31">
        <f>SUM(H38/F38)</f>
        <v>0.030712574195593013</v>
      </c>
      <c r="H38" s="42">
        <f>SUM(H22+H36)</f>
        <v>435326.210748</v>
      </c>
      <c r="I38" s="77">
        <f>SUM(I22+I36)</f>
        <v>422045.36</v>
      </c>
      <c r="J38" s="30">
        <f>SUM(J22+J36)</f>
        <v>12095</v>
      </c>
      <c r="K38" s="35"/>
      <c r="L38" s="33">
        <f>SUM(L22+L36)</f>
        <v>1187</v>
      </c>
      <c r="M38" s="6"/>
    </row>
    <row r="39" spans="8:13" ht="14.25" thickTop="1">
      <c r="H39" s="15"/>
      <c r="M39" s="6"/>
    </row>
    <row r="40" spans="8:13" ht="14.25" thickBot="1">
      <c r="H40" s="15"/>
      <c r="M40" s="6"/>
    </row>
    <row r="41" spans="1:13" ht="14.25" thickTop="1">
      <c r="A41" s="53"/>
      <c r="B41" s="44" t="s">
        <v>88</v>
      </c>
      <c r="C41" s="54"/>
      <c r="D41" s="55"/>
      <c r="E41" s="55"/>
      <c r="F41" s="55"/>
      <c r="G41" s="56"/>
      <c r="H41" s="55"/>
      <c r="I41" s="55"/>
      <c r="J41" s="55"/>
      <c r="K41" s="54"/>
      <c r="L41" s="57"/>
      <c r="M41" s="6"/>
    </row>
    <row r="42" spans="1:13" ht="13.5">
      <c r="A42" s="46">
        <v>5</v>
      </c>
      <c r="B42" s="3" t="s">
        <v>19</v>
      </c>
      <c r="C42" s="2" t="s">
        <v>20</v>
      </c>
      <c r="D42" s="4">
        <v>5940588</v>
      </c>
      <c r="E42" s="4">
        <v>2</v>
      </c>
      <c r="F42" s="4">
        <f>SUM(D42*E42)</f>
        <v>11881176</v>
      </c>
      <c r="G42" s="5">
        <v>0.17</v>
      </c>
      <c r="H42" s="4">
        <f>SUM(F42*G42)</f>
        <v>2019799.9200000002</v>
      </c>
      <c r="I42" s="8">
        <v>2019800</v>
      </c>
      <c r="J42" s="11">
        <v>0</v>
      </c>
      <c r="K42" s="13"/>
      <c r="L42" s="48">
        <v>0</v>
      </c>
      <c r="M42" s="6"/>
    </row>
    <row r="43" spans="1:13" ht="13.5">
      <c r="A43" s="46">
        <v>6</v>
      </c>
      <c r="B43" s="3" t="s">
        <v>19</v>
      </c>
      <c r="C43" s="2" t="s">
        <v>21</v>
      </c>
      <c r="D43" s="4">
        <v>2035817</v>
      </c>
      <c r="E43" s="4">
        <v>1</v>
      </c>
      <c r="F43" s="4">
        <f>SUM(D43*E43)</f>
        <v>2035817</v>
      </c>
      <c r="G43" s="5">
        <v>0.17</v>
      </c>
      <c r="H43" s="4">
        <f>SUM(F43*G43)</f>
        <v>346088.89</v>
      </c>
      <c r="I43" s="8">
        <v>346089</v>
      </c>
      <c r="J43" s="11">
        <v>0</v>
      </c>
      <c r="K43" s="13"/>
      <c r="L43" s="48">
        <v>0</v>
      </c>
      <c r="M43" s="6"/>
    </row>
    <row r="44" spans="1:13" ht="14.25" thickBot="1">
      <c r="A44" s="46">
        <v>7</v>
      </c>
      <c r="B44" s="3" t="s">
        <v>22</v>
      </c>
      <c r="C44" s="2" t="s">
        <v>70</v>
      </c>
      <c r="D44" s="16">
        <v>20385</v>
      </c>
      <c r="E44" s="16">
        <v>1</v>
      </c>
      <c r="F44" s="16">
        <f>SUM(D44*E44)</f>
        <v>20385</v>
      </c>
      <c r="G44" s="17">
        <v>0.03</v>
      </c>
      <c r="H44" s="16">
        <v>611</v>
      </c>
      <c r="I44" s="25">
        <v>611</v>
      </c>
      <c r="J44" s="26">
        <v>0</v>
      </c>
      <c r="K44" s="27"/>
      <c r="L44" s="49">
        <v>0</v>
      </c>
      <c r="M44" s="6"/>
    </row>
    <row r="45" spans="1:13" ht="19.5" customHeight="1" thickBot="1" thickTop="1">
      <c r="A45" s="58" t="s">
        <v>96</v>
      </c>
      <c r="B45" s="59"/>
      <c r="C45" s="52"/>
      <c r="D45" s="28">
        <v>7976405</v>
      </c>
      <c r="E45" s="40">
        <f>SUM(F45/D45)</f>
        <v>1.7473257689397668</v>
      </c>
      <c r="F45" s="30">
        <f>SUM(F42:F44)</f>
        <v>13937378</v>
      </c>
      <c r="G45" s="41">
        <f>SUM(H45/F45)</f>
        <v>0.16979519461982018</v>
      </c>
      <c r="H45" s="42">
        <f>SUM(H42:H44)</f>
        <v>2366499.81</v>
      </c>
      <c r="I45" s="30">
        <f>SUM(I42:I44)</f>
        <v>2366500</v>
      </c>
      <c r="J45" s="30">
        <f>SUM(J42:J44)</f>
        <v>0</v>
      </c>
      <c r="K45" s="32"/>
      <c r="L45" s="33">
        <f>SUM(L42:L44)</f>
        <v>0</v>
      </c>
      <c r="M45" s="6"/>
    </row>
    <row r="46" spans="8:13" ht="14.25" thickTop="1">
      <c r="H46" s="15"/>
      <c r="M46" s="6"/>
    </row>
    <row r="47" spans="8:13" ht="14.25" thickBot="1">
      <c r="H47" s="15"/>
      <c r="M47" s="6"/>
    </row>
    <row r="48" spans="1:13" ht="14.25" thickTop="1">
      <c r="A48" s="43"/>
      <c r="B48" s="44" t="s">
        <v>90</v>
      </c>
      <c r="C48" s="45"/>
      <c r="D48" s="45"/>
      <c r="E48" s="45"/>
      <c r="F48" s="45"/>
      <c r="G48" s="45"/>
      <c r="H48" s="79"/>
      <c r="I48" s="45"/>
      <c r="J48" s="45"/>
      <c r="K48" s="45"/>
      <c r="L48" s="47"/>
      <c r="M48" s="6"/>
    </row>
    <row r="49" spans="1:13" ht="13.5">
      <c r="A49" s="46">
        <v>13</v>
      </c>
      <c r="B49" s="3" t="s">
        <v>66</v>
      </c>
      <c r="C49" s="2" t="s">
        <v>63</v>
      </c>
      <c r="D49" s="4">
        <v>50000</v>
      </c>
      <c r="E49" s="4">
        <v>1</v>
      </c>
      <c r="F49" s="4">
        <f aca="true" t="shared" si="4" ref="F49:F55">SUM(D49*E49)</f>
        <v>50000</v>
      </c>
      <c r="G49" s="5">
        <v>1</v>
      </c>
      <c r="H49" s="4">
        <f aca="true" t="shared" si="5" ref="H49:H55">SUM(F49*G49)</f>
        <v>50000</v>
      </c>
      <c r="I49" s="8">
        <v>45000</v>
      </c>
      <c r="J49" s="11">
        <v>0</v>
      </c>
      <c r="K49" s="13"/>
      <c r="L49" s="48">
        <v>5000</v>
      </c>
      <c r="M49" s="6"/>
    </row>
    <row r="50" spans="1:13" ht="13.5">
      <c r="A50" s="46">
        <v>15</v>
      </c>
      <c r="B50" s="7" t="s">
        <v>67</v>
      </c>
      <c r="C50" s="2" t="s">
        <v>65</v>
      </c>
      <c r="D50" s="4">
        <v>50000</v>
      </c>
      <c r="E50" s="4">
        <v>2</v>
      </c>
      <c r="F50" s="4">
        <f t="shared" si="4"/>
        <v>100000</v>
      </c>
      <c r="G50" s="5">
        <v>1</v>
      </c>
      <c r="H50" s="4">
        <f t="shared" si="5"/>
        <v>100000</v>
      </c>
      <c r="I50" s="8">
        <v>90000</v>
      </c>
      <c r="J50" s="11">
        <v>0</v>
      </c>
      <c r="K50" s="13"/>
      <c r="L50" s="48">
        <v>10000</v>
      </c>
      <c r="M50" s="6"/>
    </row>
    <row r="51" spans="1:13" ht="13.5">
      <c r="A51" s="46">
        <v>16</v>
      </c>
      <c r="B51" s="3" t="s">
        <v>31</v>
      </c>
      <c r="C51" s="2" t="s">
        <v>32</v>
      </c>
      <c r="D51" s="4">
        <v>25000</v>
      </c>
      <c r="E51" s="4">
        <v>1</v>
      </c>
      <c r="F51" s="4">
        <f t="shared" si="4"/>
        <v>25000</v>
      </c>
      <c r="G51" s="5">
        <v>1</v>
      </c>
      <c r="H51" s="4">
        <f t="shared" si="5"/>
        <v>25000</v>
      </c>
      <c r="I51" s="8">
        <v>22500</v>
      </c>
      <c r="J51" s="11">
        <v>0</v>
      </c>
      <c r="K51" s="13"/>
      <c r="L51" s="48">
        <v>2500</v>
      </c>
      <c r="M51" s="6"/>
    </row>
    <row r="52" spans="1:13" ht="13.5">
      <c r="A52" s="46">
        <v>18</v>
      </c>
      <c r="B52" s="3" t="s">
        <v>33</v>
      </c>
      <c r="C52" s="2" t="s">
        <v>35</v>
      </c>
      <c r="D52" s="4">
        <v>50000</v>
      </c>
      <c r="E52" s="4">
        <v>1</v>
      </c>
      <c r="F52" s="4">
        <f t="shared" si="4"/>
        <v>50000</v>
      </c>
      <c r="G52" s="5">
        <v>2</v>
      </c>
      <c r="H52" s="4">
        <f t="shared" si="5"/>
        <v>100000</v>
      </c>
      <c r="I52" s="8">
        <v>90000</v>
      </c>
      <c r="J52" s="11">
        <v>0</v>
      </c>
      <c r="K52" s="13"/>
      <c r="L52" s="48">
        <v>10000</v>
      </c>
      <c r="M52" s="6"/>
    </row>
    <row r="53" spans="1:13" ht="13.5">
      <c r="A53" s="46">
        <v>19</v>
      </c>
      <c r="B53" s="3" t="s">
        <v>36</v>
      </c>
      <c r="C53" s="2" t="s">
        <v>37</v>
      </c>
      <c r="D53" s="4">
        <v>2500</v>
      </c>
      <c r="E53" s="4">
        <v>1</v>
      </c>
      <c r="F53" s="4">
        <f t="shared" si="4"/>
        <v>2500</v>
      </c>
      <c r="G53" s="5">
        <v>1</v>
      </c>
      <c r="H53" s="4">
        <f t="shared" si="5"/>
        <v>2500</v>
      </c>
      <c r="I53" s="8">
        <v>0</v>
      </c>
      <c r="J53" s="11">
        <v>0</v>
      </c>
      <c r="K53" s="13"/>
      <c r="L53" s="48">
        <v>2500</v>
      </c>
      <c r="M53" s="6"/>
    </row>
    <row r="54" spans="1:13" ht="13.5">
      <c r="A54" s="46">
        <v>20</v>
      </c>
      <c r="B54" s="3" t="s">
        <v>38</v>
      </c>
      <c r="C54" s="2" t="s">
        <v>39</v>
      </c>
      <c r="D54" s="4">
        <v>2500</v>
      </c>
      <c r="E54" s="4">
        <v>1</v>
      </c>
      <c r="F54" s="4">
        <f t="shared" si="4"/>
        <v>2500</v>
      </c>
      <c r="G54" s="5">
        <v>2</v>
      </c>
      <c r="H54" s="4">
        <f t="shared" si="5"/>
        <v>5000</v>
      </c>
      <c r="I54" s="8">
        <v>4500</v>
      </c>
      <c r="J54" s="11">
        <v>0</v>
      </c>
      <c r="K54" s="13"/>
      <c r="L54" s="48">
        <v>500</v>
      </c>
      <c r="M54" s="6"/>
    </row>
    <row r="55" spans="1:13" ht="14.25" thickBot="1">
      <c r="A55" s="46">
        <v>21</v>
      </c>
      <c r="B55" s="3" t="s">
        <v>40</v>
      </c>
      <c r="C55" s="2" t="s">
        <v>41</v>
      </c>
      <c r="D55" s="16">
        <v>10000</v>
      </c>
      <c r="E55" s="16">
        <v>1</v>
      </c>
      <c r="F55" s="16">
        <f t="shared" si="4"/>
        <v>10000</v>
      </c>
      <c r="G55" s="17">
        <v>1</v>
      </c>
      <c r="H55" s="16">
        <f t="shared" si="5"/>
        <v>10000</v>
      </c>
      <c r="I55" s="25">
        <v>10000</v>
      </c>
      <c r="J55" s="26">
        <v>0</v>
      </c>
      <c r="K55" s="27"/>
      <c r="L55" s="49">
        <v>0</v>
      </c>
      <c r="M55" s="6"/>
    </row>
    <row r="56" spans="1:13" ht="19.5" customHeight="1" thickBot="1" thickTop="1">
      <c r="A56" s="50"/>
      <c r="B56" s="51" t="s">
        <v>97</v>
      </c>
      <c r="C56" s="52"/>
      <c r="D56" s="28">
        <v>50000</v>
      </c>
      <c r="E56" s="29">
        <f>SUM(F56/D56)</f>
        <v>4.8</v>
      </c>
      <c r="F56" s="77">
        <f>SUM(F49:F55)</f>
        <v>240000</v>
      </c>
      <c r="G56" s="41">
        <f>SUM(H56/F56)</f>
        <v>1.21875</v>
      </c>
      <c r="H56" s="42">
        <f>SUM(H49:H55)</f>
        <v>292500</v>
      </c>
      <c r="I56" s="30">
        <f>SUM(I49:I55)</f>
        <v>262000</v>
      </c>
      <c r="J56" s="30">
        <f>SUM(J49:J55)</f>
        <v>0</v>
      </c>
      <c r="K56" s="35"/>
      <c r="L56" s="33">
        <f>SUM(L49:L55)</f>
        <v>30500</v>
      </c>
      <c r="M56" s="6"/>
    </row>
    <row r="57" ht="13.5" thickTop="1">
      <c r="H57" s="15"/>
    </row>
    <row r="58" spans="3:12" ht="19.5" customHeight="1">
      <c r="C58" s="2" t="s">
        <v>98</v>
      </c>
      <c r="D58" s="18">
        <v>8028365</v>
      </c>
      <c r="E58" s="2"/>
      <c r="F58" s="18">
        <f>SUM(F38+F45+F56)</f>
        <v>28351579.354000002</v>
      </c>
      <c r="G58" s="2"/>
      <c r="H58" s="24">
        <f>SUM(H38+H45+H56)</f>
        <v>3094326.020748</v>
      </c>
      <c r="I58" s="8">
        <f>SUM(I38+I45+I56)</f>
        <v>3050545.36</v>
      </c>
      <c r="J58" s="11">
        <f>SUM(J38+J45+J56)</f>
        <v>12095</v>
      </c>
      <c r="K58" s="14"/>
      <c r="L58" s="12">
        <v>31686</v>
      </c>
    </row>
    <row r="61" spans="2:4" ht="12.75">
      <c r="B61" t="s">
        <v>68</v>
      </c>
      <c r="C61" s="21" t="s">
        <v>69</v>
      </c>
      <c r="D61" s="15">
        <v>90</v>
      </c>
    </row>
    <row r="62" spans="3:4" ht="12.75">
      <c r="C62" s="22" t="s">
        <v>73</v>
      </c>
      <c r="D62" s="15">
        <v>1870</v>
      </c>
    </row>
    <row r="63" spans="3:4" ht="12.75">
      <c r="C63" s="22" t="s">
        <v>74</v>
      </c>
      <c r="D63" s="15">
        <v>50000</v>
      </c>
    </row>
    <row r="64" spans="3:4" ht="12.75">
      <c r="C64" s="22" t="s">
        <v>75</v>
      </c>
      <c r="D64" s="15">
        <v>5940588</v>
      </c>
    </row>
    <row r="65" spans="3:4" ht="13.5" thickBot="1">
      <c r="C65" s="22" t="s">
        <v>76</v>
      </c>
      <c r="D65" s="19">
        <v>2035817</v>
      </c>
    </row>
    <row r="66" spans="4:5" ht="13.5" thickTop="1">
      <c r="D66" s="23">
        <f>SUM(D61:D65)</f>
        <v>8028365</v>
      </c>
      <c r="E66" s="20" t="s">
        <v>77</v>
      </c>
    </row>
  </sheetData>
  <printOptions/>
  <pageMargins left="0.35" right="0.4" top="0.6" bottom="0.39" header="0.5" footer="0.5"/>
  <pageSetup horizontalDpi="600" verticalDpi="600" orientation="landscape" scale="80" r:id="rId1"/>
  <headerFooter alignWithMargins="0">
    <oddHeader>&amp;CSummary of Burden - FNS #0584-0043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2006-11-28T18:48:27Z</cp:lastPrinted>
  <dcterms:created xsi:type="dcterms:W3CDTF">2006-11-19T19:39:11Z</dcterms:created>
  <dcterms:modified xsi:type="dcterms:W3CDTF">2006-11-28T18:49:01Z</dcterms:modified>
  <cp:category/>
  <cp:version/>
  <cp:contentType/>
  <cp:contentStatus/>
</cp:coreProperties>
</file>