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<sst xmlns="http://schemas.openxmlformats.org/spreadsheetml/2006/main" count="56" uniqueCount="41">
  <si>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Task 1</t>
  </si>
  <si>
    <t>Task 2</t>
  </si>
  <si>
    <t>Task 3</t>
  </si>
  <si>
    <t>Task 4</t>
  </si>
  <si>
    <t>Rates</t>
  </si>
  <si>
    <t>Direct Labor</t>
  </si>
  <si>
    <t>Professional/Technical</t>
  </si>
  <si>
    <t>Program Director</t>
  </si>
  <si>
    <t>Auditing/Finance</t>
  </si>
  <si>
    <t>Administrative Asst</t>
  </si>
  <si>
    <t>Cost Elements</t>
  </si>
  <si>
    <t>Task 5</t>
  </si>
  <si>
    <t>Hours</t>
  </si>
  <si>
    <t>Total</t>
  </si>
  <si>
    <t>Legal Analysis</t>
  </si>
  <si>
    <t>Auditing/Financial Review</t>
  </si>
  <si>
    <t>Preparation of Referrals</t>
  </si>
  <si>
    <t>Task 6</t>
  </si>
  <si>
    <t>Task 7</t>
  </si>
  <si>
    <t>TOTAL</t>
  </si>
  <si>
    <t>Legal Counsel</t>
  </si>
  <si>
    <t>IT Developer</t>
  </si>
  <si>
    <t>Database</t>
  </si>
  <si>
    <t>Follow-up Actions</t>
  </si>
  <si>
    <t>Final Report</t>
  </si>
  <si>
    <t>Technical Writer</t>
  </si>
  <si>
    <t>Total Direct Labor</t>
  </si>
  <si>
    <t>Fringe Benefits</t>
  </si>
  <si>
    <t>Subtotal Direct Labor</t>
  </si>
  <si>
    <t>Subtotal Costs before fee</t>
  </si>
  <si>
    <t xml:space="preserve">Indirect G&amp;A </t>
  </si>
  <si>
    <t xml:space="preserve">Fixed Fee </t>
  </si>
  <si>
    <t>Bi-Weekly Status Reports</t>
  </si>
  <si>
    <t>Task 8</t>
  </si>
  <si>
    <t>Administrative Action</t>
  </si>
  <si>
    <t>TOTALS</t>
  </si>
  <si>
    <t>Audit/Reimbursement Mgr.</t>
  </si>
  <si>
    <t>Benefit Integrity Manager</t>
  </si>
  <si>
    <t>FTEs</t>
  </si>
  <si>
    <t>Data Analyst</t>
  </si>
  <si>
    <t>Accounting/Reimbursement Technician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</si>
</sst>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44" fontId="1" fillId="2" borderId="0" xfId="17" applyFont="1" applyFill="1" applyAlignment="1">
      <alignment/>
    </xf>
    <xf numFmtId="0" fontId="1" fillId="2" borderId="1" xfId="0" applyFont="1" applyFill="1" applyBorder="1" applyAlignment="1">
      <alignment/>
    </xf>
    <xf numFmtId="44" fontId="1" fillId="2" borderId="1" xfId="17" applyFont="1" applyFill="1" applyBorder="1" applyAlignment="1">
      <alignment/>
    </xf>
    <xf numFmtId="0" fontId="1" fillId="3" borderId="0" xfId="0" applyFont="1" applyFill="1" applyAlignment="1">
      <alignment/>
    </xf>
    <xf numFmtId="44" fontId="1" fillId="3" borderId="0" xfId="17" applyFont="1" applyFill="1" applyAlignment="1">
      <alignment/>
    </xf>
    <xf numFmtId="0" fontId="1" fillId="3" borderId="1" xfId="0" applyFont="1" applyFill="1" applyBorder="1" applyAlignment="1">
      <alignment/>
    </xf>
    <xf numFmtId="44" fontId="1" fillId="3" borderId="1" xfId="17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6" borderId="1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7" borderId="1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2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44" fontId="3" fillId="0" borderId="0" xfId="0" applyNumberFormat="1" applyFont="1" applyAlignment="1">
      <alignment/>
    </xf>
    <xf numFmtId="44" fontId="3" fillId="0" borderId="1" xfId="17" applyFont="1" applyBorder="1" applyAlignment="1">
      <alignment/>
    </xf>
    <xf numFmtId="44" fontId="3" fillId="0" borderId="0" xfId="17" applyFont="1" applyBorder="1" applyAlignment="1">
      <alignment/>
    </xf>
    <xf numFmtId="44" fontId="3" fillId="0" borderId="1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4" fontId="3" fillId="0" borderId="2" xfId="0" applyNumberFormat="1" applyFont="1" applyBorder="1" applyAlignment="1">
      <alignment/>
    </xf>
    <xf numFmtId="44" fontId="4" fillId="4" borderId="3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workbookViewId="0" topLeftCell="A1">
      <pane xSplit="1" ySplit="3" topLeftCell="N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0" sqref="U20"/>
    </sheetView>
  </sheetViews>
  <sheetFormatPr defaultColWidth="9.140625" defaultRowHeight="12.75"/>
  <cols>
    <col min="1" max="1" width="22.28125" style="3" customWidth="1"/>
    <col min="2" max="2" width="7.00390625" style="3" customWidth="1"/>
    <col min="3" max="3" width="9.140625" style="3" customWidth="1"/>
    <col min="4" max="4" width="5.28125" style="3" customWidth="1"/>
    <col min="5" max="5" width="13.7109375" style="4" customWidth="1"/>
    <col min="6" max="6" width="7.421875" style="3" customWidth="1"/>
    <col min="7" max="7" width="14.421875" style="4" customWidth="1"/>
    <col min="8" max="8" width="5.7109375" style="3" customWidth="1"/>
    <col min="9" max="9" width="14.140625" style="3" customWidth="1"/>
    <col min="10" max="10" width="5.8515625" style="3" customWidth="1"/>
    <col min="11" max="11" width="15.7109375" style="3" customWidth="1"/>
    <col min="12" max="12" width="5.7109375" style="3" customWidth="1"/>
    <col min="13" max="13" width="15.8515625" style="3" customWidth="1"/>
    <col min="14" max="14" width="5.140625" style="3" customWidth="1"/>
    <col min="15" max="15" width="13.00390625" style="3" customWidth="1"/>
    <col min="16" max="16" width="5.421875" style="3" customWidth="1"/>
    <col min="17" max="17" width="13.28125" style="3" customWidth="1"/>
    <col min="18" max="18" width="7.140625" style="3" customWidth="1"/>
    <col min="19" max="19" width="12.57421875" style="3" customWidth="1"/>
    <col min="20" max="20" width="0.9921875" style="3" customWidth="1"/>
    <col min="21" max="21" width="15.28125" style="3" customWidth="1"/>
    <col min="22" max="16384" width="9.140625" style="3" customWidth="1"/>
  </cols>
  <sheetData>
    <row r="1" spans="2:21" s="1" customFormat="1" ht="15.75" customHeight="1">
      <c r="B1" s="26" t="s">
        <v>13</v>
      </c>
      <c r="D1" s="6" t="s">
        <v>0</v>
      </c>
      <c r="E1" s="7"/>
      <c r="F1" s="10" t="s">
        <v>1</v>
      </c>
      <c r="G1" s="11"/>
      <c r="H1" s="14" t="s">
        <v>2</v>
      </c>
      <c r="I1" s="14"/>
      <c r="J1" s="16" t="s">
        <v>3</v>
      </c>
      <c r="K1" s="16"/>
      <c r="L1" s="18" t="s">
        <v>11</v>
      </c>
      <c r="M1" s="18"/>
      <c r="N1" s="20" t="s">
        <v>17</v>
      </c>
      <c r="O1" s="20"/>
      <c r="P1" s="22" t="s">
        <v>18</v>
      </c>
      <c r="Q1" s="22"/>
      <c r="R1" s="24" t="s">
        <v>33</v>
      </c>
      <c r="S1" s="24"/>
      <c r="U1" s="6"/>
    </row>
    <row r="2" spans="2:21" s="1" customFormat="1" ht="15.75" customHeight="1">
      <c r="B2" s="26" t="s">
        <v>38</v>
      </c>
      <c r="C2" s="1" t="s">
        <v>4</v>
      </c>
      <c r="D2" s="6" t="s">
        <v>22</v>
      </c>
      <c r="E2" s="7"/>
      <c r="F2" s="10" t="s">
        <v>32</v>
      </c>
      <c r="G2" s="11"/>
      <c r="H2" s="14" t="s">
        <v>14</v>
      </c>
      <c r="I2" s="14"/>
      <c r="J2" s="16" t="s">
        <v>15</v>
      </c>
      <c r="K2" s="16"/>
      <c r="L2" s="18" t="s">
        <v>16</v>
      </c>
      <c r="M2" s="18"/>
      <c r="N2" s="20" t="s">
        <v>23</v>
      </c>
      <c r="O2" s="20"/>
      <c r="P2" s="22" t="s">
        <v>24</v>
      </c>
      <c r="Q2" s="22"/>
      <c r="R2" s="24" t="s">
        <v>34</v>
      </c>
      <c r="S2" s="24"/>
      <c r="U2" s="6"/>
    </row>
    <row r="3" spans="1:21" s="1" customFormat="1" ht="15.75" customHeight="1">
      <c r="A3" s="1" t="s">
        <v>10</v>
      </c>
      <c r="B3" s="2"/>
      <c r="C3" s="2"/>
      <c r="D3" s="8" t="s">
        <v>12</v>
      </c>
      <c r="E3" s="9" t="s">
        <v>13</v>
      </c>
      <c r="F3" s="12" t="s">
        <v>12</v>
      </c>
      <c r="G3" s="13" t="s">
        <v>13</v>
      </c>
      <c r="H3" s="15" t="s">
        <v>12</v>
      </c>
      <c r="I3" s="15" t="s">
        <v>13</v>
      </c>
      <c r="J3" s="17" t="s">
        <v>12</v>
      </c>
      <c r="K3" s="17" t="s">
        <v>13</v>
      </c>
      <c r="L3" s="19" t="s">
        <v>12</v>
      </c>
      <c r="M3" s="19" t="s">
        <v>13</v>
      </c>
      <c r="N3" s="21" t="s">
        <v>12</v>
      </c>
      <c r="O3" s="21" t="s">
        <v>13</v>
      </c>
      <c r="P3" s="23" t="s">
        <v>12</v>
      </c>
      <c r="Q3" s="23" t="s">
        <v>13</v>
      </c>
      <c r="R3" s="25" t="s">
        <v>12</v>
      </c>
      <c r="S3" s="25" t="s">
        <v>13</v>
      </c>
      <c r="T3" s="2"/>
      <c r="U3" s="8" t="s">
        <v>19</v>
      </c>
    </row>
    <row r="4" spans="1:21" ht="19.5" customHeight="1">
      <c r="A4" s="3" t="s">
        <v>5</v>
      </c>
      <c r="B4" s="27"/>
      <c r="C4" s="27"/>
      <c r="D4" s="27"/>
      <c r="E4" s="28"/>
      <c r="F4" s="27"/>
      <c r="G4" s="28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9.5" customHeight="1">
      <c r="A5" s="1" t="s">
        <v>6</v>
      </c>
      <c r="B5" s="27"/>
      <c r="C5" s="27"/>
      <c r="D5" s="27"/>
      <c r="E5" s="28"/>
      <c r="F5" s="27"/>
      <c r="G5" s="2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9.5" customHeight="1">
      <c r="A6" s="3" t="s">
        <v>7</v>
      </c>
      <c r="B6" s="29">
        <v>1</v>
      </c>
      <c r="C6" s="30">
        <v>300</v>
      </c>
      <c r="D6" s="31">
        <v>4</v>
      </c>
      <c r="E6" s="28">
        <f>C6*D6</f>
        <v>1200</v>
      </c>
      <c r="F6" s="27">
        <v>4</v>
      </c>
      <c r="G6" s="28">
        <f>C6*F6</f>
        <v>1200</v>
      </c>
      <c r="H6" s="27">
        <v>75</v>
      </c>
      <c r="I6" s="28">
        <f>C6*H6</f>
        <v>22500</v>
      </c>
      <c r="J6" s="27">
        <v>75</v>
      </c>
      <c r="K6" s="28">
        <f>C6*J6</f>
        <v>22500</v>
      </c>
      <c r="L6" s="27">
        <v>75</v>
      </c>
      <c r="M6" s="28">
        <f aca="true" t="shared" si="0" ref="M6:M11">C6*L6</f>
        <v>22500</v>
      </c>
      <c r="N6" s="27">
        <v>20</v>
      </c>
      <c r="O6" s="28">
        <f aca="true" t="shared" si="1" ref="O6:O11">$C6*N6</f>
        <v>6000</v>
      </c>
      <c r="P6" s="27">
        <v>50</v>
      </c>
      <c r="Q6" s="28">
        <f aca="true" t="shared" si="2" ref="Q6:Q11">$C6*P6</f>
        <v>15000</v>
      </c>
      <c r="R6" s="32">
        <v>20</v>
      </c>
      <c r="S6" s="28">
        <f aca="true" t="shared" si="3" ref="S6:S11">$C6*R6</f>
        <v>6000</v>
      </c>
      <c r="T6" s="28"/>
      <c r="U6" s="33">
        <f>SUM(E6+G6+I6+K6+M6+O6+Q6+S6)</f>
        <v>96900</v>
      </c>
    </row>
    <row r="7" spans="1:21" ht="19.5" customHeight="1">
      <c r="A7" s="3" t="s">
        <v>25</v>
      </c>
      <c r="B7" s="29">
        <v>1</v>
      </c>
      <c r="C7" s="30">
        <v>45</v>
      </c>
      <c r="D7" s="27">
        <v>0</v>
      </c>
      <c r="E7" s="28">
        <f aca="true" t="shared" si="4" ref="E7:E15">C7*D7</f>
        <v>0</v>
      </c>
      <c r="F7" s="27"/>
      <c r="G7" s="28">
        <f aca="true" t="shared" si="5" ref="G7:G15">C7*F7</f>
        <v>0</v>
      </c>
      <c r="H7" s="27"/>
      <c r="I7" s="28">
        <f aca="true" t="shared" si="6" ref="I7:I15">C7*H7</f>
        <v>0</v>
      </c>
      <c r="J7" s="27"/>
      <c r="K7" s="28">
        <f aca="true" t="shared" si="7" ref="K7:K15">C7*J7</f>
        <v>0</v>
      </c>
      <c r="L7" s="27">
        <v>100</v>
      </c>
      <c r="M7" s="28">
        <f t="shared" si="0"/>
        <v>4500</v>
      </c>
      <c r="N7" s="27">
        <v>25</v>
      </c>
      <c r="O7" s="28">
        <f t="shared" si="1"/>
        <v>1125</v>
      </c>
      <c r="P7" s="27">
        <v>250</v>
      </c>
      <c r="Q7" s="28">
        <f t="shared" si="2"/>
        <v>11250</v>
      </c>
      <c r="R7" s="32"/>
      <c r="S7" s="28">
        <f t="shared" si="3"/>
        <v>0</v>
      </c>
      <c r="T7" s="28"/>
      <c r="U7" s="33">
        <f aca="true" t="shared" si="8" ref="U7:U17">SUM(E7+G7+I7+K7+M7+O7+Q7+S7)</f>
        <v>16875</v>
      </c>
    </row>
    <row r="8" spans="1:21" ht="19.5" customHeight="1">
      <c r="A8" s="3" t="s">
        <v>20</v>
      </c>
      <c r="B8" s="29">
        <v>2</v>
      </c>
      <c r="C8" s="30">
        <v>150</v>
      </c>
      <c r="D8" s="27"/>
      <c r="E8" s="28">
        <f>C8*D8</f>
        <v>0</v>
      </c>
      <c r="F8" s="27"/>
      <c r="G8" s="28">
        <f t="shared" si="5"/>
        <v>0</v>
      </c>
      <c r="H8" s="27">
        <v>4800</v>
      </c>
      <c r="I8" s="28">
        <f t="shared" si="6"/>
        <v>720000</v>
      </c>
      <c r="J8" s="27">
        <v>40</v>
      </c>
      <c r="K8" s="28">
        <f t="shared" si="7"/>
        <v>6000</v>
      </c>
      <c r="L8" s="27">
        <v>150</v>
      </c>
      <c r="M8" s="28">
        <f t="shared" si="0"/>
        <v>22500</v>
      </c>
      <c r="N8" s="27"/>
      <c r="O8" s="28">
        <f t="shared" si="1"/>
        <v>0</v>
      </c>
      <c r="P8" s="27">
        <v>75</v>
      </c>
      <c r="Q8" s="28">
        <f t="shared" si="2"/>
        <v>11250</v>
      </c>
      <c r="R8" s="32"/>
      <c r="S8" s="28">
        <f t="shared" si="3"/>
        <v>0</v>
      </c>
      <c r="T8" s="28"/>
      <c r="U8" s="33">
        <f t="shared" si="8"/>
        <v>759750</v>
      </c>
    </row>
    <row r="9" spans="1:21" ht="19.5" customHeight="1">
      <c r="A9" s="3" t="s">
        <v>37</v>
      </c>
      <c r="B9" s="29">
        <v>1</v>
      </c>
      <c r="C9" s="30">
        <v>83</v>
      </c>
      <c r="D9" s="27">
        <v>8</v>
      </c>
      <c r="E9" s="28">
        <f>C9*D9</f>
        <v>664</v>
      </c>
      <c r="F9" s="27">
        <v>50</v>
      </c>
      <c r="G9" s="28">
        <f t="shared" si="5"/>
        <v>4150</v>
      </c>
      <c r="H9" s="27">
        <v>150</v>
      </c>
      <c r="I9" s="28">
        <f t="shared" si="6"/>
        <v>12450</v>
      </c>
      <c r="J9" s="27">
        <v>250</v>
      </c>
      <c r="K9" s="28">
        <f t="shared" si="7"/>
        <v>20750</v>
      </c>
      <c r="L9" s="27">
        <v>200</v>
      </c>
      <c r="M9" s="28">
        <f t="shared" si="0"/>
        <v>16600</v>
      </c>
      <c r="N9" s="27">
        <v>200</v>
      </c>
      <c r="O9" s="28">
        <f t="shared" si="1"/>
        <v>16600</v>
      </c>
      <c r="P9" s="27">
        <v>125</v>
      </c>
      <c r="Q9" s="28">
        <f t="shared" si="2"/>
        <v>10375</v>
      </c>
      <c r="R9" s="32">
        <v>20</v>
      </c>
      <c r="S9" s="28">
        <f t="shared" si="3"/>
        <v>1660</v>
      </c>
      <c r="T9" s="28"/>
      <c r="U9" s="33">
        <f t="shared" si="8"/>
        <v>83249</v>
      </c>
    </row>
    <row r="10" spans="1:21" ht="19.5" customHeight="1">
      <c r="A10" s="3" t="s">
        <v>39</v>
      </c>
      <c r="B10" s="29"/>
      <c r="C10" s="30">
        <v>35</v>
      </c>
      <c r="D10" s="27">
        <v>2000</v>
      </c>
      <c r="E10" s="28">
        <f t="shared" si="4"/>
        <v>70000</v>
      </c>
      <c r="F10" s="27">
        <v>50</v>
      </c>
      <c r="G10" s="28">
        <f t="shared" si="5"/>
        <v>1750</v>
      </c>
      <c r="H10" s="27"/>
      <c r="I10" s="28">
        <f t="shared" si="6"/>
        <v>0</v>
      </c>
      <c r="J10" s="27"/>
      <c r="K10" s="28">
        <f t="shared" si="7"/>
        <v>0</v>
      </c>
      <c r="L10" s="27"/>
      <c r="M10" s="28">
        <f t="shared" si="0"/>
        <v>0</v>
      </c>
      <c r="N10" s="27"/>
      <c r="O10" s="28">
        <f t="shared" si="1"/>
        <v>0</v>
      </c>
      <c r="P10" s="27"/>
      <c r="Q10" s="28">
        <f t="shared" si="2"/>
        <v>0</v>
      </c>
      <c r="R10" s="32"/>
      <c r="S10" s="28">
        <f t="shared" si="3"/>
        <v>0</v>
      </c>
      <c r="T10" s="28"/>
      <c r="U10" s="33">
        <f t="shared" si="8"/>
        <v>71750</v>
      </c>
    </row>
    <row r="11" spans="1:21" ht="19.5" customHeight="1">
      <c r="A11" s="3" t="s">
        <v>21</v>
      </c>
      <c r="B11" s="29">
        <v>1</v>
      </c>
      <c r="C11" s="30">
        <v>53</v>
      </c>
      <c r="D11" s="27">
        <v>100</v>
      </c>
      <c r="E11" s="28">
        <f t="shared" si="4"/>
        <v>5300</v>
      </c>
      <c r="F11" s="27">
        <v>50</v>
      </c>
      <c r="G11" s="28">
        <f t="shared" si="5"/>
        <v>2650</v>
      </c>
      <c r="H11" s="27"/>
      <c r="I11" s="28">
        <f t="shared" si="6"/>
        <v>0</v>
      </c>
      <c r="J11" s="27"/>
      <c r="K11" s="28">
        <f t="shared" si="7"/>
        <v>0</v>
      </c>
      <c r="L11" s="27"/>
      <c r="M11" s="28">
        <f t="shared" si="0"/>
        <v>0</v>
      </c>
      <c r="N11" s="27"/>
      <c r="O11" s="28">
        <f t="shared" si="1"/>
        <v>0</v>
      </c>
      <c r="P11" s="27"/>
      <c r="Q11" s="28">
        <f t="shared" si="2"/>
        <v>0</v>
      </c>
      <c r="R11" s="32"/>
      <c r="S11" s="28">
        <f t="shared" si="3"/>
        <v>0</v>
      </c>
      <c r="T11" s="28"/>
      <c r="U11" s="33">
        <f t="shared" si="8"/>
        <v>7950</v>
      </c>
    </row>
    <row r="12" spans="1:21" ht="19.5" customHeight="1">
      <c r="A12" s="1" t="s">
        <v>8</v>
      </c>
      <c r="B12" s="29"/>
      <c r="C12" s="27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  <c r="P12" s="27"/>
      <c r="Q12" s="28"/>
      <c r="R12" s="32"/>
      <c r="S12" s="28"/>
      <c r="T12" s="28"/>
      <c r="U12" s="33"/>
    </row>
    <row r="13" spans="1:21" ht="19.5" customHeight="1">
      <c r="A13" s="3" t="s">
        <v>36</v>
      </c>
      <c r="B13" s="29">
        <v>15</v>
      </c>
      <c r="C13" s="30">
        <v>50</v>
      </c>
      <c r="D13" s="27"/>
      <c r="E13" s="28">
        <f t="shared" si="4"/>
        <v>0</v>
      </c>
      <c r="F13" s="27"/>
      <c r="G13" s="28">
        <f t="shared" si="5"/>
        <v>0</v>
      </c>
      <c r="H13" s="27"/>
      <c r="I13" s="28">
        <f t="shared" si="6"/>
        <v>0</v>
      </c>
      <c r="J13" s="27">
        <v>2000</v>
      </c>
      <c r="K13" s="28">
        <f t="shared" si="7"/>
        <v>100000</v>
      </c>
      <c r="L13" s="27">
        <v>250</v>
      </c>
      <c r="M13" s="28">
        <f>C13*L13</f>
        <v>12500</v>
      </c>
      <c r="N13" s="27">
        <v>50</v>
      </c>
      <c r="O13" s="28">
        <f>$C13*N13</f>
        <v>2500</v>
      </c>
      <c r="P13" s="27">
        <v>100</v>
      </c>
      <c r="Q13" s="28">
        <f>$C13*P13</f>
        <v>5000</v>
      </c>
      <c r="R13" s="32"/>
      <c r="S13" s="28">
        <f>$C13*R13</f>
        <v>0</v>
      </c>
      <c r="T13" s="28"/>
      <c r="U13" s="33">
        <f t="shared" si="8"/>
        <v>120000</v>
      </c>
    </row>
    <row r="14" spans="1:21" ht="19.5" customHeight="1">
      <c r="A14" s="3" t="s">
        <v>40</v>
      </c>
      <c r="B14" s="29">
        <v>15</v>
      </c>
      <c r="C14" s="30">
        <v>17</v>
      </c>
      <c r="D14" s="27"/>
      <c r="E14" s="28">
        <f t="shared" si="4"/>
        <v>0</v>
      </c>
      <c r="F14" s="27">
        <v>200</v>
      </c>
      <c r="G14" s="28">
        <f t="shared" si="5"/>
        <v>3400</v>
      </c>
      <c r="H14" s="27"/>
      <c r="I14" s="28">
        <f t="shared" si="6"/>
        <v>0</v>
      </c>
      <c r="J14" s="27">
        <v>1500</v>
      </c>
      <c r="K14" s="28">
        <f t="shared" si="7"/>
        <v>25500</v>
      </c>
      <c r="L14" s="27">
        <v>25</v>
      </c>
      <c r="M14" s="28">
        <f>C14*L14</f>
        <v>425</v>
      </c>
      <c r="N14" s="27">
        <v>75</v>
      </c>
      <c r="O14" s="28">
        <f>$C14*N14</f>
        <v>1275</v>
      </c>
      <c r="P14" s="27">
        <v>75</v>
      </c>
      <c r="Q14" s="28">
        <f>$C14*P14</f>
        <v>1275</v>
      </c>
      <c r="R14" s="32"/>
      <c r="S14" s="28">
        <f>$C14*R14</f>
        <v>0</v>
      </c>
      <c r="T14" s="28"/>
      <c r="U14" s="33">
        <f t="shared" si="8"/>
        <v>31875</v>
      </c>
    </row>
    <row r="15" spans="1:21" ht="19.5" customHeight="1">
      <c r="A15" s="3" t="s">
        <v>9</v>
      </c>
      <c r="B15" s="29">
        <v>10</v>
      </c>
      <c r="C15" s="30">
        <v>19</v>
      </c>
      <c r="D15" s="27">
        <v>100</v>
      </c>
      <c r="E15" s="34">
        <f t="shared" si="4"/>
        <v>1900</v>
      </c>
      <c r="F15" s="27">
        <v>200</v>
      </c>
      <c r="G15" s="34">
        <f t="shared" si="5"/>
        <v>3800</v>
      </c>
      <c r="H15" s="27"/>
      <c r="I15" s="34">
        <f t="shared" si="6"/>
        <v>0</v>
      </c>
      <c r="J15" s="27">
        <v>75</v>
      </c>
      <c r="K15" s="34">
        <f t="shared" si="7"/>
        <v>1425</v>
      </c>
      <c r="L15" s="27">
        <v>75</v>
      </c>
      <c r="M15" s="34">
        <f>C15*L15</f>
        <v>1425</v>
      </c>
      <c r="N15" s="27">
        <v>500</v>
      </c>
      <c r="O15" s="34">
        <f>$C15*N15</f>
        <v>9500</v>
      </c>
      <c r="P15" s="27">
        <v>75</v>
      </c>
      <c r="Q15" s="34">
        <f>$C15*P15</f>
        <v>1425</v>
      </c>
      <c r="R15" s="32"/>
      <c r="S15" s="28">
        <f>$C15*R15</f>
        <v>0</v>
      </c>
      <c r="T15" s="35"/>
      <c r="U15" s="33">
        <f t="shared" si="8"/>
        <v>19475</v>
      </c>
    </row>
    <row r="16" spans="2:21" ht="6" customHeight="1">
      <c r="B16" s="27"/>
      <c r="C16" s="27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28"/>
      <c r="S16" s="28"/>
      <c r="T16" s="28"/>
      <c r="U16" s="33"/>
    </row>
    <row r="17" spans="1:21" ht="19.5" customHeight="1">
      <c r="A17" s="3" t="s">
        <v>28</v>
      </c>
      <c r="B17" s="27"/>
      <c r="C17" s="27"/>
      <c r="D17" s="27"/>
      <c r="E17" s="28">
        <f>SUM(E6:E16)</f>
        <v>79064</v>
      </c>
      <c r="F17" s="27"/>
      <c r="G17" s="28">
        <f>SUM(G6:G16)</f>
        <v>16950</v>
      </c>
      <c r="H17" s="27"/>
      <c r="I17" s="28">
        <f>SUM(I6:I16)</f>
        <v>754950</v>
      </c>
      <c r="J17" s="27"/>
      <c r="K17" s="28">
        <f>SUM(K6:K16)</f>
        <v>176175</v>
      </c>
      <c r="L17" s="27"/>
      <c r="M17" s="28">
        <f>SUM(M6:M16)</f>
        <v>80450</v>
      </c>
      <c r="N17" s="27"/>
      <c r="O17" s="28">
        <f>SUM(O6:O16)</f>
        <v>37000</v>
      </c>
      <c r="P17" s="27"/>
      <c r="Q17" s="28">
        <f>SUM(Q6:Q16)</f>
        <v>55575</v>
      </c>
      <c r="R17" s="28"/>
      <c r="S17" s="28">
        <f>SUM(S6:S16)</f>
        <v>7660</v>
      </c>
      <c r="T17" s="28"/>
      <c r="U17" s="33">
        <f t="shared" si="8"/>
        <v>1207824</v>
      </c>
    </row>
    <row r="18" spans="2:21" ht="4.5" customHeight="1">
      <c r="B18" s="27"/>
      <c r="C18" s="27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28"/>
      <c r="S18" s="28"/>
      <c r="T18" s="28"/>
      <c r="U18" s="33"/>
    </row>
    <row r="19" spans="1:21" ht="19.5" customHeight="1">
      <c r="A19" s="3" t="s">
        <v>27</v>
      </c>
      <c r="B19" s="27"/>
      <c r="C19" s="27">
        <v>0.15</v>
      </c>
      <c r="D19" s="27"/>
      <c r="E19" s="34">
        <f>+$C19*E17</f>
        <v>11859.6</v>
      </c>
      <c r="F19" s="27"/>
      <c r="G19" s="34">
        <f>$C19*G17</f>
        <v>2542.5</v>
      </c>
      <c r="H19" s="27"/>
      <c r="I19" s="36">
        <f>$C19*I17</f>
        <v>113242.5</v>
      </c>
      <c r="J19" s="27"/>
      <c r="K19" s="36">
        <f>$C19*K17</f>
        <v>26426.25</v>
      </c>
      <c r="L19" s="27"/>
      <c r="M19" s="36">
        <f>$C19*M17</f>
        <v>12067.5</v>
      </c>
      <c r="N19" s="27"/>
      <c r="O19" s="36">
        <f>$C19*O17</f>
        <v>5550</v>
      </c>
      <c r="P19" s="27"/>
      <c r="Q19" s="36">
        <f>$C19*Q17</f>
        <v>8336.25</v>
      </c>
      <c r="R19" s="37"/>
      <c r="S19" s="36">
        <f>$C19*S17</f>
        <v>1149</v>
      </c>
      <c r="T19" s="37"/>
      <c r="U19" s="36">
        <f>SUM(E19:S19)</f>
        <v>181173.6</v>
      </c>
    </row>
    <row r="20" spans="2:21" ht="4.5" customHeight="1">
      <c r="B20" s="27"/>
      <c r="C20" s="27"/>
      <c r="D20" s="27"/>
      <c r="E20" s="28"/>
      <c r="F20" s="27"/>
      <c r="G20" s="28"/>
      <c r="H20" s="27"/>
      <c r="I20" s="33"/>
      <c r="J20" s="27"/>
      <c r="K20" s="33"/>
      <c r="L20" s="27"/>
      <c r="M20" s="33"/>
      <c r="N20" s="27"/>
      <c r="O20" s="33"/>
      <c r="P20" s="27"/>
      <c r="Q20" s="33"/>
      <c r="R20" s="33"/>
      <c r="S20" s="33"/>
      <c r="T20" s="33"/>
      <c r="U20" s="33"/>
    </row>
    <row r="21" spans="1:21" ht="19.5" customHeight="1">
      <c r="A21" s="3" t="s">
        <v>26</v>
      </c>
      <c r="B21" s="27"/>
      <c r="C21" s="27"/>
      <c r="D21" s="27"/>
      <c r="E21" s="28">
        <f>SUM(E17:E19)</f>
        <v>90923.6</v>
      </c>
      <c r="F21" s="27"/>
      <c r="G21" s="28">
        <f>SUM(G17:G19)</f>
        <v>19492.5</v>
      </c>
      <c r="H21" s="27"/>
      <c r="I21" s="33">
        <f>SUM(I17:I19)</f>
        <v>868192.5</v>
      </c>
      <c r="J21" s="27"/>
      <c r="K21" s="33">
        <f>SUM(K17:K19)</f>
        <v>202601.25</v>
      </c>
      <c r="L21" s="27"/>
      <c r="M21" s="33">
        <f>SUM(M17:M19)</f>
        <v>92517.5</v>
      </c>
      <c r="N21" s="27"/>
      <c r="O21" s="33">
        <f>SUM(O17:O19)</f>
        <v>42550</v>
      </c>
      <c r="P21" s="27"/>
      <c r="Q21" s="33">
        <f>SUM(Q17:Q19)</f>
        <v>63911.25</v>
      </c>
      <c r="R21" s="33"/>
      <c r="S21" s="33">
        <f>SUM(S17:S19)</f>
        <v>8809</v>
      </c>
      <c r="T21" s="33"/>
      <c r="U21" s="33">
        <f>SUM(E21:S21)</f>
        <v>1388997.6</v>
      </c>
    </row>
    <row r="22" spans="2:21" ht="4.5" customHeight="1">
      <c r="B22" s="27"/>
      <c r="C22" s="27"/>
      <c r="D22" s="27"/>
      <c r="E22" s="28"/>
      <c r="F22" s="27"/>
      <c r="G22" s="28"/>
      <c r="H22" s="27"/>
      <c r="I22" s="33"/>
      <c r="J22" s="27"/>
      <c r="K22" s="33"/>
      <c r="L22" s="27"/>
      <c r="M22" s="33"/>
      <c r="N22" s="27"/>
      <c r="O22" s="33"/>
      <c r="P22" s="27"/>
      <c r="Q22" s="33"/>
      <c r="R22" s="33"/>
      <c r="S22" s="33"/>
      <c r="T22" s="33"/>
      <c r="U22" s="33"/>
    </row>
    <row r="23" spans="1:21" ht="19.5" customHeight="1">
      <c r="A23" s="3" t="s">
        <v>30</v>
      </c>
      <c r="B23" s="27"/>
      <c r="C23" s="38">
        <v>0.1</v>
      </c>
      <c r="D23" s="27"/>
      <c r="E23" s="34">
        <f>ROUND(E21*C23,2)</f>
        <v>9092.36</v>
      </c>
      <c r="F23" s="27"/>
      <c r="G23" s="34">
        <f>ROUND(G21*C23,2)</f>
        <v>1949.25</v>
      </c>
      <c r="H23" s="27"/>
      <c r="I23" s="36">
        <f>ROUND(I21*C23,2)</f>
        <v>86819.25</v>
      </c>
      <c r="J23" s="27"/>
      <c r="K23" s="36">
        <f>ROUND(K21*C23,2)</f>
        <v>20260.13</v>
      </c>
      <c r="L23" s="27"/>
      <c r="M23" s="36">
        <f>ROUND(M21*C23,2)</f>
        <v>9251.75</v>
      </c>
      <c r="N23" s="27"/>
      <c r="O23" s="36">
        <f>ROUND(O21*C23,2)</f>
        <v>4255</v>
      </c>
      <c r="P23" s="27"/>
      <c r="Q23" s="36">
        <f>ROUND(Q21*C23,2)</f>
        <v>6391.13</v>
      </c>
      <c r="R23" s="37"/>
      <c r="S23" s="36">
        <f>ROUND(S21*C23,2)</f>
        <v>880.9</v>
      </c>
      <c r="T23" s="37"/>
      <c r="U23" s="33">
        <f>SUM(E23:S23)</f>
        <v>138899.77</v>
      </c>
    </row>
    <row r="24" spans="2:21" ht="3.75" customHeight="1">
      <c r="B24" s="27"/>
      <c r="C24" s="27"/>
      <c r="D24" s="27"/>
      <c r="E24" s="28"/>
      <c r="F24" s="27"/>
      <c r="G24" s="28"/>
      <c r="H24" s="27"/>
      <c r="I24" s="33"/>
      <c r="J24" s="27"/>
      <c r="K24" s="33"/>
      <c r="L24" s="27"/>
      <c r="M24" s="33"/>
      <c r="N24" s="27"/>
      <c r="O24" s="33"/>
      <c r="P24" s="27"/>
      <c r="Q24" s="33"/>
      <c r="R24" s="33"/>
      <c r="S24" s="33"/>
      <c r="T24" s="33"/>
      <c r="U24" s="33"/>
    </row>
    <row r="25" spans="1:21" ht="19.5" customHeight="1">
      <c r="A25" s="3" t="s">
        <v>29</v>
      </c>
      <c r="B25" s="27"/>
      <c r="C25" s="27"/>
      <c r="D25" s="27"/>
      <c r="E25" s="28">
        <f>SUM(E21+E23)</f>
        <v>100015.96</v>
      </c>
      <c r="F25" s="27"/>
      <c r="G25" s="28">
        <f>SUM(G21+G23)</f>
        <v>21441.75</v>
      </c>
      <c r="H25" s="27"/>
      <c r="I25" s="33">
        <f>SUM(I21+I23)</f>
        <v>955011.75</v>
      </c>
      <c r="J25" s="27"/>
      <c r="K25" s="33">
        <f>SUM(K21+K23)</f>
        <v>222861.38</v>
      </c>
      <c r="L25" s="27"/>
      <c r="M25" s="33">
        <f>SUM(M21+M23)</f>
        <v>101769.25</v>
      </c>
      <c r="N25" s="27"/>
      <c r="O25" s="33">
        <f>SUM(O21+O23)</f>
        <v>46805</v>
      </c>
      <c r="P25" s="27"/>
      <c r="Q25" s="33">
        <f>SUM(Q21+Q23)</f>
        <v>70302.38</v>
      </c>
      <c r="R25" s="33"/>
      <c r="S25" s="33">
        <f>SUM(S21+S23)</f>
        <v>9689.9</v>
      </c>
      <c r="T25" s="33"/>
      <c r="U25" s="33">
        <f>SUM(U21+U23)</f>
        <v>1527897.37</v>
      </c>
    </row>
    <row r="26" spans="2:21" ht="4.5" customHeight="1">
      <c r="B26" s="27"/>
      <c r="C26" s="27"/>
      <c r="D26" s="27"/>
      <c r="E26" s="28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3"/>
    </row>
    <row r="27" spans="1:21" ht="19.5" customHeight="1">
      <c r="A27" s="3" t="s">
        <v>31</v>
      </c>
      <c r="B27" s="27"/>
      <c r="C27" s="38">
        <v>0.07</v>
      </c>
      <c r="D27" s="27"/>
      <c r="E27" s="34">
        <f>ROUND(E25*C27,2)</f>
        <v>7001.12</v>
      </c>
      <c r="F27" s="27"/>
      <c r="G27" s="34">
        <f>ROUND(G25*C27,2)</f>
        <v>1500.92</v>
      </c>
      <c r="H27" s="27"/>
      <c r="I27" s="36">
        <f>ROUND(I25*C27,2)</f>
        <v>66850.82</v>
      </c>
      <c r="J27" s="27"/>
      <c r="K27" s="36">
        <f>ROUND(K25*C27,2)</f>
        <v>15600.3</v>
      </c>
      <c r="L27" s="27"/>
      <c r="M27" s="36">
        <f>ROUND(M25*C27,2)</f>
        <v>7123.85</v>
      </c>
      <c r="N27" s="27"/>
      <c r="O27" s="36">
        <f>ROUND(O25*C27,2)</f>
        <v>3276.35</v>
      </c>
      <c r="P27" s="27"/>
      <c r="Q27" s="36">
        <f>ROUND(Q25*C27,2)</f>
        <v>4921.17</v>
      </c>
      <c r="R27" s="37"/>
      <c r="S27" s="36">
        <f>ROUND(S25*C27,2)</f>
        <v>678.29</v>
      </c>
      <c r="T27" s="37"/>
      <c r="U27" s="36">
        <f>ROUND(U25*C27,2)</f>
        <v>106952.82</v>
      </c>
    </row>
    <row r="28" spans="2:21" ht="4.5" customHeight="1">
      <c r="B28" s="27"/>
      <c r="C28" s="27"/>
      <c r="D28" s="27"/>
      <c r="E28" s="28"/>
      <c r="F28" s="27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33"/>
    </row>
    <row r="29" spans="1:21" ht="19.5" customHeight="1" thickBot="1">
      <c r="A29" s="26" t="s">
        <v>35</v>
      </c>
      <c r="B29" s="27"/>
      <c r="C29" s="27"/>
      <c r="D29" s="27"/>
      <c r="E29" s="39">
        <f>SUM(E25+E27)</f>
        <v>107017.08</v>
      </c>
      <c r="F29" s="27"/>
      <c r="G29" s="39">
        <f>SUM(G25+G27)</f>
        <v>22942.67</v>
      </c>
      <c r="H29" s="27"/>
      <c r="I29" s="39">
        <f>SUM(I25+I27)</f>
        <v>1021862.5700000001</v>
      </c>
      <c r="J29" s="27"/>
      <c r="K29" s="39">
        <f>SUM(K25+K27)</f>
        <v>238461.68</v>
      </c>
      <c r="L29" s="27"/>
      <c r="M29" s="39">
        <f>SUM(M25+M27)</f>
        <v>108893.1</v>
      </c>
      <c r="N29" s="27"/>
      <c r="O29" s="39">
        <f>SUM(O25+O27)</f>
        <v>50081.35</v>
      </c>
      <c r="P29" s="27"/>
      <c r="Q29" s="39">
        <f>SUM(Q25+Q27)</f>
        <v>75223.55</v>
      </c>
      <c r="R29" s="37"/>
      <c r="S29" s="39">
        <f>SUM(S25+S27)</f>
        <v>10368.189999999999</v>
      </c>
      <c r="T29" s="37"/>
      <c r="U29" s="40">
        <f>SUM(U25+U27)</f>
        <v>1634850.1900000002</v>
      </c>
    </row>
    <row r="30" ht="13.5" thickTop="1">
      <c r="U30" s="5"/>
    </row>
  </sheetData>
  <printOptions gridLines="1"/>
  <pageMargins left="0.27" right="0.29" top="1" bottom="1" header="0.5" footer="0.5"/>
  <pageSetup fitToHeight="1" fitToWidth="1" horizontalDpi="600" verticalDpi="600" orientation="landscape" scale="63" r:id="rId1"/>
  <headerFooter alignWithMargins="0">
    <oddHeader>&amp;C&amp;"Arial,Bold"&amp;12Hospital Financial Disclosure 
Independent Government Cost Estimate (IGCE)&amp;RAttachment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2007-08-21T18:40:51Z</cp:lastPrinted>
  <dcterms:created xsi:type="dcterms:W3CDTF">2007-04-02T13:49:41Z</dcterms:created>
  <dcterms:modified xsi:type="dcterms:W3CDTF">2007-08-28T17:06:35Z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1754974460</vt:i4>
  </property>
  <property fmtid="{D5CDD505-2E9C-101B-9397-08002B2CF9AE}" pid="3" name="_NewReviewCycle">
    <vt:lpwstr/>
  </property>
  <property fmtid="{D5CDD505-2E9C-101B-9397-08002B2CF9AE}" pid="4" name="_EmailSubject">
    <vt:lpwstr>CMS-10236 Disclosure of Financial Relationships Report</vt:lpwstr>
  </property>
  <property fmtid="{D5CDD505-2E9C-101B-9397-08002B2CF9AE}" pid="5" name="_AuthorEmail">
    <vt:lpwstr>Jacqueline.Proctor@cms.hhs.gov</vt:lpwstr>
  </property>
  <property fmtid="{D5CDD505-2E9C-101B-9397-08002B2CF9AE}" pid="6" name="_AuthorEmailDisplayName">
    <vt:lpwstr>Proctor, Jacqueline M. (CMS/CMM)</vt:lpwstr>
  </property>
  <property fmtid="{D5CDD505-2E9C-101B-9397-08002B2CF9AE}" pid="7" name="_PreviousAdHocReviewCycleID">
    <vt:i4>295363270</vt:i4>
  </property>
</Properties>
</file>