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2030" windowHeight="7320" tabRatio="609" activeTab="0"/>
  </bookViews>
  <sheets>
    <sheet name="#0492 Burden" sheetId="1" r:id="rId1"/>
  </sheets>
  <definedNames>
    <definedName name="_xlnm.Print_Area" localSheetId="0">'#0492 Burden'!$A$1:$K$36</definedName>
  </definedNames>
  <calcPr fullCalcOnLoad="1"/>
</workbook>
</file>

<file path=xl/sharedStrings.xml><?xml version="1.0" encoding="utf-8"?>
<sst xmlns="http://schemas.openxmlformats.org/spreadsheetml/2006/main" count="68" uniqueCount="42">
  <si>
    <t>State Agency Level</t>
  </si>
  <si>
    <t>Title</t>
  </si>
  <si>
    <t>Previously Approved</t>
  </si>
  <si>
    <t>Due to Program Change</t>
  </si>
  <si>
    <t>Due to an Adjustment</t>
  </si>
  <si>
    <t>Total Difference</t>
  </si>
  <si>
    <t>Estimated # Respondents</t>
  </si>
  <si>
    <t>Responses Per Respondent</t>
  </si>
  <si>
    <t>Total Annual Responses  (Col. DxE)</t>
  </si>
  <si>
    <t>Estimated Avg. # of Hours Per Response</t>
  </si>
  <si>
    <t>Estimated Total Hours   (Col. FxG)</t>
  </si>
  <si>
    <t>Estimated # Recordkeepers</t>
  </si>
  <si>
    <t>Records Per Recordkeeper</t>
  </si>
  <si>
    <t>Demand Letter for Overissuance</t>
  </si>
  <si>
    <t>Notice for Hearing or Prosecution</t>
  </si>
  <si>
    <t>Administrative Disqualification Hearing Waiver</t>
  </si>
  <si>
    <t>Disqualification Consent Agreement</t>
  </si>
  <si>
    <t>STATE AGENCY</t>
  </si>
  <si>
    <t>Reporting Burden</t>
  </si>
  <si>
    <t>HOUSEHOLD</t>
  </si>
  <si>
    <r>
      <t xml:space="preserve">Action Taken on Hearing or Court Decision: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For IPV Findings</t>
    </r>
  </si>
  <si>
    <r>
      <t xml:space="preserve">Action Taken on Hearing or Court Decision: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For No IPV Findings</t>
    </r>
  </si>
  <si>
    <r>
      <t xml:space="preserve">Electronic Disqualified Recipient System Breakout:  </t>
    </r>
    <r>
      <rPr>
        <b/>
        <sz val="10"/>
        <rFont val="Arial"/>
        <family val="2"/>
      </rPr>
      <t>For eDRS Reporting</t>
    </r>
  </si>
  <si>
    <r>
      <t xml:space="preserve">Electronic Disqualified Recipient System Breakout: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 Editing and Resubmission</t>
    </r>
  </si>
  <si>
    <r>
      <t xml:space="preserve">Electronic Disqualified Recipient System Breakout:  </t>
    </r>
    <r>
      <rPr>
        <b/>
        <sz val="10"/>
        <rFont val="Arial"/>
        <family val="2"/>
      </rPr>
      <t>For Penalty Checks using VRU</t>
    </r>
  </si>
  <si>
    <r>
      <t xml:space="preserve">Electronic Disqualified Recipient System Breakout:  </t>
    </r>
    <r>
      <rPr>
        <b/>
        <sz val="10"/>
        <rFont val="Arial"/>
        <family val="2"/>
      </rPr>
      <t>For Penalty Checks using Mainframe</t>
    </r>
  </si>
  <si>
    <t>Recorkeeping</t>
  </si>
  <si>
    <t>Annual Records</t>
  </si>
  <si>
    <t>Estimated Avg. # of Hours Per Records</t>
  </si>
  <si>
    <t>Estimated Total Annual Records</t>
  </si>
  <si>
    <r>
      <t xml:space="preserve">Recordkeeping Breakout:  </t>
    </r>
    <r>
      <rPr>
        <b/>
        <sz val="10"/>
        <rFont val="Arial"/>
        <family val="2"/>
      </rPr>
      <t>For initiating Collection Action</t>
    </r>
  </si>
  <si>
    <r>
      <t xml:space="preserve">Recordkeeping Breakout: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For IPVs</t>
    </r>
  </si>
  <si>
    <t>Total State Agency Reporting Burden</t>
  </si>
  <si>
    <t>Total State Agency Recordkeeping Burden</t>
  </si>
  <si>
    <t>TOTAL STATE AGENCY BURDEN</t>
  </si>
  <si>
    <t xml:space="preserve">Total Annual Responses </t>
  </si>
  <si>
    <t xml:space="preserve">Estimated Total Hours  </t>
  </si>
  <si>
    <t>Household</t>
  </si>
  <si>
    <t>SUMMARY OF BURDEN</t>
  </si>
  <si>
    <t>TOTAL BURDEN THIS COLLECTION</t>
  </si>
  <si>
    <r>
      <t xml:space="preserve">Action Taken on Hearing or Court Decision: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 IPV Findings</t>
    </r>
  </si>
  <si>
    <r>
      <t>Action Taken on Hearing or Court Decision: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 No IPV Findings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</si>
</sst>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;[Red]#,##0.000"/>
    <numFmt numFmtId="166" formatCode="0.000;[Red]0.000"/>
    <numFmt numFmtId="167" formatCode="0.0;[Red]0.0"/>
    <numFmt numFmtId="168" formatCode="0.0_);\(0.0\)"/>
    <numFmt numFmtId="169" formatCode="#,##0.0_);\(#,##0.0\)"/>
    <numFmt numFmtId="170" formatCode="0.000_);\(0.000\)"/>
    <numFmt numFmtId="171" formatCode="0.00_);\(0.00\)"/>
    <numFmt numFmtId="172" formatCode="0.0"/>
    <numFmt numFmtId="173" formatCode="#,##0.000"/>
    <numFmt numFmtId="174" formatCode="#,##0.0"/>
    <numFmt numFmtId="175" formatCode="#,##0.0000;[Red]#,##0.0000"/>
    <numFmt numFmtId="176" formatCode="#,##0.0000"/>
    <numFmt numFmtId="177" formatCode="0.0000"/>
    <numFmt numFmtId="178" formatCode="0.00000"/>
    <numFmt numFmtId="179" formatCode="0.00;[Red]0.00"/>
    <numFmt numFmtId="180" formatCode="0;[Red]0"/>
    <numFmt numFmtId="181" formatCode="#,##0.00;[Red]#,##0.00"/>
    <numFmt numFmtId="182" formatCode="#,##0.00000;[Red]#,##0.00000"/>
    <numFmt numFmtId="183" formatCode="#,##0.000000;[Red]#,##0.000000"/>
    <numFmt numFmtId="184" formatCode="_(* #,##0.000_);_(* \(#,##0.000\);_(* &quot;-&quot;??_);_(@_)"/>
    <numFmt numFmtId="185" formatCode="_(* #,##0.000_);_(* \(#,##0.000\);_(* &quot;-&quot;???_);_(@_)"/>
    <numFmt numFmtId="186" formatCode="_(* #,##0.00000_);_(* \(#,##0.00000\);_(* &quot;-&quot;?????_);_(@_)"/>
    <numFmt numFmtId="187" formatCode="#,##0.00000"/>
    <numFmt numFmtId="188" formatCode="#,##0.00000_);\(#,##0.00000\)"/>
    <numFmt numFmtId="189" formatCode="#,##0.000000_);\(#,##0.000000\)"/>
    <numFmt numFmtId="190" formatCode="#,##0.000000"/>
    <numFmt numFmtId="191" formatCode="#,##0.000_);\(#,##0.000\)"/>
    <numFmt numFmtId="192" formatCode="0.000000"/>
    <numFmt numFmtId="193" formatCode="#,##0.00000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186" fontId="0" fillId="0" borderId="3" xfId="0" applyNumberFormat="1" applyBorder="1" applyAlignment="1">
      <alignment vertical="center"/>
    </xf>
    <xf numFmtId="0" fontId="6" fillId="0" borderId="0" xfId="0" applyFont="1" applyAlignment="1">
      <alignment/>
    </xf>
    <xf numFmtId="173" fontId="0" fillId="0" borderId="4" xfId="15" applyNumberFormat="1" applyBorder="1" applyAlignment="1">
      <alignment vertical="center"/>
    </xf>
    <xf numFmtId="173" fontId="0" fillId="0" borderId="4" xfId="0" applyNumberFormat="1" applyBorder="1" applyAlignment="1">
      <alignment vertical="center"/>
    </xf>
    <xf numFmtId="0" fontId="0" fillId="0" borderId="5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3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84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73" fontId="0" fillId="0" borderId="4" xfId="0" applyNumberFormat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7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3" fontId="0" fillId="0" borderId="5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3" fontId="0" fillId="0" borderId="12" xfId="0" applyNumberFormat="1" applyBorder="1" applyAlignment="1">
      <alignment vertical="center"/>
    </xf>
    <xf numFmtId="173" fontId="0" fillId="0" borderId="13" xfId="0" applyNumberFormat="1" applyBorder="1" applyAlignment="1">
      <alignment vertical="center"/>
    </xf>
    <xf numFmtId="173" fontId="0" fillId="0" borderId="14" xfId="0" applyNumberFormat="1" applyBorder="1" applyAlignment="1">
      <alignment vertical="center"/>
    </xf>
    <xf numFmtId="173" fontId="0" fillId="0" borderId="3" xfId="0" applyNumberFormat="1" applyBorder="1" applyAlignment="1">
      <alignment vertical="center"/>
    </xf>
    <xf numFmtId="187" fontId="0" fillId="0" borderId="3" xfId="0" applyNumberForma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9" fillId="0" borderId="1" xfId="0" applyFont="1" applyBorder="1" applyAlignment="1">
      <alignment/>
    </xf>
    <xf numFmtId="173" fontId="0" fillId="0" borderId="4" xfId="0" applyNumberFormat="1" applyFill="1" applyBorder="1" applyAlignment="1">
      <alignment vertical="center"/>
    </xf>
    <xf numFmtId="173" fontId="0" fillId="0" borderId="11" xfId="0" applyNumberFormat="1" applyFill="1" applyBorder="1" applyAlignment="1">
      <alignment vertical="center"/>
    </xf>
    <xf numFmtId="173" fontId="0" fillId="0" borderId="2" xfId="0" applyNumberFormat="1" applyFill="1" applyBorder="1" applyAlignment="1">
      <alignment vertical="center"/>
    </xf>
    <xf numFmtId="173" fontId="0" fillId="0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0" fontId="0" fillId="0" borderId="17" xfId="0" applyBorder="1" applyAlignment="1">
      <alignment/>
    </xf>
    <xf numFmtId="3" fontId="9" fillId="0" borderId="2" xfId="0" applyNumberFormat="1" applyFon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173" fontId="0" fillId="0" borderId="2" xfId="0" applyNumberFormat="1" applyFont="1" applyFill="1" applyBorder="1" applyAlignment="1">
      <alignment vertical="center"/>
    </xf>
    <xf numFmtId="173" fontId="0" fillId="0" borderId="4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73" fontId="0" fillId="0" borderId="18" xfId="0" applyNumberFormat="1" applyFill="1" applyBorder="1" applyAlignment="1">
      <alignment vertical="center"/>
    </xf>
    <xf numFmtId="165" fontId="0" fillId="0" borderId="5" xfId="0" applyNumberFormat="1" applyFont="1" applyBorder="1" applyAlignment="1">
      <alignment vertical="center"/>
    </xf>
    <xf numFmtId="186" fontId="0" fillId="0" borderId="5" xfId="0" applyNumberFormat="1" applyBorder="1" applyAlignment="1">
      <alignment vertical="center"/>
    </xf>
    <xf numFmtId="184" fontId="1" fillId="0" borderId="5" xfId="15" applyNumberFormat="1" applyFont="1" applyBorder="1" applyAlignment="1">
      <alignment vertical="center"/>
    </xf>
    <xf numFmtId="0" fontId="0" fillId="0" borderId="20" xfId="0" applyBorder="1" applyAlignment="1">
      <alignment/>
    </xf>
    <xf numFmtId="173" fontId="0" fillId="0" borderId="5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173" fontId="0" fillId="0" borderId="18" xfId="15" applyNumberFormat="1" applyBorder="1" applyAlignment="1">
      <alignment vertical="center"/>
    </xf>
    <xf numFmtId="173" fontId="0" fillId="0" borderId="18" xfId="0" applyNumberForma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187" fontId="0" fillId="0" borderId="8" xfId="0" applyNumberForma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86" fontId="0" fillId="0" borderId="8" xfId="0" applyNumberFormat="1" applyBorder="1" applyAlignment="1">
      <alignment vertical="center"/>
    </xf>
    <xf numFmtId="184" fontId="1" fillId="0" borderId="8" xfId="15" applyNumberFormat="1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18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173" fontId="0" fillId="2" borderId="3" xfId="0" applyNumberFormat="1" applyFill="1" applyBorder="1" applyAlignment="1">
      <alignment vertical="center"/>
    </xf>
    <xf numFmtId="165" fontId="0" fillId="2" borderId="3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right" vertical="center" wrapText="1"/>
    </xf>
    <xf numFmtId="165" fontId="9" fillId="0" borderId="3" xfId="0" applyNumberFormat="1" applyFont="1" applyBorder="1" applyAlignment="1">
      <alignment horizontal="right" vertical="center" wrapText="1"/>
    </xf>
    <xf numFmtId="173" fontId="9" fillId="0" borderId="3" xfId="0" applyNumberFormat="1" applyFont="1" applyBorder="1" applyAlignment="1">
      <alignment horizontal="right" vertical="center" wrapText="1"/>
    </xf>
    <xf numFmtId="173" fontId="9" fillId="0" borderId="3" xfId="0" applyNumberFormat="1" applyFont="1" applyFill="1" applyBorder="1" applyAlignment="1">
      <alignment horizontal="right" vertical="center" wrapText="1"/>
    </xf>
    <xf numFmtId="191" fontId="9" fillId="0" borderId="3" xfId="0" applyNumberFormat="1" applyFont="1" applyBorder="1" applyAlignment="1">
      <alignment horizontal="right" vertical="center" wrapText="1"/>
    </xf>
    <xf numFmtId="173" fontId="0" fillId="0" borderId="8" xfId="0" applyNumberFormat="1" applyFont="1" applyFill="1" applyBorder="1" applyAlignment="1">
      <alignment vertical="center"/>
    </xf>
    <xf numFmtId="184" fontId="0" fillId="0" borderId="16" xfId="15" applyNumberFormat="1" applyFont="1" applyBorder="1" applyAlignment="1">
      <alignment vertical="center"/>
    </xf>
    <xf numFmtId="173" fontId="0" fillId="0" borderId="11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184" fontId="0" fillId="0" borderId="3" xfId="15" applyNumberFormat="1" applyFont="1" applyBorder="1" applyAlignment="1">
      <alignment vertical="center"/>
    </xf>
    <xf numFmtId="0" fontId="0" fillId="0" borderId="8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3" fontId="9" fillId="0" borderId="8" xfId="0" applyNumberFormat="1" applyFont="1" applyBorder="1" applyAlignment="1">
      <alignment vertical="center"/>
    </xf>
    <xf numFmtId="173" fontId="9" fillId="0" borderId="8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0" fillId="0" borderId="2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2" fillId="0" borderId="23" xfId="0" applyFont="1" applyBorder="1" applyAlignment="1">
      <alignment horizontal="right" vertical="center" indent="1"/>
    </xf>
    <xf numFmtId="0" fontId="12" fillId="0" borderId="24" xfId="0" applyFont="1" applyBorder="1" applyAlignment="1">
      <alignment horizontal="right" vertical="center" indent="1"/>
    </xf>
    <xf numFmtId="0" fontId="11" fillId="0" borderId="25" xfId="0" applyFont="1" applyBorder="1" applyAlignment="1">
      <alignment horizontal="right" vertical="center" indent="1"/>
    </xf>
    <xf numFmtId="0" fontId="10" fillId="0" borderId="26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173" fontId="0" fillId="0" borderId="17" xfId="0" applyNumberForma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173" fontId="9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191" fontId="9" fillId="0" borderId="0" xfId="0" applyNumberFormat="1" applyFont="1" applyBorder="1" applyAlignment="1">
      <alignment horizontal="right" vertical="center" wrapText="1"/>
    </xf>
    <xf numFmtId="173" fontId="9" fillId="0" borderId="0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/>
    </xf>
    <xf numFmtId="0" fontId="8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right"/>
    </xf>
    <xf numFmtId="0" fontId="0" fillId="0" borderId="22" xfId="0" applyBorder="1" applyAlignment="1">
      <alignment/>
    </xf>
    <xf numFmtId="0" fontId="10" fillId="0" borderId="28" xfId="0" applyFont="1" applyBorder="1" applyAlignment="1">
      <alignment horizontal="right" vertical="center"/>
    </xf>
    <xf numFmtId="0" fontId="0" fillId="0" borderId="29" xfId="0" applyBorder="1" applyAlignment="1">
      <alignment/>
    </xf>
    <xf numFmtId="173" fontId="9" fillId="0" borderId="3" xfId="0" applyNumberFormat="1" applyFont="1" applyBorder="1" applyAlignment="1">
      <alignment vertical="center"/>
    </xf>
    <xf numFmtId="187" fontId="0" fillId="0" borderId="4" xfId="0" applyNumberFormat="1" applyBorder="1" applyAlignment="1">
      <alignment vertical="center"/>
    </xf>
    <xf numFmtId="187" fontId="0" fillId="0" borderId="2" xfId="0" applyNumberFormat="1" applyBorder="1" applyAlignment="1">
      <alignment vertical="center"/>
    </xf>
    <xf numFmtId="187" fontId="0" fillId="2" borderId="4" xfId="0" applyNumberFormat="1" applyFill="1" applyBorder="1" applyAlignment="1">
      <alignment horizontal="right" vertical="center"/>
    </xf>
    <xf numFmtId="187" fontId="0" fillId="2" borderId="2" xfId="0" applyNumberFormat="1" applyFill="1" applyBorder="1" applyAlignment="1">
      <alignment horizontal="right" vertical="center"/>
    </xf>
    <xf numFmtId="187" fontId="0" fillId="2" borderId="3" xfId="0" applyNumberFormat="1" applyFill="1" applyBorder="1" applyAlignment="1">
      <alignment horizontal="right" vertical="center"/>
    </xf>
    <xf numFmtId="188" fontId="9" fillId="0" borderId="3" xfId="0" applyNumberFormat="1" applyFont="1" applyBorder="1" applyAlignment="1">
      <alignment horizontal="right" vertical="center" wrapText="1"/>
    </xf>
    <xf numFmtId="178" fontId="0" fillId="0" borderId="3" xfId="0" applyNumberFormat="1" applyBorder="1" applyAlignment="1">
      <alignment vertical="center"/>
    </xf>
    <xf numFmtId="192" fontId="0" fillId="0" borderId="2" xfId="0" applyNumberFormat="1" applyBorder="1" applyAlignment="1">
      <alignment horizontal="right" vertical="center"/>
    </xf>
    <xf numFmtId="192" fontId="0" fillId="0" borderId="2" xfId="0" applyNumberFormat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/>
    </xf>
    <xf numFmtId="173" fontId="9" fillId="0" borderId="31" xfId="15" applyNumberFormat="1" applyFont="1" applyFill="1" applyBorder="1" applyAlignment="1">
      <alignment vertical="center"/>
    </xf>
    <xf numFmtId="173" fontId="9" fillId="0" borderId="32" xfId="0" applyNumberFormat="1" applyFont="1" applyFill="1" applyBorder="1" applyAlignment="1">
      <alignment vertical="center"/>
    </xf>
    <xf numFmtId="173" fontId="9" fillId="0" borderId="8" xfId="0" applyNumberFormat="1" applyFont="1" applyFill="1" applyBorder="1" applyAlignment="1">
      <alignment vertical="center"/>
    </xf>
    <xf numFmtId="173" fontId="9" fillId="0" borderId="5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73" fontId="9" fillId="0" borderId="33" xfId="0" applyNumberFormat="1" applyFont="1" applyFill="1" applyBorder="1" applyAlignment="1">
      <alignment vertical="center"/>
    </xf>
    <xf numFmtId="173" fontId="9" fillId="0" borderId="33" xfId="0" applyNumberFormat="1" applyFont="1" applyFill="1" applyBorder="1" applyAlignment="1">
      <alignment horizontal="right" vertical="center"/>
    </xf>
    <xf numFmtId="173" fontId="9" fillId="0" borderId="32" xfId="0" applyNumberFormat="1" applyFont="1" applyFill="1" applyBorder="1" applyAlignment="1">
      <alignment horizontal="right" vertical="center"/>
    </xf>
    <xf numFmtId="173" fontId="9" fillId="0" borderId="30" xfId="0" applyNumberFormat="1" applyFont="1" applyFill="1" applyBorder="1" applyAlignment="1">
      <alignment vertical="center"/>
    </xf>
    <xf numFmtId="173" fontId="9" fillId="0" borderId="30" xfId="0" applyNumberFormat="1" applyFont="1" applyFill="1" applyBorder="1" applyAlignment="1">
      <alignment horizontal="right" vertical="center" wrapText="1"/>
    </xf>
    <xf numFmtId="173" fontId="9" fillId="0" borderId="34" xfId="0" applyNumberFormat="1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3" fontId="0" fillId="0" borderId="1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2" zoomScaleNormal="82" zoomScaleSheetLayoutView="80" workbookViewId="0" topLeftCell="A1">
      <selection activeCell="H41" sqref="H41"/>
    </sheetView>
  </sheetViews>
  <sheetFormatPr defaultColWidth="9.140625" defaultRowHeight="12.75"/>
  <cols>
    <col min="1" max="1" width="44.28125" style="0" customWidth="1"/>
    <col min="2" max="2" width="12.00390625" style="0" customWidth="1"/>
    <col min="3" max="3" width="14.140625" style="0" customWidth="1"/>
    <col min="4" max="4" width="13.7109375" style="0" customWidth="1"/>
    <col min="5" max="5" width="12.140625" style="0" customWidth="1"/>
    <col min="6" max="6" width="16.00390625" style="0" customWidth="1"/>
    <col min="7" max="7" width="0" style="0" hidden="1" customWidth="1"/>
    <col min="8" max="8" width="13.8515625" style="0" customWidth="1"/>
    <col min="9" max="9" width="12.421875" style="0" customWidth="1"/>
    <col min="10" max="10" width="13.421875" style="0" customWidth="1"/>
    <col min="11" max="11" width="12.00390625" style="0" customWidth="1"/>
  </cols>
  <sheetData>
    <row r="1" spans="1:11" ht="48.75" thickBot="1">
      <c r="A1" s="47" t="s">
        <v>1</v>
      </c>
      <c r="B1" s="48" t="s">
        <v>6</v>
      </c>
      <c r="C1" s="48" t="s">
        <v>7</v>
      </c>
      <c r="D1" s="48" t="s">
        <v>8</v>
      </c>
      <c r="E1" s="48" t="s">
        <v>9</v>
      </c>
      <c r="F1" s="49" t="s">
        <v>10</v>
      </c>
      <c r="G1" s="12"/>
      <c r="H1" s="137" t="s">
        <v>2</v>
      </c>
      <c r="I1" s="50" t="s">
        <v>3</v>
      </c>
      <c r="J1" s="50" t="s">
        <v>4</v>
      </c>
      <c r="K1" s="50" t="s">
        <v>5</v>
      </c>
    </row>
    <row r="2" spans="1:11" ht="30" customHeight="1" thickBot="1">
      <c r="A2" s="152" t="s">
        <v>17</v>
      </c>
      <c r="B2" s="60"/>
      <c r="C2" s="60"/>
      <c r="D2" s="60"/>
      <c r="E2" s="60"/>
      <c r="F2" s="60"/>
      <c r="G2" s="106"/>
      <c r="H2" s="61"/>
      <c r="I2" s="61"/>
      <c r="J2" s="61"/>
      <c r="K2" s="113"/>
    </row>
    <row r="3" spans="1:11" ht="30" customHeight="1" thickBot="1">
      <c r="A3" s="111" t="s">
        <v>18</v>
      </c>
      <c r="B3" s="15"/>
      <c r="C3" s="15"/>
      <c r="D3" s="15"/>
      <c r="E3" s="15"/>
      <c r="F3" s="15"/>
      <c r="G3" s="15"/>
      <c r="H3" s="138"/>
      <c r="I3" s="15"/>
      <c r="J3" s="15"/>
      <c r="K3" s="52"/>
    </row>
    <row r="4" spans="1:11" ht="30" customHeight="1">
      <c r="A4" s="55" t="s">
        <v>13</v>
      </c>
      <c r="B4" s="31">
        <v>53</v>
      </c>
      <c r="C4" s="51">
        <v>10491.566</v>
      </c>
      <c r="D4" s="157">
        <v>556000</v>
      </c>
      <c r="E4" s="128">
        <v>0.13333333</v>
      </c>
      <c r="F4" s="13">
        <f aca="true" t="shared" si="0" ref="F4:F11">SUM(D4*E4)</f>
        <v>74133.33148</v>
      </c>
      <c r="H4" s="139">
        <v>88133</v>
      </c>
      <c r="I4" s="59">
        <v>0</v>
      </c>
      <c r="J4" s="14">
        <f aca="true" t="shared" si="1" ref="J4:J9">SUM(F4-H4)</f>
        <v>-13999.668520000007</v>
      </c>
      <c r="K4" s="14">
        <f aca="true" t="shared" si="2" ref="K4:K11">SUM(F4-H4)</f>
        <v>-13999.668520000007</v>
      </c>
    </row>
    <row r="5" spans="1:11" ht="30" customHeight="1">
      <c r="A5" s="16" t="s">
        <v>14</v>
      </c>
      <c r="B5" s="7">
        <v>53</v>
      </c>
      <c r="C5" s="8">
        <v>847.132</v>
      </c>
      <c r="D5" s="8">
        <v>44898</v>
      </c>
      <c r="E5" s="129">
        <v>0.13333</v>
      </c>
      <c r="F5" s="13">
        <f t="shared" si="0"/>
        <v>5986.2503400000005</v>
      </c>
      <c r="H5" s="140">
        <v>8091</v>
      </c>
      <c r="I5" s="58">
        <v>0</v>
      </c>
      <c r="J5" s="14">
        <f t="shared" si="1"/>
        <v>-2104.7496599999995</v>
      </c>
      <c r="K5" s="14">
        <f t="shared" si="2"/>
        <v>-2104.7496599999995</v>
      </c>
    </row>
    <row r="6" spans="1:11" ht="30" customHeight="1">
      <c r="A6" s="72" t="s">
        <v>20</v>
      </c>
      <c r="B6" s="9">
        <v>53</v>
      </c>
      <c r="C6" s="8">
        <v>817.493</v>
      </c>
      <c r="D6" s="8">
        <v>43351</v>
      </c>
      <c r="E6" s="129">
        <v>0.16666</v>
      </c>
      <c r="F6" s="13">
        <f t="shared" si="0"/>
        <v>7224.87766</v>
      </c>
      <c r="H6" s="140">
        <v>9863</v>
      </c>
      <c r="I6" s="58">
        <v>0</v>
      </c>
      <c r="J6" s="43">
        <f t="shared" si="1"/>
        <v>-2638.12234</v>
      </c>
      <c r="K6" s="14">
        <f t="shared" si="2"/>
        <v>-2638.12234</v>
      </c>
    </row>
    <row r="7" spans="1:11" ht="30" customHeight="1">
      <c r="A7" s="72" t="s">
        <v>21</v>
      </c>
      <c r="B7" s="9">
        <v>53</v>
      </c>
      <c r="C7" s="8">
        <v>29.1886</v>
      </c>
      <c r="D7" s="8">
        <v>1547</v>
      </c>
      <c r="E7" s="129">
        <v>0.08333</v>
      </c>
      <c r="F7" s="13">
        <f t="shared" si="0"/>
        <v>128.91151</v>
      </c>
      <c r="H7" s="140">
        <v>126</v>
      </c>
      <c r="I7" s="58">
        <v>0</v>
      </c>
      <c r="J7" s="43">
        <f t="shared" si="1"/>
        <v>2.9115099999999927</v>
      </c>
      <c r="K7" s="14">
        <f t="shared" si="2"/>
        <v>2.9115099999999927</v>
      </c>
    </row>
    <row r="8" spans="1:11" ht="30" customHeight="1">
      <c r="A8" s="73" t="s">
        <v>22</v>
      </c>
      <c r="B8" s="9">
        <v>53</v>
      </c>
      <c r="C8" s="8">
        <v>817.943</v>
      </c>
      <c r="D8" s="8">
        <v>43351</v>
      </c>
      <c r="E8" s="129">
        <v>0.083333</v>
      </c>
      <c r="F8" s="13">
        <f t="shared" si="0"/>
        <v>3612.5688830000004</v>
      </c>
      <c r="H8" s="140">
        <v>4423</v>
      </c>
      <c r="I8" s="58">
        <v>0</v>
      </c>
      <c r="J8" s="43">
        <f t="shared" si="1"/>
        <v>-810.4311169999996</v>
      </c>
      <c r="K8" s="14">
        <f t="shared" si="2"/>
        <v>-810.4311169999996</v>
      </c>
    </row>
    <row r="9" spans="1:11" ht="25.5">
      <c r="A9" s="73" t="s">
        <v>23</v>
      </c>
      <c r="B9" s="9">
        <v>53</v>
      </c>
      <c r="C9" s="8">
        <v>16.358</v>
      </c>
      <c r="D9" s="8">
        <v>867</v>
      </c>
      <c r="E9" s="129">
        <v>0.16666</v>
      </c>
      <c r="F9" s="13">
        <f t="shared" si="0"/>
        <v>144.49422</v>
      </c>
      <c r="H9" s="140">
        <v>177</v>
      </c>
      <c r="I9" s="58">
        <v>0</v>
      </c>
      <c r="J9" s="43">
        <f t="shared" si="1"/>
        <v>-32.50577999999999</v>
      </c>
      <c r="K9" s="14">
        <f t="shared" si="2"/>
        <v>-32.50577999999999</v>
      </c>
    </row>
    <row r="10" spans="1:11" ht="25.5">
      <c r="A10" s="73" t="s">
        <v>24</v>
      </c>
      <c r="B10" s="9">
        <v>0</v>
      </c>
      <c r="C10" s="8">
        <v>0</v>
      </c>
      <c r="D10" s="8">
        <f>SUM(B10*C10)</f>
        <v>0</v>
      </c>
      <c r="E10" s="129">
        <v>0</v>
      </c>
      <c r="F10" s="13">
        <f t="shared" si="0"/>
        <v>0</v>
      </c>
      <c r="H10" s="140">
        <v>1214</v>
      </c>
      <c r="I10" s="43">
        <f>SUM(F10-H10)</f>
        <v>-1214</v>
      </c>
      <c r="J10" s="43">
        <v>0</v>
      </c>
      <c r="K10" s="14">
        <f t="shared" si="2"/>
        <v>-1214</v>
      </c>
    </row>
    <row r="11" spans="1:11" ht="39" thickBot="1">
      <c r="A11" s="73" t="s">
        <v>25</v>
      </c>
      <c r="B11" s="9">
        <v>53</v>
      </c>
      <c r="C11" s="8">
        <f>SUM(D11/B11)</f>
        <v>817.9433962264151</v>
      </c>
      <c r="D11" s="8">
        <v>43351</v>
      </c>
      <c r="E11" s="129">
        <v>0.041666</v>
      </c>
      <c r="F11" s="13">
        <f t="shared" si="0"/>
        <v>1806.262766</v>
      </c>
      <c r="H11" s="140">
        <v>1604</v>
      </c>
      <c r="I11" s="43">
        <f>SUM(F11-H11)</f>
        <v>202.26276600000006</v>
      </c>
      <c r="J11" s="58">
        <v>0</v>
      </c>
      <c r="K11" s="14">
        <f t="shared" si="2"/>
        <v>202.26276600000006</v>
      </c>
    </row>
    <row r="12" spans="1:11" ht="30" customHeight="1" thickBot="1">
      <c r="A12" s="112" t="s">
        <v>32</v>
      </c>
      <c r="B12" s="34">
        <v>53</v>
      </c>
      <c r="C12" s="38">
        <f>SUM(D12/B12)</f>
        <v>13837.075471698114</v>
      </c>
      <c r="D12" s="40">
        <f>SUM(D4:D11)</f>
        <v>733365</v>
      </c>
      <c r="E12" s="11">
        <f>SUM(F12/D12)</f>
        <v>0.12686274482556434</v>
      </c>
      <c r="F12" s="98">
        <f>SUM(F4:F11)</f>
        <v>93036.69685899999</v>
      </c>
      <c r="G12" s="41"/>
      <c r="H12" s="148">
        <f>SUM(H4:H11)</f>
        <v>113631</v>
      </c>
      <c r="I12" s="46">
        <f>SUM(I4:I11)</f>
        <v>-1011.737234</v>
      </c>
      <c r="J12" s="46">
        <f>SUM(J4:J11)</f>
        <v>-19582.565907000004</v>
      </c>
      <c r="K12" s="38">
        <f>SUM(K4:K11)</f>
        <v>-20594.303141000004</v>
      </c>
    </row>
    <row r="13" spans="1:11" ht="30" customHeight="1" thickBot="1">
      <c r="A13" s="111" t="s">
        <v>26</v>
      </c>
      <c r="B13" s="74"/>
      <c r="C13" s="75"/>
      <c r="D13" s="76"/>
      <c r="E13" s="77"/>
      <c r="F13" s="78"/>
      <c r="G13" s="2"/>
      <c r="H13" s="141"/>
      <c r="I13" s="79"/>
      <c r="J13" s="80"/>
      <c r="K13" s="114"/>
    </row>
    <row r="14" spans="1:11" ht="48.75" thickBot="1">
      <c r="A14" s="47" t="s">
        <v>1</v>
      </c>
      <c r="B14" s="48" t="s">
        <v>11</v>
      </c>
      <c r="C14" s="48" t="s">
        <v>12</v>
      </c>
      <c r="D14" s="48" t="s">
        <v>27</v>
      </c>
      <c r="E14" s="48" t="s">
        <v>28</v>
      </c>
      <c r="F14" s="49" t="s">
        <v>29</v>
      </c>
      <c r="G14" s="12"/>
      <c r="H14" s="137" t="s">
        <v>2</v>
      </c>
      <c r="I14" s="50" t="s">
        <v>3</v>
      </c>
      <c r="J14" s="50" t="s">
        <v>4</v>
      </c>
      <c r="K14" s="50" t="s">
        <v>5</v>
      </c>
    </row>
    <row r="15" spans="1:11" ht="30" customHeight="1">
      <c r="A15" s="81" t="s">
        <v>30</v>
      </c>
      <c r="B15" s="31">
        <v>53</v>
      </c>
      <c r="C15" s="83">
        <f>SUM(D15/B15)</f>
        <v>10490.566037735849</v>
      </c>
      <c r="D15" s="84">
        <v>556000</v>
      </c>
      <c r="E15" s="130">
        <v>0.033333</v>
      </c>
      <c r="F15" s="13">
        <f>SUM(D15*E15)</f>
        <v>18533.148</v>
      </c>
      <c r="H15" s="139">
        <v>22033</v>
      </c>
      <c r="I15" s="59">
        <v>0</v>
      </c>
      <c r="J15" s="14">
        <f>SUM(F15-H15)</f>
        <v>-3499.851999999999</v>
      </c>
      <c r="K15" s="14">
        <f>SUM(F15-H15)</f>
        <v>-3499.851999999999</v>
      </c>
    </row>
    <row r="16" spans="1:11" ht="30" customHeight="1" thickBot="1">
      <c r="A16" s="82" t="s">
        <v>31</v>
      </c>
      <c r="B16" s="7">
        <v>53</v>
      </c>
      <c r="C16" s="85">
        <v>1665.075</v>
      </c>
      <c r="D16" s="85">
        <v>88249</v>
      </c>
      <c r="E16" s="131">
        <v>0.033333</v>
      </c>
      <c r="F16" s="13">
        <f>SUM(D16*E16)</f>
        <v>2941.603917</v>
      </c>
      <c r="H16" s="140">
        <v>5401</v>
      </c>
      <c r="I16" s="58">
        <v>0</v>
      </c>
      <c r="J16" s="14">
        <f>SUM(F16-H16)</f>
        <v>-2459.396083</v>
      </c>
      <c r="K16" s="14">
        <f>SUM(F16-H16)</f>
        <v>-2459.396083</v>
      </c>
    </row>
    <row r="17" spans="1:11" ht="30" customHeight="1" thickBot="1">
      <c r="A17" s="112" t="s">
        <v>33</v>
      </c>
      <c r="B17" s="155">
        <v>53</v>
      </c>
      <c r="C17" s="86">
        <f>SUM(D17/B17)</f>
        <v>12155.641509433963</v>
      </c>
      <c r="D17" s="87">
        <f>SUM(D15:D16)</f>
        <v>644249</v>
      </c>
      <c r="E17" s="132">
        <f>SUM(F17/D17)</f>
        <v>0.033333</v>
      </c>
      <c r="F17" s="98">
        <f>SUM(F15:F16)</f>
        <v>21474.751917</v>
      </c>
      <c r="G17" s="41"/>
      <c r="H17" s="148">
        <f>SUM(H15:H16)</f>
        <v>27434</v>
      </c>
      <c r="I17" s="46">
        <f>SUM(I15:I16)</f>
        <v>0</v>
      </c>
      <c r="J17" s="46">
        <f>SUM(J15:J16)</f>
        <v>-5959.248082999999</v>
      </c>
      <c r="K17" s="38">
        <f>SUM(K15:K16)</f>
        <v>-5959.248082999999</v>
      </c>
    </row>
    <row r="18" spans="1:11" ht="24" customHeight="1" thickBot="1">
      <c r="A18" s="99"/>
      <c r="B18" s="32"/>
      <c r="C18" s="33"/>
      <c r="D18" s="63"/>
      <c r="E18" s="64"/>
      <c r="F18" s="65"/>
      <c r="G18" s="2"/>
      <c r="H18" s="142"/>
      <c r="I18" s="67"/>
      <c r="J18" s="67"/>
      <c r="K18" s="33"/>
    </row>
    <row r="19" spans="1:11" ht="48.75" thickBot="1">
      <c r="A19" s="100"/>
      <c r="B19" s="48" t="s">
        <v>6</v>
      </c>
      <c r="C19" s="48" t="s">
        <v>7</v>
      </c>
      <c r="D19" s="48" t="s">
        <v>35</v>
      </c>
      <c r="E19" s="48" t="s">
        <v>9</v>
      </c>
      <c r="F19" s="49" t="s">
        <v>36</v>
      </c>
      <c r="G19" s="2"/>
      <c r="H19" s="137" t="s">
        <v>2</v>
      </c>
      <c r="I19" s="50" t="s">
        <v>3</v>
      </c>
      <c r="J19" s="50" t="s">
        <v>4</v>
      </c>
      <c r="K19" s="50" t="s">
        <v>5</v>
      </c>
    </row>
    <row r="20" spans="1:11" ht="30" customHeight="1" thickBot="1">
      <c r="A20" s="122" t="s">
        <v>34</v>
      </c>
      <c r="B20" s="88">
        <v>53</v>
      </c>
      <c r="C20" s="90">
        <f>SUM(D20/B20)</f>
        <v>13837.075471698114</v>
      </c>
      <c r="D20" s="89">
        <f>SUM(D12)</f>
        <v>733365</v>
      </c>
      <c r="E20" s="133">
        <f>SUM(F20/D20)</f>
        <v>0.15614523296857635</v>
      </c>
      <c r="F20" s="92">
        <f>SUM(F12+F17)</f>
        <v>114511.44877599999</v>
      </c>
      <c r="G20" s="123"/>
      <c r="H20" s="149">
        <f>SUM(H12+H17)</f>
        <v>141065</v>
      </c>
      <c r="I20" s="91">
        <f>SUM(I12+I17)</f>
        <v>-1011.737234</v>
      </c>
      <c r="J20" s="91">
        <f>SUM(J12+J17)</f>
        <v>-25541.813990000002</v>
      </c>
      <c r="K20" s="91">
        <f>SUM(K12+K17)</f>
        <v>-26553.551224000003</v>
      </c>
    </row>
    <row r="21" spans="1:11" ht="30" customHeight="1" thickBot="1">
      <c r="A21" s="115"/>
      <c r="B21" s="116"/>
      <c r="C21" s="117"/>
      <c r="D21" s="118"/>
      <c r="E21" s="119"/>
      <c r="F21" s="119"/>
      <c r="G21" s="107"/>
      <c r="H21" s="120"/>
      <c r="I21" s="120"/>
      <c r="J21" s="120"/>
      <c r="K21" s="120"/>
    </row>
    <row r="22" spans="1:11" ht="48.75" thickBot="1">
      <c r="A22" s="47" t="s">
        <v>1</v>
      </c>
      <c r="B22" s="48" t="s">
        <v>6</v>
      </c>
      <c r="C22" s="48" t="s">
        <v>7</v>
      </c>
      <c r="D22" s="48" t="s">
        <v>8</v>
      </c>
      <c r="E22" s="48" t="s">
        <v>9</v>
      </c>
      <c r="F22" s="49" t="s">
        <v>10</v>
      </c>
      <c r="G22" s="121"/>
      <c r="H22" s="137" t="s">
        <v>2</v>
      </c>
      <c r="I22" s="50" t="s">
        <v>3</v>
      </c>
      <c r="J22" s="50" t="s">
        <v>4</v>
      </c>
      <c r="K22" s="50" t="s">
        <v>5</v>
      </c>
    </row>
    <row r="23" spans="1:11" ht="30" customHeight="1" thickBot="1">
      <c r="A23" s="151" t="s">
        <v>19</v>
      </c>
      <c r="B23" s="66"/>
      <c r="C23" s="66"/>
      <c r="D23" s="66"/>
      <c r="E23" s="66"/>
      <c r="F23" s="66"/>
      <c r="G23" s="66"/>
      <c r="H23" s="143"/>
      <c r="I23" s="66"/>
      <c r="J23" s="66"/>
      <c r="K23" s="124"/>
    </row>
    <row r="24" spans="1:11" ht="30" customHeight="1" thickBot="1">
      <c r="A24" s="125" t="s">
        <v>18</v>
      </c>
      <c r="B24" s="18"/>
      <c r="C24" s="18"/>
      <c r="D24" s="2"/>
      <c r="E24" s="18"/>
      <c r="F24" s="2"/>
      <c r="G24" s="18"/>
      <c r="H24" s="144"/>
      <c r="I24" s="18"/>
      <c r="J24" s="2"/>
      <c r="K24" s="126"/>
    </row>
    <row r="25" spans="1:11" ht="30" customHeight="1">
      <c r="A25" s="68" t="s">
        <v>13</v>
      </c>
      <c r="B25" s="156">
        <v>556000</v>
      </c>
      <c r="C25" s="54">
        <v>1</v>
      </c>
      <c r="D25" s="69">
        <f aca="true" t="shared" si="3" ref="D25:D30">SUM(B25*C25)</f>
        <v>556000</v>
      </c>
      <c r="E25" s="56">
        <v>0.033333</v>
      </c>
      <c r="F25" s="70">
        <f aca="true" t="shared" si="4" ref="F25:F30">SUM(D25*E25)</f>
        <v>18533.148</v>
      </c>
      <c r="G25" s="17"/>
      <c r="H25" s="145">
        <v>22033</v>
      </c>
      <c r="I25" s="62">
        <v>0</v>
      </c>
      <c r="J25" s="62">
        <f aca="true" t="shared" si="5" ref="J25:J30">SUM(F25-H25)</f>
        <v>-3499.851999999999</v>
      </c>
      <c r="K25" s="71">
        <f aca="true" t="shared" si="6" ref="K25:K30">SUM(F25-H25)</f>
        <v>-3499.851999999999</v>
      </c>
    </row>
    <row r="26" spans="1:11" ht="30" customHeight="1">
      <c r="A26" s="16" t="s">
        <v>14</v>
      </c>
      <c r="B26" s="10">
        <v>44898</v>
      </c>
      <c r="C26" s="8">
        <v>1</v>
      </c>
      <c r="D26" s="8">
        <f t="shared" si="3"/>
        <v>44898</v>
      </c>
      <c r="E26" s="135">
        <v>0.016666</v>
      </c>
      <c r="F26" s="13">
        <f t="shared" si="4"/>
        <v>748.270068</v>
      </c>
      <c r="G26" s="2"/>
      <c r="H26" s="140">
        <v>1011</v>
      </c>
      <c r="I26" s="58">
        <v>0</v>
      </c>
      <c r="J26" s="43">
        <f t="shared" si="5"/>
        <v>-262.72993199999996</v>
      </c>
      <c r="K26" s="14">
        <f t="shared" si="6"/>
        <v>-262.72993199999996</v>
      </c>
    </row>
    <row r="27" spans="1:11" ht="30" customHeight="1">
      <c r="A27" s="6" t="s">
        <v>15</v>
      </c>
      <c r="B27" s="53">
        <v>17450</v>
      </c>
      <c r="C27" s="8">
        <v>1</v>
      </c>
      <c r="D27" s="8">
        <f t="shared" si="3"/>
        <v>17450</v>
      </c>
      <c r="E27" s="57">
        <v>0.03333</v>
      </c>
      <c r="F27" s="13">
        <f t="shared" si="4"/>
        <v>581.6084999999999</v>
      </c>
      <c r="G27" s="42"/>
      <c r="H27" s="140">
        <v>886</v>
      </c>
      <c r="I27" s="45">
        <v>0</v>
      </c>
      <c r="J27" s="43">
        <f t="shared" si="5"/>
        <v>-304.39150000000006</v>
      </c>
      <c r="K27" s="14">
        <f t="shared" si="6"/>
        <v>-304.39150000000006</v>
      </c>
    </row>
    <row r="28" spans="1:11" ht="30" customHeight="1">
      <c r="A28" s="6" t="s">
        <v>16</v>
      </c>
      <c r="B28" s="10">
        <v>8107</v>
      </c>
      <c r="C28" s="8">
        <v>1</v>
      </c>
      <c r="D28" s="8">
        <f t="shared" si="3"/>
        <v>8107</v>
      </c>
      <c r="E28" s="57">
        <v>0.03333</v>
      </c>
      <c r="F28" s="13">
        <f t="shared" si="4"/>
        <v>270.20631</v>
      </c>
      <c r="G28" s="4"/>
      <c r="H28" s="140">
        <v>323</v>
      </c>
      <c r="I28" s="45">
        <v>0</v>
      </c>
      <c r="J28" s="43">
        <f t="shared" si="5"/>
        <v>-52.793690000000026</v>
      </c>
      <c r="K28" s="14">
        <f t="shared" si="6"/>
        <v>-52.793690000000026</v>
      </c>
    </row>
    <row r="29" spans="1:11" ht="30" customHeight="1">
      <c r="A29" s="72" t="s">
        <v>40</v>
      </c>
      <c r="B29" s="10">
        <v>43351</v>
      </c>
      <c r="C29" s="8">
        <v>1</v>
      </c>
      <c r="D29" s="8">
        <f t="shared" si="3"/>
        <v>43351</v>
      </c>
      <c r="E29" s="135">
        <v>0.0166666</v>
      </c>
      <c r="F29" s="13">
        <f t="shared" si="4"/>
        <v>722.5137766</v>
      </c>
      <c r="G29" s="2"/>
      <c r="H29" s="140">
        <v>986</v>
      </c>
      <c r="I29" s="58">
        <v>0</v>
      </c>
      <c r="J29" s="43">
        <f t="shared" si="5"/>
        <v>-263.4862234</v>
      </c>
      <c r="K29" s="14">
        <f t="shared" si="6"/>
        <v>-263.4862234</v>
      </c>
    </row>
    <row r="30" spans="1:11" ht="30" customHeight="1" thickBot="1">
      <c r="A30" s="82" t="s">
        <v>41</v>
      </c>
      <c r="B30" s="10">
        <v>1547</v>
      </c>
      <c r="C30" s="8">
        <v>1</v>
      </c>
      <c r="D30" s="8">
        <f t="shared" si="3"/>
        <v>1547</v>
      </c>
      <c r="E30" s="136">
        <v>0.016666</v>
      </c>
      <c r="F30" s="13">
        <f t="shared" si="4"/>
        <v>25.782302</v>
      </c>
      <c r="G30" s="2"/>
      <c r="H30" s="140">
        <v>25</v>
      </c>
      <c r="I30" s="58">
        <v>0</v>
      </c>
      <c r="J30" s="43">
        <f t="shared" si="5"/>
        <v>0.7823020000000014</v>
      </c>
      <c r="K30" s="14">
        <f t="shared" si="6"/>
        <v>0.7823020000000014</v>
      </c>
    </row>
    <row r="31" spans="1:11" ht="30" customHeight="1" thickBot="1">
      <c r="A31" s="153" t="s">
        <v>32</v>
      </c>
      <c r="B31" s="154">
        <v>556000</v>
      </c>
      <c r="C31" s="39">
        <f>SUM(D31/B31)</f>
        <v>1.2074694244604316</v>
      </c>
      <c r="D31" s="40">
        <f>SUM(D25:D30)</f>
        <v>671353</v>
      </c>
      <c r="E31" s="134">
        <f>SUM(F31/D31)</f>
        <v>0.03110365032494083</v>
      </c>
      <c r="F31" s="94">
        <f>SUM(F25:F30)</f>
        <v>20881.528956600003</v>
      </c>
      <c r="G31" s="2"/>
      <c r="H31" s="148">
        <f>SUM(H25:H30)</f>
        <v>25264</v>
      </c>
      <c r="I31" s="46">
        <f>SUM(I25:I30)</f>
        <v>0</v>
      </c>
      <c r="J31" s="46">
        <f>SUM(J25:J30)</f>
        <v>-4382.4710434</v>
      </c>
      <c r="K31" s="127">
        <f>SUM(K25:K30)</f>
        <v>-4382.4710434</v>
      </c>
    </row>
    <row r="32" spans="1:11" ht="24" customHeight="1">
      <c r="A32" s="101"/>
      <c r="B32" s="102"/>
      <c r="C32" s="75"/>
      <c r="D32" s="76"/>
      <c r="E32" s="77"/>
      <c r="F32" s="78"/>
      <c r="G32" s="2"/>
      <c r="H32" s="141"/>
      <c r="I32" s="93"/>
      <c r="J32" s="93"/>
      <c r="K32" s="103"/>
    </row>
    <row r="33" spans="1:11" ht="30" customHeight="1" thickBot="1">
      <c r="A33" s="104" t="s">
        <v>38</v>
      </c>
      <c r="B33" s="105"/>
      <c r="C33" s="66"/>
      <c r="D33" s="66"/>
      <c r="E33" s="66"/>
      <c r="F33" s="66"/>
      <c r="G33" s="66"/>
      <c r="H33" s="143"/>
      <c r="I33" s="66"/>
      <c r="J33" s="66"/>
      <c r="K33" s="66"/>
    </row>
    <row r="34" spans="1:11" ht="30" customHeight="1">
      <c r="A34" s="108" t="s">
        <v>0</v>
      </c>
      <c r="B34" s="23">
        <v>53</v>
      </c>
      <c r="C34" s="25"/>
      <c r="D34" s="24">
        <f>SUM(D12)</f>
        <v>733365</v>
      </c>
      <c r="E34" s="25"/>
      <c r="F34" s="24">
        <f>SUM(F20)</f>
        <v>114511.44877599999</v>
      </c>
      <c r="G34" s="27"/>
      <c r="H34" s="146">
        <f>SUM(H20)</f>
        <v>141065</v>
      </c>
      <c r="I34" s="43">
        <f>SUM(I20)</f>
        <v>-1011.737234</v>
      </c>
      <c r="J34" s="43">
        <f>SUM(J20)</f>
        <v>-25541.813990000002</v>
      </c>
      <c r="K34" s="35">
        <f>SUM(K20)</f>
        <v>-26553.551224000003</v>
      </c>
    </row>
    <row r="35" spans="1:11" ht="30" customHeight="1" thickBot="1">
      <c r="A35" s="109" t="s">
        <v>37</v>
      </c>
      <c r="B35" s="20">
        <f>SUM(B31)</f>
        <v>556000</v>
      </c>
      <c r="C35" s="26"/>
      <c r="D35" s="21">
        <f>SUM(D31)</f>
        <v>671353</v>
      </c>
      <c r="E35" s="26"/>
      <c r="F35" s="22">
        <f>SUM(F31)</f>
        <v>20881.528956600003</v>
      </c>
      <c r="G35" s="28"/>
      <c r="H35" s="147">
        <f>SUM(H31)</f>
        <v>25264</v>
      </c>
      <c r="I35" s="45">
        <f>SUM(I31)</f>
        <v>0</v>
      </c>
      <c r="J35" s="45">
        <f>SUM(J31)</f>
        <v>-4382.4710434</v>
      </c>
      <c r="K35" s="36">
        <f>SUM(K31)</f>
        <v>-4382.4710434</v>
      </c>
    </row>
    <row r="36" spans="1:11" ht="30" customHeight="1" thickBot="1" thickTop="1">
      <c r="A36" s="110" t="s">
        <v>39</v>
      </c>
      <c r="B36" s="97">
        <f>SUM(B34:B35)</f>
        <v>556053</v>
      </c>
      <c r="C36" s="30">
        <f>SUM(D36/B36)</f>
        <v>2.5263257279432</v>
      </c>
      <c r="D36" s="158">
        <f>SUM(D34+D35+B34)</f>
        <v>1404771</v>
      </c>
      <c r="E36" s="96">
        <f>SUM(F36/D36)</f>
        <v>0.09638081775079355</v>
      </c>
      <c r="F36" s="95">
        <f>SUM(F34:F35)</f>
        <v>135392.9777326</v>
      </c>
      <c r="G36" s="29"/>
      <c r="H36" s="150">
        <f>SUM(H34:H35)</f>
        <v>166329</v>
      </c>
      <c r="I36" s="44">
        <f>SUM(I34:I35)</f>
        <v>-1011.737234</v>
      </c>
      <c r="J36" s="44">
        <f>SUM(J34:J35)</f>
        <v>-29924.285033400003</v>
      </c>
      <c r="K36" s="37">
        <f>SUM(K34:K35)</f>
        <v>-30936.022267400003</v>
      </c>
    </row>
    <row r="37" spans="1:6" ht="13.5" thickTop="1">
      <c r="A37" s="2"/>
      <c r="B37" s="5"/>
      <c r="C37" s="2"/>
      <c r="D37" s="2"/>
      <c r="E37" s="2"/>
      <c r="F37" s="2"/>
    </row>
    <row r="38" spans="1:6" ht="12.75">
      <c r="A38" s="19"/>
      <c r="B38" s="5"/>
      <c r="C38" s="2"/>
      <c r="D38" s="3"/>
      <c r="E38" s="2"/>
      <c r="F38" s="3"/>
    </row>
    <row r="47" ht="12.75">
      <c r="D47" s="1"/>
    </row>
  </sheetData>
  <printOptions/>
  <pageMargins left="0.4" right="0.37" top="0.75" bottom="0.75" header="0.47" footer="0.55"/>
  <pageSetup horizontalDpi="600" verticalDpi="600" orientation="landscape" scale="80" r:id="rId1"/>
  <headerFooter alignWithMargins="0">
    <oddHeader>&amp;L&amp;"Arial,Bold"&amp;11#0584-0492, &amp;"Arial,Regular"FSP Repayment Demand and Program Disqualification&amp;RJanuary 2008
</oddHeader>
    <oddFooter>&amp;CPage &amp;P of &amp;N</oddFooter>
  </headerFooter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Tonini</dc:creator>
  <cp:keywords/>
  <dc:description/>
  <cp:lastModifiedBy>Rgreene</cp:lastModifiedBy>
  <cp:lastPrinted>2008-04-28T20:03:34Z</cp:lastPrinted>
  <dcterms:created xsi:type="dcterms:W3CDTF">1998-06-30T13:37:28Z</dcterms:created>
  <dcterms:modified xsi:type="dcterms:W3CDTF">2008-04-28T20:06:47Z</dcterms:modified>
  <cp:category/>
  <cp:version/>
  <cp:contentType/>
  <cp:contentStatus/>
</cp:coreProperties>
</file>