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070" tabRatio="724" activeTab="0"/>
  </bookViews>
  <sheets>
    <sheet name="Part 2 - Calculation Worksheet " sheetId="1" r:id="rId1"/>
    <sheet name="Impact template" sheetId="2" r:id="rId2"/>
    <sheet name="Sample impact table" sheetId="3" r:id="rId3"/>
    <sheet name="Excess MOE Worksheet" sheetId="4" r:id="rId4"/>
  </sheets>
  <definedNames>
    <definedName name="_xlnm.Print_Area" localSheetId="3">'Excess MOE Worksheet'!$A$1:$F$27</definedName>
    <definedName name="_xlnm.Print_Area" localSheetId="1">'Impact template'!$A$1:$N$23</definedName>
    <definedName name="_xlnm.Print_Area" localSheetId="0">'Part 2 - Calculation Worksheet '!$A$1:$F$28</definedName>
    <definedName name="_xlnm.Print_Area" localSheetId="2">'Sample impact table'!$A$1:$N$23</definedName>
  </definedNames>
  <calcPr fullCalcOnLoad="1"/>
</workbook>
</file>

<file path=xl/sharedStrings.xml><?xml version="1.0" encoding="utf-8"?>
<sst xmlns="http://schemas.openxmlformats.org/spreadsheetml/2006/main" count="96" uniqueCount="50">
  <si>
    <t xml:space="preserve">Fiscal Year to which credit applies:         </t>
  </si>
  <si>
    <t>Impact of All Changes</t>
  </si>
  <si>
    <t xml:space="preserve">Caseload Reduction Calculation </t>
  </si>
  <si>
    <t>Decline – Net Impact</t>
  </si>
  <si>
    <t>Caseload Reduction Credit =</t>
  </si>
  <si>
    <t>Net Impact</t>
  </si>
  <si>
    <t>Nov</t>
  </si>
  <si>
    <t>Dec</t>
  </si>
  <si>
    <t xml:space="preserve">Feb </t>
  </si>
  <si>
    <t>Mar</t>
  </si>
  <si>
    <t>Apr</t>
  </si>
  <si>
    <t>May</t>
  </si>
  <si>
    <t>Jun</t>
  </si>
  <si>
    <t>Jul</t>
  </si>
  <si>
    <t>Aug</t>
  </si>
  <si>
    <t>Sep</t>
  </si>
  <si>
    <t>Time of Closure</t>
  </si>
  <si>
    <t>Grand</t>
  </si>
  <si>
    <t>Total</t>
  </si>
  <si>
    <t>Prior years carryover</t>
  </si>
  <si>
    <t>Oct</t>
  </si>
  <si>
    <t>Jan</t>
  </si>
  <si>
    <t>PART 2 – Estimate of Caseload Reduction Credit</t>
  </si>
  <si>
    <t>Columbia</t>
  </si>
  <si>
    <t>Impact #3, Full Family Sanction</t>
  </si>
  <si>
    <t>Total FY 2005 Caseload</t>
  </si>
  <si>
    <t>FY 2005 TANF Caseload</t>
  </si>
  <si>
    <t>FY 2005 SSP Caseload</t>
  </si>
  <si>
    <t xml:space="preserve">Impact on Each Month in FY 2007 </t>
  </si>
  <si>
    <t>FY 2007 monthly average</t>
  </si>
  <si>
    <t>Policy Name</t>
  </si>
  <si>
    <t>Excess MOE Calculation Worksheet</t>
  </si>
  <si>
    <t>Caseload Data</t>
  </si>
  <si>
    <t>Expenditure Data</t>
  </si>
  <si>
    <t>Total Expenditures</t>
  </si>
  <si>
    <t>Total Expenditures (Federal + MOE)</t>
  </si>
  <si>
    <t>Assistance Expenditures</t>
  </si>
  <si>
    <t>Percentage of Expenditures on Assistance</t>
  </si>
  <si>
    <t>Expenditures Per Case</t>
  </si>
  <si>
    <t>Average Expenditures per Case</t>
  </si>
  <si>
    <t>Average Expenditures per Case on Assistance</t>
  </si>
  <si>
    <t>MOE and Excess MOE</t>
  </si>
  <si>
    <t>Required MOE (80% or 75%)</t>
  </si>
  <si>
    <t>Excess MOE Expenditures</t>
  </si>
  <si>
    <t>Excess MOE Expenditures on Assistance</t>
  </si>
  <si>
    <t>Assistance Cases Funded by Excess MOE</t>
  </si>
  <si>
    <t xml:space="preserve">Adjusted Caseload Data </t>
  </si>
  <si>
    <t>Caseload Decline</t>
  </si>
  <si>
    <t>State?</t>
  </si>
  <si>
    <t>Total Expenditures on Assistance (Federal + MOE)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</si>
</sst>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s>
  <fonts count="12">
    <font>
      <sz val="10"/>
      <name val="Arial"/>
      <family val="0"/>
    </font>
    <font>
      <sz val="8"/>
      <name val="Arial"/>
      <family val="0"/>
    </font>
    <font>
      <b/>
      <sz val="11"/>
      <name val="Arial"/>
      <family val="2"/>
    </font>
    <font>
      <u val="single"/>
      <sz val="12"/>
      <name val="Arial"/>
      <family val="2"/>
    </font>
    <font>
      <sz val="12"/>
      <name val="Arial"/>
      <family val="2"/>
    </font>
    <font>
      <b/>
      <sz val="12"/>
      <name val="Arial"/>
      <family val="2"/>
    </font>
    <font>
      <b/>
      <sz val="14"/>
      <name val="Arial"/>
      <family val="2"/>
    </font>
    <font>
      <b/>
      <u val="single"/>
      <sz val="12"/>
      <name val="Arial"/>
      <family val="2"/>
    </font>
    <font>
      <sz val="11"/>
      <name val="Arial"/>
      <family val="0"/>
    </font>
    <font>
      <b/>
      <sz val="9"/>
      <name val="Arial"/>
      <family val="2"/>
    </font>
    <font>
      <b/>
      <sz val="10"/>
      <name val="Arial"/>
      <family val="2"/>
    </font>
    <font>
      <sz val="9"/>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lightUp"/>
    </fill>
  </fills>
  <borders count="14">
    <border>
      <left/>
      <right/>
      <top/>
      <bottom/>
      <diagonal/>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45">
    <xf numFmtId="0" fontId="0" fillId="0" borderId="0" xfId="0" applyAlignment="1">
      <alignment/>
    </xf>
    <xf numFmtId="0" fontId="2" fillId="0" borderId="0" xfId="0" applyFont="1" applyAlignment="1">
      <alignment horizontal="lef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xf>
    <xf numFmtId="0" fontId="4" fillId="0" borderId="0" xfId="0" applyFont="1" applyAlignment="1">
      <alignment/>
    </xf>
    <xf numFmtId="3" fontId="4" fillId="0" borderId="0" xfId="0" applyNumberFormat="1" applyFont="1" applyAlignment="1">
      <alignment/>
    </xf>
    <xf numFmtId="164" fontId="4" fillId="0" borderId="0" xfId="0" applyNumberFormat="1" applyFont="1" applyBorder="1" applyAlignment="1">
      <alignment horizontal="right"/>
    </xf>
    <xf numFmtId="0" fontId="4" fillId="0" borderId="0" xfId="0" applyFont="1" applyAlignment="1">
      <alignment horizontal="right"/>
    </xf>
    <xf numFmtId="164" fontId="5" fillId="0" borderId="0" xfId="0" applyNumberFormat="1" applyFont="1" applyBorder="1" applyAlignment="1">
      <alignment horizontal="right"/>
    </xf>
    <xf numFmtId="0" fontId="5" fillId="0" borderId="0" xfId="0" applyFont="1" applyAlignment="1">
      <alignment/>
    </xf>
    <xf numFmtId="3" fontId="5" fillId="0" borderId="0" xfId="0" applyNumberFormat="1" applyFont="1" applyAlignment="1">
      <alignment/>
    </xf>
    <xf numFmtId="0" fontId="4" fillId="0" borderId="0" xfId="0" applyFont="1" applyAlignment="1">
      <alignment horizontal="centerContinuous"/>
    </xf>
    <xf numFmtId="0" fontId="5" fillId="0" borderId="1" xfId="19" applyFont="1" applyBorder="1">
      <alignment/>
      <protection/>
    </xf>
    <xf numFmtId="17" fontId="4" fillId="0" borderId="2" xfId="19" applyNumberFormat="1" applyFont="1" applyBorder="1" applyAlignment="1">
      <alignment horizontal="right" vertical="center"/>
      <protection/>
    </xf>
    <xf numFmtId="0" fontId="4" fillId="0" borderId="3" xfId="19" applyFont="1" applyBorder="1" applyAlignment="1">
      <alignment horizontal="right" vertical="center"/>
      <protection/>
    </xf>
    <xf numFmtId="17" fontId="4" fillId="0" borderId="3" xfId="19" applyNumberFormat="1" applyFont="1" applyBorder="1" applyAlignment="1">
      <alignment horizontal="right" vertical="center"/>
      <protection/>
    </xf>
    <xf numFmtId="0" fontId="4" fillId="0" borderId="4" xfId="19" applyFont="1" applyBorder="1" applyAlignment="1">
      <alignment horizontal="right" vertical="center"/>
      <protection/>
    </xf>
    <xf numFmtId="0" fontId="4" fillId="0" borderId="0" xfId="19" applyFont="1" applyBorder="1" applyAlignment="1">
      <alignment horizontal="centerContinuous"/>
      <protection/>
    </xf>
    <xf numFmtId="0" fontId="4" fillId="0" borderId="0" xfId="19" applyFont="1">
      <alignment/>
      <protection/>
    </xf>
    <xf numFmtId="0" fontId="5" fillId="0" borderId="0" xfId="19" applyFont="1" applyBorder="1" applyAlignment="1">
      <alignment horizontal="centerContinuous"/>
      <protection/>
    </xf>
    <xf numFmtId="0" fontId="4" fillId="0" borderId="0" xfId="19" applyFont="1" applyBorder="1" applyAlignment="1">
      <alignment horizontal="centerContinuous" vertical="top"/>
      <protection/>
    </xf>
    <xf numFmtId="0" fontId="4" fillId="0" borderId="5" xfId="19" applyFont="1" applyBorder="1">
      <alignment/>
      <protection/>
    </xf>
    <xf numFmtId="0" fontId="4" fillId="0" borderId="6" xfId="19" applyFont="1" applyBorder="1" applyAlignment="1">
      <alignment horizontal="centerContinuous"/>
      <protection/>
    </xf>
    <xf numFmtId="0" fontId="4" fillId="0" borderId="7" xfId="19" applyFont="1" applyBorder="1" applyAlignment="1">
      <alignment horizontal="centerContinuous"/>
      <protection/>
    </xf>
    <xf numFmtId="0" fontId="4" fillId="0" borderId="5" xfId="19" applyFont="1" applyBorder="1" applyAlignment="1">
      <alignment/>
      <protection/>
    </xf>
    <xf numFmtId="0" fontId="4" fillId="0" borderId="1" xfId="19" applyFont="1" applyBorder="1" applyAlignment="1">
      <alignment vertical="center"/>
      <protection/>
    </xf>
    <xf numFmtId="0" fontId="4" fillId="0" borderId="8" xfId="19" applyFont="1" applyBorder="1" applyAlignment="1">
      <alignment vertical="center"/>
      <protection/>
    </xf>
    <xf numFmtId="0" fontId="4" fillId="0" borderId="0" xfId="19" applyFont="1" applyAlignment="1">
      <alignment vertical="center"/>
      <protection/>
    </xf>
    <xf numFmtId="17" fontId="4" fillId="2" borderId="9" xfId="19" applyNumberFormat="1" applyFont="1" applyFill="1" applyBorder="1" applyAlignment="1">
      <alignment horizontal="right" vertical="center"/>
      <protection/>
    </xf>
    <xf numFmtId="0" fontId="4" fillId="2" borderId="6" xfId="19" applyFont="1" applyFill="1" applyBorder="1" applyAlignment="1">
      <alignment horizontal="right" vertical="center"/>
      <protection/>
    </xf>
    <xf numFmtId="17" fontId="4" fillId="2" borderId="6" xfId="19" applyNumberFormat="1" applyFont="1" applyFill="1" applyBorder="1" applyAlignment="1">
      <alignment horizontal="right" vertical="center"/>
      <protection/>
    </xf>
    <xf numFmtId="0" fontId="4" fillId="2" borderId="7" xfId="19" applyFont="1" applyFill="1" applyBorder="1" applyAlignment="1">
      <alignment horizontal="right" vertical="center"/>
      <protection/>
    </xf>
    <xf numFmtId="17" fontId="4" fillId="0" borderId="5" xfId="19" applyNumberFormat="1" applyFont="1" applyBorder="1" applyAlignment="1">
      <alignment horizontal="left" vertical="center"/>
      <protection/>
    </xf>
    <xf numFmtId="17" fontId="4" fillId="0" borderId="8" xfId="19" applyNumberFormat="1" applyFont="1" applyBorder="1" applyAlignment="1">
      <alignment horizontal="left"/>
      <protection/>
    </xf>
    <xf numFmtId="0" fontId="4" fillId="0" borderId="8" xfId="19" applyFont="1" applyBorder="1">
      <alignment/>
      <protection/>
    </xf>
    <xf numFmtId="3" fontId="4" fillId="1" borderId="10" xfId="19" applyNumberFormat="1" applyFont="1" applyFill="1" applyBorder="1">
      <alignment/>
      <protection/>
    </xf>
    <xf numFmtId="3" fontId="4" fillId="1" borderId="0" xfId="19" applyNumberFormat="1" applyFont="1" applyFill="1" applyBorder="1">
      <alignment/>
      <protection/>
    </xf>
    <xf numFmtId="17" fontId="4" fillId="0" borderId="8" xfId="19" applyNumberFormat="1" applyFont="1" applyBorder="1">
      <alignment/>
      <protection/>
    </xf>
    <xf numFmtId="3" fontId="4" fillId="1" borderId="2" xfId="19" applyNumberFormat="1" applyFont="1" applyFill="1" applyBorder="1">
      <alignment/>
      <protection/>
    </xf>
    <xf numFmtId="3" fontId="4" fillId="1" borderId="3" xfId="19" applyNumberFormat="1" applyFont="1" applyFill="1" applyBorder="1">
      <alignment/>
      <protection/>
    </xf>
    <xf numFmtId="0" fontId="4" fillId="0" borderId="8" xfId="19" applyFont="1" applyBorder="1" applyAlignment="1">
      <alignment horizontal="right"/>
      <protection/>
    </xf>
    <xf numFmtId="3" fontId="4" fillId="0" borderId="10" xfId="19" applyNumberFormat="1" applyFont="1" applyBorder="1">
      <alignment/>
      <protection/>
    </xf>
    <xf numFmtId="3" fontId="4" fillId="0" borderId="0" xfId="19" applyNumberFormat="1" applyFont="1" applyBorder="1">
      <alignment/>
      <protection/>
    </xf>
    <xf numFmtId="3" fontId="4" fillId="0" borderId="11" xfId="19" applyNumberFormat="1" applyFont="1" applyBorder="1">
      <alignment/>
      <protection/>
    </xf>
    <xf numFmtId="0" fontId="4" fillId="0" borderId="1" xfId="19" applyFont="1" applyBorder="1" applyAlignment="1">
      <alignment horizontal="right"/>
      <protection/>
    </xf>
    <xf numFmtId="0" fontId="4" fillId="0" borderId="1" xfId="19" applyFont="1" applyBorder="1">
      <alignment/>
      <protection/>
    </xf>
    <xf numFmtId="3" fontId="4" fillId="0" borderId="2" xfId="19" applyNumberFormat="1" applyFont="1" applyBorder="1">
      <alignment/>
      <protection/>
    </xf>
    <xf numFmtId="3" fontId="4" fillId="0" borderId="3" xfId="19" applyNumberFormat="1" applyFont="1" applyBorder="1">
      <alignment/>
      <protection/>
    </xf>
    <xf numFmtId="3" fontId="4" fillId="0" borderId="4" xfId="19" applyNumberFormat="1" applyFont="1" applyBorder="1">
      <alignment/>
      <protection/>
    </xf>
    <xf numFmtId="3" fontId="4" fillId="0" borderId="1" xfId="19" applyNumberFormat="1" applyFont="1" applyBorder="1">
      <alignment/>
      <protection/>
    </xf>
    <xf numFmtId="0" fontId="4" fillId="0" borderId="12" xfId="19" applyFont="1" applyBorder="1">
      <alignment/>
      <protection/>
    </xf>
    <xf numFmtId="0" fontId="4" fillId="0" borderId="0" xfId="19" applyFont="1" applyBorder="1">
      <alignment/>
      <protection/>
    </xf>
    <xf numFmtId="0" fontId="4" fillId="0" borderId="13" xfId="19" applyFont="1" applyBorder="1">
      <alignment/>
      <protection/>
    </xf>
    <xf numFmtId="0" fontId="4" fillId="0" borderId="2" xfId="19" applyFont="1" applyBorder="1">
      <alignment/>
      <protection/>
    </xf>
    <xf numFmtId="0" fontId="4" fillId="0" borderId="3" xfId="19" applyFont="1" applyBorder="1">
      <alignment/>
      <protection/>
    </xf>
    <xf numFmtId="3" fontId="4" fillId="0" borderId="0" xfId="19" applyNumberFormat="1" applyFont="1">
      <alignment/>
      <protection/>
    </xf>
    <xf numFmtId="0" fontId="5" fillId="0" borderId="0" xfId="19" applyFont="1" applyAlignment="1">
      <alignment horizontal="centerContinuous"/>
      <protection/>
    </xf>
    <xf numFmtId="0" fontId="4" fillId="0" borderId="0" xfId="19" applyFont="1" applyAlignment="1">
      <alignment horizontal="centerContinuous"/>
      <protection/>
    </xf>
    <xf numFmtId="17" fontId="4" fillId="0" borderId="0" xfId="19" applyNumberFormat="1" applyFont="1" applyAlignment="1">
      <alignment horizontal="right" vertical="center"/>
      <protection/>
    </xf>
    <xf numFmtId="0" fontId="4" fillId="0" borderId="0" xfId="19" applyFont="1" applyAlignment="1">
      <alignment horizontal="right" vertical="center"/>
      <protection/>
    </xf>
    <xf numFmtId="17" fontId="4" fillId="0" borderId="0" xfId="19" applyNumberFormat="1" applyFont="1" applyAlignment="1">
      <alignment horizontal="left"/>
      <protection/>
    </xf>
    <xf numFmtId="17" fontId="4" fillId="0" borderId="0" xfId="19" applyNumberFormat="1" applyFont="1">
      <alignment/>
      <protection/>
    </xf>
    <xf numFmtId="0" fontId="4" fillId="0" borderId="0" xfId="19" applyFont="1" applyAlignment="1">
      <alignment horizontal="right"/>
      <protection/>
    </xf>
    <xf numFmtId="3" fontId="4" fillId="0" borderId="10" xfId="19" applyNumberFormat="1" applyFont="1" applyFill="1" applyBorder="1">
      <alignment/>
      <protection/>
    </xf>
    <xf numFmtId="3" fontId="4" fillId="0" borderId="0" xfId="19" applyNumberFormat="1" applyFont="1" applyFill="1" applyBorder="1">
      <alignment/>
      <protection/>
    </xf>
    <xf numFmtId="3" fontId="4" fillId="0" borderId="3" xfId="19" applyNumberFormat="1" applyFont="1" applyFill="1" applyBorder="1">
      <alignment/>
      <protection/>
    </xf>
    <xf numFmtId="0" fontId="6" fillId="0" borderId="0" xfId="19" applyFont="1" applyBorder="1" applyAlignment="1">
      <alignment horizontal="centerContinuous" vertical="center"/>
      <protection/>
    </xf>
    <xf numFmtId="0" fontId="5" fillId="0" borderId="9" xfId="19" applyFont="1" applyBorder="1" applyAlignment="1">
      <alignment horizontal="centerContinuous"/>
      <protection/>
    </xf>
    <xf numFmtId="3" fontId="4" fillId="0" borderId="10" xfId="19" applyNumberFormat="1" applyFont="1" applyBorder="1" applyAlignment="1">
      <alignment horizontal="right" vertical="center"/>
      <protection/>
    </xf>
    <xf numFmtId="3" fontId="4" fillId="0" borderId="0" xfId="19" applyNumberFormat="1" applyFont="1" applyBorder="1" applyAlignment="1">
      <alignment horizontal="right" vertical="center"/>
      <protection/>
    </xf>
    <xf numFmtId="3" fontId="4" fillId="0" borderId="11" xfId="19" applyNumberFormat="1" applyFont="1" applyBorder="1" applyAlignment="1">
      <alignment horizontal="right" vertical="center"/>
      <protection/>
    </xf>
    <xf numFmtId="0" fontId="4" fillId="0" borderId="3" xfId="19" applyFont="1" applyBorder="1" applyAlignment="1">
      <alignment horizontal="right"/>
      <protection/>
    </xf>
    <xf numFmtId="3" fontId="5" fillId="0" borderId="0" xfId="0" applyNumberFormat="1" applyFont="1" applyBorder="1" applyAlignment="1">
      <alignment/>
    </xf>
    <xf numFmtId="0" fontId="6" fillId="0" borderId="0" xfId="19" applyFont="1" applyBorder="1" applyAlignment="1" applyProtection="1">
      <alignment vertical="center"/>
      <protection/>
    </xf>
    <xf numFmtId="0" fontId="2" fillId="0" borderId="0" xfId="19" applyFont="1" applyBorder="1" applyAlignment="1" applyProtection="1">
      <alignment vertical="center"/>
      <protection/>
    </xf>
    <xf numFmtId="0" fontId="0" fillId="0" borderId="0" xfId="0" applyFont="1" applyAlignment="1" applyProtection="1">
      <alignment horizontal="left" indent="2"/>
      <protection/>
    </xf>
    <xf numFmtId="0" fontId="10" fillId="0" borderId="0" xfId="0" applyFont="1" applyAlignment="1" applyProtection="1">
      <alignment/>
      <protection/>
    </xf>
    <xf numFmtId="0" fontId="5" fillId="0" borderId="0" xfId="0" applyFont="1" applyAlignment="1" applyProtection="1">
      <alignment/>
      <protection/>
    </xf>
    <xf numFmtId="0" fontId="5" fillId="0" borderId="0" xfId="0" applyFont="1" applyAlignment="1">
      <alignment horizontal="right"/>
    </xf>
    <xf numFmtId="0" fontId="5" fillId="0" borderId="0" xfId="0"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lignment horizontal="left" indent="1"/>
    </xf>
    <xf numFmtId="0" fontId="4" fillId="0" borderId="0" xfId="0" applyFont="1" applyAlignment="1" applyProtection="1">
      <alignment horizontal="left" indent="1"/>
      <protection locked="0"/>
    </xf>
    <xf numFmtId="0" fontId="3" fillId="0" borderId="0" xfId="0" applyFont="1" applyAlignment="1">
      <alignment/>
    </xf>
    <xf numFmtId="0" fontId="4" fillId="0" borderId="0" xfId="0" applyFont="1" applyAlignment="1">
      <alignment/>
    </xf>
    <xf numFmtId="3" fontId="0" fillId="0" borderId="0" xfId="0" applyNumberFormat="1" applyFont="1" applyAlignment="1" applyProtection="1">
      <alignment/>
      <protection/>
    </xf>
    <xf numFmtId="3" fontId="0" fillId="0" borderId="3" xfId="0" applyNumberFormat="1" applyFont="1" applyBorder="1" applyAlignment="1" applyProtection="1">
      <alignment/>
      <protection/>
    </xf>
    <xf numFmtId="3" fontId="0" fillId="0" borderId="0" xfId="0" applyNumberFormat="1" applyFont="1" applyBorder="1" applyAlignment="1" applyProtection="1">
      <alignment/>
      <protection/>
    </xf>
    <xf numFmtId="0" fontId="0" fillId="0" borderId="0" xfId="0" applyAlignment="1" applyProtection="1">
      <alignment/>
      <protection/>
    </xf>
    <xf numFmtId="0" fontId="2" fillId="0" borderId="0" xfId="0" applyFont="1" applyAlignment="1" applyProtection="1">
      <alignment horizontal="right"/>
      <protection/>
    </xf>
    <xf numFmtId="0" fontId="7"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0" fillId="0" borderId="0" xfId="0" applyAlignment="1" applyProtection="1">
      <alignment horizontal="centerContinuous"/>
      <protection/>
    </xf>
    <xf numFmtId="0" fontId="8" fillId="0" borderId="0" xfId="0" applyFont="1" applyBorder="1" applyAlignment="1" applyProtection="1">
      <alignment/>
      <protection/>
    </xf>
    <xf numFmtId="0" fontId="9" fillId="0" borderId="0" xfId="0" applyFont="1" applyBorder="1" applyAlignment="1" applyProtection="1">
      <alignment horizontal="center"/>
      <protection/>
    </xf>
    <xf numFmtId="0" fontId="5" fillId="0" borderId="0" xfId="0" applyFont="1" applyBorder="1" applyAlignment="1" applyProtection="1">
      <alignment/>
      <protection/>
    </xf>
    <xf numFmtId="3" fontId="4" fillId="0" borderId="0" xfId="0" applyNumberFormat="1" applyFont="1" applyAlignment="1" applyProtection="1">
      <alignment/>
      <protection/>
    </xf>
    <xf numFmtId="3" fontId="5" fillId="0" borderId="0" xfId="0" applyNumberFormat="1" applyFont="1" applyBorder="1" applyAlignment="1" applyProtection="1">
      <alignment/>
      <protection/>
    </xf>
    <xf numFmtId="0" fontId="4" fillId="0" borderId="0" xfId="0" applyFont="1" applyAlignment="1" applyProtection="1">
      <alignment/>
      <protection/>
    </xf>
    <xf numFmtId="0" fontId="10" fillId="0" borderId="0" xfId="0" applyFont="1" applyAlignment="1" applyProtection="1">
      <alignment horizontal="center"/>
      <protection/>
    </xf>
    <xf numFmtId="0" fontId="0" fillId="0" borderId="0" xfId="0" applyFont="1" applyBorder="1" applyAlignment="1" applyProtection="1">
      <alignment horizontal="left" indent="1"/>
      <protection/>
    </xf>
    <xf numFmtId="3" fontId="10" fillId="0" borderId="0" xfId="0" applyNumberFormat="1" applyFont="1" applyBorder="1" applyAlignment="1" applyProtection="1">
      <alignment/>
      <protection/>
    </xf>
    <xf numFmtId="0" fontId="0" fillId="0" borderId="0" xfId="0" applyFont="1" applyBorder="1" applyAlignment="1" applyProtection="1">
      <alignment horizontal="left" indent="1"/>
      <protection/>
    </xf>
    <xf numFmtId="0" fontId="10" fillId="0" borderId="0" xfId="0" applyFont="1" applyBorder="1" applyAlignment="1" applyProtection="1">
      <alignment/>
      <protection/>
    </xf>
    <xf numFmtId="6" fontId="11"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169" fontId="11" fillId="0" borderId="0" xfId="0" applyNumberFormat="1" applyFont="1" applyBorder="1" applyAlignment="1" applyProtection="1">
      <alignment/>
      <protection/>
    </xf>
    <xf numFmtId="0" fontId="11" fillId="0" borderId="0" xfId="0" applyFont="1" applyBorder="1" applyAlignment="1" applyProtection="1">
      <alignment horizontal="left" indent="1"/>
      <protection/>
    </xf>
    <xf numFmtId="3" fontId="10" fillId="0" borderId="0" xfId="0" applyNumberFormat="1" applyFont="1" applyBorder="1" applyAlignment="1" applyProtection="1">
      <alignment/>
      <protection/>
    </xf>
    <xf numFmtId="0" fontId="9" fillId="0" borderId="0" xfId="0" applyFont="1" applyBorder="1" applyAlignment="1" applyProtection="1">
      <alignment/>
      <protection/>
    </xf>
    <xf numFmtId="0" fontId="11" fillId="0" borderId="0" xfId="0" applyFont="1" applyBorder="1" applyAlignment="1" applyProtection="1">
      <alignment/>
      <protection/>
    </xf>
    <xf numFmtId="3" fontId="10" fillId="0" borderId="0" xfId="0" applyNumberFormat="1" applyFont="1" applyBorder="1" applyAlignment="1" applyProtection="1">
      <alignment horizontal="right"/>
      <protection/>
    </xf>
    <xf numFmtId="10" fontId="11" fillId="0" borderId="0" xfId="0" applyNumberFormat="1" applyFont="1" applyBorder="1" applyAlignment="1" applyProtection="1">
      <alignment/>
      <protection/>
    </xf>
    <xf numFmtId="3" fontId="11" fillId="0" borderId="0" xfId="0" applyNumberFormat="1" applyFont="1" applyBorder="1" applyAlignment="1" applyProtection="1">
      <alignment horizontal="right"/>
      <protection/>
    </xf>
    <xf numFmtId="164" fontId="11" fillId="0" borderId="0" xfId="20" applyNumberFormat="1" applyFont="1" applyBorder="1" applyAlignment="1" applyProtection="1">
      <alignment/>
      <protection/>
    </xf>
    <xf numFmtId="0" fontId="0" fillId="0" borderId="0" xfId="0" applyFont="1" applyBorder="1" applyAlignment="1" applyProtection="1">
      <alignment/>
      <protection/>
    </xf>
    <xf numFmtId="6" fontId="11" fillId="0" borderId="0" xfId="17" applyNumberFormat="1" applyFont="1" applyFill="1" applyBorder="1" applyAlignment="1" applyProtection="1">
      <alignment/>
      <protection/>
    </xf>
    <xf numFmtId="0" fontId="2" fillId="0" borderId="0" xfId="0" applyFont="1" applyBorder="1" applyAlignment="1" applyProtection="1">
      <alignment/>
      <protection/>
    </xf>
    <xf numFmtId="3" fontId="2" fillId="0" borderId="0" xfId="0" applyNumberFormat="1" applyFont="1" applyBorder="1" applyAlignment="1" applyProtection="1">
      <alignment/>
      <protection/>
    </xf>
    <xf numFmtId="0" fontId="4" fillId="0" borderId="0" xfId="0" applyFont="1" applyAlignment="1" applyProtection="1">
      <alignment horizontal="right"/>
      <protection/>
    </xf>
    <xf numFmtId="164" fontId="5" fillId="0" borderId="0" xfId="0" applyNumberFormat="1" applyFont="1" applyBorder="1" applyAlignment="1" applyProtection="1">
      <alignment horizontal="right"/>
      <protection/>
    </xf>
    <xf numFmtId="0" fontId="4" fillId="0" borderId="0" xfId="0" applyFont="1" applyAlignment="1" applyProtection="1">
      <alignment horizontal="centerContinuous"/>
      <protection/>
    </xf>
    <xf numFmtId="0" fontId="2" fillId="3" borderId="0" xfId="0" applyFont="1" applyFill="1" applyAlignment="1" applyProtection="1">
      <alignment/>
      <protection locked="0"/>
    </xf>
    <xf numFmtId="0" fontId="5" fillId="3" borderId="0" xfId="0" applyFont="1" applyFill="1" applyAlignment="1" applyProtection="1">
      <alignment/>
      <protection locked="0"/>
    </xf>
    <xf numFmtId="0" fontId="4" fillId="3" borderId="0" xfId="0" applyFont="1" applyFill="1" applyAlignment="1" applyProtection="1">
      <alignment/>
      <protection locked="0"/>
    </xf>
    <xf numFmtId="3" fontId="4" fillId="3" borderId="0" xfId="0" applyNumberFormat="1" applyFont="1" applyFill="1" applyAlignment="1" applyProtection="1">
      <alignment/>
      <protection locked="0"/>
    </xf>
    <xf numFmtId="3" fontId="4" fillId="3" borderId="3" xfId="0" applyNumberFormat="1" applyFont="1" applyFill="1" applyBorder="1" applyAlignment="1" applyProtection="1">
      <alignment/>
      <protection locked="0"/>
    </xf>
    <xf numFmtId="3" fontId="4" fillId="3" borderId="10" xfId="19" applyNumberFormat="1" applyFont="1" applyFill="1" applyBorder="1" applyAlignment="1" applyProtection="1">
      <alignment horizontal="right" vertical="center"/>
      <protection locked="0"/>
    </xf>
    <xf numFmtId="3" fontId="4" fillId="3" borderId="0" xfId="19" applyNumberFormat="1" applyFont="1" applyFill="1" applyBorder="1" applyAlignment="1" applyProtection="1">
      <alignment horizontal="right" vertical="center"/>
      <protection locked="0"/>
    </xf>
    <xf numFmtId="3" fontId="4" fillId="3" borderId="11" xfId="19" applyNumberFormat="1" applyFont="1" applyFill="1" applyBorder="1" applyAlignment="1" applyProtection="1">
      <alignment horizontal="right" vertical="center"/>
      <protection locked="0"/>
    </xf>
    <xf numFmtId="3" fontId="4" fillId="3" borderId="10" xfId="19" applyNumberFormat="1" applyFont="1" applyFill="1" applyBorder="1" applyProtection="1">
      <alignment/>
      <protection locked="0"/>
    </xf>
    <xf numFmtId="3" fontId="4" fillId="3" borderId="0" xfId="19" applyNumberFormat="1" applyFont="1" applyFill="1" applyBorder="1" applyProtection="1">
      <alignment/>
      <protection locked="0"/>
    </xf>
    <xf numFmtId="3" fontId="4" fillId="3" borderId="11" xfId="19" applyNumberFormat="1" applyFont="1" applyFill="1" applyBorder="1" applyProtection="1">
      <alignment/>
      <protection locked="0"/>
    </xf>
    <xf numFmtId="3" fontId="4" fillId="3" borderId="4" xfId="19" applyNumberFormat="1" applyFont="1" applyFill="1" applyBorder="1" applyProtection="1">
      <alignment/>
      <protection locked="0"/>
    </xf>
    <xf numFmtId="0" fontId="4" fillId="3" borderId="0" xfId="19" applyFont="1" applyFill="1" applyBorder="1" applyAlignment="1" applyProtection="1">
      <alignment horizontal="centerContinuous" vertical="top"/>
      <protection locked="0"/>
    </xf>
    <xf numFmtId="6" fontId="11" fillId="3" borderId="0" xfId="0" applyNumberFormat="1" applyFont="1" applyFill="1" applyBorder="1" applyAlignment="1" applyProtection="1">
      <alignment/>
      <protection locked="0"/>
    </xf>
    <xf numFmtId="6" fontId="11" fillId="3" borderId="0" xfId="0" applyNumberFormat="1" applyFont="1" applyFill="1" applyBorder="1" applyAlignment="1" applyProtection="1">
      <alignment/>
      <protection locked="0"/>
    </xf>
    <xf numFmtId="0" fontId="4" fillId="0" borderId="3" xfId="19" applyFont="1" applyBorder="1" applyAlignment="1" applyProtection="1">
      <alignment horizontal="right"/>
      <protection/>
    </xf>
    <xf numFmtId="0" fontId="5" fillId="0" borderId="9" xfId="19" applyFont="1" applyFill="1" applyBorder="1" applyAlignment="1" applyProtection="1">
      <alignment horizontal="centerContinuous"/>
      <protection/>
    </xf>
    <xf numFmtId="3" fontId="4" fillId="4" borderId="10" xfId="19" applyNumberFormat="1" applyFont="1" applyFill="1" applyBorder="1">
      <alignment/>
      <protection/>
    </xf>
    <xf numFmtId="3" fontId="4" fillId="4" borderId="2" xfId="19" applyNumberFormat="1" applyFont="1" applyFill="1" applyBorder="1">
      <alignment/>
      <protection/>
    </xf>
    <xf numFmtId="3" fontId="4" fillId="4" borderId="0" xfId="19" applyNumberFormat="1" applyFont="1" applyFill="1" applyBorder="1">
      <alignment/>
      <protection/>
    </xf>
    <xf numFmtId="3" fontId="4" fillId="4" borderId="3" xfId="19" applyNumberFormat="1" applyFont="1" applyFill="1" applyBorder="1">
      <alignment/>
      <protection/>
    </xf>
    <xf numFmtId="3" fontId="4" fillId="0" borderId="3" xfId="0" applyNumberFormat="1" applyFont="1" applyBorder="1" applyAlignment="1" applyProtection="1">
      <alignment/>
      <protection/>
    </xf>
  </cellXfs>
  <cellStyles count="7">
    <cellStyle name="Normal" xfId="0"/>
    <cellStyle name="Comma" xfId="15"/>
    <cellStyle name="Comma [0]" xfId="16"/>
    <cellStyle name="Currency" xfId="17"/>
    <cellStyle name="Currency [0]" xfId="18"/>
    <cellStyle name="Normal_07templa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zoomScale="95" zoomScaleNormal="95" zoomScaleSheetLayoutView="95" workbookViewId="0" topLeftCell="A1">
      <selection activeCell="A1" sqref="A1"/>
    </sheetView>
  </sheetViews>
  <sheetFormatPr defaultColWidth="9.140625" defaultRowHeight="12.75"/>
  <cols>
    <col min="1" max="1" width="35.7109375" style="0" customWidth="1"/>
    <col min="2" max="2" width="10.140625" style="0" customWidth="1"/>
    <col min="3" max="3" width="2.7109375" style="0" customWidth="1"/>
    <col min="4" max="4" width="34.7109375" style="0" customWidth="1"/>
    <col min="5" max="5" width="11.8515625" style="0" customWidth="1"/>
    <col min="6" max="6" width="10.00390625" style="0" customWidth="1"/>
  </cols>
  <sheetData>
    <row r="1" spans="1:6" ht="15.75">
      <c r="A1" s="123" t="s">
        <v>48</v>
      </c>
      <c r="D1" s="1" t="s">
        <v>0</v>
      </c>
      <c r="F1" s="124"/>
    </row>
    <row r="2" ht="15.75" customHeight="1"/>
    <row r="3" spans="1:6" ht="15">
      <c r="A3" s="2" t="s">
        <v>22</v>
      </c>
      <c r="B3" s="3"/>
      <c r="C3" s="3"/>
      <c r="D3" s="3"/>
      <c r="E3" s="3"/>
      <c r="F3" s="3"/>
    </row>
    <row r="5" spans="1:6" ht="15">
      <c r="A5" s="4" t="s">
        <v>1</v>
      </c>
      <c r="B5" s="5"/>
      <c r="C5" s="5"/>
      <c r="D5" s="84" t="s">
        <v>2</v>
      </c>
      <c r="E5" s="85"/>
      <c r="F5" s="85"/>
    </row>
    <row r="6" spans="1:6" ht="15">
      <c r="A6" s="125"/>
      <c r="B6" s="125"/>
      <c r="C6" s="5"/>
      <c r="D6" s="83" t="s">
        <v>26</v>
      </c>
      <c r="E6" s="126"/>
      <c r="F6" s="5"/>
    </row>
    <row r="7" spans="1:6" ht="15">
      <c r="A7" s="125"/>
      <c r="B7" s="125"/>
      <c r="C7" s="5"/>
      <c r="D7" s="83" t="s">
        <v>27</v>
      </c>
      <c r="E7" s="127"/>
      <c r="F7" s="5"/>
    </row>
    <row r="8" spans="1:6" ht="15.75">
      <c r="A8" s="125"/>
      <c r="B8" s="125"/>
      <c r="C8" s="5"/>
      <c r="D8" s="79" t="s">
        <v>25</v>
      </c>
      <c r="E8" s="73">
        <f>E6+E7</f>
        <v>0</v>
      </c>
      <c r="F8" s="5"/>
    </row>
    <row r="9" spans="1:6" ht="15">
      <c r="A9" s="125"/>
      <c r="B9" s="125"/>
      <c r="C9" s="5"/>
      <c r="D9" s="81" t="str">
        <f>IF(F1="","FY      TANF Caseload","FY "&amp;F1-1&amp;" TANF Caseload")</f>
        <v>FY      TANF Caseload</v>
      </c>
      <c r="E9" s="126"/>
      <c r="F9" s="5"/>
    </row>
    <row r="10" spans="1:6" ht="15">
      <c r="A10" s="125"/>
      <c r="B10" s="126"/>
      <c r="C10" s="5"/>
      <c r="D10" s="81" t="str">
        <f>IF(F1="","FY      SSP Caseload","FY "&amp;F1-1&amp;" SSP Caseload")</f>
        <v>FY      SSP Caseload</v>
      </c>
      <c r="E10" s="127"/>
      <c r="F10" s="5"/>
    </row>
    <row r="11" spans="1:6" ht="15.75">
      <c r="A11" s="125"/>
      <c r="B11" s="126"/>
      <c r="C11" s="5"/>
      <c r="D11" s="80" t="str">
        <f>IF(F1="","Total FY      Caseload","Total FY "&amp;F1-1&amp;" Caseload")</f>
        <v>Total FY      Caseload</v>
      </c>
      <c r="E11" s="73">
        <f>E9+E10</f>
        <v>0</v>
      </c>
      <c r="F11" s="5"/>
    </row>
    <row r="12" spans="1:6" ht="15">
      <c r="A12" s="125"/>
      <c r="B12" s="126"/>
      <c r="C12" s="5"/>
      <c r="D12" s="81" t="str">
        <f>IF(F1="","Excess MOE Cases in FY     ","Excess MOE Cases in FY "&amp;F1-1&amp;"")</f>
        <v>Excess MOE Cases in FY     </v>
      </c>
      <c r="E12" s="144">
        <f>'Excess MOE Worksheet'!F26</f>
        <v>0</v>
      </c>
      <c r="F12" s="5"/>
    </row>
    <row r="13" spans="1:6" ht="15.75">
      <c r="A13" s="125"/>
      <c r="B13" s="126"/>
      <c r="C13" s="5"/>
      <c r="D13" s="80" t="str">
        <f>IF(F1="","Adjusted FY      Caseload","Adjusted FY "&amp;F1-1&amp;" Caseload")</f>
        <v>Adjusted FY      Caseload</v>
      </c>
      <c r="E13" s="73">
        <f>E11-E12</f>
        <v>0</v>
      </c>
      <c r="F13" s="7"/>
    </row>
    <row r="14" spans="1:6" ht="15">
      <c r="A14" s="125"/>
      <c r="B14" s="126"/>
      <c r="C14" s="5"/>
      <c r="D14" s="82" t="s">
        <v>47</v>
      </c>
      <c r="E14" s="6">
        <f>E8-E13</f>
        <v>0</v>
      </c>
      <c r="F14" s="7">
        <f>IF(E8=0,0,E14/E8)</f>
        <v>0</v>
      </c>
    </row>
    <row r="15" spans="1:5" ht="15">
      <c r="A15" s="125"/>
      <c r="B15" s="126"/>
      <c r="C15" s="5"/>
      <c r="D15" s="82" t="s">
        <v>3</v>
      </c>
      <c r="E15" s="6">
        <f>E14+B26</f>
        <v>0</v>
      </c>
    </row>
    <row r="16" spans="1:6" ht="15">
      <c r="A16" s="125"/>
      <c r="B16" s="126"/>
      <c r="C16" s="5"/>
      <c r="D16" s="5"/>
      <c r="E16" s="5"/>
      <c r="F16" s="5"/>
    </row>
    <row r="17" spans="1:6" ht="15.75">
      <c r="A17" s="125"/>
      <c r="B17" s="126"/>
      <c r="C17" s="5"/>
      <c r="D17" s="5"/>
      <c r="E17" s="8" t="s">
        <v>4</v>
      </c>
      <c r="F17" s="9">
        <f>IF(E8&lt;=0,0,(IF(E15/E8&gt;F14,F14,E15/E8)))</f>
        <v>0</v>
      </c>
    </row>
    <row r="18" spans="1:5" ht="15">
      <c r="A18" s="125"/>
      <c r="B18" s="126"/>
      <c r="C18" s="5"/>
      <c r="D18" s="5"/>
      <c r="E18" s="8"/>
    </row>
    <row r="19" spans="1:3" ht="15">
      <c r="A19" s="125"/>
      <c r="B19" s="126"/>
      <c r="C19" s="5"/>
    </row>
    <row r="20" spans="1:3" ht="15">
      <c r="A20" s="125"/>
      <c r="B20" s="126"/>
      <c r="C20" s="5"/>
    </row>
    <row r="21" spans="1:3" ht="15">
      <c r="A21" s="125"/>
      <c r="B21" s="126"/>
      <c r="C21" s="5"/>
    </row>
    <row r="22" spans="1:6" ht="15.75">
      <c r="A22" s="125"/>
      <c r="B22" s="126"/>
      <c r="C22" s="5"/>
      <c r="F22" s="9"/>
    </row>
    <row r="23" spans="1:3" ht="15">
      <c r="A23" s="125"/>
      <c r="B23" s="126"/>
      <c r="C23" s="5"/>
    </row>
    <row r="24" spans="1:5" ht="15">
      <c r="A24" s="125"/>
      <c r="B24" s="126"/>
      <c r="C24" s="5"/>
      <c r="D24" s="5"/>
      <c r="E24" s="8"/>
    </row>
    <row r="25" spans="1:6" ht="15.75">
      <c r="A25" s="125"/>
      <c r="B25" s="126"/>
      <c r="C25" s="5"/>
      <c r="D25" s="5"/>
      <c r="E25" s="8"/>
      <c r="F25" s="9"/>
    </row>
    <row r="26" spans="1:6" ht="15.75">
      <c r="A26" s="10" t="s">
        <v>5</v>
      </c>
      <c r="B26" s="11">
        <f>SUM(B6:B25)</f>
        <v>0</v>
      </c>
      <c r="C26" s="12"/>
      <c r="D26" s="5"/>
      <c r="E26" s="8"/>
      <c r="F26" s="9"/>
    </row>
    <row r="27" spans="4:6" ht="15.75">
      <c r="D27" s="5"/>
      <c r="E27" s="8"/>
      <c r="F27" s="9"/>
    </row>
    <row r="28" spans="4:6" ht="15.75">
      <c r="D28" s="5"/>
      <c r="E28" s="8"/>
      <c r="F28" s="9"/>
    </row>
    <row r="29" spans="4:6" ht="15.75">
      <c r="D29" s="5"/>
      <c r="E29" s="8"/>
      <c r="F29" s="9"/>
    </row>
    <row r="30" spans="4:6" ht="15.75">
      <c r="D30" s="5"/>
      <c r="E30" s="8"/>
      <c r="F30" s="9"/>
    </row>
    <row r="31" spans="4:6" ht="15.75">
      <c r="D31" s="5"/>
      <c r="E31" s="8"/>
      <c r="F31" s="9"/>
    </row>
    <row r="32" spans="4:6" ht="15.7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6">
    <dataValidation type="whole" allowBlank="1" showInputMessage="1" showErrorMessage="1" promptTitle="Enter 4-digit year" prompt="Enter the 4-digit fiscal year to which the credit applies, e.g., 2007." errorTitle="Incorrect year format" error="You may only enter the 4-digit year with no letters.  " sqref="F1">
      <formula1>2007</formula1>
      <formula2>2020</formula2>
    </dataValidation>
    <dataValidation type="textLength" showInputMessage="1" showErrorMessage="1" promptTitle="State name" prompt="Enter State name here." sqref="A1">
      <formula1>1</formula1>
      <formula2>50</formula2>
    </dataValidation>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s>
  <printOptions horizontalCentered="1"/>
  <pageMargins left="0.25" right="0.25" top="1" bottom="0.25" header="0.5" footer="0.5"/>
  <pageSetup fitToHeight="0" fitToWidth="1" horizontalDpi="600" verticalDpi="600" orientation="portrait" scale="98" r:id="rId1"/>
  <headerFooter alignWithMargins="0">
    <oddHeader>&amp;C&amp;"Arial,Bold"&amp;12FORM ACF-202 – TANF CASELOAD REDUCTION REPORT</oddHeader>
    <oddFooter xml:space="preserve">&amp;LOMB Approval No.:    &amp;RExpiration Date: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workbookViewId="0" topLeftCell="A1">
      <selection activeCell="A2" sqref="A2"/>
    </sheetView>
  </sheetViews>
  <sheetFormatPr defaultColWidth="9.140625" defaultRowHeight="12.75"/>
  <cols>
    <col min="1" max="1" width="23.00390625" style="19" bestFit="1" customWidth="1"/>
    <col min="2" max="14" width="10.00390625" style="19" customWidth="1"/>
    <col min="15" max="16384" width="11.421875" style="19" customWidth="1"/>
  </cols>
  <sheetData>
    <row r="1" spans="1:14" ht="21.75" customHeight="1">
      <c r="A1" s="74">
        <f>IF('Part 2 - Calculation Worksheet '!A1="State?","",'Part 2 - Calculation Worksheet '!A1)</f>
      </c>
      <c r="B1" s="18"/>
      <c r="C1" s="18"/>
      <c r="D1" s="18"/>
      <c r="E1" s="18"/>
      <c r="F1" s="18"/>
      <c r="G1" s="18"/>
      <c r="H1" s="18"/>
      <c r="I1" s="18"/>
      <c r="J1" s="18"/>
      <c r="K1" s="18"/>
      <c r="L1" s="18"/>
      <c r="M1" s="18"/>
      <c r="N1" s="18"/>
    </row>
    <row r="2" spans="1:14" ht="15.75">
      <c r="A2" s="135" t="s">
        <v>30</v>
      </c>
      <c r="B2" s="20"/>
      <c r="C2" s="18"/>
      <c r="D2" s="18"/>
      <c r="E2" s="18"/>
      <c r="F2" s="18"/>
      <c r="G2" s="18"/>
      <c r="H2" s="18"/>
      <c r="I2" s="18"/>
      <c r="J2" s="18"/>
      <c r="K2" s="18"/>
      <c r="L2" s="18"/>
      <c r="M2" s="18"/>
      <c r="N2" s="18"/>
    </row>
    <row r="3" spans="1:14" ht="11.25" customHeight="1">
      <c r="A3" s="21"/>
      <c r="B3" s="20"/>
      <c r="C3" s="18"/>
      <c r="D3" s="18"/>
      <c r="E3" s="18"/>
      <c r="F3" s="18"/>
      <c r="G3" s="18"/>
      <c r="H3" s="18"/>
      <c r="I3" s="18"/>
      <c r="J3" s="18"/>
      <c r="K3" s="18"/>
      <c r="L3" s="18"/>
      <c r="M3" s="18"/>
      <c r="N3" s="18"/>
    </row>
    <row r="4" spans="1:14" ht="15.75">
      <c r="A4" s="22"/>
      <c r="B4" s="139" t="str">
        <f>IF('Part 2 - Calculation Worksheet '!F1="","Impact on Each Month in FY ?","Impact on Each Month in FY "&amp;'Part 2 - Calculation Worksheet '!F1-1)</f>
        <v>Impact on Each Month in FY ?</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8"/>
      <c r="C7" s="129"/>
      <c r="D7" s="129"/>
      <c r="E7" s="129"/>
      <c r="F7" s="129"/>
      <c r="G7" s="129"/>
      <c r="H7" s="129"/>
      <c r="I7" s="129"/>
      <c r="J7" s="129"/>
      <c r="K7" s="129"/>
      <c r="L7" s="129"/>
      <c r="M7" s="130"/>
      <c r="N7" s="27"/>
    </row>
    <row r="8" spans="1:14" ht="15">
      <c r="A8" s="34" t="s">
        <v>20</v>
      </c>
      <c r="B8" s="131"/>
      <c r="C8" s="132"/>
      <c r="D8" s="132"/>
      <c r="E8" s="132"/>
      <c r="F8" s="132"/>
      <c r="G8" s="132"/>
      <c r="H8" s="132"/>
      <c r="I8" s="132"/>
      <c r="J8" s="132"/>
      <c r="K8" s="132"/>
      <c r="L8" s="132"/>
      <c r="M8" s="133"/>
      <c r="N8" s="35"/>
    </row>
    <row r="9" spans="1:14" ht="15">
      <c r="A9" s="35" t="s">
        <v>6</v>
      </c>
      <c r="B9" s="140"/>
      <c r="C9" s="132"/>
      <c r="D9" s="132"/>
      <c r="E9" s="132"/>
      <c r="F9" s="132"/>
      <c r="G9" s="132"/>
      <c r="H9" s="132"/>
      <c r="I9" s="132"/>
      <c r="J9" s="132"/>
      <c r="K9" s="132"/>
      <c r="L9" s="132"/>
      <c r="M9" s="133"/>
      <c r="N9" s="35"/>
    </row>
    <row r="10" spans="1:14" ht="15">
      <c r="A10" s="35" t="s">
        <v>7</v>
      </c>
      <c r="B10" s="140"/>
      <c r="C10" s="142"/>
      <c r="D10" s="132"/>
      <c r="E10" s="132"/>
      <c r="F10" s="132"/>
      <c r="G10" s="132"/>
      <c r="H10" s="132"/>
      <c r="I10" s="132"/>
      <c r="J10" s="132"/>
      <c r="K10" s="132"/>
      <c r="L10" s="132"/>
      <c r="M10" s="133"/>
      <c r="N10" s="35"/>
    </row>
    <row r="11" spans="1:14" ht="15">
      <c r="A11" s="34" t="s">
        <v>21</v>
      </c>
      <c r="B11" s="140"/>
      <c r="C11" s="142"/>
      <c r="D11" s="142"/>
      <c r="E11" s="132"/>
      <c r="F11" s="132"/>
      <c r="G11" s="132"/>
      <c r="H11" s="132"/>
      <c r="I11" s="132"/>
      <c r="J11" s="132"/>
      <c r="K11" s="132"/>
      <c r="L11" s="132"/>
      <c r="M11" s="133"/>
      <c r="N11" s="35"/>
    </row>
    <row r="12" spans="1:14" ht="15">
      <c r="A12" s="38" t="s">
        <v>8</v>
      </c>
      <c r="B12" s="140"/>
      <c r="C12" s="142"/>
      <c r="D12" s="142"/>
      <c r="E12" s="142"/>
      <c r="F12" s="132"/>
      <c r="G12" s="132"/>
      <c r="H12" s="132"/>
      <c r="I12" s="132"/>
      <c r="J12" s="132"/>
      <c r="K12" s="132"/>
      <c r="L12" s="132"/>
      <c r="M12" s="133"/>
      <c r="N12" s="35"/>
    </row>
    <row r="13" spans="1:14" ht="15">
      <c r="A13" s="35" t="s">
        <v>9</v>
      </c>
      <c r="B13" s="140"/>
      <c r="C13" s="142"/>
      <c r="D13" s="142"/>
      <c r="E13" s="142"/>
      <c r="F13" s="142"/>
      <c r="G13" s="132"/>
      <c r="H13" s="132"/>
      <c r="I13" s="132"/>
      <c r="J13" s="132"/>
      <c r="K13" s="132"/>
      <c r="L13" s="132"/>
      <c r="M13" s="133"/>
      <c r="N13" s="35"/>
    </row>
    <row r="14" spans="1:14" ht="15">
      <c r="A14" s="35" t="s">
        <v>10</v>
      </c>
      <c r="B14" s="140"/>
      <c r="C14" s="142"/>
      <c r="D14" s="142"/>
      <c r="E14" s="142"/>
      <c r="F14" s="142"/>
      <c r="G14" s="142"/>
      <c r="H14" s="132"/>
      <c r="I14" s="132"/>
      <c r="J14" s="132"/>
      <c r="K14" s="132"/>
      <c r="L14" s="132"/>
      <c r="M14" s="133"/>
      <c r="N14" s="35"/>
    </row>
    <row r="15" spans="1:14" ht="15">
      <c r="A15" s="35" t="s">
        <v>11</v>
      </c>
      <c r="B15" s="140"/>
      <c r="C15" s="142"/>
      <c r="D15" s="142"/>
      <c r="E15" s="142"/>
      <c r="F15" s="142"/>
      <c r="G15" s="142"/>
      <c r="H15" s="142"/>
      <c r="I15" s="132"/>
      <c r="J15" s="132"/>
      <c r="K15" s="132"/>
      <c r="L15" s="132"/>
      <c r="M15" s="133"/>
      <c r="N15" s="35"/>
    </row>
    <row r="16" spans="1:14" ht="15">
      <c r="A16" s="35" t="s">
        <v>12</v>
      </c>
      <c r="B16" s="140"/>
      <c r="C16" s="142"/>
      <c r="D16" s="142"/>
      <c r="E16" s="142"/>
      <c r="F16" s="142"/>
      <c r="G16" s="142"/>
      <c r="H16" s="142"/>
      <c r="I16" s="142"/>
      <c r="J16" s="132"/>
      <c r="K16" s="132"/>
      <c r="L16" s="132"/>
      <c r="M16" s="133"/>
      <c r="N16" s="35"/>
    </row>
    <row r="17" spans="1:14" ht="15">
      <c r="A17" s="35" t="s">
        <v>13</v>
      </c>
      <c r="B17" s="140"/>
      <c r="C17" s="142"/>
      <c r="D17" s="142"/>
      <c r="E17" s="142"/>
      <c r="F17" s="142"/>
      <c r="G17" s="142"/>
      <c r="H17" s="142"/>
      <c r="I17" s="142"/>
      <c r="J17" s="142"/>
      <c r="K17" s="132"/>
      <c r="L17" s="132"/>
      <c r="M17" s="133"/>
      <c r="N17" s="35"/>
    </row>
    <row r="18" spans="1:14" ht="15">
      <c r="A18" s="35" t="s">
        <v>14</v>
      </c>
      <c r="B18" s="140"/>
      <c r="C18" s="142"/>
      <c r="D18" s="142"/>
      <c r="E18" s="142"/>
      <c r="F18" s="142"/>
      <c r="G18" s="142"/>
      <c r="H18" s="142"/>
      <c r="I18" s="142"/>
      <c r="J18" s="142"/>
      <c r="K18" s="142"/>
      <c r="L18" s="132"/>
      <c r="M18" s="133"/>
      <c r="N18" s="35"/>
    </row>
    <row r="19" spans="1:14" ht="15">
      <c r="A19" s="46" t="s">
        <v>15</v>
      </c>
      <c r="B19" s="141"/>
      <c r="C19" s="143"/>
      <c r="D19" s="143"/>
      <c r="E19" s="143"/>
      <c r="F19" s="143"/>
      <c r="G19" s="143"/>
      <c r="H19" s="143"/>
      <c r="I19" s="143"/>
      <c r="J19" s="143"/>
      <c r="K19" s="143"/>
      <c r="L19" s="143"/>
      <c r="M19" s="134"/>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0</v>
      </c>
      <c r="C21" s="48">
        <f t="shared" si="0"/>
        <v>0</v>
      </c>
      <c r="D21" s="48">
        <f t="shared" si="0"/>
        <v>0</v>
      </c>
      <c r="E21" s="48">
        <f t="shared" si="0"/>
        <v>0</v>
      </c>
      <c r="F21" s="48">
        <f t="shared" si="0"/>
        <v>0</v>
      </c>
      <c r="G21" s="48">
        <f t="shared" si="0"/>
        <v>0</v>
      </c>
      <c r="H21" s="48">
        <f t="shared" si="0"/>
        <v>0</v>
      </c>
      <c r="I21" s="48">
        <f t="shared" si="0"/>
        <v>0</v>
      </c>
      <c r="J21" s="66">
        <f t="shared" si="0"/>
        <v>0</v>
      </c>
      <c r="K21" s="48">
        <f t="shared" si="0"/>
        <v>0</v>
      </c>
      <c r="L21" s="48">
        <f t="shared" si="0"/>
        <v>0</v>
      </c>
      <c r="M21" s="49">
        <f t="shared" si="0"/>
        <v>0</v>
      </c>
      <c r="N21" s="50">
        <f>SUM(B21:M21)</f>
        <v>0</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8" t="str">
        <f>IF('Part 2 - Calculation Worksheet '!F1="","FY ? monthly average","FY "&amp;'Part 2 - Calculation Worksheet '!F1-1&amp;" monthly average")</f>
        <v>FY ? monthly average</v>
      </c>
      <c r="N23" s="49">
        <f>N21/12</f>
        <v>0</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sheet="1" objects="1" scenarios="1"/>
  <dataValidations count="1">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workbookViewId="0" topLeftCell="A1">
      <selection activeCell="A1" sqref="A1"/>
    </sheetView>
  </sheetViews>
  <sheetFormatPr defaultColWidth="9.140625" defaultRowHeight="12.75"/>
  <cols>
    <col min="1" max="1" width="23.00390625" style="19" bestFit="1" customWidth="1"/>
    <col min="2" max="14" width="10.00390625" style="19" customWidth="1"/>
    <col min="15" max="16384" width="11.421875" style="19" customWidth="1"/>
  </cols>
  <sheetData>
    <row r="1" spans="1:14" ht="21.75" customHeight="1">
      <c r="A1" s="67" t="s">
        <v>23</v>
      </c>
      <c r="B1" s="18"/>
      <c r="C1" s="18"/>
      <c r="D1" s="18"/>
      <c r="E1" s="18"/>
      <c r="F1" s="18"/>
      <c r="G1" s="18"/>
      <c r="H1" s="18"/>
      <c r="I1" s="18"/>
      <c r="J1" s="18"/>
      <c r="K1" s="18"/>
      <c r="L1" s="18"/>
      <c r="M1" s="18"/>
      <c r="N1" s="18"/>
    </row>
    <row r="2" spans="1:14" ht="15.75">
      <c r="A2" s="21" t="s">
        <v>24</v>
      </c>
      <c r="B2" s="20"/>
      <c r="C2" s="18"/>
      <c r="D2" s="18"/>
      <c r="E2" s="18"/>
      <c r="F2" s="18"/>
      <c r="G2" s="18"/>
      <c r="H2" s="18"/>
      <c r="I2" s="18"/>
      <c r="J2" s="18"/>
      <c r="K2" s="18"/>
      <c r="L2" s="18"/>
      <c r="M2" s="18"/>
      <c r="N2" s="18"/>
    </row>
    <row r="3" spans="1:14" ht="11.25" customHeight="1">
      <c r="A3" s="21"/>
      <c r="B3" s="20"/>
      <c r="C3" s="18"/>
      <c r="D3" s="18"/>
      <c r="E3" s="18"/>
      <c r="F3" s="18"/>
      <c r="G3" s="18"/>
      <c r="H3" s="18"/>
      <c r="I3" s="18"/>
      <c r="J3" s="18"/>
      <c r="K3" s="18"/>
      <c r="L3" s="18"/>
      <c r="M3" s="18"/>
      <c r="N3" s="18"/>
    </row>
    <row r="4" spans="1:14" ht="15.75">
      <c r="A4" s="22"/>
      <c r="B4" s="68" t="s">
        <v>28</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69">
        <v>-81</v>
      </c>
      <c r="C7" s="70">
        <v>-76</v>
      </c>
      <c r="D7" s="70">
        <v>-72</v>
      </c>
      <c r="E7" s="70">
        <v>-69</v>
      </c>
      <c r="F7" s="70">
        <v>-67</v>
      </c>
      <c r="G7" s="70">
        <v>-65</v>
      </c>
      <c r="H7" s="70">
        <v>-63</v>
      </c>
      <c r="I7" s="70">
        <v>-61</v>
      </c>
      <c r="J7" s="70">
        <v>-60</v>
      </c>
      <c r="K7" s="70">
        <v>-59</v>
      </c>
      <c r="L7" s="70">
        <v>-57</v>
      </c>
      <c r="M7" s="71">
        <v>-56</v>
      </c>
      <c r="N7" s="27"/>
    </row>
    <row r="8" spans="1:14" ht="15">
      <c r="A8" s="34" t="s">
        <v>20</v>
      </c>
      <c r="B8" s="42">
        <v>-33</v>
      </c>
      <c r="C8" s="43">
        <v>-30</v>
      </c>
      <c r="D8" s="43">
        <v>-28</v>
      </c>
      <c r="E8" s="43">
        <v>-26</v>
      </c>
      <c r="F8" s="43">
        <v>-24</v>
      </c>
      <c r="G8" s="43">
        <v>-21</v>
      </c>
      <c r="H8" s="43">
        <v>-18</v>
      </c>
      <c r="I8" s="43">
        <v>-16</v>
      </c>
      <c r="J8" s="43">
        <v>-15</v>
      </c>
      <c r="K8" s="43">
        <v>-13</v>
      </c>
      <c r="L8" s="43">
        <v>-10</v>
      </c>
      <c r="M8" s="44">
        <v>-8</v>
      </c>
      <c r="N8" s="35"/>
    </row>
    <row r="9" spans="1:14" ht="15">
      <c r="A9" s="35" t="s">
        <v>6</v>
      </c>
      <c r="B9" s="36"/>
      <c r="C9" s="43">
        <v>-42</v>
      </c>
      <c r="D9" s="43">
        <v>-39</v>
      </c>
      <c r="E9" s="43">
        <v>-36</v>
      </c>
      <c r="F9" s="43">
        <v>-34</v>
      </c>
      <c r="G9" s="43">
        <v>-32</v>
      </c>
      <c r="H9" s="43">
        <v>-29</v>
      </c>
      <c r="I9" s="43">
        <v>-27</v>
      </c>
      <c r="J9" s="43">
        <v>-25</v>
      </c>
      <c r="K9" s="43">
        <v>-23</v>
      </c>
      <c r="L9" s="43">
        <v>-21</v>
      </c>
      <c r="M9" s="43">
        <v>-20</v>
      </c>
      <c r="N9" s="35"/>
    </row>
    <row r="10" spans="1:14" ht="15">
      <c r="A10" s="35" t="s">
        <v>7</v>
      </c>
      <c r="B10" s="36"/>
      <c r="C10" s="37"/>
      <c r="D10" s="43">
        <v>-55</v>
      </c>
      <c r="E10" s="43">
        <v>-53</v>
      </c>
      <c r="F10" s="43">
        <v>-51</v>
      </c>
      <c r="G10" s="43">
        <v>-48</v>
      </c>
      <c r="H10" s="43">
        <v>-46</v>
      </c>
      <c r="I10" s="43">
        <v>-43</v>
      </c>
      <c r="J10" s="43">
        <v>-41</v>
      </c>
      <c r="K10" s="43">
        <v>-40</v>
      </c>
      <c r="L10" s="43">
        <v>-38</v>
      </c>
      <c r="M10" s="43">
        <v>-37</v>
      </c>
      <c r="N10" s="35"/>
    </row>
    <row r="11" spans="1:14" ht="15">
      <c r="A11" s="34" t="s">
        <v>21</v>
      </c>
      <c r="B11" s="36"/>
      <c r="C11" s="37"/>
      <c r="D11" s="37"/>
      <c r="E11" s="43">
        <v>-64</v>
      </c>
      <c r="F11" s="43">
        <v>-61</v>
      </c>
      <c r="G11" s="43">
        <v>-59</v>
      </c>
      <c r="H11" s="43">
        <v>-56</v>
      </c>
      <c r="I11" s="43">
        <v>-53</v>
      </c>
      <c r="J11" s="43">
        <v>-52</v>
      </c>
      <c r="K11" s="43">
        <v>-51</v>
      </c>
      <c r="L11" s="43">
        <v>-49</v>
      </c>
      <c r="M11" s="44">
        <v>-47</v>
      </c>
      <c r="N11" s="35"/>
    </row>
    <row r="12" spans="1:14" ht="15">
      <c r="A12" s="38" t="s">
        <v>8</v>
      </c>
      <c r="B12" s="36"/>
      <c r="C12" s="37"/>
      <c r="D12" s="37"/>
      <c r="E12" s="37"/>
      <c r="F12" s="43">
        <v>-27</v>
      </c>
      <c r="G12" s="43">
        <v>-25</v>
      </c>
      <c r="H12" s="43">
        <v>-25</v>
      </c>
      <c r="I12" s="43">
        <v>-24</v>
      </c>
      <c r="J12" s="43">
        <v>-24</v>
      </c>
      <c r="K12" s="43">
        <v>-24</v>
      </c>
      <c r="L12" s="43">
        <v>-22</v>
      </c>
      <c r="M12" s="43">
        <v>-21</v>
      </c>
      <c r="N12" s="35"/>
    </row>
    <row r="13" spans="1:14" ht="15">
      <c r="A13" s="35" t="s">
        <v>9</v>
      </c>
      <c r="B13" s="36"/>
      <c r="C13" s="37"/>
      <c r="D13" s="37"/>
      <c r="E13" s="37"/>
      <c r="F13" s="37"/>
      <c r="G13" s="43">
        <v>-22</v>
      </c>
      <c r="H13" s="43">
        <v>-20</v>
      </c>
      <c r="I13" s="43">
        <v>-20</v>
      </c>
      <c r="J13" s="43">
        <v>-20</v>
      </c>
      <c r="K13" s="43">
        <v>-19</v>
      </c>
      <c r="L13" s="43">
        <v>-18</v>
      </c>
      <c r="M13" s="44">
        <v>-18</v>
      </c>
      <c r="N13" s="35"/>
    </row>
    <row r="14" spans="1:14" ht="15">
      <c r="A14" s="35" t="s">
        <v>10</v>
      </c>
      <c r="B14" s="36"/>
      <c r="C14" s="37"/>
      <c r="D14" s="37"/>
      <c r="E14" s="37"/>
      <c r="F14" s="37"/>
      <c r="G14" s="37"/>
      <c r="H14" s="43">
        <v>-16</v>
      </c>
      <c r="I14" s="43">
        <v>-16</v>
      </c>
      <c r="J14" s="43">
        <v>-12</v>
      </c>
      <c r="K14" s="43">
        <v>-11</v>
      </c>
      <c r="L14" s="43">
        <v>-11</v>
      </c>
      <c r="M14" s="44">
        <v>-11</v>
      </c>
      <c r="N14" s="35"/>
    </row>
    <row r="15" spans="1:14" ht="15">
      <c r="A15" s="35" t="s">
        <v>11</v>
      </c>
      <c r="B15" s="36"/>
      <c r="C15" s="37"/>
      <c r="D15" s="37"/>
      <c r="E15" s="37"/>
      <c r="F15" s="37"/>
      <c r="G15" s="37"/>
      <c r="H15" s="37"/>
      <c r="I15" s="43">
        <v>-26</v>
      </c>
      <c r="J15" s="43">
        <v>-23</v>
      </c>
      <c r="K15" s="43">
        <v>-21</v>
      </c>
      <c r="L15" s="43">
        <v>-21</v>
      </c>
      <c r="M15" s="43">
        <v>-19</v>
      </c>
      <c r="N15" s="35"/>
    </row>
    <row r="16" spans="1:14" ht="15">
      <c r="A16" s="35" t="s">
        <v>12</v>
      </c>
      <c r="B16" s="36"/>
      <c r="C16" s="37"/>
      <c r="D16" s="37"/>
      <c r="E16" s="37"/>
      <c r="F16" s="37"/>
      <c r="G16" s="37"/>
      <c r="H16" s="37"/>
      <c r="I16" s="37"/>
      <c r="J16" s="43">
        <v>-24</v>
      </c>
      <c r="K16" s="43">
        <v>-20</v>
      </c>
      <c r="L16" s="43">
        <v>-18</v>
      </c>
      <c r="M16" s="44">
        <v>-17</v>
      </c>
      <c r="N16" s="35"/>
    </row>
    <row r="17" spans="1:14" ht="15">
      <c r="A17" s="35" t="s">
        <v>13</v>
      </c>
      <c r="B17" s="36"/>
      <c r="C17" s="37"/>
      <c r="D17" s="37"/>
      <c r="E17" s="37"/>
      <c r="F17" s="37"/>
      <c r="G17" s="37"/>
      <c r="H17" s="37"/>
      <c r="I17" s="37"/>
      <c r="J17" s="37"/>
      <c r="K17" s="43">
        <v>-31</v>
      </c>
      <c r="L17" s="43">
        <v>-26</v>
      </c>
      <c r="M17" s="43">
        <v>-26</v>
      </c>
      <c r="N17" s="35"/>
    </row>
    <row r="18" spans="1:14" ht="15">
      <c r="A18" s="35" t="s">
        <v>14</v>
      </c>
      <c r="B18" s="36"/>
      <c r="C18" s="37"/>
      <c r="D18" s="37"/>
      <c r="E18" s="37"/>
      <c r="F18" s="37"/>
      <c r="G18" s="37"/>
      <c r="H18" s="37"/>
      <c r="I18" s="37"/>
      <c r="J18" s="37"/>
      <c r="K18" s="37"/>
      <c r="L18" s="43">
        <v>-29</v>
      </c>
      <c r="M18" s="43">
        <v>-23</v>
      </c>
      <c r="N18" s="35"/>
    </row>
    <row r="19" spans="1:14" ht="15">
      <c r="A19" s="46" t="s">
        <v>15</v>
      </c>
      <c r="B19" s="39"/>
      <c r="C19" s="40"/>
      <c r="D19" s="40"/>
      <c r="E19" s="40"/>
      <c r="F19" s="40"/>
      <c r="G19" s="40"/>
      <c r="H19" s="40"/>
      <c r="I19" s="40"/>
      <c r="J19" s="40"/>
      <c r="K19" s="40"/>
      <c r="L19" s="40"/>
      <c r="M19" s="49">
        <v>-26</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-114</v>
      </c>
      <c r="C21" s="48">
        <f t="shared" si="0"/>
        <v>-148</v>
      </c>
      <c r="D21" s="48">
        <f t="shared" si="0"/>
        <v>-194</v>
      </c>
      <c r="E21" s="48">
        <f t="shared" si="0"/>
        <v>-248</v>
      </c>
      <c r="F21" s="48">
        <f t="shared" si="0"/>
        <v>-264</v>
      </c>
      <c r="G21" s="48">
        <f t="shared" si="0"/>
        <v>-272</v>
      </c>
      <c r="H21" s="48">
        <f t="shared" si="0"/>
        <v>-273</v>
      </c>
      <c r="I21" s="48">
        <f t="shared" si="0"/>
        <v>-286</v>
      </c>
      <c r="J21" s="66">
        <f t="shared" si="0"/>
        <v>-296</v>
      </c>
      <c r="K21" s="48">
        <f t="shared" si="0"/>
        <v>-312</v>
      </c>
      <c r="L21" s="48">
        <f t="shared" si="0"/>
        <v>-320</v>
      </c>
      <c r="M21" s="49">
        <f t="shared" si="0"/>
        <v>-329</v>
      </c>
      <c r="N21" s="50">
        <f>SUM(B21:M21)</f>
        <v>-3056</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72" t="s">
        <v>29</v>
      </c>
      <c r="N23" s="49">
        <f>N21/12</f>
        <v>-254.66666666666666</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sheet="1" objects="1" scenarios="1"/>
  <printOptions horizontalCentered="1"/>
  <pageMargins left="0.25" right="0.25" top="0.5" bottom="0.5" header="0.25" footer="0.5"/>
  <pageSetup fitToHeight="1" fitToWidth="1" horizontalDpi="600" verticalDpi="600" orientation="landscape" scale="89" r:id="rId1"/>
</worksheet>
</file>

<file path=xl/worksheets/sheet4.xml><?xml version="1.0" encoding="utf-8"?>
<worksheet xmlns="http://schemas.openxmlformats.org/spreadsheetml/2006/main" xmlns:r="http://schemas.openxmlformats.org/officeDocument/2006/relationships">
  <sheetPr>
    <pageSetUpPr fitToPage="1"/>
  </sheetPr>
  <dimension ref="A1:F33"/>
  <sheetViews>
    <sheetView view="pageBreakPreview" zoomScaleSheetLayoutView="100" workbookViewId="0" topLeftCell="A4">
      <selection activeCell="F7" sqref="F7"/>
    </sheetView>
  </sheetViews>
  <sheetFormatPr defaultColWidth="9.140625" defaultRowHeight="12.75"/>
  <cols>
    <col min="1" max="1" width="28.57421875" style="89" bestFit="1" customWidth="1"/>
    <col min="2" max="2" width="9.140625" style="89" customWidth="1"/>
    <col min="3" max="3" width="5.140625" style="89" customWidth="1"/>
    <col min="4" max="4" width="28.28125" style="89" customWidth="1"/>
    <col min="5" max="5" width="14.57421875" style="89" customWidth="1"/>
    <col min="6" max="6" width="12.421875" style="89" customWidth="1"/>
    <col min="7" max="16384" width="9.140625" style="89" customWidth="1"/>
  </cols>
  <sheetData>
    <row r="1" spans="1:6" ht="15.75">
      <c r="A1" s="75">
        <f>IF('Part 2 - Calculation Worksheet '!A1="State?","",'Part 2 - Calculation Worksheet '!A1)</f>
      </c>
      <c r="E1" s="90" t="s">
        <v>0</v>
      </c>
      <c r="F1" s="78">
        <f>IF('Part 2 - Calculation Worksheet '!F1="","",'Part 2 - Calculation Worksheet '!F1)</f>
      </c>
    </row>
    <row r="2" ht="15.75" customHeight="1"/>
    <row r="3" spans="1:6" ht="15.75">
      <c r="A3" s="91" t="s">
        <v>31</v>
      </c>
      <c r="B3" s="92"/>
      <c r="C3" s="93"/>
      <c r="D3" s="93"/>
      <c r="E3" s="93"/>
      <c r="F3" s="93"/>
    </row>
    <row r="4" spans="1:2" ht="14.25">
      <c r="A4" s="94"/>
      <c r="B4" s="95"/>
    </row>
    <row r="5" spans="1:5" ht="15.75">
      <c r="A5" s="96" t="s">
        <v>32</v>
      </c>
      <c r="B5" s="97"/>
      <c r="D5" s="78" t="s">
        <v>33</v>
      </c>
      <c r="E5" s="98"/>
    </row>
    <row r="6" spans="1:6" ht="15.75">
      <c r="A6" s="76" t="s">
        <v>26</v>
      </c>
      <c r="B6" s="88">
        <f>'Part 2 - Calculation Worksheet '!E6</f>
        <v>0</v>
      </c>
      <c r="C6" s="99"/>
      <c r="D6" s="100" t="s">
        <v>34</v>
      </c>
      <c r="E6" s="98"/>
      <c r="F6" s="99"/>
    </row>
    <row r="7" spans="1:6" ht="15">
      <c r="A7" s="76" t="s">
        <v>27</v>
      </c>
      <c r="B7" s="87">
        <f>'Part 2 - Calculation Worksheet '!E7</f>
        <v>0</v>
      </c>
      <c r="C7" s="99"/>
      <c r="D7" s="101" t="str">
        <f>IF(F1="","FY     Total Federal Expenditures","FY "&amp;F1-1&amp;" Total Federal Expenditures")</f>
        <v>FY     Total Federal Expenditures</v>
      </c>
      <c r="F7" s="136"/>
    </row>
    <row r="8" spans="1:6" ht="15">
      <c r="A8" s="77" t="s">
        <v>25</v>
      </c>
      <c r="B8" s="102">
        <f>B6+B7</f>
        <v>0</v>
      </c>
      <c r="C8" s="99"/>
      <c r="D8" s="103" t="str">
        <f>IF(F1="","FY      Total MOE Expenditures","FY "&amp;F1-1&amp;" Total MOE Expenditures")</f>
        <v>FY      Total MOE Expenditures</v>
      </c>
      <c r="F8" s="137"/>
    </row>
    <row r="9" spans="1:6" ht="15">
      <c r="A9" s="76" t="str">
        <f>IF(F1="","FY        TANF Caseload","FY "&amp;F1-1&amp;" TANF Caseload")</f>
        <v>FY        TANF Caseload</v>
      </c>
      <c r="B9" s="86">
        <f>'Part 2 - Calculation Worksheet '!E9</f>
        <v>0</v>
      </c>
      <c r="C9" s="99"/>
      <c r="D9" s="104" t="s">
        <v>35</v>
      </c>
      <c r="F9" s="105">
        <f>(F7+F8)</f>
        <v>0</v>
      </c>
    </row>
    <row r="10" spans="1:3" ht="15">
      <c r="A10" s="76" t="str">
        <f>IF(F1="","FY        SSP Caseload","FY "&amp;F1-1&amp;" SSP Caseload")</f>
        <v>FY        SSP Caseload</v>
      </c>
      <c r="B10" s="87">
        <f>'Part 2 - Calculation Worksheet '!E10</f>
        <v>0</v>
      </c>
      <c r="C10" s="99"/>
    </row>
    <row r="11" spans="1:6" ht="15">
      <c r="A11" s="77" t="str">
        <f>IF(F1="","Total FY         Caseload","Total FY "&amp;F1-1&amp;" Caseload")</f>
        <v>Total FY         Caseload</v>
      </c>
      <c r="B11" s="102">
        <f>B9+B10</f>
        <v>0</v>
      </c>
      <c r="C11" s="99"/>
      <c r="D11" s="106" t="s">
        <v>36</v>
      </c>
      <c r="F11" s="107"/>
    </row>
    <row r="12" spans="1:6" ht="15.75">
      <c r="A12" s="99"/>
      <c r="B12" s="98"/>
      <c r="C12" s="99"/>
      <c r="D12" s="108" t="str">
        <f>IF(F1="","FY      Federal Expenditures on Assistance","FY "&amp;F1-1&amp;" Federal Expenditures on Assistance")</f>
        <v>FY      Federal Expenditures on Assistance</v>
      </c>
      <c r="F12" s="137"/>
    </row>
    <row r="13" spans="3:6" ht="15">
      <c r="C13" s="99"/>
      <c r="D13" s="108" t="str">
        <f>IF(F1="","FY      MOE Expenditures on Assistance","FY "&amp;F1-1&amp;" MOE Expenditures on Assistance")</f>
        <v>FY      MOE Expenditures on Assistance</v>
      </c>
      <c r="F13" s="137"/>
    </row>
    <row r="14" spans="1:6" ht="15.75">
      <c r="A14" s="96" t="s">
        <v>46</v>
      </c>
      <c r="B14" s="109"/>
      <c r="C14" s="99"/>
      <c r="D14" s="110" t="s">
        <v>49</v>
      </c>
      <c r="F14" s="105">
        <f>SUM(F12+F13)</f>
        <v>0</v>
      </c>
    </row>
    <row r="15" spans="1:6" ht="15">
      <c r="A15" s="111" t="str">
        <f>IF(F1="","Adjusted FY      Caseload","Adjusted FY "&amp;F1-1&amp;" Caseload")</f>
        <v>Adjusted FY      Caseload</v>
      </c>
      <c r="B15" s="112">
        <f>IF(F26=0,0,B11-F26)</f>
        <v>0</v>
      </c>
      <c r="C15" s="99"/>
      <c r="D15" s="111" t="s">
        <v>37</v>
      </c>
      <c r="F15" s="113">
        <f>IF(F9=0,0,F14/F9)</f>
        <v>0</v>
      </c>
    </row>
    <row r="16" spans="1:3" ht="15">
      <c r="A16" s="111"/>
      <c r="B16" s="114"/>
      <c r="C16" s="99"/>
    </row>
    <row r="17" spans="1:6" ht="15">
      <c r="A17" s="111"/>
      <c r="B17" s="115"/>
      <c r="C17" s="99"/>
      <c r="D17" s="106" t="s">
        <v>38</v>
      </c>
      <c r="F17" s="107"/>
    </row>
    <row r="18" spans="1:6" ht="15">
      <c r="A18" s="111"/>
      <c r="B18" s="115"/>
      <c r="C18" s="99"/>
      <c r="D18" s="116" t="s">
        <v>39</v>
      </c>
      <c r="F18" s="107">
        <f>IF(B8=0,0,F9/B8)</f>
        <v>0</v>
      </c>
    </row>
    <row r="19" spans="3:6" ht="15">
      <c r="C19" s="99"/>
      <c r="D19" s="111" t="s">
        <v>40</v>
      </c>
      <c r="F19" s="107">
        <f>IF(B8=0,0,F14/B8)</f>
        <v>0</v>
      </c>
    </row>
    <row r="20" ht="15">
      <c r="C20" s="99"/>
    </row>
    <row r="21" spans="3:6" ht="15">
      <c r="C21" s="99"/>
      <c r="D21" s="106" t="s">
        <v>41</v>
      </c>
      <c r="F21" s="105"/>
    </row>
    <row r="22" spans="3:6" ht="15">
      <c r="C22" s="99"/>
      <c r="D22" s="111" t="s">
        <v>42</v>
      </c>
      <c r="F22" s="137"/>
    </row>
    <row r="23" spans="3:6" ht="15">
      <c r="C23" s="99"/>
      <c r="D23" s="111" t="s">
        <v>43</v>
      </c>
      <c r="F23" s="117">
        <f>IF(F22=0,0,(F8-F22))</f>
        <v>0</v>
      </c>
    </row>
    <row r="24" spans="3:6" ht="15">
      <c r="C24" s="99"/>
      <c r="D24" s="111" t="s">
        <v>44</v>
      </c>
      <c r="F24" s="105">
        <f>IF(F9=0,0,((F14/F9)*F23))</f>
        <v>0</v>
      </c>
    </row>
    <row r="25" spans="3:6" ht="15">
      <c r="C25" s="99"/>
      <c r="D25" s="111"/>
      <c r="F25" s="105"/>
    </row>
    <row r="26" spans="3:6" ht="15.75">
      <c r="C26" s="99"/>
      <c r="D26" s="118" t="s">
        <v>45</v>
      </c>
      <c r="F26" s="119">
        <f>IF(F19=0,0,F24/F19)</f>
        <v>0</v>
      </c>
    </row>
    <row r="27" spans="3:6" ht="15.75">
      <c r="C27" s="99"/>
      <c r="D27" s="99"/>
      <c r="E27" s="120"/>
      <c r="F27" s="121"/>
    </row>
    <row r="28" spans="3:6" ht="15.75">
      <c r="C28" s="122"/>
      <c r="D28" s="99"/>
      <c r="E28" s="120"/>
      <c r="F28" s="121"/>
    </row>
    <row r="29" spans="4:6" ht="15.75">
      <c r="D29" s="99"/>
      <c r="E29" s="120"/>
      <c r="F29" s="121"/>
    </row>
    <row r="30" spans="4:6" ht="15">
      <c r="D30" s="99"/>
      <c r="E30" s="99"/>
      <c r="F30" s="99"/>
    </row>
    <row r="31" spans="4:6" ht="15">
      <c r="D31" s="99"/>
      <c r="E31" s="97"/>
      <c r="F31" s="99"/>
    </row>
    <row r="32" spans="1:6" ht="15">
      <c r="A32" s="116"/>
      <c r="B32" s="109"/>
      <c r="D32" s="99"/>
      <c r="E32" s="99"/>
      <c r="F32" s="99"/>
    </row>
    <row r="33" spans="4:6" ht="15">
      <c r="D33" s="122"/>
      <c r="E33" s="122"/>
      <c r="F33" s="122"/>
    </row>
  </sheetData>
  <sheetProtection sheet="1" objects="1" scenarios="1"/>
  <dataValidations count="11">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State Name" prompt="State name appears automatically when entered on the Calculation Worksheet in cell A1." sqref="A1"/>
    <dataValidation allowBlank="1" showInputMessage="1" showErrorMessage="1" promptTitle="Do NOT Enter Data" prompt="Caseload data will automatically appear when entered on the Calculation Worksheet" sqref="B10"/>
    <dataValidation allowBlank="1" showInputMessage="1" showErrorMessage="1" promptTitle="Do NOT Enter Data" prompt="Caseload data will automatically appear when entered on the Calculation Worksheet" sqref="B7"/>
    <dataValidation allowBlank="1" showInputMessage="1" showErrorMessage="1" promptTitle="Do NOT Enter Data " prompt="Caseload data will automatically appear when entered on the Calculation Worksheet" sqref="B9"/>
    <dataValidation allowBlank="1" showInputMessage="1" showErrorMessage="1" promptTitle="Do NOT Enter Data" prompt="Caseload data will automatically appear when entered on the Calculation Worksheet" sqref="B6"/>
    <dataValidation type="whole" operator="greaterThan" allowBlank="1" showInputMessage="1" showErrorMessage="1" promptTitle="Required MOE Amount" prompt="Enter the dollar amount of the required minimum basic MOE." errorTitle="Required MOE Amount" error="You must enter the dollar amount (a whole number) of your MOE requirement." sqref="F22">
      <formula1>100</formula1>
    </dataValidation>
    <dataValidation type="whole" operator="greaterThan" allowBlank="1" showInputMessage="1" showErrorMessage="1" errorTitle="Federal Expenditures" error="You must enter a whole number greater than 0." sqref="F7">
      <formula1>0</formula1>
    </dataValidation>
    <dataValidation type="whole" operator="greaterThanOrEqual" allowBlank="1" showInputMessage="1" showErrorMessage="1" errorTitle="MOE Expenditures" error="You must enter a whole number greater than 0." sqref="F8">
      <formula1>0</formula1>
    </dataValidation>
    <dataValidation type="whole" operator="greaterThan" allowBlank="1" showInputMessage="1" showErrorMessage="1" errorTitle="Fed. Exp. on Assistance" error="You must enter a whole number greater than 0." sqref="F12">
      <formula1>0</formula1>
    </dataValidation>
    <dataValidation type="whole" operator="greaterThan" allowBlank="1" showInputMessage="1" showErrorMessage="1" errorTitle="MOE Exp. on Assistance" error="You must enter a whole number greater than 0." sqref="F13">
      <formula1>0</formula1>
    </dataValidation>
  </dataValidations>
  <printOptions horizontalCentered="1"/>
  <pageMargins left="0.5" right="0.5" top="0.75" bottom="0.25" header="0.5" footer="0.5"/>
  <pageSetup fitToHeight="0" fitToWidth="1" horizontalDpi="600" verticalDpi="600" orientation="portrait"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JLSiegel</dc:creator>
  <cp:keywords/>
  <dc:description/>
  <cp:lastModifiedBy>JLSiegel</cp:lastModifiedBy>
  <cp:lastPrinted>2008-01-22T21:24:48Z</cp:lastPrinted>
  <dcterms:created xsi:type="dcterms:W3CDTF">2006-05-25T21:33:52Z</dcterms:created>
  <dcterms:modified xsi:type="dcterms:W3CDTF">2008-01-22T22:44:54Z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