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1"/>
  </bookViews>
  <sheets>
    <sheet name="State, Local, Tribal" sheetId="1" r:id="rId1"/>
    <sheet name="Private For Profit" sheetId="2" r:id="rId2"/>
    <sheet name="Private NOT For Profit" sheetId="3" r:id="rId3"/>
    <sheet name="Indviduals" sheetId="4" r:id="rId4"/>
    <sheet name="Burden Summary" sheetId="5" r:id="rId5"/>
  </sheets>
  <definedNames>
    <definedName name="_xlnm.Print_Area" localSheetId="3">'Indviduals'!$A$1:$J$13</definedName>
    <definedName name="_xlnm.Print_Area" localSheetId="1">'Private For Profit'!$A$1:$L$24</definedName>
    <definedName name="_xlnm.Print_Area" localSheetId="2">'Private NOT For Profit'!$A$1:$I$75</definedName>
    <definedName name="_xlnm.Print_Area" localSheetId="0">'State, Local, Tribal'!$A$1:$I$63</definedName>
  </definedNames>
  <calcPr fullCalcOnLoad="1"/>
</workbook>
</file>

<file path=xl/sharedStrings.xml><?xml version="1.0" encoding="utf-8"?>
<sst xmlns="http://schemas.openxmlformats.org/spreadsheetml/2006/main" count="372" uniqueCount="238">
  <si>
    <t>FNS Food Distribution Programs Burden Hour Estimates</t>
  </si>
  <si>
    <t xml:space="preserve">Sec. of Regs. </t>
  </si>
  <si>
    <t xml:space="preserve"> Title </t>
  </si>
  <si>
    <t xml:space="preserve">Form No. </t>
  </si>
  <si>
    <t>Est. No. of Respondents</t>
  </si>
  <si>
    <t>Total Annual Responses</t>
  </si>
  <si>
    <t>Cash In Lieu of Donated Foods for Nonresidential Child and Adult Care Institutions</t>
  </si>
  <si>
    <t>FNS-44</t>
  </si>
  <si>
    <t>Burden Contained in Docket #0584-0078</t>
  </si>
  <si>
    <t xml:space="preserve">FNS-10 </t>
  </si>
  <si>
    <t xml:space="preserve">Burden Contained in Docket #0584-0002 </t>
  </si>
  <si>
    <t>Cash In Lieu of Donated Foods for Nonresidential Child Care Institutions</t>
  </si>
  <si>
    <t xml:space="preserve"> </t>
  </si>
  <si>
    <t>Funds for States That Have Phased Out Facilities</t>
  </si>
  <si>
    <t>Federal/State Agreements</t>
  </si>
  <si>
    <t>FNS-74</t>
  </si>
  <si>
    <t>Burden Contained in Docket #0584-0067</t>
  </si>
  <si>
    <t>247.4(a)(2) &amp; (b) &amp; (c)</t>
  </si>
  <si>
    <t>State/Local Agreements</t>
  </si>
  <si>
    <t>247.6(a-c)</t>
  </si>
  <si>
    <t>State Plan</t>
  </si>
  <si>
    <t>247.6(d)</t>
  </si>
  <si>
    <t>State Plan Amendments</t>
  </si>
  <si>
    <t>247.7(a)</t>
  </si>
  <si>
    <t>Applications of Local Agencies</t>
  </si>
  <si>
    <t>247.8 &amp; 247.16(a)</t>
  </si>
  <si>
    <t>Applications/Recertifications</t>
  </si>
  <si>
    <t>247.19(a)</t>
  </si>
  <si>
    <t>Agreement to Prevent Dual Participation</t>
  </si>
  <si>
    <t>247.23(b)</t>
  </si>
  <si>
    <t>State Provision of Administrative Funds</t>
  </si>
  <si>
    <t>Closeout Procedures</t>
  </si>
  <si>
    <t>Receipt, Disposal, and Inventory of Donated Foods</t>
  </si>
  <si>
    <t>FNS-153</t>
  </si>
  <si>
    <t>Civil Rights Participation Data</t>
  </si>
  <si>
    <t>FNS-191</t>
  </si>
  <si>
    <t>Burden Contained In Docket # 0584-0025</t>
  </si>
  <si>
    <t>247.31(c)</t>
  </si>
  <si>
    <t>Audit Responses</t>
  </si>
  <si>
    <t>Management Reviews</t>
  </si>
  <si>
    <t xml:space="preserve">Record of Use of Funds </t>
  </si>
  <si>
    <t>247.28(b)</t>
  </si>
  <si>
    <t xml:space="preserve">Records of Receipt, Disposal &amp; Inventory of Donated Foods </t>
  </si>
  <si>
    <t>247.29(a)</t>
  </si>
  <si>
    <t xml:space="preserve">Records of Fair Hearing Proceedings </t>
  </si>
  <si>
    <t>247.30(d)(3)</t>
  </si>
  <si>
    <t>Records of Participant Claims</t>
  </si>
  <si>
    <t xml:space="preserve">250.12(b) </t>
  </si>
  <si>
    <t>Distributing Agency/Recipient Agency Agreement</t>
  </si>
  <si>
    <t>250.12(e) &amp; 250.14(d)</t>
  </si>
  <si>
    <t xml:space="preserve">Storage Facility Agreements </t>
  </si>
  <si>
    <t xml:space="preserve">250.12(f) &amp; 250.30(c)  </t>
  </si>
  <si>
    <t xml:space="preserve">Processing Agreements With Distributing Agencies/Recipient Agencies </t>
  </si>
  <si>
    <t xml:space="preserve">250.13(i) </t>
  </si>
  <si>
    <t>Notification of Suspected Embezzlement, Misuse, Theft, etc.</t>
  </si>
  <si>
    <t xml:space="preserve">250.14(a)(2) </t>
  </si>
  <si>
    <t>Noncommercial Warehouse Evaluation</t>
  </si>
  <si>
    <t>Cost Comparison of Existing Warehouse System with Commercial System</t>
  </si>
  <si>
    <t xml:space="preserve">250.14(e) </t>
  </si>
  <si>
    <t xml:space="preserve">250.14(f) </t>
  </si>
  <si>
    <t xml:space="preserve">Recipient Agency Excessive Inventories </t>
  </si>
  <si>
    <t>250.15(a)</t>
  </si>
  <si>
    <t>Distribution Charges</t>
  </si>
  <si>
    <t xml:space="preserve">250.15(f)(4) </t>
  </si>
  <si>
    <t xml:space="preserve">Excess Funds Justification </t>
  </si>
  <si>
    <t>250.17(b) &amp; 250.30(o)</t>
  </si>
  <si>
    <t xml:space="preserve">Processing Inventory Reports </t>
  </si>
  <si>
    <t>250.17(c) &amp; 250.30(m)</t>
  </si>
  <si>
    <t xml:space="preserve">Processing Performance Reports </t>
  </si>
  <si>
    <t>Mulit-State Processor’s Response to CPA Audit Deficiencies</t>
  </si>
  <si>
    <t xml:space="preserve">250.19(b) </t>
  </si>
  <si>
    <t>Distributing Agency's Management Evaluation System</t>
  </si>
  <si>
    <t>Reporting Irregularities Found Through Complaints</t>
  </si>
  <si>
    <t xml:space="preserve">250.30(k) </t>
  </si>
  <si>
    <t xml:space="preserve">Processing Refund Applications </t>
  </si>
  <si>
    <t>Processing Contract Preparation Approval and Submission to FNS</t>
  </si>
  <si>
    <t xml:space="preserve">250.30(s) </t>
  </si>
  <si>
    <t xml:space="preserve">Processing Manual </t>
  </si>
  <si>
    <t xml:space="preserve">Contract Provisions Between RAs and  Food Service Management Companies  </t>
  </si>
  <si>
    <t xml:space="preserve">250.69(a) &amp; 250.70(a) </t>
  </si>
  <si>
    <t>Emergency Organization Feeding Application to State for Disasters and Situations of Distress</t>
  </si>
  <si>
    <t xml:space="preserve">250.69(g) </t>
  </si>
  <si>
    <t>State Written Request for Replacement of Donated Disaster Foods</t>
  </si>
  <si>
    <t>250.13(k) &amp; 250.17(d)</t>
  </si>
  <si>
    <t xml:space="preserve">Commodity Acceptability Reports </t>
  </si>
  <si>
    <t xml:space="preserve">FNS-663 </t>
  </si>
  <si>
    <t>Ordering Donated Foods and Their Provision to School Food Authorities</t>
  </si>
  <si>
    <t>FNS-52</t>
  </si>
  <si>
    <t>250.10(b) &amp; 250.12(a)</t>
  </si>
  <si>
    <t>USDA Agreements with Private Agencies/Distributing Agencies</t>
  </si>
  <si>
    <t>Distributing Agency Agreements with Recipient Agencies</t>
  </si>
  <si>
    <t xml:space="preserve">250.12(e) &amp; 250.14(d) </t>
  </si>
  <si>
    <t xml:space="preserve">Storage Facility Agreement </t>
  </si>
  <si>
    <t xml:space="preserve">Processing Contracts </t>
  </si>
  <si>
    <t xml:space="preserve">250.13(a)(1)(v) </t>
  </si>
  <si>
    <t xml:space="preserve">Distributing Agency Documentation for the Transfer of Donated Foods </t>
  </si>
  <si>
    <t xml:space="preserve">250.13(a)(5) </t>
  </si>
  <si>
    <t>Distributing Agency Documentation of Method Used to Determine Commodity Value</t>
  </si>
  <si>
    <t xml:space="preserve">250.14(c) </t>
  </si>
  <si>
    <t xml:space="preserve">Storage Facility Reviews </t>
  </si>
  <si>
    <t xml:space="preserve">Physical Inventory Records </t>
  </si>
  <si>
    <t xml:space="preserve">250.15(f) </t>
  </si>
  <si>
    <t xml:space="preserve">Segregating Operating Funds </t>
  </si>
  <si>
    <t>250.16 &amp; 250.30</t>
  </si>
  <si>
    <t xml:space="preserve">Maintenance of Records (Including Processor Contracts)   </t>
  </si>
  <si>
    <t xml:space="preserve">250.18(b) </t>
  </si>
  <si>
    <t>Multi-State Processor CPA Audits</t>
  </si>
  <si>
    <t xml:space="preserve">250.19(b)  </t>
  </si>
  <si>
    <t xml:space="preserve">Maintain Management Evaluation &amp; Review Records </t>
  </si>
  <si>
    <t xml:space="preserve">Distributing Agency Complaint Records </t>
  </si>
  <si>
    <t xml:space="preserve">Recordkeeping Requirements for All Processors </t>
  </si>
  <si>
    <t xml:space="preserve">RA Recordkeeping and Reviews of Food Service Management Companies  </t>
  </si>
  <si>
    <t xml:space="preserve">250.64(f) </t>
  </si>
  <si>
    <t xml:space="preserve">Records and Reports in the Pacific Islands </t>
  </si>
  <si>
    <t>Correctional Institutions</t>
  </si>
  <si>
    <t>251.2(c) &amp; 251.5(a)</t>
  </si>
  <si>
    <t>251.4(g)</t>
  </si>
  <si>
    <t>Availability and Control of Commodities</t>
  </si>
  <si>
    <t>251.4(j)</t>
  </si>
  <si>
    <t>Inter Agency Agreements</t>
  </si>
  <si>
    <t>251.4(l)</t>
  </si>
  <si>
    <t>Commodity Losses and Claims Determinations</t>
  </si>
  <si>
    <t xml:space="preserve">251.6(b)  </t>
  </si>
  <si>
    <t>State Agency Distribution Plan</t>
  </si>
  <si>
    <t xml:space="preserve">Report of State Administrative Cost Matching Requirements </t>
  </si>
  <si>
    <t>FNS-667</t>
  </si>
  <si>
    <t>251.10(e)</t>
  </si>
  <si>
    <t>Monitoring Eligible Recipient Agencies</t>
  </si>
  <si>
    <t>Federal-State Agreements</t>
  </si>
  <si>
    <t>State Agency-Eligible Recipient Agency Agreements</t>
  </si>
  <si>
    <t>Documentation of Transfer of Section 32 Commodities</t>
  </si>
  <si>
    <t>251.4(h)</t>
  </si>
  <si>
    <t>Inter-Agency Agreements</t>
  </si>
  <si>
    <t>251.4(l)(5)</t>
  </si>
  <si>
    <t>Claims and Adjustments</t>
  </si>
  <si>
    <t>Funds Paid to Eligible Recipient Agencies for Storage and Distribution</t>
  </si>
  <si>
    <t>Eligibility Determination and Collection of Participating Household Information</t>
  </si>
  <si>
    <t>253.5(a) &amp; 254.3(a)</t>
  </si>
  <si>
    <t>Plans of Operation</t>
  </si>
  <si>
    <t>253.7 &amp; 254.3(a)</t>
  </si>
  <si>
    <t>Certification of Household to Participate</t>
  </si>
  <si>
    <t>253.3(c)</t>
  </si>
  <si>
    <t xml:space="preserve">Prime Vendor Pilot </t>
  </si>
  <si>
    <t>253.8(b) &amp; 254.3(a)</t>
  </si>
  <si>
    <t>Commodity Inventories</t>
  </si>
  <si>
    <t>FNS-152</t>
  </si>
  <si>
    <t>253.8(f) &amp; 254.3(a)</t>
  </si>
  <si>
    <t>FNS-57</t>
  </si>
  <si>
    <t>Records and Reports:</t>
  </si>
  <si>
    <t>Household Applications</t>
  </si>
  <si>
    <t>Reporting Changes</t>
  </si>
  <si>
    <t>Disposal of Out of Condition Commodities</t>
  </si>
  <si>
    <t>ITO Applications</t>
  </si>
  <si>
    <t>Damaged or Out of Condition Commodities</t>
  </si>
  <si>
    <t>Financial Status Reports</t>
  </si>
  <si>
    <t>253.5(i) &amp; 254.3(a)</t>
  </si>
  <si>
    <t>Monitoring and Review of Program Operations</t>
  </si>
  <si>
    <t>253.5(j) &amp; 254.3(a)</t>
  </si>
  <si>
    <t>Investigations and Complaints</t>
  </si>
  <si>
    <t>253.7(h) &amp; 254.3(a)</t>
  </si>
  <si>
    <t>Fair Hearings</t>
  </si>
  <si>
    <t>253.11(b) &amp; 254.3(a)</t>
  </si>
  <si>
    <t xml:space="preserve">Management of Administration Funds </t>
  </si>
  <si>
    <t>Cash In Lieu of Donated Foods for Commodity Schools</t>
  </si>
  <si>
    <t>Funds for SAs That Have Phased Out Facilities</t>
  </si>
  <si>
    <t>247.29(a) &amp; (b)(2)(ii)</t>
  </si>
  <si>
    <t>247.4(a)(1) &amp; (b)</t>
  </si>
  <si>
    <t>251.9(e) &amp; 251.10(d) (1)</t>
  </si>
  <si>
    <t>251.10(a) (2)</t>
  </si>
  <si>
    <t>Est. No. of Recordkeepers</t>
  </si>
  <si>
    <t>Total Annual Records</t>
  </si>
  <si>
    <t>Receipt, Disposal, and Inventory of Commodities</t>
  </si>
  <si>
    <t xml:space="preserve">250.10(b) &amp; 250.12 (a) </t>
  </si>
  <si>
    <t>USDA Agreements with Private Agencies and Distributing Agencies</t>
  </si>
  <si>
    <t xml:space="preserve">250.14(a) (4)(iv) </t>
  </si>
  <si>
    <t>Distributing Agency's Physical Inventory Reporting</t>
  </si>
  <si>
    <t>Final Food Service Management Rule</t>
  </si>
  <si>
    <t xml:space="preserve">250.67(a) (2)(ii) </t>
  </si>
  <si>
    <t>250.12(f) &amp; 250.30(c)(1)</t>
  </si>
  <si>
    <t>247.29(a)&amp; (b)(3)</t>
  </si>
  <si>
    <t>250.30(c)(4)</t>
  </si>
  <si>
    <t>251.2(c)(2) &amp; 251.5(a)</t>
  </si>
  <si>
    <t>251.10(a)(1)</t>
  </si>
  <si>
    <t>251.10(a)(3)</t>
  </si>
  <si>
    <t xml:space="preserve">Federal-State Agreements and State Agency Recipient Agency Agreements  </t>
  </si>
  <si>
    <t xml:space="preserve">251.2(c )(1) </t>
  </si>
  <si>
    <t xml:space="preserve">Records for Disaster Organizations Maintain Applications </t>
  </si>
  <si>
    <t>Damaged, or Out of Condition Commodities</t>
  </si>
  <si>
    <t>No. of Responses per Respondent</t>
  </si>
  <si>
    <t>REPORTING</t>
  </si>
  <si>
    <t>Est. total Burden</t>
  </si>
  <si>
    <t>Est. total Hours per Response</t>
  </si>
  <si>
    <t>RECORDKEEPING</t>
  </si>
  <si>
    <t>253.5(h) &amp; 254.4(a)</t>
  </si>
  <si>
    <t>TOTAL RECORDKEEPING</t>
  </si>
  <si>
    <t>TOTAL REPORTING</t>
  </si>
  <si>
    <t>Est. # of Records per Recordkeeper</t>
  </si>
  <si>
    <t>Est. total Hours per Record</t>
  </si>
  <si>
    <t xml:space="preserve">REPORTING </t>
  </si>
  <si>
    <t>Reporting</t>
  </si>
  <si>
    <t>Recordkeeping</t>
  </si>
  <si>
    <t xml:space="preserve">TOTAL </t>
  </si>
  <si>
    <t>PRIVATE - FOR PROFIT</t>
  </si>
  <si>
    <t>PRIVATE - NOT FOR PROFIT</t>
  </si>
  <si>
    <t>SUMMERY OF PRIVATE - NOT FOR PROFIT BURDEN</t>
  </si>
  <si>
    <t>INDIVIDUAL OR HOUSEHOLD</t>
  </si>
  <si>
    <t>STATE, LOCAL, AND TRIBAL GOVERNMENTS</t>
  </si>
  <si>
    <t>SUMMERY OF STATE, LOCAL, AND TRIBAL GOVERNMENT BURDEN</t>
  </si>
  <si>
    <t>State, Local, and Tribal Governments</t>
  </si>
  <si>
    <t>Private Not for Profit</t>
  </si>
  <si>
    <t>Privatel For Profit</t>
  </si>
  <si>
    <t>Individual</t>
  </si>
  <si>
    <t xml:space="preserve">SUMMARY OF BURDEN </t>
  </si>
  <si>
    <t>TOTAL: Summary of Private For Profit Burden</t>
  </si>
  <si>
    <t>250.13(f)</t>
  </si>
  <si>
    <t>Report of Shipment Received, Over, Short, and/or Damaged</t>
  </si>
  <si>
    <t>250.17(a)</t>
  </si>
  <si>
    <t>Commodity Inventory Report</t>
  </si>
  <si>
    <t>FNS-155</t>
  </si>
  <si>
    <t>250.17(e)</t>
  </si>
  <si>
    <t>Other Reporting</t>
  </si>
  <si>
    <t xml:space="preserve">      State Option Contract Program</t>
  </si>
  <si>
    <t xml:space="preserve">      Multi-Commodity Food Requisition</t>
  </si>
  <si>
    <t>FNS-53</t>
  </si>
  <si>
    <t>250.12(a) &amp; 250.42(c )</t>
  </si>
  <si>
    <t>Distributing Agency Agreements/Agreements for Cash in Lieu of Commodities</t>
  </si>
  <si>
    <t>250.13(a)(6)</t>
  </si>
  <si>
    <t>Destination Data for Delivery of Donated Foods</t>
  </si>
  <si>
    <t>250.69(f)</t>
  </si>
  <si>
    <t>State Report of Commodities Distributed for Disaster Relief</t>
  </si>
  <si>
    <t>FNS-292</t>
  </si>
  <si>
    <t>250.53 &amp; 250.54</t>
  </si>
  <si>
    <t xml:space="preserve">250.30(l) </t>
  </si>
  <si>
    <t>250.30(m)</t>
  </si>
  <si>
    <t>Processor's Monthly Performance Reports and Processor's Inventory Reports</t>
  </si>
  <si>
    <t>FNS-519A &amp; 519B</t>
  </si>
  <si>
    <t>SUMMARY OF PRIVATE FOR PROFIT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</si>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</sst>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"/>
    <numFmt numFmtId="172" formatCode="#,##0.000"/>
  </numFmts>
  <fonts count="14">
    <font>
      <sz val="10"/>
      <name val="Arial"/>
      <family val="0"/>
    </font>
    <font>
      <sz val="12"/>
      <name val="Book Antiqua"/>
      <family val="1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7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 indent="4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top" wrapText="1"/>
    </xf>
    <xf numFmtId="1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71" fontId="4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171" fontId="4" fillId="0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4" fillId="2" borderId="1" xfId="0" applyFont="1" applyFill="1" applyBorder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171" fontId="13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171" fontId="4" fillId="0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171" fontId="4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171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171" fontId="4" fillId="2" borderId="8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top" wrapText="1"/>
    </xf>
    <xf numFmtId="172" fontId="4" fillId="0" borderId="8" xfId="0" applyNumberFormat="1" applyFont="1" applyFill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171" fontId="4" fillId="2" borderId="5" xfId="0" applyNumberFormat="1" applyFont="1" applyFill="1" applyBorder="1" applyAlignment="1">
      <alignment horizontal="right" vertical="center" wrapText="1"/>
    </xf>
    <xf numFmtId="171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4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71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12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8" xfId="0" applyFont="1" applyBorder="1" applyAlignment="1">
      <alignment horizontal="right" vertical="center" wrapText="1"/>
    </xf>
    <xf numFmtId="171" fontId="13" fillId="0" borderId="8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171" fontId="13" fillId="0" borderId="8" xfId="0" applyNumberFormat="1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2" fontId="4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4" fillId="0" borderId="1" xfId="0" applyNumberFormat="1" applyFont="1" applyBorder="1" applyAlignment="1">
      <alignment horizontal="right" vertical="top" wrapText="1"/>
    </xf>
    <xf numFmtId="172" fontId="4" fillId="0" borderId="5" xfId="0" applyNumberFormat="1" applyFont="1" applyFill="1" applyBorder="1" applyAlignment="1">
      <alignment horizontal="right" vertical="top" wrapText="1"/>
    </xf>
    <xf numFmtId="171" fontId="4" fillId="0" borderId="5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90" zoomScaleSheetLayoutView="90" workbookViewId="0" topLeftCell="A23">
      <selection activeCell="A57" sqref="A57:I61"/>
    </sheetView>
  </sheetViews>
  <sheetFormatPr defaultColWidth="9.140625" defaultRowHeight="12.75"/>
  <cols>
    <col min="1" max="1" width="3.57421875" style="0" customWidth="1"/>
    <col min="2" max="2" width="13.140625" style="0" customWidth="1"/>
    <col min="3" max="3" width="32.7109375" style="0" customWidth="1"/>
    <col min="4" max="4" width="12.00390625" style="0" customWidth="1"/>
    <col min="5" max="7" width="12.7109375" style="0" customWidth="1"/>
    <col min="8" max="8" width="15.7109375" style="0" customWidth="1"/>
    <col min="9" max="9" width="12.7109375" style="0" customWidth="1"/>
    <col min="10" max="10" width="13.8515625" style="0" customWidth="1"/>
    <col min="11" max="11" width="14.421875" style="0" customWidth="1"/>
  </cols>
  <sheetData>
    <row r="1" spans="2:8" ht="18">
      <c r="B1" s="12"/>
      <c r="C1" s="131" t="s">
        <v>0</v>
      </c>
      <c r="D1" s="131"/>
      <c r="E1" s="131"/>
      <c r="F1" s="131"/>
      <c r="G1" s="131"/>
      <c r="H1" s="131"/>
    </row>
    <row r="2" spans="3:9" ht="18">
      <c r="C2" s="131" t="s">
        <v>176</v>
      </c>
      <c r="D2" s="132"/>
      <c r="E2" s="132"/>
      <c r="F2" s="132"/>
      <c r="G2" s="132"/>
      <c r="H2" s="132"/>
      <c r="I2" s="14" t="s">
        <v>12</v>
      </c>
    </row>
    <row r="3" spans="3:9" ht="18">
      <c r="C3" s="15"/>
      <c r="D3" s="12"/>
      <c r="E3" s="12"/>
      <c r="F3" s="12"/>
      <c r="G3" s="12"/>
      <c r="H3" s="12"/>
      <c r="I3" s="14"/>
    </row>
    <row r="4" spans="1:9" ht="12.75">
      <c r="A4" s="16" t="s">
        <v>12</v>
      </c>
      <c r="C4" s="123"/>
      <c r="D4" s="123"/>
      <c r="E4" s="124" t="s">
        <v>206</v>
      </c>
      <c r="F4" s="123"/>
      <c r="G4" s="2"/>
      <c r="H4" s="2"/>
      <c r="I4" s="2"/>
    </row>
    <row r="5" spans="1:9" ht="19.5" customHeight="1">
      <c r="A5" s="17" t="s">
        <v>189</v>
      </c>
      <c r="C5" s="2"/>
      <c r="D5" s="2"/>
      <c r="E5" s="2"/>
      <c r="F5" s="2"/>
      <c r="G5" s="2"/>
      <c r="H5" s="2"/>
      <c r="I5" s="2"/>
    </row>
    <row r="6" spans="1:9" ht="38.25">
      <c r="A6" s="2"/>
      <c r="B6" s="22" t="s">
        <v>1</v>
      </c>
      <c r="C6" s="22" t="s">
        <v>2</v>
      </c>
      <c r="D6" s="22" t="s">
        <v>3</v>
      </c>
      <c r="E6" s="22" t="s">
        <v>4</v>
      </c>
      <c r="F6" s="23" t="s">
        <v>188</v>
      </c>
      <c r="G6" s="22" t="s">
        <v>5</v>
      </c>
      <c r="H6" s="22" t="s">
        <v>191</v>
      </c>
      <c r="I6" s="22" t="s">
        <v>190</v>
      </c>
    </row>
    <row r="7" spans="1:9" ht="36">
      <c r="A7" s="2"/>
      <c r="B7" s="5">
        <v>240.4</v>
      </c>
      <c r="C7" s="3" t="s">
        <v>6</v>
      </c>
      <c r="D7" s="3" t="s">
        <v>7</v>
      </c>
      <c r="E7" s="133" t="s">
        <v>8</v>
      </c>
      <c r="F7" s="133"/>
      <c r="G7" s="133"/>
      <c r="H7" s="133"/>
      <c r="I7" s="133"/>
    </row>
    <row r="8" spans="1:9" ht="24">
      <c r="A8" s="2"/>
      <c r="B8" s="5">
        <v>240.5</v>
      </c>
      <c r="C8" s="3" t="s">
        <v>163</v>
      </c>
      <c r="D8" s="3" t="s">
        <v>9</v>
      </c>
      <c r="E8" s="133" t="s">
        <v>10</v>
      </c>
      <c r="F8" s="133"/>
      <c r="G8" s="133"/>
      <c r="H8" s="133"/>
      <c r="I8" s="133"/>
    </row>
    <row r="9" spans="1:9" ht="24">
      <c r="A9" s="2"/>
      <c r="B9" s="5">
        <v>240.6</v>
      </c>
      <c r="C9" s="3" t="s">
        <v>164</v>
      </c>
      <c r="D9" s="3" t="s">
        <v>9</v>
      </c>
      <c r="E9" s="133" t="s">
        <v>10</v>
      </c>
      <c r="F9" s="133"/>
      <c r="G9" s="133"/>
      <c r="H9" s="133"/>
      <c r="I9" s="133"/>
    </row>
    <row r="10" spans="1:9" ht="24">
      <c r="A10" s="2"/>
      <c r="B10" s="5" t="s">
        <v>166</v>
      </c>
      <c r="C10" s="3" t="s">
        <v>14</v>
      </c>
      <c r="D10" s="3" t="s">
        <v>15</v>
      </c>
      <c r="E10" s="133" t="s">
        <v>16</v>
      </c>
      <c r="F10" s="133"/>
      <c r="G10" s="133"/>
      <c r="H10" s="133"/>
      <c r="I10" s="133"/>
    </row>
    <row r="11" spans="1:9" ht="24">
      <c r="A11" s="2"/>
      <c r="B11" s="5" t="s">
        <v>17</v>
      </c>
      <c r="C11" s="3" t="s">
        <v>18</v>
      </c>
      <c r="D11" s="3"/>
      <c r="E11" s="7">
        <v>50</v>
      </c>
      <c r="F11" s="7">
        <v>1</v>
      </c>
      <c r="G11" s="6">
        <f aca="true" t="shared" si="0" ref="G11:G18">(E11*F11)</f>
        <v>50</v>
      </c>
      <c r="H11" s="7">
        <v>2</v>
      </c>
      <c r="I11" s="6">
        <f aca="true" t="shared" si="1" ref="I11:I18">(G11*H11)</f>
        <v>100</v>
      </c>
    </row>
    <row r="12" spans="1:9" ht="12.75">
      <c r="A12" s="2"/>
      <c r="B12" s="103" t="s">
        <v>19</v>
      </c>
      <c r="C12" s="3" t="s">
        <v>20</v>
      </c>
      <c r="D12" s="3"/>
      <c r="E12" s="7">
        <v>1</v>
      </c>
      <c r="F12" s="7">
        <v>1</v>
      </c>
      <c r="G12" s="6">
        <f t="shared" si="0"/>
        <v>1</v>
      </c>
      <c r="H12" s="7">
        <v>50</v>
      </c>
      <c r="I12" s="6">
        <f t="shared" si="1"/>
        <v>50</v>
      </c>
    </row>
    <row r="13" spans="1:9" ht="12.75">
      <c r="A13" s="2"/>
      <c r="B13" s="5" t="s">
        <v>21</v>
      </c>
      <c r="C13" s="3" t="s">
        <v>22</v>
      </c>
      <c r="D13" s="3"/>
      <c r="E13" s="7">
        <v>35</v>
      </c>
      <c r="F13" s="7">
        <v>1</v>
      </c>
      <c r="G13" s="6">
        <f t="shared" si="0"/>
        <v>35</v>
      </c>
      <c r="H13" s="7">
        <v>5</v>
      </c>
      <c r="I13" s="6">
        <f t="shared" si="1"/>
        <v>175</v>
      </c>
    </row>
    <row r="14" spans="1:9" ht="12.75">
      <c r="A14" s="2"/>
      <c r="B14" s="5" t="s">
        <v>23</v>
      </c>
      <c r="C14" s="3" t="s">
        <v>24</v>
      </c>
      <c r="D14" s="3"/>
      <c r="E14" s="7">
        <v>30</v>
      </c>
      <c r="F14" s="7">
        <v>1</v>
      </c>
      <c r="G14" s="6">
        <f t="shared" si="0"/>
        <v>30</v>
      </c>
      <c r="H14" s="7">
        <v>2</v>
      </c>
      <c r="I14" s="6">
        <f t="shared" si="1"/>
        <v>60</v>
      </c>
    </row>
    <row r="15" spans="1:9" ht="12.75">
      <c r="A15" s="2"/>
      <c r="B15" s="5" t="s">
        <v>27</v>
      </c>
      <c r="C15" s="3" t="s">
        <v>28</v>
      </c>
      <c r="D15" s="3"/>
      <c r="E15" s="7">
        <v>60</v>
      </c>
      <c r="F15" s="7">
        <v>1</v>
      </c>
      <c r="G15" s="6">
        <f t="shared" si="0"/>
        <v>60</v>
      </c>
      <c r="H15" s="7">
        <v>1</v>
      </c>
      <c r="I15" s="6">
        <f t="shared" si="1"/>
        <v>60</v>
      </c>
    </row>
    <row r="16" spans="1:9" ht="12.75">
      <c r="A16" s="2"/>
      <c r="B16" s="5" t="s">
        <v>29</v>
      </c>
      <c r="C16" s="3" t="s">
        <v>30</v>
      </c>
      <c r="D16" s="3"/>
      <c r="E16" s="7">
        <v>20</v>
      </c>
      <c r="F16" s="3">
        <v>0.25</v>
      </c>
      <c r="G16" s="6">
        <f t="shared" si="0"/>
        <v>5</v>
      </c>
      <c r="H16" s="7">
        <v>150</v>
      </c>
      <c r="I16" s="6">
        <f t="shared" si="1"/>
        <v>750</v>
      </c>
    </row>
    <row r="17" spans="1:9" ht="12.75">
      <c r="A17" s="2"/>
      <c r="B17" s="5">
        <v>247.26</v>
      </c>
      <c r="C17" s="3" t="s">
        <v>31</v>
      </c>
      <c r="D17" s="3"/>
      <c r="E17" s="7">
        <v>20</v>
      </c>
      <c r="F17" s="7">
        <v>1</v>
      </c>
      <c r="G17" s="6">
        <f t="shared" si="0"/>
        <v>20</v>
      </c>
      <c r="H17" s="7">
        <v>8</v>
      </c>
      <c r="I17" s="6">
        <f t="shared" si="1"/>
        <v>160</v>
      </c>
    </row>
    <row r="18" spans="1:9" ht="24">
      <c r="A18" s="2"/>
      <c r="B18" s="5" t="s">
        <v>165</v>
      </c>
      <c r="C18" s="3" t="s">
        <v>32</v>
      </c>
      <c r="D18" s="3" t="s">
        <v>33</v>
      </c>
      <c r="E18" s="7">
        <v>20</v>
      </c>
      <c r="F18" s="7">
        <v>12</v>
      </c>
      <c r="G18" s="6">
        <f t="shared" si="0"/>
        <v>240</v>
      </c>
      <c r="H18" s="7">
        <v>6.3</v>
      </c>
      <c r="I18" s="6">
        <f t="shared" si="1"/>
        <v>1512</v>
      </c>
    </row>
    <row r="19" spans="1:9" ht="24">
      <c r="A19" s="2"/>
      <c r="B19" s="5" t="s">
        <v>179</v>
      </c>
      <c r="C19" s="3" t="s">
        <v>34</v>
      </c>
      <c r="D19" s="3" t="s">
        <v>35</v>
      </c>
      <c r="E19" s="133" t="s">
        <v>36</v>
      </c>
      <c r="F19" s="133"/>
      <c r="G19" s="133"/>
      <c r="H19" s="133"/>
      <c r="I19" s="133"/>
    </row>
    <row r="20" spans="1:9" ht="12.75">
      <c r="A20" s="2"/>
      <c r="B20" s="5" t="s">
        <v>37</v>
      </c>
      <c r="C20" s="3" t="s">
        <v>38</v>
      </c>
      <c r="D20" s="3"/>
      <c r="E20" s="7">
        <v>20</v>
      </c>
      <c r="F20" s="7">
        <v>4</v>
      </c>
      <c r="G20" s="7">
        <f>(E20*F20)</f>
        <v>80</v>
      </c>
      <c r="H20" s="7">
        <v>40</v>
      </c>
      <c r="I20" s="6">
        <f aca="true" t="shared" si="2" ref="I20:I31">(G20*H20)</f>
        <v>3200</v>
      </c>
    </row>
    <row r="21" spans="1:9" ht="12.75">
      <c r="A21" s="2"/>
      <c r="B21" s="5">
        <v>247.34</v>
      </c>
      <c r="C21" s="3" t="s">
        <v>39</v>
      </c>
      <c r="D21" s="3"/>
      <c r="E21" s="7">
        <v>35</v>
      </c>
      <c r="F21" s="7">
        <v>3.6</v>
      </c>
      <c r="G21" s="7">
        <v>72</v>
      </c>
      <c r="H21" s="7">
        <v>8</v>
      </c>
      <c r="I21" s="6">
        <f t="shared" si="2"/>
        <v>576</v>
      </c>
    </row>
    <row r="22" spans="1:9" ht="24">
      <c r="A22" s="2"/>
      <c r="B22" s="5" t="s">
        <v>214</v>
      </c>
      <c r="C22" s="3" t="s">
        <v>215</v>
      </c>
      <c r="D22" s="3" t="s">
        <v>147</v>
      </c>
      <c r="E22" s="7">
        <v>56</v>
      </c>
      <c r="F22" s="95">
        <f>SUM(G22/E22)</f>
        <v>75.85714285714286</v>
      </c>
      <c r="G22" s="6">
        <v>4248</v>
      </c>
      <c r="H22" s="7">
        <v>0.08</v>
      </c>
      <c r="I22" s="6">
        <f t="shared" si="2"/>
        <v>339.84000000000003</v>
      </c>
    </row>
    <row r="23" spans="1:9" ht="12.75">
      <c r="A23" s="2"/>
      <c r="B23" s="5" t="s">
        <v>216</v>
      </c>
      <c r="C23" s="3" t="s">
        <v>217</v>
      </c>
      <c r="D23" s="3" t="s">
        <v>218</v>
      </c>
      <c r="E23" s="7">
        <v>20</v>
      </c>
      <c r="F23" s="95">
        <v>2</v>
      </c>
      <c r="G23" s="6">
        <f>SUM(E23*F23)</f>
        <v>40</v>
      </c>
      <c r="H23" s="7">
        <v>0.25</v>
      </c>
      <c r="I23" s="6">
        <f t="shared" si="2"/>
        <v>10</v>
      </c>
    </row>
    <row r="24" spans="1:9" ht="12.75">
      <c r="A24" s="2"/>
      <c r="B24" s="29" t="s">
        <v>219</v>
      </c>
      <c r="C24" s="3" t="s">
        <v>220</v>
      </c>
      <c r="D24" s="3"/>
      <c r="E24" s="7"/>
      <c r="F24" s="95"/>
      <c r="G24" s="6"/>
      <c r="H24" s="7"/>
      <c r="I24" s="6"/>
    </row>
    <row r="25" spans="1:9" ht="12.75">
      <c r="A25" s="2"/>
      <c r="B25" s="121"/>
      <c r="C25" s="3" t="s">
        <v>221</v>
      </c>
      <c r="D25" s="3"/>
      <c r="E25" s="7">
        <v>20</v>
      </c>
      <c r="F25" s="95">
        <v>3</v>
      </c>
      <c r="G25" s="6">
        <f>SUM(E25*F25)</f>
        <v>60</v>
      </c>
      <c r="H25" s="7">
        <v>2</v>
      </c>
      <c r="I25" s="6">
        <f t="shared" si="2"/>
        <v>120</v>
      </c>
    </row>
    <row r="26" spans="1:9" ht="12.75">
      <c r="A26" s="2"/>
      <c r="B26" s="86"/>
      <c r="C26" s="3" t="s">
        <v>222</v>
      </c>
      <c r="D26" s="3" t="s">
        <v>223</v>
      </c>
      <c r="E26" s="7">
        <v>20</v>
      </c>
      <c r="F26" s="95">
        <f>SUM(G26/E26)</f>
        <v>105</v>
      </c>
      <c r="G26" s="6">
        <v>2100</v>
      </c>
      <c r="H26" s="7">
        <v>2</v>
      </c>
      <c r="I26" s="6">
        <f t="shared" si="2"/>
        <v>4200</v>
      </c>
    </row>
    <row r="27" spans="1:9" ht="24">
      <c r="A27" s="2"/>
      <c r="B27" s="87" t="s">
        <v>228</v>
      </c>
      <c r="C27" s="88" t="s">
        <v>229</v>
      </c>
      <c r="D27" s="88" t="s">
        <v>230</v>
      </c>
      <c r="E27" s="102" t="s">
        <v>16</v>
      </c>
      <c r="F27" s="104"/>
      <c r="G27" s="106"/>
      <c r="H27" s="107"/>
      <c r="I27" s="108"/>
    </row>
    <row r="28" spans="1:9" ht="24">
      <c r="A28" s="2"/>
      <c r="B28" s="5" t="s">
        <v>137</v>
      </c>
      <c r="C28" s="3" t="s">
        <v>138</v>
      </c>
      <c r="D28" s="3"/>
      <c r="E28" s="7">
        <v>97</v>
      </c>
      <c r="F28" s="7">
        <v>0.25</v>
      </c>
      <c r="G28" s="6">
        <f>(E28*F28)</f>
        <v>24.25</v>
      </c>
      <c r="H28" s="7">
        <v>3</v>
      </c>
      <c r="I28" s="6">
        <f t="shared" si="2"/>
        <v>72.75</v>
      </c>
    </row>
    <row r="29" spans="1:9" ht="12.75">
      <c r="A29" s="2"/>
      <c r="B29" s="5" t="s">
        <v>141</v>
      </c>
      <c r="C29" s="3" t="s">
        <v>142</v>
      </c>
      <c r="D29" s="3"/>
      <c r="E29" s="7">
        <v>23</v>
      </c>
      <c r="F29" s="7">
        <v>1</v>
      </c>
      <c r="G29" s="6">
        <f>(E29*F29)</f>
        <v>23</v>
      </c>
      <c r="H29" s="7">
        <v>1</v>
      </c>
      <c r="I29" s="6">
        <f t="shared" si="2"/>
        <v>23</v>
      </c>
    </row>
    <row r="30" spans="1:9" ht="24">
      <c r="A30" s="2"/>
      <c r="B30" s="5" t="s">
        <v>143</v>
      </c>
      <c r="C30" s="3" t="s">
        <v>144</v>
      </c>
      <c r="D30" s="3" t="s">
        <v>145</v>
      </c>
      <c r="E30" s="7">
        <v>97</v>
      </c>
      <c r="F30" s="7">
        <v>12</v>
      </c>
      <c r="G30" s="6">
        <f>(E30*F30)</f>
        <v>1164</v>
      </c>
      <c r="H30" s="7">
        <v>2.5</v>
      </c>
      <c r="I30" s="6">
        <f t="shared" si="2"/>
        <v>2910</v>
      </c>
    </row>
    <row r="31" spans="1:9" ht="24">
      <c r="A31" s="2"/>
      <c r="B31" s="5" t="s">
        <v>146</v>
      </c>
      <c r="C31" s="3" t="s">
        <v>187</v>
      </c>
      <c r="D31" s="3" t="s">
        <v>147</v>
      </c>
      <c r="E31" s="7">
        <v>97</v>
      </c>
      <c r="F31" s="125">
        <f>SUM(G31/E31)</f>
        <v>1.5463917525773196</v>
      </c>
      <c r="G31" s="6">
        <v>150</v>
      </c>
      <c r="H31" s="7">
        <v>0.25</v>
      </c>
      <c r="I31" s="6">
        <f t="shared" si="2"/>
        <v>37.5</v>
      </c>
    </row>
    <row r="32" spans="1:9" ht="12.75">
      <c r="A32" s="2"/>
      <c r="B32" s="134" t="s">
        <v>193</v>
      </c>
      <c r="C32" s="3" t="s">
        <v>148</v>
      </c>
      <c r="D32" s="3"/>
      <c r="E32" s="3"/>
      <c r="F32" s="8"/>
      <c r="G32" s="9"/>
      <c r="H32" s="3"/>
      <c r="I32" s="9"/>
    </row>
    <row r="33" spans="1:9" ht="12.75">
      <c r="A33" s="2"/>
      <c r="B33" s="134"/>
      <c r="C33" s="11" t="s">
        <v>138</v>
      </c>
      <c r="D33" s="3"/>
      <c r="E33" s="7">
        <v>97</v>
      </c>
      <c r="F33" s="8">
        <v>1</v>
      </c>
      <c r="G33" s="6">
        <f>(E33*F33)</f>
        <v>97</v>
      </c>
      <c r="H33" s="7">
        <v>0.08</v>
      </c>
      <c r="I33" s="6">
        <f aca="true" t="shared" si="3" ref="I33:I40">(G33*H33)</f>
        <v>7.76</v>
      </c>
    </row>
    <row r="34" spans="1:9" ht="12.75">
      <c r="A34" s="2"/>
      <c r="B34" s="134"/>
      <c r="C34" s="11" t="s">
        <v>149</v>
      </c>
      <c r="D34" s="3"/>
      <c r="E34" s="6">
        <v>97</v>
      </c>
      <c r="F34" s="28">
        <f>SUM(G34/E34)</f>
        <v>824.7422680412371</v>
      </c>
      <c r="G34" s="6">
        <v>80000</v>
      </c>
      <c r="H34" s="7">
        <v>0.08</v>
      </c>
      <c r="I34" s="6">
        <f t="shared" si="3"/>
        <v>6400</v>
      </c>
    </row>
    <row r="35" spans="1:9" ht="12.75">
      <c r="A35" s="2"/>
      <c r="B35" s="134"/>
      <c r="C35" s="11" t="s">
        <v>150</v>
      </c>
      <c r="D35" s="3"/>
      <c r="E35" s="6">
        <v>97</v>
      </c>
      <c r="F35" s="28">
        <f>SUM(G35/E35)</f>
        <v>46.391752577319586</v>
      </c>
      <c r="G35" s="6">
        <v>4500</v>
      </c>
      <c r="H35" s="7">
        <v>0.08</v>
      </c>
      <c r="I35" s="6">
        <f t="shared" si="3"/>
        <v>360</v>
      </c>
    </row>
    <row r="36" spans="1:9" ht="24">
      <c r="A36" s="2"/>
      <c r="B36" s="134"/>
      <c r="C36" s="11" t="s">
        <v>151</v>
      </c>
      <c r="D36" s="3"/>
      <c r="E36" s="7">
        <v>25</v>
      </c>
      <c r="F36" s="8">
        <v>1</v>
      </c>
      <c r="G36" s="6">
        <f>(E36*F36)</f>
        <v>25</v>
      </c>
      <c r="H36" s="7">
        <v>0.08</v>
      </c>
      <c r="I36" s="6">
        <f t="shared" si="3"/>
        <v>2</v>
      </c>
    </row>
    <row r="37" spans="1:9" ht="12.75">
      <c r="A37" s="2"/>
      <c r="B37" s="134"/>
      <c r="C37" s="11" t="s">
        <v>152</v>
      </c>
      <c r="D37" s="3"/>
      <c r="E37" s="7">
        <v>97</v>
      </c>
      <c r="F37" s="8">
        <v>1</v>
      </c>
      <c r="G37" s="6">
        <f>(E37*F37)</f>
        <v>97</v>
      </c>
      <c r="H37" s="7">
        <v>0.08</v>
      </c>
      <c r="I37" s="6">
        <f t="shared" si="3"/>
        <v>7.76</v>
      </c>
    </row>
    <row r="38" spans="1:9" ht="12.75">
      <c r="A38" s="2"/>
      <c r="B38" s="134"/>
      <c r="C38" s="11" t="s">
        <v>144</v>
      </c>
      <c r="D38" s="3"/>
      <c r="E38" s="6">
        <v>97</v>
      </c>
      <c r="F38" s="8">
        <f>SUM(G38/E38)</f>
        <v>12</v>
      </c>
      <c r="G38" s="6">
        <v>1164</v>
      </c>
      <c r="H38" s="7">
        <v>0.08</v>
      </c>
      <c r="I38" s="6">
        <f t="shared" si="3"/>
        <v>93.12</v>
      </c>
    </row>
    <row r="39" spans="1:9" ht="24">
      <c r="A39" s="2"/>
      <c r="B39" s="134"/>
      <c r="C39" s="11" t="s">
        <v>153</v>
      </c>
      <c r="D39" s="3"/>
      <c r="E39" s="7">
        <v>97</v>
      </c>
      <c r="F39" s="28">
        <f>SUM(G39/E39)</f>
        <v>1.5463917525773196</v>
      </c>
      <c r="G39" s="6">
        <v>150</v>
      </c>
      <c r="H39" s="7">
        <v>0.08</v>
      </c>
      <c r="I39" s="6">
        <f t="shared" si="3"/>
        <v>12</v>
      </c>
    </row>
    <row r="40" spans="1:9" ht="12.75">
      <c r="A40" s="2"/>
      <c r="B40" s="134"/>
      <c r="C40" s="11" t="s">
        <v>154</v>
      </c>
      <c r="D40" s="3"/>
      <c r="E40" s="7">
        <v>97</v>
      </c>
      <c r="F40" s="122">
        <f>SUM(G40/E40)</f>
        <v>4</v>
      </c>
      <c r="G40" s="6">
        <v>388</v>
      </c>
      <c r="H40" s="7">
        <v>0.08</v>
      </c>
      <c r="I40" s="6">
        <f t="shared" si="3"/>
        <v>31.04</v>
      </c>
    </row>
    <row r="41" spans="1:9" ht="24">
      <c r="A41" s="2"/>
      <c r="B41" s="5" t="s">
        <v>155</v>
      </c>
      <c r="C41" s="3" t="s">
        <v>156</v>
      </c>
      <c r="D41" s="3"/>
      <c r="E41" s="7">
        <v>97</v>
      </c>
      <c r="F41" s="8">
        <v>1</v>
      </c>
      <c r="G41" s="6">
        <f>(E41*F41)</f>
        <v>97</v>
      </c>
      <c r="H41" s="7">
        <v>2</v>
      </c>
      <c r="I41" s="6">
        <f>(G41*H41)</f>
        <v>194</v>
      </c>
    </row>
    <row r="42" spans="1:9" ht="24">
      <c r="A42" s="2"/>
      <c r="B42" s="5" t="s">
        <v>157</v>
      </c>
      <c r="C42" s="3" t="s">
        <v>158</v>
      </c>
      <c r="D42" s="3"/>
      <c r="E42" s="7">
        <v>97</v>
      </c>
      <c r="F42" s="8">
        <v>1</v>
      </c>
      <c r="G42" s="6">
        <f>(E42*F42)</f>
        <v>97</v>
      </c>
      <c r="H42" s="7">
        <v>3</v>
      </c>
      <c r="I42" s="6">
        <f>(G42*H42)</f>
        <v>291</v>
      </c>
    </row>
    <row r="43" spans="1:9" ht="24">
      <c r="A43" s="2"/>
      <c r="B43" s="5" t="s">
        <v>159</v>
      </c>
      <c r="C43" s="3" t="s">
        <v>160</v>
      </c>
      <c r="D43" s="3"/>
      <c r="E43" s="7">
        <v>97</v>
      </c>
      <c r="F43" s="8">
        <v>1</v>
      </c>
      <c r="G43" s="6">
        <f>(E43*F43)</f>
        <v>97</v>
      </c>
      <c r="H43" s="7">
        <v>0.25</v>
      </c>
      <c r="I43" s="6">
        <f>(G43*H43)</f>
        <v>24.25</v>
      </c>
    </row>
    <row r="44" spans="1:9" ht="24.75" thickBot="1">
      <c r="A44" s="2"/>
      <c r="B44" s="49" t="s">
        <v>161</v>
      </c>
      <c r="C44" s="50" t="s">
        <v>162</v>
      </c>
      <c r="D44" s="50"/>
      <c r="E44" s="51">
        <v>97</v>
      </c>
      <c r="F44" s="52">
        <v>1</v>
      </c>
      <c r="G44" s="53">
        <f>(E44*F44)</f>
        <v>97</v>
      </c>
      <c r="H44" s="51">
        <v>0.5</v>
      </c>
      <c r="I44" s="53">
        <f>(G44*H44)</f>
        <v>48.5</v>
      </c>
    </row>
    <row r="45" spans="1:9" ht="30" customHeight="1" thickTop="1">
      <c r="A45" s="2"/>
      <c r="B45" s="42"/>
      <c r="C45" s="43" t="s">
        <v>195</v>
      </c>
      <c r="D45" s="44"/>
      <c r="E45" s="56">
        <v>97</v>
      </c>
      <c r="F45" s="47">
        <f>SUM(G45/E45)</f>
        <v>981.5592783505155</v>
      </c>
      <c r="G45" s="48">
        <f>SUM(G11:G44)</f>
        <v>95211.25</v>
      </c>
      <c r="H45" s="47">
        <f>SUM(I45/G45)</f>
        <v>0.22925358085310293</v>
      </c>
      <c r="I45" s="48">
        <f>SUM(I11:I44)</f>
        <v>21827.519999999997</v>
      </c>
    </row>
    <row r="46" spans="1:9" ht="19.5" customHeight="1">
      <c r="A46" s="21" t="s">
        <v>192</v>
      </c>
      <c r="D46" s="18"/>
      <c r="E46" s="19"/>
      <c r="F46" s="18"/>
      <c r="G46" s="18"/>
      <c r="H46" s="18"/>
      <c r="I46" s="18"/>
    </row>
    <row r="47" spans="1:9" ht="38.25">
      <c r="A47" s="21"/>
      <c r="B47" s="22" t="s">
        <v>1</v>
      </c>
      <c r="C47" s="22" t="s">
        <v>2</v>
      </c>
      <c r="D47" s="22" t="s">
        <v>3</v>
      </c>
      <c r="E47" s="22" t="s">
        <v>169</v>
      </c>
      <c r="F47" s="23" t="s">
        <v>196</v>
      </c>
      <c r="G47" s="22" t="s">
        <v>170</v>
      </c>
      <c r="H47" s="22" t="s">
        <v>197</v>
      </c>
      <c r="I47" s="22" t="s">
        <v>190</v>
      </c>
    </row>
    <row r="48" spans="1:9" ht="24">
      <c r="A48" s="2" t="s">
        <v>12</v>
      </c>
      <c r="B48" s="5">
        <v>240.4</v>
      </c>
      <c r="C48" s="3" t="s">
        <v>11</v>
      </c>
      <c r="D48" s="3"/>
      <c r="E48" s="6">
        <v>56</v>
      </c>
      <c r="F48" s="20">
        <v>12</v>
      </c>
      <c r="G48" s="6">
        <f>SUM(E48*F48)</f>
        <v>672</v>
      </c>
      <c r="H48" s="7">
        <v>0.25</v>
      </c>
      <c r="I48" s="6">
        <f aca="true" t="shared" si="4" ref="I48:I54">(G48*H48)</f>
        <v>168</v>
      </c>
    </row>
    <row r="49" spans="1:9" ht="24">
      <c r="A49" s="2" t="s">
        <v>12</v>
      </c>
      <c r="B49" s="5">
        <v>240.5</v>
      </c>
      <c r="C49" s="3" t="s">
        <v>163</v>
      </c>
      <c r="D49" s="3"/>
      <c r="E49" s="7">
        <v>3</v>
      </c>
      <c r="F49" s="20">
        <f>SUM(G49/E49)</f>
        <v>12</v>
      </c>
      <c r="G49" s="7">
        <v>36</v>
      </c>
      <c r="H49" s="7">
        <v>0.25</v>
      </c>
      <c r="I49" s="6">
        <f t="shared" si="4"/>
        <v>9</v>
      </c>
    </row>
    <row r="50" spans="1:9" ht="24">
      <c r="A50" s="2" t="s">
        <v>12</v>
      </c>
      <c r="B50" s="5">
        <v>240.6</v>
      </c>
      <c r="C50" s="3" t="s">
        <v>13</v>
      </c>
      <c r="D50" s="3"/>
      <c r="E50" s="7">
        <v>56</v>
      </c>
      <c r="F50" s="20">
        <f>SUM(G50/E50)</f>
        <v>93.64285714285714</v>
      </c>
      <c r="G50" s="7">
        <v>5244</v>
      </c>
      <c r="H50" s="7">
        <v>0.25</v>
      </c>
      <c r="I50" s="6">
        <f t="shared" si="4"/>
        <v>1311</v>
      </c>
    </row>
    <row r="51" spans="1:9" ht="12.75">
      <c r="A51" s="2"/>
      <c r="B51" s="5">
        <v>247.22</v>
      </c>
      <c r="C51" s="3" t="s">
        <v>40</v>
      </c>
      <c r="D51" s="3"/>
      <c r="E51" s="7">
        <v>20</v>
      </c>
      <c r="F51" s="8">
        <v>12</v>
      </c>
      <c r="G51" s="7">
        <f>(E51*F51)</f>
        <v>240</v>
      </c>
      <c r="H51" s="7">
        <v>0.05</v>
      </c>
      <c r="I51" s="7">
        <f t="shared" si="4"/>
        <v>12</v>
      </c>
    </row>
    <row r="52" spans="1:9" ht="24">
      <c r="A52" s="2"/>
      <c r="B52" s="5" t="s">
        <v>41</v>
      </c>
      <c r="C52" s="3" t="s">
        <v>42</v>
      </c>
      <c r="D52" s="3"/>
      <c r="E52" s="7">
        <v>56</v>
      </c>
      <c r="F52" s="122">
        <f>SUM(G52/E52)</f>
        <v>12.857142857142858</v>
      </c>
      <c r="G52" s="7">
        <v>720</v>
      </c>
      <c r="H52" s="7">
        <v>0.05</v>
      </c>
      <c r="I52" s="7">
        <f t="shared" si="4"/>
        <v>36</v>
      </c>
    </row>
    <row r="53" spans="1:9" ht="12.75">
      <c r="A53" s="2"/>
      <c r="B53" s="5" t="s">
        <v>43</v>
      </c>
      <c r="C53" s="3" t="s">
        <v>44</v>
      </c>
      <c r="D53" s="3"/>
      <c r="E53" s="7">
        <v>20</v>
      </c>
      <c r="F53" s="8">
        <f>SUM(G53/E53)</f>
        <v>36</v>
      </c>
      <c r="G53" s="7">
        <v>720</v>
      </c>
      <c r="H53" s="7">
        <v>0.05</v>
      </c>
      <c r="I53" s="7">
        <f t="shared" si="4"/>
        <v>36</v>
      </c>
    </row>
    <row r="54" spans="1:9" ht="13.5" thickBot="1">
      <c r="A54" s="2"/>
      <c r="B54" s="49" t="s">
        <v>45</v>
      </c>
      <c r="C54" s="50" t="s">
        <v>46</v>
      </c>
      <c r="D54" s="50"/>
      <c r="E54" s="51">
        <v>56</v>
      </c>
      <c r="F54" s="126">
        <f>SUM(G54/E54)</f>
        <v>8.928571428571429</v>
      </c>
      <c r="G54" s="51">
        <v>500</v>
      </c>
      <c r="H54" s="51">
        <v>0.08</v>
      </c>
      <c r="I54" s="51">
        <f t="shared" si="4"/>
        <v>40</v>
      </c>
    </row>
    <row r="55" spans="1:9" ht="30" customHeight="1" thickTop="1">
      <c r="A55" s="2"/>
      <c r="B55" s="42"/>
      <c r="C55" s="43" t="s">
        <v>194</v>
      </c>
      <c r="D55" s="44"/>
      <c r="E55" s="57">
        <v>56</v>
      </c>
      <c r="F55" s="58">
        <f>SUM(G55/E55)</f>
        <v>145.21428571428572</v>
      </c>
      <c r="G55" s="59">
        <f>SUM(G48:G54)</f>
        <v>8132</v>
      </c>
      <c r="H55" s="47">
        <f>SUM(I55/G55)</f>
        <v>0.1982292179045745</v>
      </c>
      <c r="I55" s="48">
        <f>SUM(I48:I54)</f>
        <v>1612</v>
      </c>
    </row>
    <row r="56" spans="1:9" ht="30" customHeight="1">
      <c r="A56" s="2"/>
      <c r="B56" s="2"/>
      <c r="C56" s="63"/>
      <c r="D56" s="64"/>
      <c r="E56" s="67"/>
      <c r="F56" s="68"/>
      <c r="G56" s="75"/>
      <c r="H56" s="65"/>
      <c r="I56" s="66"/>
    </row>
    <row r="57" spans="1:9" ht="19.5" customHeight="1">
      <c r="A57" s="36" t="s">
        <v>207</v>
      </c>
      <c r="B57" s="24"/>
      <c r="C57" s="25"/>
      <c r="D57" s="25"/>
      <c r="E57" s="26"/>
      <c r="F57" s="27"/>
      <c r="G57" s="26"/>
      <c r="H57" s="26"/>
      <c r="I57" s="26"/>
    </row>
    <row r="58" spans="1:9" ht="38.25">
      <c r="A58" s="2"/>
      <c r="B58" s="69" t="s">
        <v>12</v>
      </c>
      <c r="C58" s="69" t="s">
        <v>12</v>
      </c>
      <c r="D58" s="70" t="s">
        <v>12</v>
      </c>
      <c r="E58" s="22" t="s">
        <v>4</v>
      </c>
      <c r="F58" s="23" t="s">
        <v>188</v>
      </c>
      <c r="G58" s="22" t="s">
        <v>5</v>
      </c>
      <c r="H58" s="22" t="s">
        <v>191</v>
      </c>
      <c r="I58" s="22" t="s">
        <v>190</v>
      </c>
    </row>
    <row r="59" spans="1:9" ht="19.5" customHeight="1">
      <c r="A59" s="2"/>
      <c r="B59" s="24"/>
      <c r="C59" s="72"/>
      <c r="D59" s="74" t="s">
        <v>199</v>
      </c>
      <c r="E59" s="56">
        <f>SUM(E45)</f>
        <v>97</v>
      </c>
      <c r="F59" s="45">
        <f>SUM(F45)</f>
        <v>981.5592783505155</v>
      </c>
      <c r="G59" s="48">
        <f>SUM(G45)</f>
        <v>95211.25</v>
      </c>
      <c r="H59" s="47">
        <f>SUM(H45)</f>
        <v>0.22925358085310293</v>
      </c>
      <c r="I59" s="48">
        <f>SUM(I45)</f>
        <v>21827.519999999997</v>
      </c>
    </row>
    <row r="60" spans="1:9" ht="19.5" customHeight="1">
      <c r="A60" s="2"/>
      <c r="B60" s="24"/>
      <c r="C60" s="33"/>
      <c r="D60" s="73" t="s">
        <v>200</v>
      </c>
      <c r="E60" s="34" t="s">
        <v>12</v>
      </c>
      <c r="F60" s="35" t="s">
        <v>12</v>
      </c>
      <c r="G60" s="34"/>
      <c r="H60" s="31">
        <f>SUM(H55)</f>
        <v>0.1982292179045745</v>
      </c>
      <c r="I60" s="32">
        <f>SUM(I55)</f>
        <v>1612</v>
      </c>
    </row>
    <row r="61" spans="1:9" ht="19.5" customHeight="1">
      <c r="A61" s="2"/>
      <c r="B61" s="24"/>
      <c r="C61" s="72"/>
      <c r="D61" s="76" t="s">
        <v>201</v>
      </c>
      <c r="E61" s="30">
        <v>97</v>
      </c>
      <c r="F61" s="41">
        <f>SUM(G61/E61)</f>
        <v>981.5592783505155</v>
      </c>
      <c r="G61" s="32">
        <f>SUM(G59:G60)</f>
        <v>95211.25</v>
      </c>
      <c r="H61" s="31">
        <f>SUM(I61/G61)</f>
        <v>0.24618435321456233</v>
      </c>
      <c r="I61" s="32">
        <f>SUM(I59:I60)</f>
        <v>23439.519999999997</v>
      </c>
    </row>
    <row r="62" spans="1:9" ht="12.75">
      <c r="A62" s="2"/>
      <c r="B62" s="24"/>
      <c r="C62" s="25"/>
      <c r="D62" s="25"/>
      <c r="E62" s="26"/>
      <c r="F62" s="27"/>
      <c r="G62" s="26"/>
      <c r="H62" s="26"/>
      <c r="I62" s="26"/>
    </row>
    <row r="63" spans="1:9" ht="12.75">
      <c r="A63" s="2"/>
      <c r="B63" s="24"/>
      <c r="C63" s="25"/>
      <c r="D63" s="25"/>
      <c r="E63" s="26"/>
      <c r="F63" s="27"/>
      <c r="G63" s="26"/>
      <c r="H63" s="26"/>
      <c r="I63" s="26"/>
    </row>
    <row r="64" spans="1:9" ht="12.75">
      <c r="A64" s="2"/>
      <c r="B64" s="24"/>
      <c r="C64" s="25"/>
      <c r="D64" s="25"/>
      <c r="E64" s="26"/>
      <c r="F64" s="27"/>
      <c r="G64" s="26"/>
      <c r="H64" s="26"/>
      <c r="I64" s="26"/>
    </row>
    <row r="65" spans="1:9" ht="12.75">
      <c r="A65" s="2"/>
      <c r="B65" s="24"/>
      <c r="C65" s="25"/>
      <c r="D65" s="25"/>
      <c r="E65" s="26"/>
      <c r="F65" s="27"/>
      <c r="G65" s="26"/>
      <c r="H65" s="26"/>
      <c r="I65" s="26"/>
    </row>
    <row r="66" spans="1:9" ht="12.75">
      <c r="A66" s="2"/>
      <c r="B66" s="24"/>
      <c r="C66" s="25"/>
      <c r="D66" s="25"/>
      <c r="E66" s="26"/>
      <c r="F66" s="27"/>
      <c r="G66" s="26"/>
      <c r="H66" s="26"/>
      <c r="I66" s="26"/>
    </row>
    <row r="67" spans="1:9" ht="12.75">
      <c r="A67" s="2"/>
      <c r="B67" s="24"/>
      <c r="C67" s="25"/>
      <c r="D67" s="25"/>
      <c r="E67" s="26"/>
      <c r="F67" s="27"/>
      <c r="G67" s="26"/>
      <c r="H67" s="26"/>
      <c r="I67" s="26"/>
    </row>
    <row r="68" spans="1:9" ht="12.75">
      <c r="A68" s="2"/>
      <c r="B68" s="24"/>
      <c r="C68" s="25"/>
      <c r="D68" s="25"/>
      <c r="E68" s="26"/>
      <c r="F68" s="27"/>
      <c r="G68" s="26"/>
      <c r="H68" s="26"/>
      <c r="I68" s="26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27" customHeight="1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</sheetData>
  <mergeCells count="8">
    <mergeCell ref="C2:H2"/>
    <mergeCell ref="C1:H1"/>
    <mergeCell ref="E7:I7"/>
    <mergeCell ref="B32:B40"/>
    <mergeCell ref="E10:I10"/>
    <mergeCell ref="E8:I8"/>
    <mergeCell ref="E9:I9"/>
    <mergeCell ref="E19:I19"/>
  </mergeCells>
  <printOptions/>
  <pageMargins left="0.5" right="0.5" top="0.75" bottom="0.5" header="0.5" footer="0.5"/>
  <pageSetup horizontalDpi="600" verticalDpi="600" orientation="landscape" r:id="rId1"/>
  <headerFooter alignWithMargins="0">
    <oddHeader>&amp;L#0584-0293</oddHeader>
    <oddFooter>&amp;LState, Local &amp; Tribal Governments&amp;C&amp;P</oddFooter>
  </headerFooter>
  <rowBreaks count="2" manualBreakCount="2">
    <brk id="26" max="8" man="1"/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10" zoomScaleSheetLayoutView="110" workbookViewId="0" topLeftCell="D1">
      <selection activeCell="G26" sqref="G2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13.140625" style="0" customWidth="1"/>
    <col min="4" max="4" width="32.7109375" style="0" customWidth="1"/>
    <col min="5" max="5" width="12.00390625" style="0" customWidth="1"/>
    <col min="6" max="6" width="13.7109375" style="0" customWidth="1"/>
    <col min="7" max="8" width="12.7109375" style="0" customWidth="1"/>
    <col min="9" max="9" width="15.7109375" style="0" customWidth="1"/>
    <col min="10" max="10" width="12.7109375" style="0" customWidth="1"/>
    <col min="11" max="11" width="13.8515625" style="0" customWidth="1"/>
    <col min="12" max="12" width="14.421875" style="0" customWidth="1"/>
  </cols>
  <sheetData>
    <row r="1" ht="15.75">
      <c r="C1" s="1"/>
    </row>
    <row r="2" spans="3:9" ht="18">
      <c r="C2" s="12"/>
      <c r="D2" s="131" t="s">
        <v>0</v>
      </c>
      <c r="E2" s="131"/>
      <c r="F2" s="131"/>
      <c r="G2" s="131"/>
      <c r="H2" s="131"/>
      <c r="I2" s="131"/>
    </row>
    <row r="3" spans="4:10" ht="18">
      <c r="D3" s="131" t="s">
        <v>176</v>
      </c>
      <c r="E3" s="132"/>
      <c r="F3" s="132"/>
      <c r="G3" s="132"/>
      <c r="H3" s="132"/>
      <c r="I3" s="132"/>
      <c r="J3" s="14" t="s">
        <v>12</v>
      </c>
    </row>
    <row r="4" spans="4:10" ht="18">
      <c r="D4" s="15"/>
      <c r="E4" s="12"/>
      <c r="F4" s="12"/>
      <c r="G4" s="12"/>
      <c r="H4" s="12"/>
      <c r="I4" s="12"/>
      <c r="J4" s="14"/>
    </row>
    <row r="5" spans="4:10" ht="18">
      <c r="D5" s="15"/>
      <c r="E5" s="12"/>
      <c r="F5" s="77" t="s">
        <v>202</v>
      </c>
      <c r="G5" s="12"/>
      <c r="H5" s="12"/>
      <c r="I5" s="12"/>
      <c r="J5" s="14"/>
    </row>
    <row r="6" spans="1:10" ht="19.5" customHeight="1">
      <c r="A6" s="4"/>
      <c r="B6" s="17" t="s">
        <v>189</v>
      </c>
      <c r="D6" s="2"/>
      <c r="E6" s="2"/>
      <c r="F6" s="2"/>
      <c r="G6" s="2"/>
      <c r="H6" s="2"/>
      <c r="I6" s="2"/>
      <c r="J6" s="2"/>
    </row>
    <row r="7" spans="1:10" ht="38.25">
      <c r="A7" s="2"/>
      <c r="B7" s="2"/>
      <c r="C7" s="22" t="s">
        <v>1</v>
      </c>
      <c r="D7" s="22" t="s">
        <v>2</v>
      </c>
      <c r="E7" s="22" t="s">
        <v>3</v>
      </c>
      <c r="F7" s="22" t="s">
        <v>4</v>
      </c>
      <c r="G7" s="23" t="s">
        <v>188</v>
      </c>
      <c r="H7" s="22" t="s">
        <v>5</v>
      </c>
      <c r="I7" s="22" t="s">
        <v>191</v>
      </c>
      <c r="J7" s="22" t="s">
        <v>190</v>
      </c>
    </row>
    <row r="8" spans="1:10" ht="24">
      <c r="A8" s="2"/>
      <c r="B8" s="2" t="s">
        <v>12</v>
      </c>
      <c r="C8" s="5" t="s">
        <v>67</v>
      </c>
      <c r="D8" s="3" t="s">
        <v>68</v>
      </c>
      <c r="E8" s="3"/>
      <c r="F8" s="7">
        <v>500</v>
      </c>
      <c r="G8" s="7">
        <v>9</v>
      </c>
      <c r="H8" s="6">
        <f>(F8*G8)</f>
        <v>4500</v>
      </c>
      <c r="I8" s="7">
        <v>1</v>
      </c>
      <c r="J8" s="6">
        <f>(H8*I8)</f>
        <v>4500</v>
      </c>
    </row>
    <row r="9" spans="1:10" ht="24">
      <c r="A9" s="2"/>
      <c r="B9" s="2"/>
      <c r="C9" s="5">
        <v>250.18</v>
      </c>
      <c r="D9" s="3" t="s">
        <v>69</v>
      </c>
      <c r="E9" s="3"/>
      <c r="F9" s="7">
        <v>30</v>
      </c>
      <c r="G9" s="7">
        <v>2</v>
      </c>
      <c r="H9" s="6">
        <f>(F9*G9)</f>
        <v>60</v>
      </c>
      <c r="I9" s="7">
        <v>4</v>
      </c>
      <c r="J9" s="6">
        <f>(H9*I9)</f>
        <v>240</v>
      </c>
    </row>
    <row r="10" spans="1:10" ht="12.75">
      <c r="A10" s="2"/>
      <c r="B10" s="2"/>
      <c r="C10" s="5" t="s">
        <v>105</v>
      </c>
      <c r="D10" s="3" t="s">
        <v>106</v>
      </c>
      <c r="E10" s="3"/>
      <c r="F10" s="7">
        <v>30</v>
      </c>
      <c r="G10" s="8">
        <v>1</v>
      </c>
      <c r="H10" s="6">
        <f>(F10*G10)</f>
        <v>30</v>
      </c>
      <c r="I10" s="7">
        <v>0.33</v>
      </c>
      <c r="J10" s="6">
        <f>(H10*I10)</f>
        <v>9.9</v>
      </c>
    </row>
    <row r="11" spans="1:10" ht="24.75" thickBot="1">
      <c r="A11" s="2"/>
      <c r="B11" s="2"/>
      <c r="C11" s="49" t="s">
        <v>180</v>
      </c>
      <c r="D11" s="50" t="s">
        <v>110</v>
      </c>
      <c r="E11" s="50"/>
      <c r="F11" s="51">
        <v>57</v>
      </c>
      <c r="G11" s="52">
        <v>1</v>
      </c>
      <c r="H11" s="53">
        <f>(F11*G11)</f>
        <v>57</v>
      </c>
      <c r="I11" s="51">
        <v>0.5</v>
      </c>
      <c r="J11" s="53">
        <f>(H11*I11)</f>
        <v>28.5</v>
      </c>
    </row>
    <row r="12" spans="3:10" ht="19.5" customHeight="1" thickTop="1">
      <c r="C12" s="42"/>
      <c r="D12" s="43" t="s">
        <v>213</v>
      </c>
      <c r="E12" s="44"/>
      <c r="F12" s="46">
        <v>500</v>
      </c>
      <c r="G12" s="45">
        <f>SUM(H12/F12)</f>
        <v>9.294</v>
      </c>
      <c r="H12" s="46">
        <f>SUM(H8:H11)</f>
        <v>4647</v>
      </c>
      <c r="I12" s="47">
        <f>SUM(J12/H12)</f>
        <v>1.028276307295029</v>
      </c>
      <c r="J12" s="48">
        <f>SUM(J8:J11)</f>
        <v>4778.4</v>
      </c>
    </row>
    <row r="13" spans="5:10" ht="12.75">
      <c r="E13" s="128"/>
      <c r="F13" s="128"/>
      <c r="G13" s="128"/>
      <c r="H13" s="128"/>
      <c r="I13" s="128"/>
      <c r="J13" s="128"/>
    </row>
    <row r="14" spans="2:10" ht="12.75">
      <c r="B14" s="21" t="s">
        <v>192</v>
      </c>
      <c r="E14" s="129"/>
      <c r="F14" s="130"/>
      <c r="G14" s="129"/>
      <c r="H14" s="129"/>
      <c r="I14" s="129"/>
      <c r="J14" s="129"/>
    </row>
    <row r="15" spans="2:10" ht="38.25">
      <c r="B15" s="21"/>
      <c r="C15" s="22" t="s">
        <v>1</v>
      </c>
      <c r="D15" s="22" t="s">
        <v>2</v>
      </c>
      <c r="E15" s="22" t="s">
        <v>3</v>
      </c>
      <c r="F15" s="22" t="s">
        <v>169</v>
      </c>
      <c r="G15" s="23" t="s">
        <v>196</v>
      </c>
      <c r="H15" s="22" t="s">
        <v>170</v>
      </c>
      <c r="I15" s="22" t="s">
        <v>197</v>
      </c>
      <c r="J15" s="22" t="s">
        <v>190</v>
      </c>
    </row>
    <row r="16" spans="2:10" ht="24.75" thickBot="1">
      <c r="B16" s="2" t="s">
        <v>12</v>
      </c>
      <c r="C16" s="49">
        <v>240.4</v>
      </c>
      <c r="D16" s="50" t="s">
        <v>11</v>
      </c>
      <c r="E16" s="50"/>
      <c r="F16" s="53">
        <v>500</v>
      </c>
      <c r="G16" s="127">
        <f>SUM(H16/F16)</f>
        <v>364.124</v>
      </c>
      <c r="H16" s="53">
        <v>182062</v>
      </c>
      <c r="I16" s="51">
        <v>0.25</v>
      </c>
      <c r="J16" s="53">
        <f>(H16*I16)</f>
        <v>45515.5</v>
      </c>
    </row>
    <row r="17" spans="2:10" ht="19.5" customHeight="1" thickTop="1">
      <c r="B17" s="2"/>
      <c r="C17" s="42"/>
      <c r="D17" s="43" t="s">
        <v>194</v>
      </c>
      <c r="E17" s="44"/>
      <c r="F17" s="57">
        <v>500</v>
      </c>
      <c r="G17" s="58">
        <f>SUM(H17/F17)</f>
        <v>364.124</v>
      </c>
      <c r="H17" s="59">
        <f>SUM(H16:H16)</f>
        <v>182062</v>
      </c>
      <c r="I17" s="47">
        <f>SUM(J17/H17)</f>
        <v>0.25</v>
      </c>
      <c r="J17" s="48">
        <f>SUM(J16:J16)</f>
        <v>45515.5</v>
      </c>
    </row>
    <row r="19" spans="2:11" ht="12.75">
      <c r="B19" s="36" t="s">
        <v>236</v>
      </c>
      <c r="D19" s="24"/>
      <c r="E19" s="25"/>
      <c r="F19" s="25"/>
      <c r="G19" s="26"/>
      <c r="H19" s="27"/>
      <c r="I19" s="26"/>
      <c r="J19" s="26"/>
      <c r="K19" s="26"/>
    </row>
    <row r="20" spans="3:10" ht="38.25">
      <c r="C20" s="2"/>
      <c r="D20" s="69" t="s">
        <v>12</v>
      </c>
      <c r="E20" s="70" t="s">
        <v>12</v>
      </c>
      <c r="F20" s="22" t="s">
        <v>4</v>
      </c>
      <c r="G20" s="23" t="s">
        <v>188</v>
      </c>
      <c r="H20" s="22" t="s">
        <v>5</v>
      </c>
      <c r="I20" s="22" t="s">
        <v>191</v>
      </c>
      <c r="J20" s="22" t="s">
        <v>190</v>
      </c>
    </row>
    <row r="21" spans="3:10" ht="19.5" customHeight="1">
      <c r="C21" s="2"/>
      <c r="D21" s="72"/>
      <c r="E21" s="74" t="s">
        <v>199</v>
      </c>
      <c r="F21" s="48">
        <f>SUM(F12)</f>
        <v>500</v>
      </c>
      <c r="G21" s="45">
        <f>SUM(G12)</f>
        <v>9.294</v>
      </c>
      <c r="H21" s="48">
        <f>SUM(H12)</f>
        <v>4647</v>
      </c>
      <c r="I21" s="47">
        <f>SUM(I12)</f>
        <v>1.028276307295029</v>
      </c>
      <c r="J21" s="48">
        <f>SUM(J12)</f>
        <v>4778.4</v>
      </c>
    </row>
    <row r="22" spans="3:10" ht="19.5" customHeight="1" thickBot="1">
      <c r="C22" s="2"/>
      <c r="D22" s="79"/>
      <c r="E22" s="80" t="s">
        <v>200</v>
      </c>
      <c r="F22" s="81" t="s">
        <v>12</v>
      </c>
      <c r="G22" s="82" t="s">
        <v>12</v>
      </c>
      <c r="H22" s="81"/>
      <c r="I22" s="83">
        <f>SUM(I17)</f>
        <v>0.25</v>
      </c>
      <c r="J22" s="84">
        <f>SUM(J17)</f>
        <v>45515.5</v>
      </c>
    </row>
    <row r="23" spans="3:10" ht="19.5" customHeight="1" thickTop="1">
      <c r="C23" s="2"/>
      <c r="D23" s="71"/>
      <c r="E23" s="78" t="s">
        <v>201</v>
      </c>
      <c r="F23" s="48">
        <f>SUM(F12)</f>
        <v>500</v>
      </c>
      <c r="G23" s="45">
        <f>SUM(G21)</f>
        <v>9.294</v>
      </c>
      <c r="H23" s="48">
        <f>SUM(H21:H22)</f>
        <v>4647</v>
      </c>
      <c r="I23" s="47">
        <f>SUM(I21:I22)</f>
        <v>1.278276307295029</v>
      </c>
      <c r="J23" s="48">
        <f>SUM(J21:J22)</f>
        <v>50293.9</v>
      </c>
    </row>
  </sheetData>
  <mergeCells count="2">
    <mergeCell ref="D3:I3"/>
    <mergeCell ref="D2:I2"/>
  </mergeCells>
  <printOptions/>
  <pageMargins left="0.5" right="0.5" top="0.75" bottom="0.5" header="0.5" footer="0.5"/>
  <pageSetup horizontalDpi="600" verticalDpi="600" orientation="landscape" scale="90" r:id="rId1"/>
  <headerFooter alignWithMargins="0">
    <oddHeader>&amp;L#0584-0293</oddHeader>
    <oddFooter>&amp;LPrivate For Profit&amp;C&amp;P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110" zoomScaleSheetLayoutView="110" workbookViewId="0" topLeftCell="C62">
      <selection activeCell="A71" sqref="A71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32.7109375" style="0" customWidth="1"/>
    <col min="4" max="4" width="12.00390625" style="0" customWidth="1"/>
    <col min="5" max="5" width="13.7109375" style="0" customWidth="1"/>
    <col min="6" max="7" width="12.7109375" style="0" customWidth="1"/>
    <col min="8" max="8" width="15.7109375" style="0" customWidth="1"/>
    <col min="9" max="9" width="12.7109375" style="0" customWidth="1"/>
    <col min="10" max="10" width="13.8515625" style="0" customWidth="1"/>
    <col min="11" max="11" width="14.421875" style="0" customWidth="1"/>
  </cols>
  <sheetData>
    <row r="1" ht="15.75">
      <c r="B1" s="1"/>
    </row>
    <row r="2" spans="2:8" ht="18">
      <c r="B2" s="12"/>
      <c r="C2" s="131" t="s">
        <v>0</v>
      </c>
      <c r="D2" s="131"/>
      <c r="E2" s="131"/>
      <c r="F2" s="131"/>
      <c r="G2" s="131"/>
      <c r="H2" s="131"/>
    </row>
    <row r="3" spans="3:9" ht="18">
      <c r="C3" s="131" t="s">
        <v>176</v>
      </c>
      <c r="D3" s="132"/>
      <c r="E3" s="132"/>
      <c r="F3" s="132"/>
      <c r="G3" s="132"/>
      <c r="H3" s="132"/>
      <c r="I3" s="14" t="s">
        <v>12</v>
      </c>
    </row>
    <row r="4" spans="3:9" ht="18">
      <c r="C4" s="15"/>
      <c r="D4" s="12"/>
      <c r="E4" s="12"/>
      <c r="F4" s="12"/>
      <c r="G4" s="12"/>
      <c r="H4" s="12"/>
      <c r="I4" s="14"/>
    </row>
    <row r="5" spans="3:9" ht="18">
      <c r="C5" s="15"/>
      <c r="D5" s="12"/>
      <c r="E5" s="77" t="s">
        <v>203</v>
      </c>
      <c r="F5" s="12"/>
      <c r="G5" s="12"/>
      <c r="H5" s="12"/>
      <c r="I5" s="14"/>
    </row>
    <row r="6" spans="1:9" ht="19.5" customHeight="1">
      <c r="A6" s="16" t="s">
        <v>198</v>
      </c>
      <c r="C6" s="2"/>
      <c r="D6" s="2"/>
      <c r="E6" s="2"/>
      <c r="F6" s="2"/>
      <c r="G6" s="2"/>
      <c r="H6" s="2"/>
      <c r="I6" s="2"/>
    </row>
    <row r="7" spans="1:9" ht="38.25">
      <c r="A7" s="2"/>
      <c r="B7" s="22" t="s">
        <v>1</v>
      </c>
      <c r="C7" s="22" t="s">
        <v>2</v>
      </c>
      <c r="D7" s="22" t="s">
        <v>3</v>
      </c>
      <c r="E7" s="22" t="s">
        <v>4</v>
      </c>
      <c r="F7" s="23" t="s">
        <v>188</v>
      </c>
      <c r="G7" s="22" t="s">
        <v>5</v>
      </c>
      <c r="H7" s="22" t="s">
        <v>191</v>
      </c>
      <c r="I7" s="22" t="s">
        <v>190</v>
      </c>
    </row>
    <row r="8" spans="1:9" ht="27.75" customHeight="1">
      <c r="A8" s="2"/>
      <c r="B8" s="120" t="s">
        <v>172</v>
      </c>
      <c r="C8" s="8" t="s">
        <v>173</v>
      </c>
      <c r="D8" s="8" t="s">
        <v>15</v>
      </c>
      <c r="E8" s="135" t="s">
        <v>16</v>
      </c>
      <c r="F8" s="135"/>
      <c r="G8" s="135"/>
      <c r="H8" s="135"/>
      <c r="I8" s="135"/>
    </row>
    <row r="9" spans="1:9" ht="24">
      <c r="A9" s="2"/>
      <c r="B9" s="5" t="s">
        <v>47</v>
      </c>
      <c r="C9" s="3" t="s">
        <v>48</v>
      </c>
      <c r="D9" s="3"/>
      <c r="E9" s="6">
        <v>11211</v>
      </c>
      <c r="F9" s="7">
        <v>0.25</v>
      </c>
      <c r="G9" s="6">
        <f aca="true" t="shared" si="0" ref="G9:G32">(E9*F9)</f>
        <v>2802.75</v>
      </c>
      <c r="H9" s="7">
        <v>0.2</v>
      </c>
      <c r="I9" s="6">
        <f aca="true" t="shared" si="1" ref="I9:I32">(G9*H9)</f>
        <v>560.5500000000001</v>
      </c>
    </row>
    <row r="10" spans="1:9" ht="24">
      <c r="A10" s="2"/>
      <c r="B10" s="5" t="s">
        <v>49</v>
      </c>
      <c r="C10" s="3" t="s">
        <v>50</v>
      </c>
      <c r="D10" s="3"/>
      <c r="E10" s="7">
        <v>250</v>
      </c>
      <c r="F10" s="7">
        <v>0.25</v>
      </c>
      <c r="G10" s="6">
        <f t="shared" si="0"/>
        <v>62.5</v>
      </c>
      <c r="H10" s="7">
        <v>0.33</v>
      </c>
      <c r="I10" s="6">
        <f t="shared" si="1"/>
        <v>20.625</v>
      </c>
    </row>
    <row r="11" spans="1:9" ht="36">
      <c r="A11" s="2"/>
      <c r="B11" s="5" t="s">
        <v>51</v>
      </c>
      <c r="C11" s="3" t="s">
        <v>52</v>
      </c>
      <c r="D11" s="3"/>
      <c r="E11" s="7">
        <v>162</v>
      </c>
      <c r="F11" s="7">
        <v>1</v>
      </c>
      <c r="G11" s="6">
        <f t="shared" si="0"/>
        <v>162</v>
      </c>
      <c r="H11" s="7">
        <v>2</v>
      </c>
      <c r="I11" s="6">
        <f t="shared" si="1"/>
        <v>324</v>
      </c>
    </row>
    <row r="12" spans="1:9" ht="24">
      <c r="A12" s="2"/>
      <c r="B12" s="5" t="s">
        <v>53</v>
      </c>
      <c r="C12" s="3" t="s">
        <v>54</v>
      </c>
      <c r="D12" s="3"/>
      <c r="E12" s="7">
        <v>57</v>
      </c>
      <c r="F12" s="7">
        <v>1</v>
      </c>
      <c r="G12" s="6">
        <f t="shared" si="0"/>
        <v>57</v>
      </c>
      <c r="H12" s="7">
        <v>0.33</v>
      </c>
      <c r="I12" s="6">
        <f t="shared" si="1"/>
        <v>18.810000000000002</v>
      </c>
    </row>
    <row r="13" spans="1:9" ht="12.75">
      <c r="A13" s="2"/>
      <c r="B13" s="5" t="s">
        <v>55</v>
      </c>
      <c r="C13" s="3" t="s">
        <v>56</v>
      </c>
      <c r="D13" s="3"/>
      <c r="E13" s="7">
        <v>6</v>
      </c>
      <c r="F13" s="7">
        <v>1</v>
      </c>
      <c r="G13" s="6">
        <f t="shared" si="0"/>
        <v>6</v>
      </c>
      <c r="H13" s="7">
        <v>30</v>
      </c>
      <c r="I13" s="6">
        <f t="shared" si="1"/>
        <v>180</v>
      </c>
    </row>
    <row r="14" spans="1:9" ht="30" customHeight="1">
      <c r="A14" s="2"/>
      <c r="B14" s="5" t="s">
        <v>174</v>
      </c>
      <c r="C14" s="3" t="s">
        <v>57</v>
      </c>
      <c r="D14" s="3"/>
      <c r="E14" s="7">
        <v>6</v>
      </c>
      <c r="F14" s="7">
        <v>1</v>
      </c>
      <c r="G14" s="6">
        <f t="shared" si="0"/>
        <v>6</v>
      </c>
      <c r="H14" s="7">
        <v>10</v>
      </c>
      <c r="I14" s="6">
        <f t="shared" si="1"/>
        <v>60</v>
      </c>
    </row>
    <row r="15" spans="1:9" ht="24">
      <c r="A15" s="2"/>
      <c r="B15" s="5" t="s">
        <v>58</v>
      </c>
      <c r="C15" s="3" t="s">
        <v>175</v>
      </c>
      <c r="D15" s="3"/>
      <c r="E15" s="7">
        <v>97</v>
      </c>
      <c r="F15" s="7">
        <v>1</v>
      </c>
      <c r="G15" s="6">
        <f t="shared" si="0"/>
        <v>97</v>
      </c>
      <c r="H15" s="7">
        <v>2</v>
      </c>
      <c r="I15" s="6">
        <f t="shared" si="1"/>
        <v>194</v>
      </c>
    </row>
    <row r="16" spans="1:9" ht="12.75">
      <c r="A16" s="2"/>
      <c r="B16" s="5" t="s">
        <v>59</v>
      </c>
      <c r="C16" s="3" t="s">
        <v>60</v>
      </c>
      <c r="D16" s="3"/>
      <c r="E16" s="7">
        <v>20</v>
      </c>
      <c r="F16" s="7">
        <v>1</v>
      </c>
      <c r="G16" s="6">
        <f t="shared" si="0"/>
        <v>20</v>
      </c>
      <c r="H16" s="7">
        <v>0.33</v>
      </c>
      <c r="I16" s="6">
        <f t="shared" si="1"/>
        <v>6.6000000000000005</v>
      </c>
    </row>
    <row r="17" spans="1:9" ht="12.75">
      <c r="A17" s="2"/>
      <c r="B17" s="5" t="s">
        <v>61</v>
      </c>
      <c r="C17" s="3" t="s">
        <v>62</v>
      </c>
      <c r="D17" s="3"/>
      <c r="E17" s="7">
        <v>97</v>
      </c>
      <c r="F17" s="7">
        <v>0.33</v>
      </c>
      <c r="G17" s="6">
        <f t="shared" si="0"/>
        <v>32.01</v>
      </c>
      <c r="H17" s="7">
        <v>0.25</v>
      </c>
      <c r="I17" s="6">
        <f t="shared" si="1"/>
        <v>8.0025</v>
      </c>
    </row>
    <row r="18" spans="1:9" ht="12.75">
      <c r="A18" s="2"/>
      <c r="B18" s="5" t="s">
        <v>63</v>
      </c>
      <c r="C18" s="3" t="s">
        <v>64</v>
      </c>
      <c r="D18" s="3"/>
      <c r="E18" s="7">
        <v>5</v>
      </c>
      <c r="F18" s="7">
        <v>1</v>
      </c>
      <c r="G18" s="6">
        <f t="shared" si="0"/>
        <v>5</v>
      </c>
      <c r="H18" s="7">
        <v>0.33</v>
      </c>
      <c r="I18" s="6">
        <f t="shared" si="1"/>
        <v>1.6500000000000001</v>
      </c>
    </row>
    <row r="19" spans="1:9" ht="24">
      <c r="A19" s="2"/>
      <c r="B19" s="5" t="s">
        <v>65</v>
      </c>
      <c r="C19" s="3" t="s">
        <v>66</v>
      </c>
      <c r="D19" s="3"/>
      <c r="E19" s="7">
        <v>57</v>
      </c>
      <c r="F19" s="7">
        <v>4</v>
      </c>
      <c r="G19" s="6">
        <f t="shared" si="0"/>
        <v>228</v>
      </c>
      <c r="H19" s="7">
        <v>4</v>
      </c>
      <c r="I19" s="6">
        <f t="shared" si="1"/>
        <v>912</v>
      </c>
    </row>
    <row r="20" spans="1:9" ht="24">
      <c r="A20" s="2"/>
      <c r="B20" s="5" t="s">
        <v>70</v>
      </c>
      <c r="C20" s="3" t="s">
        <v>71</v>
      </c>
      <c r="D20" s="3"/>
      <c r="E20" s="7">
        <v>97</v>
      </c>
      <c r="F20" s="7">
        <v>1</v>
      </c>
      <c r="G20" s="6">
        <f t="shared" si="0"/>
        <v>97</v>
      </c>
      <c r="H20" s="7">
        <v>0.33</v>
      </c>
      <c r="I20" s="6">
        <f t="shared" si="1"/>
        <v>32.01</v>
      </c>
    </row>
    <row r="21" spans="1:9" ht="24">
      <c r="A21" s="2"/>
      <c r="B21" s="5">
        <v>250.22</v>
      </c>
      <c r="C21" s="3" t="s">
        <v>72</v>
      </c>
      <c r="D21" s="3"/>
      <c r="E21" s="7">
        <v>78</v>
      </c>
      <c r="F21" s="7">
        <v>20</v>
      </c>
      <c r="G21" s="6">
        <f t="shared" si="0"/>
        <v>1560</v>
      </c>
      <c r="H21" s="7">
        <v>0.33</v>
      </c>
      <c r="I21" s="6">
        <f t="shared" si="1"/>
        <v>514.8000000000001</v>
      </c>
    </row>
    <row r="22" spans="1:9" ht="12.75">
      <c r="A22" s="2"/>
      <c r="B22" s="5" t="s">
        <v>73</v>
      </c>
      <c r="C22" s="3" t="s">
        <v>74</v>
      </c>
      <c r="D22" s="3"/>
      <c r="E22" s="6">
        <v>2350</v>
      </c>
      <c r="F22" s="7">
        <v>3</v>
      </c>
      <c r="G22" s="6">
        <f t="shared" si="0"/>
        <v>7050</v>
      </c>
      <c r="H22" s="7">
        <v>0.57</v>
      </c>
      <c r="I22" s="6">
        <f t="shared" si="1"/>
        <v>4018.4999999999995</v>
      </c>
    </row>
    <row r="23" spans="1:9" ht="24">
      <c r="A23" s="2"/>
      <c r="B23" s="5" t="s">
        <v>232</v>
      </c>
      <c r="C23" s="3" t="s">
        <v>75</v>
      </c>
      <c r="D23" s="3"/>
      <c r="E23" s="7">
        <v>19</v>
      </c>
      <c r="F23" s="7">
        <v>12</v>
      </c>
      <c r="G23" s="6">
        <f t="shared" si="0"/>
        <v>228</v>
      </c>
      <c r="H23" s="7">
        <v>2</v>
      </c>
      <c r="I23" s="6">
        <f t="shared" si="1"/>
        <v>456</v>
      </c>
    </row>
    <row r="24" spans="1:9" ht="12.75">
      <c r="A24" s="2"/>
      <c r="B24" s="5" t="s">
        <v>76</v>
      </c>
      <c r="C24" s="3" t="s">
        <v>77</v>
      </c>
      <c r="D24" s="3"/>
      <c r="E24" s="7">
        <v>57</v>
      </c>
      <c r="F24" s="7">
        <v>1</v>
      </c>
      <c r="G24" s="6">
        <f t="shared" si="0"/>
        <v>57</v>
      </c>
      <c r="H24" s="7">
        <v>0.33</v>
      </c>
      <c r="I24" s="6">
        <f t="shared" si="1"/>
        <v>18.810000000000002</v>
      </c>
    </row>
    <row r="25" spans="1:9" ht="24">
      <c r="A25" s="2"/>
      <c r="B25" s="87">
        <v>250.53</v>
      </c>
      <c r="C25" s="88" t="s">
        <v>78</v>
      </c>
      <c r="D25" s="88"/>
      <c r="E25" s="89">
        <v>2783</v>
      </c>
      <c r="F25" s="90">
        <v>1</v>
      </c>
      <c r="G25" s="89">
        <f t="shared" si="0"/>
        <v>2783</v>
      </c>
      <c r="H25" s="90">
        <v>1</v>
      </c>
      <c r="I25" s="89">
        <f t="shared" si="1"/>
        <v>2783</v>
      </c>
    </row>
    <row r="26" spans="1:9" ht="36">
      <c r="A26" s="2"/>
      <c r="B26" s="87" t="s">
        <v>79</v>
      </c>
      <c r="C26" s="88" t="s">
        <v>80</v>
      </c>
      <c r="D26" s="88" t="s">
        <v>12</v>
      </c>
      <c r="E26" s="90">
        <v>500</v>
      </c>
      <c r="F26" s="90">
        <v>1</v>
      </c>
      <c r="G26" s="89">
        <f t="shared" si="0"/>
        <v>500</v>
      </c>
      <c r="H26" s="90">
        <v>0.02</v>
      </c>
      <c r="I26" s="89">
        <f t="shared" si="1"/>
        <v>10</v>
      </c>
    </row>
    <row r="27" spans="1:9" ht="28.5" customHeight="1">
      <c r="A27" s="2"/>
      <c r="B27" s="87" t="s">
        <v>81</v>
      </c>
      <c r="C27" s="88" t="s">
        <v>82</v>
      </c>
      <c r="D27" s="88"/>
      <c r="E27" s="90">
        <v>10</v>
      </c>
      <c r="F27" s="90">
        <v>1</v>
      </c>
      <c r="G27" s="89">
        <f t="shared" si="0"/>
        <v>10</v>
      </c>
      <c r="H27" s="90">
        <v>1</v>
      </c>
      <c r="I27" s="89">
        <f t="shared" si="1"/>
        <v>10</v>
      </c>
    </row>
    <row r="28" spans="1:5" ht="36">
      <c r="A28" s="2"/>
      <c r="B28" s="96" t="s">
        <v>224</v>
      </c>
      <c r="C28" s="97" t="s">
        <v>225</v>
      </c>
      <c r="D28" s="97" t="s">
        <v>15</v>
      </c>
      <c r="E28" s="100" t="s">
        <v>16</v>
      </c>
    </row>
    <row r="29" spans="1:9" ht="24">
      <c r="A29" s="2"/>
      <c r="B29" s="96" t="s">
        <v>226</v>
      </c>
      <c r="C29" s="97" t="s">
        <v>227</v>
      </c>
      <c r="D29" s="97" t="s">
        <v>15</v>
      </c>
      <c r="E29" s="99">
        <v>180</v>
      </c>
      <c r="F29" s="101">
        <v>7</v>
      </c>
      <c r="G29" s="98">
        <f t="shared" si="0"/>
        <v>1260</v>
      </c>
      <c r="H29" s="101">
        <v>0.5</v>
      </c>
      <c r="I29" s="98">
        <f t="shared" si="1"/>
        <v>630</v>
      </c>
    </row>
    <row r="30" spans="1:9" ht="24">
      <c r="A30" s="2"/>
      <c r="B30" s="5" t="s">
        <v>83</v>
      </c>
      <c r="C30" s="3" t="s">
        <v>84</v>
      </c>
      <c r="D30" s="10" t="s">
        <v>85</v>
      </c>
      <c r="E30" s="7">
        <v>252</v>
      </c>
      <c r="F30" s="7">
        <v>1</v>
      </c>
      <c r="G30" s="6">
        <f t="shared" si="0"/>
        <v>252</v>
      </c>
      <c r="H30" s="7">
        <v>50</v>
      </c>
      <c r="I30" s="6">
        <f t="shared" si="1"/>
        <v>12600</v>
      </c>
    </row>
    <row r="31" spans="1:9" ht="36">
      <c r="A31" s="2"/>
      <c r="B31" s="5" t="s">
        <v>233</v>
      </c>
      <c r="C31" s="3" t="s">
        <v>234</v>
      </c>
      <c r="D31" s="10" t="s">
        <v>235</v>
      </c>
      <c r="E31" s="7">
        <v>40</v>
      </c>
      <c r="F31" s="7">
        <v>13</v>
      </c>
      <c r="G31" s="6">
        <f t="shared" si="0"/>
        <v>520</v>
      </c>
      <c r="H31" s="7">
        <v>3</v>
      </c>
      <c r="I31" s="6">
        <f t="shared" si="1"/>
        <v>1560</v>
      </c>
    </row>
    <row r="32" spans="1:9" ht="24">
      <c r="A32" s="2"/>
      <c r="B32" s="87">
        <v>250.58</v>
      </c>
      <c r="C32" s="88" t="s">
        <v>86</v>
      </c>
      <c r="D32" s="88" t="s">
        <v>87</v>
      </c>
      <c r="E32" s="90">
        <v>81</v>
      </c>
      <c r="F32" s="90">
        <v>642</v>
      </c>
      <c r="G32" s="89">
        <f t="shared" si="0"/>
        <v>52002</v>
      </c>
      <c r="H32" s="90">
        <v>0.008</v>
      </c>
      <c r="I32" s="89">
        <f t="shared" si="1"/>
        <v>416.016</v>
      </c>
    </row>
    <row r="33" spans="1:9" ht="12.75" customHeight="1">
      <c r="A33" s="2"/>
      <c r="B33" s="136" t="s">
        <v>115</v>
      </c>
      <c r="C33" s="105" t="s">
        <v>184</v>
      </c>
      <c r="D33" s="133" t="s">
        <v>15</v>
      </c>
      <c r="E33" s="133" t="s">
        <v>16</v>
      </c>
      <c r="F33" s="133"/>
      <c r="G33" s="133"/>
      <c r="H33" s="133"/>
      <c r="I33" s="133"/>
    </row>
    <row r="34" spans="1:9" ht="12.75">
      <c r="A34" s="2"/>
      <c r="B34" s="137"/>
      <c r="C34" s="138"/>
      <c r="D34" s="133"/>
      <c r="E34" s="133"/>
      <c r="F34" s="133"/>
      <c r="G34" s="133"/>
      <c r="H34" s="133"/>
      <c r="I34" s="133"/>
    </row>
    <row r="35" spans="1:9" ht="12.75">
      <c r="A35" s="2"/>
      <c r="B35" s="5" t="s">
        <v>116</v>
      </c>
      <c r="C35" s="3" t="s">
        <v>117</v>
      </c>
      <c r="D35" s="3"/>
      <c r="E35" s="7">
        <v>56</v>
      </c>
      <c r="F35" s="7">
        <v>1</v>
      </c>
      <c r="G35" s="7">
        <f aca="true" t="shared" si="2" ref="G35:G40">(E35*F35)</f>
        <v>56</v>
      </c>
      <c r="H35" s="7">
        <v>2</v>
      </c>
      <c r="I35" s="6">
        <f aca="true" t="shared" si="3" ref="I35:I40">(G35*H35)</f>
        <v>112</v>
      </c>
    </row>
    <row r="36" spans="1:9" ht="12.75">
      <c r="A36" s="2"/>
      <c r="B36" s="5" t="s">
        <v>118</v>
      </c>
      <c r="C36" s="3" t="s">
        <v>119</v>
      </c>
      <c r="D36" s="3"/>
      <c r="E36" s="7">
        <v>2</v>
      </c>
      <c r="F36" s="7">
        <v>1</v>
      </c>
      <c r="G36" s="7">
        <f t="shared" si="2"/>
        <v>2</v>
      </c>
      <c r="H36" s="7">
        <v>0.5</v>
      </c>
      <c r="I36" s="6">
        <f t="shared" si="3"/>
        <v>1</v>
      </c>
    </row>
    <row r="37" spans="1:9" ht="24">
      <c r="A37" s="2"/>
      <c r="B37" s="5" t="s">
        <v>120</v>
      </c>
      <c r="C37" s="3" t="s">
        <v>121</v>
      </c>
      <c r="D37" s="3"/>
      <c r="E37" s="7">
        <v>100</v>
      </c>
      <c r="F37" s="7">
        <v>1</v>
      </c>
      <c r="G37" s="7">
        <f t="shared" si="2"/>
        <v>100</v>
      </c>
      <c r="H37" s="7">
        <v>8</v>
      </c>
      <c r="I37" s="6">
        <f t="shared" si="3"/>
        <v>800</v>
      </c>
    </row>
    <row r="38" spans="1:9" ht="12.75">
      <c r="A38" s="2"/>
      <c r="B38" s="5" t="s">
        <v>122</v>
      </c>
      <c r="C38" s="3" t="s">
        <v>123</v>
      </c>
      <c r="D38" s="3"/>
      <c r="E38" s="7">
        <v>56</v>
      </c>
      <c r="F38" s="7">
        <v>0.25</v>
      </c>
      <c r="G38" s="7">
        <f t="shared" si="2"/>
        <v>14</v>
      </c>
      <c r="H38" s="7">
        <v>19</v>
      </c>
      <c r="I38" s="6">
        <f t="shared" si="3"/>
        <v>266</v>
      </c>
    </row>
    <row r="39" spans="1:9" ht="24">
      <c r="A39" s="2"/>
      <c r="B39" s="5" t="s">
        <v>167</v>
      </c>
      <c r="C39" s="3" t="s">
        <v>124</v>
      </c>
      <c r="D39" s="3" t="s">
        <v>125</v>
      </c>
      <c r="E39" s="7">
        <v>55</v>
      </c>
      <c r="F39" s="7">
        <v>5</v>
      </c>
      <c r="G39" s="7">
        <f t="shared" si="2"/>
        <v>275</v>
      </c>
      <c r="H39" s="7">
        <v>3.5</v>
      </c>
      <c r="I39" s="6">
        <f t="shared" si="3"/>
        <v>962.5</v>
      </c>
    </row>
    <row r="40" spans="1:9" ht="13.5" thickBot="1">
      <c r="A40" s="2"/>
      <c r="B40" s="49" t="s">
        <v>126</v>
      </c>
      <c r="C40" s="50" t="s">
        <v>127</v>
      </c>
      <c r="D40" s="50"/>
      <c r="E40" s="51">
        <v>56</v>
      </c>
      <c r="F40" s="51">
        <v>1</v>
      </c>
      <c r="G40" s="51">
        <f t="shared" si="2"/>
        <v>56</v>
      </c>
      <c r="H40" s="51">
        <v>2</v>
      </c>
      <c r="I40" s="53">
        <f t="shared" si="3"/>
        <v>112</v>
      </c>
    </row>
    <row r="41" spans="1:9" ht="19.5" customHeight="1" thickTop="1">
      <c r="A41" s="2"/>
      <c r="B41" s="42"/>
      <c r="C41" s="43" t="s">
        <v>195</v>
      </c>
      <c r="D41" s="44"/>
      <c r="E41" s="48">
        <v>2783</v>
      </c>
      <c r="F41" s="47">
        <f>SUM(G41/E41)</f>
        <v>25.260603665109596</v>
      </c>
      <c r="G41" s="48">
        <f>SUM(G8:G40)</f>
        <v>70300.26000000001</v>
      </c>
      <c r="H41" s="47">
        <f>SUM(I41/G41)</f>
        <v>0.392443406325951</v>
      </c>
      <c r="I41" s="48">
        <f>SUM(I8:I40)</f>
        <v>27588.8735</v>
      </c>
    </row>
    <row r="42" spans="1:9" ht="19.5" customHeight="1">
      <c r="A42" s="36" t="s">
        <v>192</v>
      </c>
      <c r="B42" s="39"/>
      <c r="C42" s="40"/>
      <c r="D42" s="40"/>
      <c r="E42" s="54"/>
      <c r="F42" s="55"/>
      <c r="G42" s="54"/>
      <c r="H42" s="55"/>
      <c r="I42" s="54"/>
    </row>
    <row r="43" spans="1:9" ht="38.25">
      <c r="A43" s="36"/>
      <c r="B43" s="22" t="s">
        <v>1</v>
      </c>
      <c r="C43" s="22" t="s">
        <v>2</v>
      </c>
      <c r="D43" s="22" t="s">
        <v>3</v>
      </c>
      <c r="E43" s="22" t="s">
        <v>169</v>
      </c>
      <c r="F43" s="23" t="s">
        <v>196</v>
      </c>
      <c r="G43" s="22" t="s">
        <v>170</v>
      </c>
      <c r="H43" s="22" t="s">
        <v>197</v>
      </c>
      <c r="I43" s="22" t="s">
        <v>190</v>
      </c>
    </row>
    <row r="44" spans="1:9" ht="39.75" customHeight="1">
      <c r="A44" s="2"/>
      <c r="B44" s="5" t="s">
        <v>88</v>
      </c>
      <c r="C44" s="3" t="s">
        <v>89</v>
      </c>
      <c r="D44" s="3" t="s">
        <v>15</v>
      </c>
      <c r="E44" s="133" t="s">
        <v>16</v>
      </c>
      <c r="F44" s="133"/>
      <c r="G44" s="133"/>
      <c r="H44" s="133"/>
      <c r="I44" s="133"/>
    </row>
    <row r="45" spans="1:9" ht="24">
      <c r="A45" s="2"/>
      <c r="B45" s="5" t="s">
        <v>47</v>
      </c>
      <c r="C45" s="3" t="s">
        <v>90</v>
      </c>
      <c r="D45" s="3"/>
      <c r="E45" s="6">
        <v>11211</v>
      </c>
      <c r="F45" s="8">
        <v>1</v>
      </c>
      <c r="G45" s="6">
        <f aca="true" t="shared" si="4" ref="G45:G67">(E45*F45)</f>
        <v>11211</v>
      </c>
      <c r="H45" s="7">
        <v>0.08</v>
      </c>
      <c r="I45" s="6">
        <f aca="true" t="shared" si="5" ref="I45:I67">(G45*H45)</f>
        <v>896.88</v>
      </c>
    </row>
    <row r="46" spans="1:9" ht="24">
      <c r="A46" s="2"/>
      <c r="B46" s="5" t="s">
        <v>91</v>
      </c>
      <c r="C46" s="3" t="s">
        <v>92</v>
      </c>
      <c r="D46" s="3"/>
      <c r="E46" s="7">
        <v>250</v>
      </c>
      <c r="F46" s="8">
        <v>1</v>
      </c>
      <c r="G46" s="6">
        <f t="shared" si="4"/>
        <v>250</v>
      </c>
      <c r="H46" s="7">
        <v>0.08</v>
      </c>
      <c r="I46" s="6">
        <f t="shared" si="5"/>
        <v>20</v>
      </c>
    </row>
    <row r="47" spans="1:9" ht="22.5">
      <c r="A47" s="2"/>
      <c r="B47" s="13" t="s">
        <v>178</v>
      </c>
      <c r="C47" s="3" t="s">
        <v>93</v>
      </c>
      <c r="D47" s="3"/>
      <c r="E47" s="7">
        <v>166</v>
      </c>
      <c r="F47" s="8">
        <v>1</v>
      </c>
      <c r="G47" s="6">
        <f t="shared" si="4"/>
        <v>166</v>
      </c>
      <c r="H47" s="7">
        <v>0.08</v>
      </c>
      <c r="I47" s="6">
        <f t="shared" si="5"/>
        <v>13.280000000000001</v>
      </c>
    </row>
    <row r="48" spans="1:9" ht="24">
      <c r="A48" s="2"/>
      <c r="B48" s="5" t="s">
        <v>94</v>
      </c>
      <c r="C48" s="3" t="s">
        <v>95</v>
      </c>
      <c r="D48" s="3"/>
      <c r="E48" s="7">
        <v>97</v>
      </c>
      <c r="F48" s="8">
        <v>1</v>
      </c>
      <c r="G48" s="6">
        <f t="shared" si="4"/>
        <v>97</v>
      </c>
      <c r="H48" s="7">
        <v>0.08</v>
      </c>
      <c r="I48" s="6">
        <f t="shared" si="5"/>
        <v>7.76</v>
      </c>
    </row>
    <row r="49" spans="1:9" ht="36">
      <c r="A49" s="2"/>
      <c r="B49" s="5" t="s">
        <v>96</v>
      </c>
      <c r="C49" s="3" t="s">
        <v>97</v>
      </c>
      <c r="D49" s="3"/>
      <c r="E49" s="7">
        <v>68</v>
      </c>
      <c r="F49" s="8">
        <v>1</v>
      </c>
      <c r="G49" s="6">
        <f t="shared" si="4"/>
        <v>68</v>
      </c>
      <c r="H49" s="7">
        <v>0.08</v>
      </c>
      <c r="I49" s="6">
        <f t="shared" si="5"/>
        <v>5.44</v>
      </c>
    </row>
    <row r="50" spans="1:9" ht="12.75">
      <c r="A50" s="2"/>
      <c r="B50" s="5" t="s">
        <v>98</v>
      </c>
      <c r="C50" s="3" t="s">
        <v>99</v>
      </c>
      <c r="D50" s="3"/>
      <c r="E50" s="7">
        <v>97</v>
      </c>
      <c r="F50" s="8">
        <v>1</v>
      </c>
      <c r="G50" s="6">
        <f t="shared" si="4"/>
        <v>97</v>
      </c>
      <c r="H50" s="7">
        <v>0.08</v>
      </c>
      <c r="I50" s="6">
        <f t="shared" si="5"/>
        <v>7.76</v>
      </c>
    </row>
    <row r="51" spans="1:9" ht="12.75">
      <c r="A51" s="2"/>
      <c r="B51" s="5" t="s">
        <v>58</v>
      </c>
      <c r="C51" s="3" t="s">
        <v>100</v>
      </c>
      <c r="D51" s="3"/>
      <c r="E51" s="7">
        <v>97</v>
      </c>
      <c r="F51" s="8">
        <v>1</v>
      </c>
      <c r="G51" s="6">
        <f t="shared" si="4"/>
        <v>97</v>
      </c>
      <c r="H51" s="7">
        <v>0.08</v>
      </c>
      <c r="I51" s="6">
        <f t="shared" si="5"/>
        <v>7.76</v>
      </c>
    </row>
    <row r="52" spans="1:9" ht="12.75">
      <c r="A52" s="2"/>
      <c r="B52" s="5" t="s">
        <v>101</v>
      </c>
      <c r="C52" s="3" t="s">
        <v>102</v>
      </c>
      <c r="D52" s="3"/>
      <c r="E52" s="6">
        <v>105000</v>
      </c>
      <c r="F52" s="8">
        <v>1</v>
      </c>
      <c r="G52" s="6">
        <f t="shared" si="4"/>
        <v>105000</v>
      </c>
      <c r="H52" s="7">
        <v>0.08</v>
      </c>
      <c r="I52" s="6">
        <f t="shared" si="5"/>
        <v>8400</v>
      </c>
    </row>
    <row r="53" spans="1:9" ht="24">
      <c r="A53" s="2"/>
      <c r="B53" s="5" t="s">
        <v>103</v>
      </c>
      <c r="C53" s="3" t="s">
        <v>104</v>
      </c>
      <c r="D53" s="3"/>
      <c r="E53" s="6">
        <v>115000</v>
      </c>
      <c r="F53" s="8">
        <v>1</v>
      </c>
      <c r="G53" s="6">
        <f t="shared" si="4"/>
        <v>115000</v>
      </c>
      <c r="H53" s="7">
        <v>0.08</v>
      </c>
      <c r="I53" s="6">
        <f t="shared" si="5"/>
        <v>9200</v>
      </c>
    </row>
    <row r="54" spans="1:9" ht="24">
      <c r="A54" s="2"/>
      <c r="B54" s="5" t="s">
        <v>107</v>
      </c>
      <c r="C54" s="3" t="s">
        <v>108</v>
      </c>
      <c r="D54" s="3"/>
      <c r="E54" s="7">
        <v>88</v>
      </c>
      <c r="F54" s="8">
        <v>1</v>
      </c>
      <c r="G54" s="6">
        <f t="shared" si="4"/>
        <v>88</v>
      </c>
      <c r="H54" s="7">
        <v>0.33</v>
      </c>
      <c r="I54" s="6">
        <f t="shared" si="5"/>
        <v>29.040000000000003</v>
      </c>
    </row>
    <row r="55" spans="1:9" ht="12.75">
      <c r="A55" s="2"/>
      <c r="B55" s="5">
        <v>250.22</v>
      </c>
      <c r="C55" s="3" t="s">
        <v>109</v>
      </c>
      <c r="D55" s="3"/>
      <c r="E55" s="7">
        <v>97</v>
      </c>
      <c r="F55" s="8">
        <v>1</v>
      </c>
      <c r="G55" s="6">
        <f t="shared" si="4"/>
        <v>97</v>
      </c>
      <c r="H55" s="7">
        <v>0.33</v>
      </c>
      <c r="I55" s="6">
        <f t="shared" si="5"/>
        <v>32.01</v>
      </c>
    </row>
    <row r="56" spans="1:9" ht="24">
      <c r="A56" s="2"/>
      <c r="B56" s="87" t="s">
        <v>231</v>
      </c>
      <c r="C56" s="88" t="s">
        <v>111</v>
      </c>
      <c r="D56" s="88"/>
      <c r="E56" s="89">
        <v>2783</v>
      </c>
      <c r="F56" s="91">
        <v>1</v>
      </c>
      <c r="G56" s="89">
        <f t="shared" si="4"/>
        <v>2783</v>
      </c>
      <c r="H56" s="90">
        <v>0.25</v>
      </c>
      <c r="I56" s="89">
        <f t="shared" si="5"/>
        <v>695.75</v>
      </c>
    </row>
    <row r="57" spans="1:9" ht="24">
      <c r="A57" s="2"/>
      <c r="B57" s="87" t="s">
        <v>112</v>
      </c>
      <c r="C57" s="88" t="s">
        <v>113</v>
      </c>
      <c r="D57" s="88"/>
      <c r="E57" s="90">
        <v>88</v>
      </c>
      <c r="F57" s="92">
        <v>1</v>
      </c>
      <c r="G57" s="89">
        <f t="shared" si="4"/>
        <v>88</v>
      </c>
      <c r="H57" s="90">
        <v>2</v>
      </c>
      <c r="I57" s="89">
        <f t="shared" si="5"/>
        <v>176</v>
      </c>
    </row>
    <row r="58" spans="1:9" ht="24">
      <c r="A58" s="2"/>
      <c r="B58" s="87" t="s">
        <v>177</v>
      </c>
      <c r="C58" s="88" t="s">
        <v>114</v>
      </c>
      <c r="D58" s="88"/>
      <c r="E58" s="90">
        <v>300</v>
      </c>
      <c r="F58" s="92">
        <v>1</v>
      </c>
      <c r="G58" s="89">
        <f t="shared" si="4"/>
        <v>300</v>
      </c>
      <c r="H58" s="90">
        <v>0.08</v>
      </c>
      <c r="I58" s="89">
        <f t="shared" si="5"/>
        <v>24</v>
      </c>
    </row>
    <row r="59" spans="1:9" ht="24">
      <c r="A59" s="2"/>
      <c r="B59" s="87" t="s">
        <v>79</v>
      </c>
      <c r="C59" s="88" t="s">
        <v>186</v>
      </c>
      <c r="D59" s="88"/>
      <c r="E59" s="89">
        <v>1000</v>
      </c>
      <c r="F59" s="92">
        <v>1</v>
      </c>
      <c r="G59" s="89">
        <f t="shared" si="4"/>
        <v>1000</v>
      </c>
      <c r="H59" s="90">
        <v>0.02</v>
      </c>
      <c r="I59" s="89">
        <f t="shared" si="5"/>
        <v>20</v>
      </c>
    </row>
    <row r="60" spans="1:9" ht="12.75">
      <c r="A60" s="2"/>
      <c r="B60" s="5" t="s">
        <v>185</v>
      </c>
      <c r="C60" s="3" t="s">
        <v>128</v>
      </c>
      <c r="D60" s="3"/>
      <c r="E60" s="7">
        <v>56</v>
      </c>
      <c r="F60" s="8">
        <v>1</v>
      </c>
      <c r="G60" s="6">
        <f t="shared" si="4"/>
        <v>56</v>
      </c>
      <c r="H60" s="7">
        <v>0.08</v>
      </c>
      <c r="I60" s="6">
        <f t="shared" si="5"/>
        <v>4.48</v>
      </c>
    </row>
    <row r="61" spans="1:9" ht="24">
      <c r="A61" s="2"/>
      <c r="B61" s="5" t="s">
        <v>181</v>
      </c>
      <c r="C61" s="3" t="s">
        <v>129</v>
      </c>
      <c r="D61" s="3"/>
      <c r="E61" s="6">
        <v>1600</v>
      </c>
      <c r="F61" s="8">
        <v>1</v>
      </c>
      <c r="G61" s="6">
        <f t="shared" si="4"/>
        <v>1600</v>
      </c>
      <c r="H61" s="7">
        <v>0.08</v>
      </c>
      <c r="I61" s="6">
        <f t="shared" si="5"/>
        <v>128</v>
      </c>
    </row>
    <row r="62" spans="1:9" ht="24">
      <c r="A62" s="2"/>
      <c r="B62" s="5" t="s">
        <v>116</v>
      </c>
      <c r="C62" s="3" t="s">
        <v>130</v>
      </c>
      <c r="D62" s="3"/>
      <c r="E62" s="7">
        <v>56</v>
      </c>
      <c r="F62" s="8">
        <v>1</v>
      </c>
      <c r="G62" s="6">
        <f t="shared" si="4"/>
        <v>56</v>
      </c>
      <c r="H62" s="7">
        <v>0.33</v>
      </c>
      <c r="I62" s="6">
        <f t="shared" si="5"/>
        <v>18.48</v>
      </c>
    </row>
    <row r="63" spans="1:9" ht="12.75">
      <c r="A63" s="2"/>
      <c r="B63" s="5" t="s">
        <v>131</v>
      </c>
      <c r="C63" s="3" t="s">
        <v>132</v>
      </c>
      <c r="D63" s="3"/>
      <c r="E63" s="7">
        <v>2</v>
      </c>
      <c r="F63" s="8">
        <v>1</v>
      </c>
      <c r="G63" s="6">
        <f t="shared" si="4"/>
        <v>2</v>
      </c>
      <c r="H63" s="7">
        <v>0.08</v>
      </c>
      <c r="I63" s="6">
        <f t="shared" si="5"/>
        <v>0.16</v>
      </c>
    </row>
    <row r="64" spans="1:9" ht="12.75">
      <c r="A64" s="2"/>
      <c r="B64" s="5" t="s">
        <v>133</v>
      </c>
      <c r="C64" s="3" t="s">
        <v>134</v>
      </c>
      <c r="D64" s="3"/>
      <c r="E64" s="7">
        <v>56</v>
      </c>
      <c r="F64" s="8">
        <v>1</v>
      </c>
      <c r="G64" s="6">
        <f t="shared" si="4"/>
        <v>56</v>
      </c>
      <c r="H64" s="7">
        <v>2</v>
      </c>
      <c r="I64" s="6">
        <f t="shared" si="5"/>
        <v>112</v>
      </c>
    </row>
    <row r="65" spans="1:9" ht="24">
      <c r="A65" s="2"/>
      <c r="B65" s="5" t="s">
        <v>182</v>
      </c>
      <c r="C65" s="3" t="s">
        <v>171</v>
      </c>
      <c r="D65" s="3"/>
      <c r="E65" s="7">
        <v>56</v>
      </c>
      <c r="F65" s="8">
        <v>1</v>
      </c>
      <c r="G65" s="6">
        <f t="shared" si="4"/>
        <v>56</v>
      </c>
      <c r="H65" s="7">
        <v>5.67</v>
      </c>
      <c r="I65" s="6">
        <f t="shared" si="5"/>
        <v>317.52</v>
      </c>
    </row>
    <row r="66" spans="1:9" ht="24">
      <c r="A66" s="2"/>
      <c r="B66" s="5" t="s">
        <v>168</v>
      </c>
      <c r="C66" s="3" t="s">
        <v>135</v>
      </c>
      <c r="D66" s="3"/>
      <c r="E66" s="7">
        <v>56</v>
      </c>
      <c r="F66" s="8">
        <v>1</v>
      </c>
      <c r="G66" s="6">
        <f t="shared" si="4"/>
        <v>56</v>
      </c>
      <c r="H66" s="7">
        <v>0.33</v>
      </c>
      <c r="I66" s="6">
        <f t="shared" si="5"/>
        <v>18.48</v>
      </c>
    </row>
    <row r="67" spans="1:9" ht="24.75" thickBot="1">
      <c r="A67" s="2"/>
      <c r="B67" s="49" t="s">
        <v>183</v>
      </c>
      <c r="C67" s="50" t="s">
        <v>136</v>
      </c>
      <c r="D67" s="50"/>
      <c r="E67" s="53">
        <v>1600</v>
      </c>
      <c r="F67" s="52">
        <v>1</v>
      </c>
      <c r="G67" s="53">
        <f t="shared" si="4"/>
        <v>1600</v>
      </c>
      <c r="H67" s="51">
        <v>419.9</v>
      </c>
      <c r="I67" s="53">
        <f t="shared" si="5"/>
        <v>671840</v>
      </c>
    </row>
    <row r="68" spans="2:9" ht="19.5" customHeight="1" thickTop="1">
      <c r="B68" s="42"/>
      <c r="C68" s="43" t="s">
        <v>194</v>
      </c>
      <c r="D68" s="44"/>
      <c r="E68" s="59">
        <v>2783</v>
      </c>
      <c r="F68" s="58">
        <f>SUM(G68/E68)</f>
        <v>86.17463169241826</v>
      </c>
      <c r="G68" s="59">
        <f>SUM(G45:G67)</f>
        <v>239824</v>
      </c>
      <c r="H68" s="47">
        <f>SUM(I68/G68)</f>
        <v>2.885344252451798</v>
      </c>
      <c r="I68" s="48">
        <f>SUM(I45:I67)</f>
        <v>691974.8</v>
      </c>
    </row>
    <row r="70" spans="1:9" ht="12.75">
      <c r="A70" s="36" t="s">
        <v>204</v>
      </c>
      <c r="B70" s="24"/>
      <c r="C70" s="25"/>
      <c r="D70" s="25"/>
      <c r="E70" s="26"/>
      <c r="F70" s="27"/>
      <c r="G70" s="26"/>
      <c r="H70" s="26"/>
      <c r="I70" s="26"/>
    </row>
    <row r="71" spans="1:9" ht="38.25">
      <c r="A71" s="2"/>
      <c r="B71" s="69" t="s">
        <v>12</v>
      </c>
      <c r="C71" s="69" t="s">
        <v>12</v>
      </c>
      <c r="D71" s="70" t="s">
        <v>12</v>
      </c>
      <c r="E71" s="22" t="s">
        <v>4</v>
      </c>
      <c r="F71" s="23" t="s">
        <v>188</v>
      </c>
      <c r="G71" s="22" t="s">
        <v>5</v>
      </c>
      <c r="H71" s="22" t="s">
        <v>191</v>
      </c>
      <c r="I71" s="22" t="s">
        <v>190</v>
      </c>
    </row>
    <row r="72" spans="1:9" ht="19.5" customHeight="1">
      <c r="A72" s="2"/>
      <c r="B72" s="24"/>
      <c r="C72" s="72"/>
      <c r="D72" s="74" t="s">
        <v>199</v>
      </c>
      <c r="E72" s="48">
        <f>SUM(E41)</f>
        <v>2783</v>
      </c>
      <c r="F72" s="45">
        <f>SUM(F41)</f>
        <v>25.260603665109596</v>
      </c>
      <c r="G72" s="48">
        <f>SUM(G41)</f>
        <v>70300.26000000001</v>
      </c>
      <c r="H72" s="47">
        <f>SUM(H41)</f>
        <v>0.392443406325951</v>
      </c>
      <c r="I72" s="48">
        <f>SUM(I41)</f>
        <v>27588.8735</v>
      </c>
    </row>
    <row r="73" spans="1:9" ht="19.5" customHeight="1" thickBot="1">
      <c r="A73" s="2"/>
      <c r="B73" s="24"/>
      <c r="C73" s="79"/>
      <c r="D73" s="80" t="s">
        <v>200</v>
      </c>
      <c r="E73" s="81" t="s">
        <v>12</v>
      </c>
      <c r="F73" s="82" t="s">
        <v>12</v>
      </c>
      <c r="G73" s="81"/>
      <c r="H73" s="83">
        <f>SUM(H68)</f>
        <v>2.885344252451798</v>
      </c>
      <c r="I73" s="84">
        <f>SUM(I68)</f>
        <v>691974.8</v>
      </c>
    </row>
    <row r="74" spans="1:9" ht="19.5" customHeight="1" thickTop="1">
      <c r="A74" s="2"/>
      <c r="B74" s="24"/>
      <c r="C74" s="71"/>
      <c r="D74" s="78" t="s">
        <v>201</v>
      </c>
      <c r="E74" s="48">
        <f>SUM(E72:E73)</f>
        <v>2783</v>
      </c>
      <c r="F74" s="45">
        <f>SUM(G74/E74)</f>
        <v>25.260603665109596</v>
      </c>
      <c r="G74" s="48">
        <f>SUM(G72:G73)</f>
        <v>70300.26000000001</v>
      </c>
      <c r="H74" s="47">
        <f>SUM(I74/G74)</f>
        <v>10.235576276673799</v>
      </c>
      <c r="I74" s="48">
        <f>SUM(I72:I73)</f>
        <v>719563.6735</v>
      </c>
    </row>
  </sheetData>
  <mergeCells count="8">
    <mergeCell ref="C2:H2"/>
    <mergeCell ref="C33:C34"/>
    <mergeCell ref="D33:D34"/>
    <mergeCell ref="E33:I34"/>
    <mergeCell ref="E44:I44"/>
    <mergeCell ref="E8:I8"/>
    <mergeCell ref="B33:B34"/>
    <mergeCell ref="C3:H3"/>
  </mergeCells>
  <printOptions/>
  <pageMargins left="0.5" right="0.5" top="0.75" bottom="0.5" header="0.5" footer="0.5"/>
  <pageSetup horizontalDpi="600" verticalDpi="600" orientation="landscape" scale="95" r:id="rId1"/>
  <headerFooter alignWithMargins="0">
    <oddHeader>&amp;L#0584-0293</oddHeader>
    <oddFooter>&amp;LPrivate Not For Profit&amp;C&amp;P</oddFooter>
  </headerFooter>
  <rowBreaks count="3" manualBreakCount="3">
    <brk id="23" max="8" man="1"/>
    <brk id="45" max="8" man="1"/>
    <brk id="6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0" zoomScaleSheetLayoutView="110" workbookViewId="0" topLeftCell="B1">
      <selection activeCell="E13" sqref="E13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32.7109375" style="0" customWidth="1"/>
    <col min="4" max="4" width="12.00390625" style="0" customWidth="1"/>
    <col min="5" max="5" width="13.7109375" style="0" customWidth="1"/>
    <col min="6" max="7" width="12.7109375" style="0" customWidth="1"/>
    <col min="8" max="8" width="13.8515625" style="0" customWidth="1"/>
    <col min="9" max="9" width="12.7109375" style="0" customWidth="1"/>
  </cols>
  <sheetData>
    <row r="1" ht="15.75">
      <c r="B1" s="1"/>
    </row>
    <row r="2" spans="2:8" ht="18">
      <c r="B2" s="12"/>
      <c r="C2" s="131" t="s">
        <v>0</v>
      </c>
      <c r="D2" s="131"/>
      <c r="E2" s="131"/>
      <c r="F2" s="131"/>
      <c r="G2" s="131"/>
      <c r="H2" s="131"/>
    </row>
    <row r="3" spans="3:9" ht="18">
      <c r="C3" s="131" t="s">
        <v>176</v>
      </c>
      <c r="D3" s="132"/>
      <c r="E3" s="132"/>
      <c r="F3" s="132"/>
      <c r="G3" s="132"/>
      <c r="H3" s="132"/>
      <c r="I3" s="14" t="s">
        <v>12</v>
      </c>
    </row>
    <row r="4" spans="3:9" ht="18">
      <c r="C4" s="15"/>
      <c r="D4" s="12"/>
      <c r="E4" s="12"/>
      <c r="F4" s="12"/>
      <c r="G4" s="12"/>
      <c r="H4" s="12"/>
      <c r="I4" s="14"/>
    </row>
    <row r="5" spans="1:9" ht="15.75">
      <c r="A5" s="4"/>
      <c r="B5" s="2" t="s">
        <v>12</v>
      </c>
      <c r="C5" s="2"/>
      <c r="D5" s="2"/>
      <c r="E5" s="77" t="s">
        <v>205</v>
      </c>
      <c r="F5" s="2"/>
      <c r="G5" s="2"/>
      <c r="H5" s="2"/>
      <c r="I5" s="2"/>
    </row>
    <row r="6" spans="1:9" ht="19.5" customHeight="1">
      <c r="A6" s="36" t="s">
        <v>189</v>
      </c>
      <c r="C6" s="2"/>
      <c r="D6" s="2"/>
      <c r="E6" s="2"/>
      <c r="F6" s="2"/>
      <c r="G6" s="2"/>
      <c r="H6" s="2"/>
      <c r="I6" s="2"/>
    </row>
    <row r="7" spans="1:9" ht="24.75" customHeight="1">
      <c r="A7" s="2"/>
      <c r="B7" s="22" t="s">
        <v>1</v>
      </c>
      <c r="C7" s="22" t="s">
        <v>2</v>
      </c>
      <c r="D7" s="22" t="s">
        <v>3</v>
      </c>
      <c r="E7" s="22" t="s">
        <v>4</v>
      </c>
      <c r="F7" s="23" t="s">
        <v>188</v>
      </c>
      <c r="G7" s="22" t="s">
        <v>5</v>
      </c>
      <c r="H7" s="22" t="s">
        <v>191</v>
      </c>
      <c r="I7" s="22" t="s">
        <v>190</v>
      </c>
    </row>
    <row r="8" spans="1:9" ht="24">
      <c r="A8" s="2"/>
      <c r="B8" s="5" t="s">
        <v>25</v>
      </c>
      <c r="C8" s="3" t="s">
        <v>26</v>
      </c>
      <c r="D8" s="3"/>
      <c r="E8" s="6">
        <v>15172</v>
      </c>
      <c r="F8" s="95">
        <f>SUM(G8/E8)</f>
        <v>64.98945425784339</v>
      </c>
      <c r="G8" s="6">
        <v>986020</v>
      </c>
      <c r="H8" s="7">
        <v>0.28</v>
      </c>
      <c r="I8" s="6">
        <f>(G8*H8)</f>
        <v>276085.60000000003</v>
      </c>
    </row>
    <row r="9" spans="1:9" ht="24.75" thickBot="1">
      <c r="A9" s="2"/>
      <c r="B9" s="60" t="s">
        <v>139</v>
      </c>
      <c r="C9" s="50" t="s">
        <v>140</v>
      </c>
      <c r="D9" s="50"/>
      <c r="E9" s="53">
        <v>4567</v>
      </c>
      <c r="F9" s="51">
        <v>1</v>
      </c>
      <c r="G9" s="53">
        <f>(E9*F9)</f>
        <v>4567</v>
      </c>
      <c r="H9" s="51">
        <v>0.51</v>
      </c>
      <c r="I9" s="53">
        <f>(G9*H9)</f>
        <v>2329.17</v>
      </c>
    </row>
    <row r="10" spans="1:9" ht="19.5" customHeight="1" thickTop="1">
      <c r="A10" s="2"/>
      <c r="B10" s="42"/>
      <c r="C10" s="43" t="s">
        <v>237</v>
      </c>
      <c r="D10" s="44"/>
      <c r="E10" s="46">
        <v>15172</v>
      </c>
      <c r="F10" s="61">
        <f>SUM(G10/E10)</f>
        <v>65.29046928552597</v>
      </c>
      <c r="G10" s="46">
        <f>SUM(G5:G9)</f>
        <v>990587</v>
      </c>
      <c r="H10" s="62">
        <f>SUM(I10/G10)</f>
        <v>0.2810603914648587</v>
      </c>
      <c r="I10" s="48">
        <f>SUM(I8:I9)</f>
        <v>278414.77</v>
      </c>
    </row>
  </sheetData>
  <mergeCells count="2">
    <mergeCell ref="C3:H3"/>
    <mergeCell ref="C2:H2"/>
  </mergeCells>
  <printOptions/>
  <pageMargins left="0.5" right="0.5" top="0.5" bottom="0.5" header="0.5" footer="0.5"/>
  <pageSetup horizontalDpi="600" verticalDpi="600" orientation="landscape" r:id="rId1"/>
  <headerFooter alignWithMargins="0">
    <oddHeader>&amp;L#0584-0293</oddHeader>
    <oddFooter>&amp;LIndividual/Households&amp;C&amp;P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3" sqref="F13"/>
    </sheetView>
  </sheetViews>
  <sheetFormatPr defaultColWidth="9.140625" defaultRowHeight="12.75"/>
  <cols>
    <col min="1" max="1" width="35.8515625" style="0" customWidth="1"/>
    <col min="2" max="2" width="14.421875" style="0" customWidth="1"/>
    <col min="3" max="3" width="13.7109375" style="0" customWidth="1"/>
    <col min="4" max="4" width="14.421875" style="0" customWidth="1"/>
    <col min="5" max="5" width="14.00390625" style="0" customWidth="1"/>
    <col min="6" max="6" width="14.57421875" style="0" customWidth="1"/>
  </cols>
  <sheetData>
    <row r="1" spans="2:8" ht="18">
      <c r="B1" s="12"/>
      <c r="C1" s="15" t="s">
        <v>0</v>
      </c>
      <c r="D1" s="15"/>
      <c r="E1" s="15"/>
      <c r="F1" s="15"/>
      <c r="G1" s="15"/>
      <c r="H1" s="15"/>
    </row>
    <row r="2" spans="3:8" ht="18">
      <c r="C2" s="15" t="s">
        <v>176</v>
      </c>
      <c r="D2" s="12"/>
      <c r="E2" s="12"/>
      <c r="F2" s="12"/>
      <c r="G2" s="12"/>
      <c r="H2" s="12"/>
    </row>
    <row r="3" spans="3:8" ht="18">
      <c r="C3" s="15"/>
      <c r="D3" s="12"/>
      <c r="E3" s="12"/>
      <c r="F3" s="12"/>
      <c r="G3" s="12"/>
      <c r="H3" s="12"/>
    </row>
    <row r="4" spans="1:8" ht="12.75">
      <c r="A4" s="16" t="s">
        <v>12</v>
      </c>
      <c r="C4" s="2"/>
      <c r="D4" s="2"/>
      <c r="E4" s="77" t="s">
        <v>12</v>
      </c>
      <c r="F4" s="2"/>
      <c r="G4" s="2"/>
      <c r="H4" s="2"/>
    </row>
    <row r="7" ht="30" customHeight="1">
      <c r="A7" s="21" t="s">
        <v>212</v>
      </c>
    </row>
    <row r="8" spans="1:6" ht="38.25">
      <c r="A8" s="70" t="s">
        <v>12</v>
      </c>
      <c r="B8" s="22" t="s">
        <v>4</v>
      </c>
      <c r="C8" s="23" t="s">
        <v>188</v>
      </c>
      <c r="D8" s="22" t="s">
        <v>5</v>
      </c>
      <c r="E8" s="22" t="s">
        <v>191</v>
      </c>
      <c r="F8" s="22" t="s">
        <v>190</v>
      </c>
    </row>
    <row r="9" spans="1:6" ht="19.5" customHeight="1">
      <c r="A9" s="117" t="s">
        <v>208</v>
      </c>
      <c r="B9" s="109">
        <f>SUM('State, Local, Tribal'!E61)</f>
        <v>97</v>
      </c>
      <c r="C9" s="110">
        <f>SUM('State, Local, Tribal'!F61)</f>
        <v>981.5592783505155</v>
      </c>
      <c r="D9" s="111">
        <f>SUM('State, Local, Tribal'!G61)</f>
        <v>95211.25</v>
      </c>
      <c r="E9" s="112">
        <f>SUM('State, Local, Tribal'!H61)</f>
        <v>0.24618435321456233</v>
      </c>
      <c r="F9" s="111">
        <f>SUM('State, Local, Tribal'!I61)</f>
        <v>23439.519999999997</v>
      </c>
    </row>
    <row r="10" spans="1:6" ht="19.5" customHeight="1">
      <c r="A10" s="118" t="s">
        <v>210</v>
      </c>
      <c r="B10" s="113">
        <f>SUM('Private For Profit'!F12)</f>
        <v>500</v>
      </c>
      <c r="C10" s="114">
        <f>SUM('Private For Profit'!G12)</f>
        <v>9.294</v>
      </c>
      <c r="D10" s="113">
        <f>SUM('Private For Profit'!H12)</f>
        <v>4647</v>
      </c>
      <c r="E10" s="93">
        <f>SUM('Private For Profit'!I23)</f>
        <v>1.278276307295029</v>
      </c>
      <c r="F10" s="94">
        <f>SUM('Private For Profit'!J23)</f>
        <v>50293.9</v>
      </c>
    </row>
    <row r="11" spans="1:6" ht="19.5" customHeight="1">
      <c r="A11" s="30" t="s">
        <v>209</v>
      </c>
      <c r="B11" s="94">
        <f>SUM('Private NOT For Profit'!E74)</f>
        <v>2783</v>
      </c>
      <c r="C11" s="114">
        <f>SUM('Private NOT For Profit'!F74)</f>
        <v>25.260603665109596</v>
      </c>
      <c r="D11" s="94">
        <f>SUM('Private NOT For Profit'!G74)</f>
        <v>70300.26000000001</v>
      </c>
      <c r="E11" s="93">
        <f>SUM('Private NOT For Profit'!H74)</f>
        <v>10.235576276673799</v>
      </c>
      <c r="F11" s="94">
        <f>SUM('Private NOT For Profit'!I74)</f>
        <v>719563.6735</v>
      </c>
    </row>
    <row r="12" spans="1:6" ht="19.5" customHeight="1" thickBot="1">
      <c r="A12" s="85" t="s">
        <v>211</v>
      </c>
      <c r="B12" s="37">
        <f>SUM(Indviduals!E10)</f>
        <v>15172</v>
      </c>
      <c r="C12" s="38">
        <f>SUM(Indviduals!F10)</f>
        <v>65.29046928552597</v>
      </c>
      <c r="D12" s="37">
        <f>SUM(Indviduals!G10)</f>
        <v>990587</v>
      </c>
      <c r="E12" s="38">
        <f>SUM(Indviduals!H10)</f>
        <v>0.2810603914648587</v>
      </c>
      <c r="F12" s="37">
        <f>SUM(Indviduals!I10)</f>
        <v>278414.77</v>
      </c>
    </row>
    <row r="13" spans="1:6" ht="19.5" customHeight="1" thickTop="1">
      <c r="A13" s="119"/>
      <c r="B13" s="115">
        <f>SUM(B9:B12)</f>
        <v>18552</v>
      </c>
      <c r="C13" s="116"/>
      <c r="D13" s="115">
        <f>SUM(D9:D12)</f>
        <v>1160745.51</v>
      </c>
      <c r="E13" s="116"/>
      <c r="F13" s="115">
        <f>SUM(F9:F12)</f>
        <v>1071711.8635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&amp;L#0584-0293</oddHeader>
    <oddFooter>&amp;LBURDEN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Rgreene</cp:lastModifiedBy>
  <cp:lastPrinted>2008-02-06T20:00:38Z</cp:lastPrinted>
  <dcterms:created xsi:type="dcterms:W3CDTF">2006-05-22T20:07:09Z</dcterms:created>
  <dcterms:modified xsi:type="dcterms:W3CDTF">2008-03-31T18:55:57Z</dcterms:modified>
  <cp:category/>
  <cp:version/>
  <cp:contentType/>
  <cp:contentStatus/>
</cp:coreProperties>
</file>