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<sst xmlns="http://schemas.openxmlformats.org/spreadsheetml/2006/main" count="72" uniqueCount="70">
  <si>
    <t>SIPP 2004 Panel Sample Loss</t>
  </si>
  <si>
    <t>Table 1</t>
  </si>
  <si>
    <t xml:space="preserve"> </t>
  </si>
  <si>
    <t>Eligible</t>
  </si>
  <si>
    <t>Interviewed</t>
  </si>
  <si>
    <t>Type A</t>
  </si>
  <si>
    <t>Type D</t>
  </si>
  <si>
    <t>Growth</t>
  </si>
  <si>
    <t xml:space="preserve">Sample </t>
  </si>
  <si>
    <t>Wave/Rotation</t>
  </si>
  <si>
    <t>Households</t>
  </si>
  <si>
    <t>Total A's</t>
  </si>
  <si>
    <t>Rate</t>
  </si>
  <si>
    <t>Total D's</t>
  </si>
  <si>
    <t>Factor</t>
  </si>
  <si>
    <t>Loss</t>
  </si>
  <si>
    <t>1/1</t>
  </si>
  <si>
    <t>1/2</t>
  </si>
  <si>
    <t>1/3</t>
  </si>
  <si>
    <t>1/4</t>
  </si>
  <si>
    <t>1</t>
  </si>
  <si>
    <t>2/1</t>
  </si>
  <si>
    <t>2/2</t>
  </si>
  <si>
    <t>2/3</t>
  </si>
  <si>
    <t>2/4</t>
  </si>
  <si>
    <t>2</t>
  </si>
  <si>
    <t>3/1</t>
  </si>
  <si>
    <t>3/2</t>
  </si>
  <si>
    <t>3/3</t>
  </si>
  <si>
    <t>3/4</t>
  </si>
  <si>
    <t>3</t>
  </si>
  <si>
    <t>4/1</t>
  </si>
  <si>
    <t>4/2</t>
  </si>
  <si>
    <t>4/3</t>
  </si>
  <si>
    <t>4/4</t>
  </si>
  <si>
    <t>4</t>
  </si>
  <si>
    <t>5/1</t>
  </si>
  <si>
    <t>5/2</t>
  </si>
  <si>
    <t>5/3</t>
  </si>
  <si>
    <t>5/4</t>
  </si>
  <si>
    <t>5</t>
  </si>
  <si>
    <t>6/1</t>
  </si>
  <si>
    <t>6/2</t>
  </si>
  <si>
    <t>6/3</t>
  </si>
  <si>
    <t>6/4</t>
  </si>
  <si>
    <t>6</t>
  </si>
  <si>
    <t>7/1</t>
  </si>
  <si>
    <t>7/2</t>
  </si>
  <si>
    <t>7/3</t>
  </si>
  <si>
    <t>7/4</t>
  </si>
  <si>
    <t>7</t>
  </si>
  <si>
    <t>8/1</t>
  </si>
  <si>
    <t>8/2</t>
  </si>
  <si>
    <t>8/3</t>
  </si>
  <si>
    <t>8/4</t>
  </si>
  <si>
    <t>8</t>
  </si>
  <si>
    <t>9/1</t>
  </si>
  <si>
    <t>9/2</t>
  </si>
  <si>
    <t>9/3</t>
  </si>
  <si>
    <t>9/4</t>
  </si>
  <si>
    <t>9</t>
  </si>
  <si>
    <t>10/1</t>
  </si>
  <si>
    <t>10/2</t>
  </si>
  <si>
    <t>10/3</t>
  </si>
  <si>
    <t>10/4</t>
  </si>
  <si>
    <t>10</t>
  </si>
  <si>
    <t>11/1</t>
  </si>
  <si>
    <t>11/2</t>
  </si>
  <si>
    <t>11/3</t>
  </si>
  <si>
    <t>11/4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</si>
</sst>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" fontId="0" fillId="0" borderId="0" xfId="0" applyNumberFormat="1" applyAlignment="1" quotePrefix="1">
      <alignment horizontal="center"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2" borderId="0" xfId="0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12.140625" style="0" customWidth="1"/>
    <col min="4" max="9" width="12.7109375" style="0" customWidth="1"/>
  </cols>
  <sheetData>
    <row r="1" spans="1:9" ht="12.75">
      <c r="A1" s="1" t="s">
        <v>0</v>
      </c>
      <c r="I1" s="2" t="s">
        <v>1</v>
      </c>
    </row>
    <row r="3" spans="1:9" ht="12.75">
      <c r="A3" s="3" t="s">
        <v>2</v>
      </c>
      <c r="B3" s="3" t="s">
        <v>3</v>
      </c>
      <c r="C3" s="3" t="s">
        <v>4</v>
      </c>
      <c r="D3" s="3"/>
      <c r="E3" s="3" t="s">
        <v>5</v>
      </c>
      <c r="F3" s="3"/>
      <c r="G3" s="3" t="s">
        <v>6</v>
      </c>
      <c r="H3" s="3" t="s">
        <v>7</v>
      </c>
      <c r="I3" s="3" t="s">
        <v>8</v>
      </c>
    </row>
    <row r="4" spans="1:9" ht="13.5" thickBot="1">
      <c r="A4" s="4" t="s">
        <v>9</v>
      </c>
      <c r="B4" s="4" t="s">
        <v>10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12</v>
      </c>
      <c r="H4" s="4" t="s">
        <v>14</v>
      </c>
      <c r="I4" s="4" t="s">
        <v>15</v>
      </c>
    </row>
    <row r="5" ht="13.5" thickTop="1"/>
    <row r="6" spans="1:9" ht="12.75">
      <c r="A6" s="5" t="s">
        <v>16</v>
      </c>
      <c r="B6">
        <v>12763</v>
      </c>
      <c r="C6">
        <v>10754</v>
      </c>
      <c r="D6">
        <v>2009</v>
      </c>
      <c r="E6" s="6">
        <f>(D6)/(D6+C6)</f>
        <v>0.15740813288411815</v>
      </c>
      <c r="I6" s="6">
        <f>+E6</f>
        <v>0.15740813288411815</v>
      </c>
    </row>
    <row r="7" spans="1:9" ht="12.75">
      <c r="A7" s="7" t="s">
        <v>17</v>
      </c>
      <c r="B7">
        <v>12788</v>
      </c>
      <c r="C7">
        <v>10986</v>
      </c>
      <c r="D7">
        <v>1802</v>
      </c>
      <c r="E7" s="6">
        <f>(D7)/(D7+C7)</f>
        <v>0.14091335627150453</v>
      </c>
      <c r="I7" s="6">
        <f>+E7</f>
        <v>0.14091335627150453</v>
      </c>
    </row>
    <row r="8" spans="1:9" ht="12.75">
      <c r="A8" s="7" t="s">
        <v>18</v>
      </c>
      <c r="B8">
        <v>12954</v>
      </c>
      <c r="C8">
        <v>11150</v>
      </c>
      <c r="D8">
        <v>1804</v>
      </c>
      <c r="E8" s="6">
        <f>(D8)/(D8+C8)</f>
        <v>0.1392620040142041</v>
      </c>
      <c r="I8" s="6">
        <f>+E8</f>
        <v>0.1392620040142041</v>
      </c>
    </row>
    <row r="9" spans="1:9" ht="12.75">
      <c r="A9" s="7" t="s">
        <v>19</v>
      </c>
      <c r="B9">
        <v>12858</v>
      </c>
      <c r="C9">
        <v>10821</v>
      </c>
      <c r="D9">
        <v>2037</v>
      </c>
      <c r="E9" s="6">
        <f>(D9)/(D9+C9)</f>
        <v>0.15842277181521233</v>
      </c>
      <c r="I9" s="6">
        <f>+E9</f>
        <v>0.15842277181521233</v>
      </c>
    </row>
    <row r="10" spans="1:9" ht="12.75">
      <c r="A10" s="8" t="s">
        <v>20</v>
      </c>
      <c r="B10" s="9">
        <f>SUM(B6:B9)</f>
        <v>51363</v>
      </c>
      <c r="C10" s="9">
        <f>SUM(C6:C9)</f>
        <v>43711</v>
      </c>
      <c r="D10" s="9">
        <f>SUM(D6:D9)</f>
        <v>7652</v>
      </c>
      <c r="E10" s="10">
        <f>(D10)/(D10+C10)</f>
        <v>0.14897883690594396</v>
      </c>
      <c r="F10" s="9"/>
      <c r="G10" s="9"/>
      <c r="H10" s="9"/>
      <c r="I10" s="10">
        <f>+E10</f>
        <v>0.14897883690594396</v>
      </c>
    </row>
    <row r="11" spans="1:9" ht="12.75">
      <c r="A11" s="5" t="s">
        <v>21</v>
      </c>
      <c r="B11">
        <v>10864</v>
      </c>
      <c r="C11">
        <v>10001</v>
      </c>
      <c r="D11">
        <v>713</v>
      </c>
      <c r="E11" s="6">
        <f aca="true" t="shared" si="0" ref="E11:E55">+D11/(C11+D11+F11)</f>
        <v>0.06562960235640648</v>
      </c>
      <c r="F11">
        <v>150</v>
      </c>
      <c r="G11" s="6">
        <f aca="true" t="shared" si="1" ref="G11:G55">+F11/(C11+D11+F11)</f>
        <v>0.013807069219440353</v>
      </c>
      <c r="H11">
        <v>1.023</v>
      </c>
      <c r="I11" s="6">
        <f>((D6*1.023)+D11+F11)/(C11+(D6*1.023)+D11+F11)</f>
        <v>0.22588127893608329</v>
      </c>
    </row>
    <row r="12" spans="1:9" ht="12.75">
      <c r="A12" s="7" t="s">
        <v>22</v>
      </c>
      <c r="B12">
        <v>11071</v>
      </c>
      <c r="C12">
        <v>10114</v>
      </c>
      <c r="D12">
        <v>807</v>
      </c>
      <c r="E12" s="6">
        <f t="shared" si="0"/>
        <v>0.0728931442507452</v>
      </c>
      <c r="F12">
        <v>150</v>
      </c>
      <c r="G12" s="6">
        <f t="shared" si="1"/>
        <v>0.013548911570770482</v>
      </c>
      <c r="H12">
        <v>1.023</v>
      </c>
      <c r="I12" s="6">
        <f>((D7*1.023)+D12+F12)/(C12+(D7*1.023)+D12+F12)</f>
        <v>0.21684600330513595</v>
      </c>
    </row>
    <row r="13" spans="1:9" ht="12.75">
      <c r="A13" s="7" t="s">
        <v>23</v>
      </c>
      <c r="B13">
        <v>11290</v>
      </c>
      <c r="C13">
        <v>10423</v>
      </c>
      <c r="D13">
        <v>702</v>
      </c>
      <c r="E13" s="6">
        <f t="shared" si="0"/>
        <v>0.062178919397697076</v>
      </c>
      <c r="F13">
        <v>165</v>
      </c>
      <c r="G13" s="6">
        <f t="shared" si="1"/>
        <v>0.014614703277236492</v>
      </c>
      <c r="H13">
        <v>1.023</v>
      </c>
      <c r="I13" s="6">
        <f>((D8*1.023)+D13+F13)/(C13+(D8*1.023)+D13+F13)</f>
        <v>0.206500982224343</v>
      </c>
    </row>
    <row r="14" spans="1:9" ht="12.75">
      <c r="A14" s="7" t="s">
        <v>24</v>
      </c>
      <c r="B14">
        <v>10925</v>
      </c>
      <c r="C14">
        <v>10049</v>
      </c>
      <c r="D14">
        <v>713</v>
      </c>
      <c r="E14" s="6">
        <f t="shared" si="0"/>
        <v>0.06526315789473684</v>
      </c>
      <c r="F14">
        <v>163</v>
      </c>
      <c r="G14" s="6">
        <f t="shared" si="1"/>
        <v>0.014919908466819221</v>
      </c>
      <c r="H14">
        <v>1.023</v>
      </c>
      <c r="I14" s="6">
        <f>((D9*1.023)+D14+F14)/(C14+(D9*1.023)+D14+F14)</f>
        <v>0.22752593599542342</v>
      </c>
    </row>
    <row r="15" spans="1:9" ht="12.75">
      <c r="A15" s="8" t="s">
        <v>25</v>
      </c>
      <c r="B15" s="9">
        <f>SUM(B11:B14)</f>
        <v>44150</v>
      </c>
      <c r="C15" s="9">
        <f>SUM(C11:C14)</f>
        <v>40587</v>
      </c>
      <c r="D15" s="9">
        <f>SUM(D11:D14)</f>
        <v>2935</v>
      </c>
      <c r="E15" s="10">
        <f t="shared" si="0"/>
        <v>0.06647791619479049</v>
      </c>
      <c r="F15" s="9">
        <f>SUM(F11:F14)</f>
        <v>628</v>
      </c>
      <c r="G15" s="10">
        <f t="shared" si="1"/>
        <v>0.014224235560588902</v>
      </c>
      <c r="H15" s="9">
        <v>1.023</v>
      </c>
      <c r="I15" s="10">
        <f>((D10*1.023)+D15+F15)/(C15+(D10*1.023)+D15+F15)</f>
        <v>0.21915034969797603</v>
      </c>
    </row>
    <row r="16" spans="1:9" ht="12.75">
      <c r="A16" s="7" t="s">
        <v>26</v>
      </c>
      <c r="B16">
        <v>11013</v>
      </c>
      <c r="C16">
        <v>9736</v>
      </c>
      <c r="D16">
        <v>980</v>
      </c>
      <c r="E16" s="11">
        <f t="shared" si="0"/>
        <v>0.08898574412058477</v>
      </c>
      <c r="F16">
        <v>297</v>
      </c>
      <c r="G16" s="11">
        <f t="shared" si="1"/>
        <v>0.026968128575320077</v>
      </c>
      <c r="H16">
        <v>1.036</v>
      </c>
      <c r="I16" s="6">
        <f>((D6*1.036)+D16+F16)/(C16+(D6*1.036)+D16+F16)</f>
        <v>0.2564717353870272</v>
      </c>
    </row>
    <row r="17" spans="1:9" ht="12.75">
      <c r="A17" s="7" t="s">
        <v>27</v>
      </c>
      <c r="B17">
        <v>11154</v>
      </c>
      <c r="C17">
        <v>9809</v>
      </c>
      <c r="D17">
        <v>1079</v>
      </c>
      <c r="E17" s="11">
        <f t="shared" si="0"/>
        <v>0.09673659673659674</v>
      </c>
      <c r="F17">
        <v>266</v>
      </c>
      <c r="G17" s="11">
        <f t="shared" si="1"/>
        <v>0.023847946924870002</v>
      </c>
      <c r="H17">
        <v>1.036</v>
      </c>
      <c r="I17" s="6">
        <f>((D7*1.036)+D17+F17)/(C17+(D7*1.036)+D17+F17)</f>
        <v>0.2466710370856883</v>
      </c>
    </row>
    <row r="18" spans="1:9" ht="12.75">
      <c r="A18" s="7" t="s">
        <v>28</v>
      </c>
      <c r="B18">
        <v>11404</v>
      </c>
      <c r="C18">
        <v>9946</v>
      </c>
      <c r="D18">
        <v>1184</v>
      </c>
      <c r="E18" s="11">
        <f t="shared" si="0"/>
        <v>0.1038232199228341</v>
      </c>
      <c r="F18">
        <v>274</v>
      </c>
      <c r="G18" s="11">
        <f t="shared" si="1"/>
        <v>0.02402665731322343</v>
      </c>
      <c r="H18">
        <v>1.036</v>
      </c>
      <c r="I18" s="6">
        <f>((D8*1.036)+D18+F18)/(C18+(D8*1.036)+D18+F18)</f>
        <v>0.2506560714789424</v>
      </c>
    </row>
    <row r="19" spans="1:9" ht="12.75">
      <c r="A19" s="7" t="s">
        <v>29</v>
      </c>
      <c r="B19">
        <v>11043</v>
      </c>
      <c r="C19">
        <v>9626</v>
      </c>
      <c r="D19">
        <v>1152</v>
      </c>
      <c r="E19" s="11">
        <f t="shared" si="0"/>
        <v>0.10431947840260798</v>
      </c>
      <c r="F19">
        <v>265</v>
      </c>
      <c r="G19" s="11">
        <f t="shared" si="1"/>
        <v>0.02399710223671104</v>
      </c>
      <c r="H19">
        <v>1.036</v>
      </c>
      <c r="I19" s="6">
        <f>((D9*1.036)+D19+F19)/(C19+(D9*1.036)+D19+F19)</f>
        <v>0.26817022485253167</v>
      </c>
    </row>
    <row r="20" spans="1:9" ht="12.75">
      <c r="A20" s="12" t="s">
        <v>30</v>
      </c>
      <c r="B20" s="9">
        <f>SUM(B16:B19)</f>
        <v>44614</v>
      </c>
      <c r="C20" s="9">
        <f>SUM(C16:C19)</f>
        <v>39117</v>
      </c>
      <c r="D20" s="9">
        <f>SUM(D16:D19)</f>
        <v>4395</v>
      </c>
      <c r="E20" s="10">
        <f t="shared" si="0"/>
        <v>0.09851167794862599</v>
      </c>
      <c r="F20" s="9">
        <f>SUM(F16:F19)</f>
        <v>1102</v>
      </c>
      <c r="G20" s="10">
        <f t="shared" si="1"/>
        <v>0.024700766575514413</v>
      </c>
      <c r="H20" s="9">
        <v>1.036</v>
      </c>
      <c r="I20" s="10">
        <f>((D10*1.036)+D20+F20)/(C20+(D10*1.036)+D20+F20)</f>
        <v>0.2555023962785055</v>
      </c>
    </row>
    <row r="21" spans="1:9" ht="12.75">
      <c r="A21" s="7" t="s">
        <v>31</v>
      </c>
      <c r="B21">
        <v>11113</v>
      </c>
      <c r="C21">
        <v>9387</v>
      </c>
      <c r="D21">
        <v>1345</v>
      </c>
      <c r="E21" s="11">
        <f t="shared" si="0"/>
        <v>0.12102942499775038</v>
      </c>
      <c r="F21">
        <v>381</v>
      </c>
      <c r="G21" s="11">
        <f t="shared" si="1"/>
        <v>0.03428417169081256</v>
      </c>
      <c r="H21">
        <v>1.043</v>
      </c>
      <c r="I21" s="6">
        <f>((D6*1.043)+D21+F21)/(C21+(D6*1.043)+D21+F21)</f>
        <v>0.2893151904165134</v>
      </c>
    </row>
    <row r="22" spans="1:9" ht="12.75">
      <c r="A22" s="7" t="s">
        <v>32</v>
      </c>
      <c r="B22">
        <v>11207</v>
      </c>
      <c r="C22">
        <v>9576</v>
      </c>
      <c r="D22">
        <v>1311</v>
      </c>
      <c r="E22" s="11">
        <f t="shared" si="0"/>
        <v>0.11698045864192023</v>
      </c>
      <c r="F22">
        <v>320</v>
      </c>
      <c r="G22" s="11">
        <f t="shared" si="1"/>
        <v>0.028553582582314625</v>
      </c>
      <c r="H22">
        <v>1.043</v>
      </c>
      <c r="I22" s="6">
        <f>((D7*1.043)+D22+F22)/(C22+(D7*1.043)+D22+F22)</f>
        <v>0.2682527609015896</v>
      </c>
    </row>
    <row r="23" spans="1:9" ht="12.75">
      <c r="A23" s="7" t="s">
        <v>33</v>
      </c>
      <c r="B23">
        <v>11486</v>
      </c>
      <c r="C23">
        <v>9851</v>
      </c>
      <c r="D23">
        <v>1274</v>
      </c>
      <c r="E23" s="11">
        <f t="shared" si="0"/>
        <v>0.11091763886470486</v>
      </c>
      <c r="F23">
        <v>361</v>
      </c>
      <c r="G23" s="11">
        <f t="shared" si="1"/>
        <v>0.0314295664286958</v>
      </c>
      <c r="H23">
        <v>1.043</v>
      </c>
      <c r="I23" s="6">
        <f>((D8*1.043)+D23+F23)/(C23+(D8*1.043)+D23+F23)</f>
        <v>0.26306736930236846</v>
      </c>
    </row>
    <row r="24" spans="1:9" ht="12.75">
      <c r="A24" s="7" t="s">
        <v>34</v>
      </c>
      <c r="B24">
        <v>11124</v>
      </c>
      <c r="C24">
        <v>9495</v>
      </c>
      <c r="D24">
        <v>1278</v>
      </c>
      <c r="E24" s="11">
        <f t="shared" si="0"/>
        <v>0.11488673139158576</v>
      </c>
      <c r="F24">
        <v>351</v>
      </c>
      <c r="G24" s="11">
        <f t="shared" si="1"/>
        <v>0.03155339805825243</v>
      </c>
      <c r="H24">
        <v>1.043</v>
      </c>
      <c r="I24" s="6">
        <f>((D9*1.043)+D24+F24)/(C24+(D9*1.043)+D24+F24)</f>
        <v>0.2833200149359279</v>
      </c>
    </row>
    <row r="25" spans="1:9" ht="12.75">
      <c r="A25" s="12" t="s">
        <v>35</v>
      </c>
      <c r="B25" s="9">
        <f>SUM(B21:B24)</f>
        <v>44930</v>
      </c>
      <c r="C25" s="9">
        <f>SUM(C21:C24)</f>
        <v>38309</v>
      </c>
      <c r="D25" s="9">
        <f>SUM(D21:D24)</f>
        <v>5208</v>
      </c>
      <c r="E25" s="10">
        <f t="shared" si="0"/>
        <v>0.11591364344535945</v>
      </c>
      <c r="F25" s="9">
        <f>SUM(F21:F24)</f>
        <v>1413</v>
      </c>
      <c r="G25" s="10">
        <f t="shared" si="1"/>
        <v>0.03144892054306699</v>
      </c>
      <c r="H25" s="9">
        <v>1.043</v>
      </c>
      <c r="I25" s="10">
        <f>((D10*1.043)+D25+F25)/(C25+(D10*1.043)+D25+F25)</f>
        <v>0.2759733527047174</v>
      </c>
    </row>
    <row r="26" spans="1:9" ht="12.75">
      <c r="A26" s="7" t="s">
        <v>36</v>
      </c>
      <c r="B26" s="13">
        <v>11173</v>
      </c>
      <c r="C26" s="13">
        <v>9247</v>
      </c>
      <c r="D26" s="13">
        <v>1501</v>
      </c>
      <c r="E26" s="11">
        <f t="shared" si="0"/>
        <v>0.13434171663832453</v>
      </c>
      <c r="F26" s="13">
        <v>425</v>
      </c>
      <c r="G26" s="11">
        <f t="shared" si="1"/>
        <v>0.03803812762910588</v>
      </c>
      <c r="H26" s="13">
        <v>1.049</v>
      </c>
      <c r="I26" s="6">
        <f>((D6*1.049)+D26+F26)/(C26+(D6*1.049)+D26+F26)</f>
        <v>0.303712881221339</v>
      </c>
    </row>
    <row r="27" spans="1:9" ht="12.75">
      <c r="A27" s="7" t="s">
        <v>37</v>
      </c>
      <c r="B27" s="13">
        <v>11300</v>
      </c>
      <c r="C27">
        <v>9326</v>
      </c>
      <c r="D27">
        <v>1581</v>
      </c>
      <c r="E27" s="11">
        <f t="shared" si="0"/>
        <v>0.13991150442477876</v>
      </c>
      <c r="F27">
        <v>393</v>
      </c>
      <c r="G27" s="11">
        <f t="shared" si="1"/>
        <v>0.034778761061946904</v>
      </c>
      <c r="H27">
        <v>1.049</v>
      </c>
      <c r="I27" s="6">
        <f>((D7*1.049)+D27+F27)/(C27+(D7*1.049)+D27+F27)</f>
        <v>0.29296517789059806</v>
      </c>
    </row>
    <row r="28" spans="1:9" ht="12.75">
      <c r="A28" s="7" t="s">
        <v>38</v>
      </c>
      <c r="B28" s="13">
        <v>11605</v>
      </c>
      <c r="C28">
        <v>9697</v>
      </c>
      <c r="D28">
        <v>1481</v>
      </c>
      <c r="E28" s="11">
        <f t="shared" si="0"/>
        <v>0.12761740629039206</v>
      </c>
      <c r="F28">
        <v>427</v>
      </c>
      <c r="G28" s="11">
        <f t="shared" si="1"/>
        <v>0.03679448513571736</v>
      </c>
      <c r="H28">
        <v>1.049</v>
      </c>
      <c r="I28" s="6">
        <f>((D8*1.049)+D28+F28)/(C28+(D8*1.049)+D28+F28)</f>
        <v>0.28156512559904145</v>
      </c>
    </row>
    <row r="29" spans="1:9" ht="12.75">
      <c r="A29" s="7" t="s">
        <v>39</v>
      </c>
      <c r="B29" s="13">
        <v>11272</v>
      </c>
      <c r="C29">
        <v>9176</v>
      </c>
      <c r="D29">
        <v>1666</v>
      </c>
      <c r="E29" s="11">
        <f t="shared" si="0"/>
        <v>0.14779985805535842</v>
      </c>
      <c r="F29">
        <v>430</v>
      </c>
      <c r="G29" s="11">
        <f t="shared" si="1"/>
        <v>0.03814762242725337</v>
      </c>
      <c r="H29">
        <v>1.049</v>
      </c>
      <c r="I29" s="6">
        <f>((D9*1.049)+D29+F29)/(C29+(D9*1.049)+D29+F29)</f>
        <v>0.31567395264592024</v>
      </c>
    </row>
    <row r="30" spans="1:9" ht="12.75">
      <c r="A30" s="12" t="s">
        <v>40</v>
      </c>
      <c r="B30" s="9">
        <f>SUM(B26:B29)</f>
        <v>45350</v>
      </c>
      <c r="C30" s="9">
        <f>SUM(C26:C29)</f>
        <v>37446</v>
      </c>
      <c r="D30" s="9">
        <f>SUM(D26:D29)</f>
        <v>6229</v>
      </c>
      <c r="E30" s="10">
        <f t="shared" si="0"/>
        <v>0.13735391400220506</v>
      </c>
      <c r="F30" s="9">
        <f>SUM(F26:F29)</f>
        <v>1675</v>
      </c>
      <c r="G30" s="10">
        <f t="shared" si="1"/>
        <v>0.03693495038588754</v>
      </c>
      <c r="H30" s="9">
        <v>1.049</v>
      </c>
      <c r="I30" s="10">
        <f>((D10*1.049)+D30+F30)/(C30+(D10*1.049)+D30+F30)</f>
        <v>0.298461200891441</v>
      </c>
    </row>
    <row r="31" spans="1:9" ht="12.75">
      <c r="A31" s="14" t="s">
        <v>41</v>
      </c>
      <c r="B31" s="13">
        <v>11285</v>
      </c>
      <c r="C31" s="13">
        <v>9074</v>
      </c>
      <c r="D31" s="13">
        <v>1692</v>
      </c>
      <c r="E31" s="11">
        <f t="shared" si="0"/>
        <v>0.14993354009747453</v>
      </c>
      <c r="F31" s="13">
        <v>519</v>
      </c>
      <c r="G31" s="11">
        <f t="shared" si="1"/>
        <v>0.0459902525476296</v>
      </c>
      <c r="H31" s="13">
        <v>1.054</v>
      </c>
      <c r="I31" s="11">
        <f>((D6*1.054)+D31+F31)/(C31+(D6*1.054)+D31+F31)</f>
        <v>0.32296142670844796</v>
      </c>
    </row>
    <row r="32" spans="1:9" ht="12.75">
      <c r="A32" s="7" t="s">
        <v>42</v>
      </c>
      <c r="B32" s="13">
        <v>11379</v>
      </c>
      <c r="C32" s="13">
        <v>9201</v>
      </c>
      <c r="D32">
        <v>1750</v>
      </c>
      <c r="E32" s="11">
        <f t="shared" si="0"/>
        <v>0.15379207311714563</v>
      </c>
      <c r="F32">
        <v>428</v>
      </c>
      <c r="G32" s="11">
        <f t="shared" si="1"/>
        <v>0.0376131470252219</v>
      </c>
      <c r="H32">
        <v>1.054</v>
      </c>
      <c r="I32" s="11">
        <f>((D7*1.054)+D32+F32)/(C32+(D7*1.054)+D32+F32)</f>
        <v>0.3070653279017176</v>
      </c>
    </row>
    <row r="33" spans="1:9" ht="12.75">
      <c r="A33" s="7" t="s">
        <v>43</v>
      </c>
      <c r="B33" s="13">
        <v>11650</v>
      </c>
      <c r="C33">
        <v>9476</v>
      </c>
      <c r="D33">
        <v>1687</v>
      </c>
      <c r="E33" s="11">
        <f t="shared" si="0"/>
        <v>0.1448068669527897</v>
      </c>
      <c r="F33">
        <v>487</v>
      </c>
      <c r="G33" s="11">
        <f t="shared" si="1"/>
        <v>0.04180257510729614</v>
      </c>
      <c r="H33">
        <v>1.054</v>
      </c>
      <c r="I33" s="11">
        <f>((D8*1.054)+D33+F33)/(C33+(D8*1.054)+D33+F33)</f>
        <v>0.3007372808863664</v>
      </c>
    </row>
    <row r="34" spans="1:9" ht="12.75">
      <c r="A34" s="7" t="s">
        <v>44</v>
      </c>
      <c r="B34" s="13">
        <v>11324</v>
      </c>
      <c r="C34">
        <v>9180</v>
      </c>
      <c r="D34">
        <v>1701</v>
      </c>
      <c r="E34" s="11">
        <f t="shared" si="0"/>
        <v>0.15021193924408335</v>
      </c>
      <c r="F34">
        <v>443</v>
      </c>
      <c r="G34" s="11">
        <f t="shared" si="1"/>
        <v>0.03912045213705404</v>
      </c>
      <c r="H34">
        <v>1.054</v>
      </c>
      <c r="I34" s="11">
        <f>((D9*1.054)+D34+F34)/(C34+(D9*1.054)+D34+F34)</f>
        <v>0.3185360134416173</v>
      </c>
    </row>
    <row r="35" spans="1:9" ht="12.75">
      <c r="A35" s="12" t="s">
        <v>45</v>
      </c>
      <c r="B35" s="9">
        <f>SUM(B31:B34)</f>
        <v>45638</v>
      </c>
      <c r="C35" s="9">
        <f>SUM(C31:C34)</f>
        <v>36931</v>
      </c>
      <c r="D35" s="9">
        <f>SUM(D31:D34)</f>
        <v>6830</v>
      </c>
      <c r="E35" s="10">
        <f t="shared" si="0"/>
        <v>0.14965598843069372</v>
      </c>
      <c r="F35" s="9">
        <f>SUM(F31:F34)</f>
        <v>1877</v>
      </c>
      <c r="G35" s="10">
        <f t="shared" si="1"/>
        <v>0.041128007362285814</v>
      </c>
      <c r="H35" s="9">
        <v>1.054</v>
      </c>
      <c r="I35" s="10">
        <f>((D10*1.054)+D35+F35)/(C35+(D10*1.054)+D35+F35)</f>
        <v>0.31231296275634035</v>
      </c>
    </row>
    <row r="36" spans="1:9" ht="12.75">
      <c r="A36" s="7" t="s">
        <v>46</v>
      </c>
      <c r="B36" s="13">
        <v>11283</v>
      </c>
      <c r="C36" s="13">
        <v>8935</v>
      </c>
      <c r="D36" s="13">
        <v>1803</v>
      </c>
      <c r="E36" s="11">
        <f t="shared" si="0"/>
        <v>0.15979792608348845</v>
      </c>
      <c r="F36" s="13">
        <v>545</v>
      </c>
      <c r="G36" s="11">
        <f t="shared" si="1"/>
        <v>0.048302756359124344</v>
      </c>
      <c r="H36" s="13">
        <v>13057</v>
      </c>
      <c r="I36" s="11">
        <f>((D6*1.057)+D36+F36)/(C36+(D6*1.057)+D36+F36)</f>
        <v>0.3335328880820837</v>
      </c>
    </row>
    <row r="37" spans="1:9" ht="12.75">
      <c r="A37" s="7" t="s">
        <v>47</v>
      </c>
      <c r="B37" s="13">
        <v>11423</v>
      </c>
      <c r="C37">
        <v>9088</v>
      </c>
      <c r="D37">
        <v>1875</v>
      </c>
      <c r="E37" s="11">
        <f t="shared" si="0"/>
        <v>0.16414251947824565</v>
      </c>
      <c r="F37">
        <v>460</v>
      </c>
      <c r="G37" s="11">
        <f t="shared" si="1"/>
        <v>0.0402696314453296</v>
      </c>
      <c r="H37">
        <v>1.057</v>
      </c>
      <c r="I37" s="11">
        <f>((D7*1.057)+D37+F37)/(C37+(D7*1.057)+D37+F37)</f>
        <v>0.3181126185630934</v>
      </c>
    </row>
    <row r="38" spans="1:9" ht="12.75">
      <c r="A38" s="7" t="s">
        <v>48</v>
      </c>
      <c r="B38" s="13">
        <v>11657</v>
      </c>
      <c r="C38">
        <v>9298</v>
      </c>
      <c r="D38">
        <v>1829</v>
      </c>
      <c r="E38" s="11">
        <f t="shared" si="0"/>
        <v>0.15690143261559578</v>
      </c>
      <c r="F38">
        <v>530</v>
      </c>
      <c r="G38" s="11">
        <f t="shared" si="1"/>
        <v>0.04546624345886592</v>
      </c>
      <c r="H38">
        <v>1.057</v>
      </c>
      <c r="I38" s="11">
        <f>((D8*1.057)+D38+F38)/(C38+(D8*1.057)+D38+F38)</f>
        <v>0.3145003018321966</v>
      </c>
    </row>
    <row r="39" spans="1:9" ht="12.75">
      <c r="A39" s="7" t="s">
        <v>49</v>
      </c>
      <c r="B39" s="13">
        <v>11325</v>
      </c>
      <c r="C39">
        <v>8968</v>
      </c>
      <c r="D39">
        <v>1835</v>
      </c>
      <c r="E39" s="11">
        <f t="shared" si="0"/>
        <v>0.1620309050772627</v>
      </c>
      <c r="F39">
        <v>522</v>
      </c>
      <c r="G39" s="11">
        <f t="shared" si="1"/>
        <v>0.04609271523178808</v>
      </c>
      <c r="H39">
        <v>1.057</v>
      </c>
      <c r="I39" s="11">
        <f>((D9*1.057)+D39+F39)/(C39+(D9*1.057)+D39+F39)</f>
        <v>0.33462476078803044</v>
      </c>
    </row>
    <row r="40" spans="1:9" ht="12.75">
      <c r="A40" s="12" t="s">
        <v>50</v>
      </c>
      <c r="B40" s="9">
        <f>SUM(B36:B39)</f>
        <v>45688</v>
      </c>
      <c r="C40" s="9">
        <f>SUM(C36:C39)</f>
        <v>36289</v>
      </c>
      <c r="D40" s="9">
        <f>SUM(D36:D39)</f>
        <v>7342</v>
      </c>
      <c r="E40" s="10">
        <f t="shared" si="0"/>
        <v>0.16069865172474174</v>
      </c>
      <c r="F40" s="9">
        <f>SUM(F36:F39)</f>
        <v>2057</v>
      </c>
      <c r="G40" s="10">
        <f t="shared" si="1"/>
        <v>0.04502276308877605</v>
      </c>
      <c r="H40" s="9">
        <v>1.057</v>
      </c>
      <c r="I40" s="10">
        <f>((D10*1.057)+D40+F40)/(C40+(D10*1.057)+D40+F40)</f>
        <v>0.3251842954064184</v>
      </c>
    </row>
    <row r="41" spans="1:9" ht="12.75">
      <c r="A41" s="7" t="s">
        <v>51</v>
      </c>
      <c r="B41" s="13">
        <v>11277</v>
      </c>
      <c r="C41">
        <v>8919</v>
      </c>
      <c r="D41">
        <v>1792</v>
      </c>
      <c r="E41" s="11">
        <f t="shared" si="0"/>
        <v>0.15890751086281812</v>
      </c>
      <c r="F41">
        <v>566</v>
      </c>
      <c r="G41" s="11">
        <f t="shared" si="1"/>
        <v>0.05019065354260885</v>
      </c>
      <c r="H41">
        <v>1.06</v>
      </c>
      <c r="I41" s="11">
        <f>((D6*1.06)+D41+F41)/(C41+(D6*1.06)+D41+F41)</f>
        <v>0.3347276776856668</v>
      </c>
    </row>
    <row r="42" spans="1:9" ht="12.75">
      <c r="A42" s="7" t="s">
        <v>52</v>
      </c>
      <c r="B42" s="13">
        <v>11398</v>
      </c>
      <c r="C42">
        <v>9039</v>
      </c>
      <c r="D42">
        <v>1825</v>
      </c>
      <c r="E42" s="11">
        <f t="shared" si="0"/>
        <v>0.16011580979119144</v>
      </c>
      <c r="F42">
        <v>534</v>
      </c>
      <c r="G42" s="11">
        <f t="shared" si="1"/>
        <v>0.046850324618354096</v>
      </c>
      <c r="H42">
        <v>1.06</v>
      </c>
      <c r="I42" s="11">
        <f>((D7*1.06)+D42+F42)/(C42+(D7*1.06)+D42+F42)</f>
        <v>0.32079061505306533</v>
      </c>
    </row>
    <row r="43" spans="1:9" ht="12.75">
      <c r="A43" s="7" t="s">
        <v>53</v>
      </c>
      <c r="B43" s="13">
        <v>11661</v>
      </c>
      <c r="C43">
        <v>9247</v>
      </c>
      <c r="D43">
        <v>1784</v>
      </c>
      <c r="E43" s="11">
        <f t="shared" si="0"/>
        <v>0.15298859446016635</v>
      </c>
      <c r="F43">
        <v>630</v>
      </c>
      <c r="G43" s="11">
        <f t="shared" si="1"/>
        <v>0.05402624131721122</v>
      </c>
      <c r="H43">
        <v>1.06</v>
      </c>
      <c r="I43" s="11">
        <f>((D8*1.06)+D43+F43)/(C43+(D8*1.06)+D43+F43)</f>
        <v>0.3187330364747105</v>
      </c>
    </row>
    <row r="44" spans="1:9" ht="12.75">
      <c r="A44" s="7" t="s">
        <v>54</v>
      </c>
      <c r="B44" s="13">
        <v>11349</v>
      </c>
      <c r="C44">
        <v>8761</v>
      </c>
      <c r="D44">
        <v>1957</v>
      </c>
      <c r="E44" s="11">
        <f t="shared" si="0"/>
        <v>0.17243810027315182</v>
      </c>
      <c r="F44">
        <v>631</v>
      </c>
      <c r="G44" s="11">
        <f t="shared" si="1"/>
        <v>0.055599612300643225</v>
      </c>
      <c r="H44">
        <v>1.06</v>
      </c>
      <c r="I44" s="11">
        <f>((D9*1.06)+D44+F44)/(C44+(D9*1.06)+D44+F44)</f>
        <v>0.35143194292068086</v>
      </c>
    </row>
    <row r="45" spans="1:9" ht="12.75">
      <c r="A45" s="12" t="s">
        <v>55</v>
      </c>
      <c r="B45" s="9">
        <f>SUM(B41:B44)</f>
        <v>45685</v>
      </c>
      <c r="C45" s="9">
        <f>SUM(C41:C44)</f>
        <v>35966</v>
      </c>
      <c r="D45" s="9">
        <f>SUM(D41:D44)</f>
        <v>7358</v>
      </c>
      <c r="E45" s="10">
        <f t="shared" si="0"/>
        <v>0.1610594286965087</v>
      </c>
      <c r="F45" s="9">
        <f>SUM(F41:F44)</f>
        <v>2361</v>
      </c>
      <c r="G45" s="10">
        <f t="shared" si="1"/>
        <v>0.051679982488781875</v>
      </c>
      <c r="H45" s="9">
        <v>1.06</v>
      </c>
      <c r="I45" s="10">
        <f>((D10*1.06)+D45+F45)/(C45+(D10*1.06)+D45+F45)</f>
        <v>0.33143877290778595</v>
      </c>
    </row>
    <row r="46" spans="1:9" ht="12.75">
      <c r="A46" s="7" t="s">
        <v>56</v>
      </c>
      <c r="B46" s="13">
        <v>5298</v>
      </c>
      <c r="C46">
        <v>4103</v>
      </c>
      <c r="D46" s="13">
        <v>905</v>
      </c>
      <c r="E46" s="11">
        <f t="shared" si="0"/>
        <v>0.1708191770479426</v>
      </c>
      <c r="F46" s="13">
        <v>290</v>
      </c>
      <c r="G46" s="11">
        <f t="shared" si="1"/>
        <v>0.05473763684409211</v>
      </c>
      <c r="H46" s="13">
        <v>1.062</v>
      </c>
      <c r="I46" s="11">
        <f>((D6*1.062*0.47)+D46+F46)/(C46+(D6*1.062*0.47)+D46+F46)</f>
        <v>0.3488099822227188</v>
      </c>
    </row>
    <row r="47" spans="1:9" ht="12.75">
      <c r="A47" s="7" t="s">
        <v>57</v>
      </c>
      <c r="B47" s="13">
        <v>5365</v>
      </c>
      <c r="C47">
        <v>4190</v>
      </c>
      <c r="D47">
        <v>924</v>
      </c>
      <c r="E47" s="11">
        <f t="shared" si="0"/>
        <v>0.1722273998136067</v>
      </c>
      <c r="F47">
        <v>251</v>
      </c>
      <c r="G47" s="11">
        <f t="shared" si="1"/>
        <v>0.04678471575023299</v>
      </c>
      <c r="H47">
        <v>1.062</v>
      </c>
      <c r="I47" s="11">
        <f>((D7*1.062*0.47)+D47+F47)/(C47+(D7*1.062*0.47)+D47+F47)</f>
        <v>0.3311464194428885</v>
      </c>
    </row>
    <row r="48" spans="1:9" ht="12.75">
      <c r="A48" s="7" t="s">
        <v>58</v>
      </c>
      <c r="B48" s="13">
        <v>5394</v>
      </c>
      <c r="C48">
        <v>4247</v>
      </c>
      <c r="D48">
        <v>858</v>
      </c>
      <c r="E48" s="11">
        <f t="shared" si="0"/>
        <v>0.15906562847608455</v>
      </c>
      <c r="F48">
        <v>289</v>
      </c>
      <c r="G48" s="11">
        <f t="shared" si="1"/>
        <v>0.053578049684835004</v>
      </c>
      <c r="H48">
        <v>1.062</v>
      </c>
      <c r="I48" s="11">
        <f>((D8*1.062*0.47)+D48+F48)/(C48+(D8*1.062*0.47)+D48+F48)</f>
        <v>0.3252784641074261</v>
      </c>
    </row>
    <row r="49" spans="1:9" ht="12.75">
      <c r="A49" s="7" t="s">
        <v>59</v>
      </c>
      <c r="B49" s="13">
        <v>5240</v>
      </c>
      <c r="C49">
        <v>4047</v>
      </c>
      <c r="D49">
        <v>921</v>
      </c>
      <c r="E49" s="11">
        <f t="shared" si="0"/>
        <v>0.17576335877862595</v>
      </c>
      <c r="F49">
        <v>272</v>
      </c>
      <c r="G49" s="11">
        <f t="shared" si="1"/>
        <v>0.051908396946564885</v>
      </c>
      <c r="H49">
        <v>1.062</v>
      </c>
      <c r="I49" s="11">
        <f>((D9*1.062*0.47)+D49+F49)/(C49+(D9*1.062*0.47)+D49+F49)</f>
        <v>0.353178378996228</v>
      </c>
    </row>
    <row r="50" spans="1:9" ht="12.75">
      <c r="A50" s="12" t="s">
        <v>60</v>
      </c>
      <c r="B50" s="9">
        <f>SUM(B46:B49)</f>
        <v>21297</v>
      </c>
      <c r="C50" s="9">
        <f>SUM(C46:C49)</f>
        <v>16587</v>
      </c>
      <c r="D50" s="9">
        <f>SUM(D46:D49)</f>
        <v>3608</v>
      </c>
      <c r="E50" s="10">
        <f t="shared" si="0"/>
        <v>0.16941353242240692</v>
      </c>
      <c r="F50" s="9">
        <f>SUM(F46:F49)</f>
        <v>1102</v>
      </c>
      <c r="G50" s="10">
        <f t="shared" si="1"/>
        <v>0.05174437714232052</v>
      </c>
      <c r="H50" s="9">
        <v>1.062</v>
      </c>
      <c r="I50" s="10">
        <f>((D10*1.062*0.47)+D50+F50)/(C50+(D10*1.062*0.47)+D50+F50)</f>
        <v>0.33959535333891755</v>
      </c>
    </row>
    <row r="51" spans="1:9" ht="12.75">
      <c r="A51" s="7" t="s">
        <v>61</v>
      </c>
      <c r="B51" s="13">
        <v>5309</v>
      </c>
      <c r="C51" s="13">
        <v>4015</v>
      </c>
      <c r="D51" s="13">
        <v>996</v>
      </c>
      <c r="E51" s="11">
        <f t="shared" si="0"/>
        <v>0.18760595215671502</v>
      </c>
      <c r="F51" s="13">
        <v>298</v>
      </c>
      <c r="G51" s="11">
        <f t="shared" si="1"/>
        <v>0.056131098135242044</v>
      </c>
      <c r="H51" s="13">
        <v>1.064</v>
      </c>
      <c r="I51" s="11">
        <f>((D6*1.064*0.47)+D51+F51)/(C51+(D6*1.064*0.47)+D51+F51)</f>
        <v>0.3640773272340171</v>
      </c>
    </row>
    <row r="52" spans="1:9" ht="12.75">
      <c r="A52" s="7" t="s">
        <v>62</v>
      </c>
      <c r="B52" s="13">
        <v>5379</v>
      </c>
      <c r="C52">
        <v>4083</v>
      </c>
      <c r="D52">
        <v>1019</v>
      </c>
      <c r="E52" s="11">
        <f t="shared" si="0"/>
        <v>0.18944041643428147</v>
      </c>
      <c r="F52">
        <v>277</v>
      </c>
      <c r="G52" s="11">
        <f t="shared" si="1"/>
        <v>0.05149656069901469</v>
      </c>
      <c r="H52">
        <v>1.064</v>
      </c>
      <c r="I52" s="11">
        <f>((D7*1.064*0.47)+D52+F52)/(C52+(D7*1.064*0.47)+D52+F52)</f>
        <v>0.34985568866304495</v>
      </c>
    </row>
    <row r="53" spans="1:9" ht="12.75">
      <c r="A53" s="7" t="s">
        <v>63</v>
      </c>
      <c r="B53" s="13">
        <v>5418</v>
      </c>
      <c r="C53">
        <v>4197</v>
      </c>
      <c r="D53">
        <v>908</v>
      </c>
      <c r="E53" s="11">
        <f t="shared" si="0"/>
        <v>0.16758951642672573</v>
      </c>
      <c r="F53">
        <v>313</v>
      </c>
      <c r="G53" s="11">
        <f t="shared" si="1"/>
        <v>0.057770394979697305</v>
      </c>
      <c r="H53">
        <v>1.064</v>
      </c>
      <c r="I53" s="11">
        <f>((D8*1.064*0.47)+D53+F53)/(C53+(D8*1.064*0.47)+D53+F53)</f>
        <v>0.3359328857857473</v>
      </c>
    </row>
    <row r="54" spans="1:9" ht="12.75">
      <c r="A54" s="7" t="s">
        <v>64</v>
      </c>
      <c r="B54" s="13">
        <v>5237</v>
      </c>
      <c r="C54">
        <v>3940</v>
      </c>
      <c r="D54">
        <v>997</v>
      </c>
      <c r="E54" s="11">
        <f t="shared" si="0"/>
        <v>0.19037616956272677</v>
      </c>
      <c r="F54">
        <v>300</v>
      </c>
      <c r="G54" s="11">
        <f t="shared" si="1"/>
        <v>0.057284704983769336</v>
      </c>
      <c r="H54">
        <v>1.064</v>
      </c>
      <c r="I54" s="11">
        <f>((D9*1.064*0.47)+D54+F54)/(C54+(D9*1.064*0.47)+D54+F54)</f>
        <v>0.370170671726854</v>
      </c>
    </row>
    <row r="55" spans="1:9" ht="12.75">
      <c r="A55" s="12" t="s">
        <v>65</v>
      </c>
      <c r="B55" s="9">
        <f>SUM(B51:B54)</f>
        <v>21343</v>
      </c>
      <c r="C55" s="9">
        <f>SUM(C51:C54)</f>
        <v>16235</v>
      </c>
      <c r="D55" s="9">
        <f>SUM(D51:D54)</f>
        <v>3920</v>
      </c>
      <c r="E55" s="10">
        <f t="shared" si="0"/>
        <v>0.18366677599212858</v>
      </c>
      <c r="F55" s="9">
        <f>SUM(F51:F54)</f>
        <v>1188</v>
      </c>
      <c r="G55" s="10">
        <f t="shared" si="1"/>
        <v>0.055662278030267534</v>
      </c>
      <c r="H55" s="9">
        <v>1.064</v>
      </c>
      <c r="I55" s="10">
        <f>((D15*1.062*0.47)+D55+F55)/(C55+(D15*1.062*0.47)+D55+F55)</f>
        <v>0.28818760282888584</v>
      </c>
    </row>
    <row r="56" spans="1:9" ht="12.75">
      <c r="A56" s="7" t="s">
        <v>66</v>
      </c>
      <c r="B56" s="13">
        <v>5306</v>
      </c>
      <c r="C56" s="13">
        <v>3943</v>
      </c>
      <c r="D56" s="13">
        <v>1024</v>
      </c>
      <c r="E56" s="11">
        <f>+D56/(C56+D56+F56)</f>
        <v>0.1929890689785149</v>
      </c>
      <c r="F56" s="13">
        <v>339</v>
      </c>
      <c r="G56" s="11">
        <f>+F56/(C56+D56+F56)</f>
        <v>0.0638899359215982</v>
      </c>
      <c r="H56" s="13">
        <v>1.065</v>
      </c>
      <c r="I56" s="11">
        <f>((D6*1.065*0.47)+D56+F56)/(C56+(D6*1.065*0.47)+D56+F56)</f>
        <v>0.3752777572050038</v>
      </c>
    </row>
    <row r="57" spans="1:9" ht="12.75">
      <c r="A57" s="7" t="s">
        <v>67</v>
      </c>
      <c r="B57" s="13">
        <v>5384</v>
      </c>
      <c r="C57">
        <v>4015</v>
      </c>
      <c r="D57">
        <v>1060</v>
      </c>
      <c r="E57" s="11">
        <f>+D57/(C57+D57+F57)</f>
        <v>0.19687964338781574</v>
      </c>
      <c r="F57">
        <v>309</v>
      </c>
      <c r="G57" s="11">
        <f>+F57/(C57+D57+F57)</f>
        <v>0.05739227340267459</v>
      </c>
      <c r="H57" s="13">
        <v>1.065</v>
      </c>
      <c r="I57" s="11">
        <f>((D7*1.065*0.47)+D57+F57)/(C57+(D7*1.065*0.47)+D57+F57)</f>
        <v>0.36127812844023904</v>
      </c>
    </row>
    <row r="58" spans="1:9" ht="12.75">
      <c r="A58" s="7" t="s">
        <v>68</v>
      </c>
      <c r="B58" s="13">
        <v>5418</v>
      </c>
      <c r="C58">
        <v>4089</v>
      </c>
      <c r="D58">
        <v>1012</v>
      </c>
      <c r="E58" s="11">
        <f>+D58/(C58+D58+F58)</f>
        <v>0.18678479143595422</v>
      </c>
      <c r="F58">
        <v>317</v>
      </c>
      <c r="G58" s="11">
        <f>+F58/(C58+D58+F58)</f>
        <v>0.058508674787744554</v>
      </c>
      <c r="H58" s="13">
        <v>1.065</v>
      </c>
      <c r="I58" s="11">
        <f>((D8*1.065*0.47)+D58+F58)/(C58+(D8*1.065*0.47)+D58+F58)</f>
        <v>0.35310788708139834</v>
      </c>
    </row>
    <row r="59" spans="1:9" ht="12.75">
      <c r="A59" s="7" t="s">
        <v>69</v>
      </c>
      <c r="B59" s="13">
        <v>5245</v>
      </c>
      <c r="C59">
        <v>3847</v>
      </c>
      <c r="D59">
        <v>1078</v>
      </c>
      <c r="E59" s="11">
        <f>+D59/(C59+D59+F59)</f>
        <v>0.20552907530981887</v>
      </c>
      <c r="F59">
        <v>320</v>
      </c>
      <c r="G59" s="11">
        <f>+F59/(C59+D59+F59)</f>
        <v>0.061010486177311724</v>
      </c>
      <c r="H59" s="13">
        <v>1.065</v>
      </c>
      <c r="I59" s="11">
        <f>((D9*1.065*0.47)+D59+F59)/(C59+(D9*1.065*0.47)+D59+F59)</f>
        <v>0.3859164985153489</v>
      </c>
    </row>
    <row r="60" spans="1:9" ht="12.75">
      <c r="A60" s="12">
        <v>11</v>
      </c>
      <c r="B60" s="9">
        <f>SUM(B56:B59)</f>
        <v>21353</v>
      </c>
      <c r="C60" s="9">
        <f>SUM(C56:C59)</f>
        <v>15894</v>
      </c>
      <c r="D60" s="9">
        <f>SUM(D56:D59)</f>
        <v>4174</v>
      </c>
      <c r="E60" s="10">
        <f>+D60/(C60+D60+F60)</f>
        <v>0.19547604552053577</v>
      </c>
      <c r="F60" s="9">
        <f>SUM(F56:F59)</f>
        <v>1285</v>
      </c>
      <c r="G60" s="10">
        <f>+F60/(C60+D60+F60)</f>
        <v>0.06017889757879455</v>
      </c>
      <c r="H60" s="9">
        <v>1.065</v>
      </c>
      <c r="I60" s="10">
        <f>((D10*1.065*0.47)+D60+F60)/(C60+(D10*1.065*0.47)+D60+F60)</f>
        <v>0.3688651731217443</v>
      </c>
    </row>
  </sheetData>
  <printOptions horizontalCentered="1"/>
  <pageMargins left="0.25" right="0.25" top="0.42" bottom="0.71" header="0.3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bento003</dc:creator>
  <cp:keywords/>
  <dc:description/>
  <cp:lastModifiedBy>bento003</cp:lastModifiedBy>
  <cp:lastPrinted>2007-06-01T15:45:46Z</cp:lastPrinted>
  <dcterms:created xsi:type="dcterms:W3CDTF">2007-06-01T15:30:56Z</dcterms:created>
  <dcterms:modified xsi:type="dcterms:W3CDTF">2007-12-20T19:56:56Z</dcterms:modified>
  <cp:category/>
  <cp:version/>
  <cp:contentType/>
  <cp:contentStatus/>
</cp:coreProperties>
</file>