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2" yWindow="214" windowWidth="11107" windowHeight="6345"/>
  </bookViews>
  <sheets>
    <sheet name="Yr 1" sheetId="1" r:id="rId1"/>
    <sheet name="guaranteed loan" sheetId="2" state="hidden" r:id="rId2"/>
    <sheet name="Yr 2" sheetId="4" r:id="rId3"/>
    <sheet name="Yr 3" sheetId="5" r:id="rId4"/>
    <sheet name="govburden" sheetId="3" r:id="rId5"/>
  </sheets>
  <definedNames>
    <definedName name="_xlnm.Print_Area" localSheetId="0">'Yr 1'!$A$1:$N$41</definedName>
    <definedName name="_xlnm.Print_Area" localSheetId="2">'Yr 2'!$A$1:$N$39</definedName>
    <definedName name="_xlnm.Print_Area" localSheetId="3">'Yr 3'!$A$1:$N$39</definedName>
  </definedNames>
  <calcPr calcId="125725"/>
</workbook>
</file>

<file path=xl/calcChain.xml><?xml version="1.0" encoding="utf-8"?>
<calcChain xmlns="http://schemas.openxmlformats.org/spreadsheetml/2006/main">
  <c r="F13" i="5"/>
  <c r="H13" s="1"/>
  <c r="J13" s="1"/>
  <c r="F13" i="4"/>
  <c r="H13" s="1"/>
  <c r="J13" s="1"/>
  <c r="F13" i="1"/>
  <c r="H13" s="1"/>
  <c r="J13" s="1"/>
  <c r="L13" s="1"/>
  <c r="E10" i="3"/>
  <c r="E9"/>
  <c r="E8"/>
  <c r="E7"/>
  <c r="E6"/>
  <c r="E5"/>
  <c r="E4"/>
  <c r="F32" i="5"/>
  <c r="F31"/>
  <c r="E31"/>
  <c r="D31"/>
  <c r="F33" i="4"/>
  <c r="F32"/>
  <c r="E32"/>
  <c r="D32"/>
  <c r="N27" i="5"/>
  <c r="N27" i="4"/>
  <c r="D29" i="1"/>
  <c r="M13" l="1"/>
  <c r="L13" i="5"/>
  <c r="M13"/>
  <c r="L13" i="4"/>
  <c r="M13"/>
  <c r="E11" i="3"/>
  <c r="D30" i="1"/>
  <c r="F25" i="5"/>
  <c r="H25" s="1"/>
  <c r="J25" s="1"/>
  <c r="F22"/>
  <c r="H22" s="1"/>
  <c r="J22" s="1"/>
  <c r="F16"/>
  <c r="H16" s="1"/>
  <c r="J16" s="1"/>
  <c r="F15"/>
  <c r="H15" s="1"/>
  <c r="J15" s="1"/>
  <c r="F14"/>
  <c r="H14" s="1"/>
  <c r="J14" s="1"/>
  <c r="F19"/>
  <c r="H19" s="1"/>
  <c r="J19" s="1"/>
  <c r="F18"/>
  <c r="H18" s="1"/>
  <c r="J18" s="1"/>
  <c r="F12"/>
  <c r="H12" s="1"/>
  <c r="J12" s="1"/>
  <c r="F11"/>
  <c r="H11" s="1"/>
  <c r="J11" s="1"/>
  <c r="F8"/>
  <c r="H8" s="1"/>
  <c r="J8" s="1"/>
  <c r="F7"/>
  <c r="F25" i="4"/>
  <c r="H25" s="1"/>
  <c r="J25" s="1"/>
  <c r="F22"/>
  <c r="H22" s="1"/>
  <c r="J22" s="1"/>
  <c r="F16"/>
  <c r="H16" s="1"/>
  <c r="J16" s="1"/>
  <c r="F15"/>
  <c r="H15" s="1"/>
  <c r="J15" s="1"/>
  <c r="F14"/>
  <c r="H14" s="1"/>
  <c r="J14" s="1"/>
  <c r="F19"/>
  <c r="H19" s="1"/>
  <c r="J19" s="1"/>
  <c r="F18"/>
  <c r="H18" s="1"/>
  <c r="J18" s="1"/>
  <c r="F12"/>
  <c r="H12" s="1"/>
  <c r="J12" s="1"/>
  <c r="F11"/>
  <c r="H11" s="1"/>
  <c r="J11" s="1"/>
  <c r="F8"/>
  <c r="H8" s="1"/>
  <c r="J8" s="1"/>
  <c r="F7"/>
  <c r="F22" i="1"/>
  <c r="H22" s="1"/>
  <c r="J22" s="1"/>
  <c r="F16"/>
  <c r="H16" s="1"/>
  <c r="J16" s="1"/>
  <c r="F15"/>
  <c r="H15" s="1"/>
  <c r="J15" s="1"/>
  <c r="F14"/>
  <c r="H14" s="1"/>
  <c r="J14" s="1"/>
  <c r="F19"/>
  <c r="H19" s="1"/>
  <c r="J19" s="1"/>
  <c r="L8" i="5" l="1"/>
  <c r="M8"/>
  <c r="L12"/>
  <c r="M12"/>
  <c r="L19"/>
  <c r="M19"/>
  <c r="L15"/>
  <c r="M15"/>
  <c r="L25"/>
  <c r="M25"/>
  <c r="L18"/>
  <c r="M18"/>
  <c r="L14"/>
  <c r="M14"/>
  <c r="L16"/>
  <c r="M16"/>
  <c r="L22"/>
  <c r="M22"/>
  <c r="M8" i="4"/>
  <c r="L8"/>
  <c r="M12"/>
  <c r="L12"/>
  <c r="M19"/>
  <c r="L19"/>
  <c r="M15"/>
  <c r="L15"/>
  <c r="M25"/>
  <c r="L25"/>
  <c r="M18"/>
  <c r="L18"/>
  <c r="M14"/>
  <c r="L14"/>
  <c r="M16"/>
  <c r="L16"/>
  <c r="M22"/>
  <c r="L22"/>
  <c r="L19" i="1"/>
  <c r="M19"/>
  <c r="L15"/>
  <c r="M15"/>
  <c r="L22"/>
  <c r="M22"/>
  <c r="M14"/>
  <c r="L14"/>
  <c r="M16"/>
  <c r="L16"/>
  <c r="L11" i="5"/>
  <c r="M11"/>
  <c r="M11" i="4"/>
  <c r="L11"/>
  <c r="F27"/>
  <c r="F27" i="5"/>
  <c r="H7"/>
  <c r="H7" i="4"/>
  <c r="J7" i="5" l="1"/>
  <c r="H27"/>
  <c r="J7" i="4"/>
  <c r="H27"/>
  <c r="F7" i="1"/>
  <c r="H7" s="1"/>
  <c r="F35"/>
  <c r="F36"/>
  <c r="E35"/>
  <c r="D35"/>
  <c r="N27"/>
  <c r="F25"/>
  <c r="H25" s="1"/>
  <c r="J25" s="1"/>
  <c r="F18"/>
  <c r="H18" s="1"/>
  <c r="J18" s="1"/>
  <c r="F12"/>
  <c r="H12" s="1"/>
  <c r="J12" s="1"/>
  <c r="F11"/>
  <c r="H11" s="1"/>
  <c r="J11" s="1"/>
  <c r="F8"/>
  <c r="H8" s="1"/>
  <c r="J8" s="1"/>
  <c r="G17" i="2"/>
  <c r="I17"/>
  <c r="K17"/>
  <c r="G15"/>
  <c r="I15"/>
  <c r="K15"/>
  <c r="G65"/>
  <c r="I65"/>
  <c r="K65"/>
  <c r="G66"/>
  <c r="I66"/>
  <c r="K66"/>
  <c r="G71"/>
  <c r="I71"/>
  <c r="K71"/>
  <c r="G63"/>
  <c r="I63"/>
  <c r="K63"/>
  <c r="G64"/>
  <c r="I64"/>
  <c r="G60"/>
  <c r="I60"/>
  <c r="K60"/>
  <c r="G67"/>
  <c r="I67"/>
  <c r="G68"/>
  <c r="I68"/>
  <c r="K68"/>
  <c r="G69"/>
  <c r="I69"/>
  <c r="G70"/>
  <c r="I70"/>
  <c r="G72"/>
  <c r="I72"/>
  <c r="G73"/>
  <c r="I73"/>
  <c r="K73"/>
  <c r="G74"/>
  <c r="I74"/>
  <c r="G75"/>
  <c r="I75"/>
  <c r="K75"/>
  <c r="G61"/>
  <c r="I61"/>
  <c r="K61"/>
  <c r="G62"/>
  <c r="I62"/>
  <c r="K64"/>
  <c r="G59"/>
  <c r="I59"/>
  <c r="K59"/>
  <c r="K72"/>
  <c r="K67"/>
  <c r="K69"/>
  <c r="K74"/>
  <c r="K70"/>
  <c r="G22"/>
  <c r="I22"/>
  <c r="K22"/>
  <c r="G23"/>
  <c r="I23"/>
  <c r="K23"/>
  <c r="G24"/>
  <c r="I24"/>
  <c r="K24"/>
  <c r="G9"/>
  <c r="I9"/>
  <c r="K9"/>
  <c r="G10"/>
  <c r="I10"/>
  <c r="G11"/>
  <c r="I11"/>
  <c r="K11"/>
  <c r="G12"/>
  <c r="I12"/>
  <c r="K12"/>
  <c r="G13"/>
  <c r="I13"/>
  <c r="K13"/>
  <c r="G18"/>
  <c r="I18"/>
  <c r="K18"/>
  <c r="G14"/>
  <c r="I14"/>
  <c r="K14"/>
  <c r="G16"/>
  <c r="I16"/>
  <c r="K16"/>
  <c r="G26"/>
  <c r="I26"/>
  <c r="K26"/>
  <c r="G27"/>
  <c r="I27"/>
  <c r="K27"/>
  <c r="G52"/>
  <c r="I52"/>
  <c r="K52"/>
  <c r="G36"/>
  <c r="I36"/>
  <c r="K36"/>
  <c r="G37"/>
  <c r="I37"/>
  <c r="K37"/>
  <c r="G28"/>
  <c r="I28"/>
  <c r="K28"/>
  <c r="G29"/>
  <c r="I29"/>
  <c r="K29"/>
  <c r="G42"/>
  <c r="I42"/>
  <c r="K42"/>
  <c r="G21"/>
  <c r="I21"/>
  <c r="K21"/>
  <c r="G38"/>
  <c r="I38"/>
  <c r="K38"/>
  <c r="G31"/>
  <c r="I31"/>
  <c r="K31"/>
  <c r="G32"/>
  <c r="I32"/>
  <c r="K32"/>
  <c r="G33"/>
  <c r="I33"/>
  <c r="K33"/>
  <c r="G20"/>
  <c r="I20"/>
  <c r="K20"/>
  <c r="G30"/>
  <c r="I30"/>
  <c r="K30"/>
  <c r="G34"/>
  <c r="I34"/>
  <c r="K34"/>
  <c r="G35"/>
  <c r="I35"/>
  <c r="K35"/>
  <c r="G39"/>
  <c r="I39"/>
  <c r="K39"/>
  <c r="G40"/>
  <c r="I40"/>
  <c r="K40"/>
  <c r="G41"/>
  <c r="I41"/>
  <c r="K41"/>
  <c r="G43"/>
  <c r="I43"/>
  <c r="K43"/>
  <c r="G44"/>
  <c r="I44"/>
  <c r="K44"/>
  <c r="G45"/>
  <c r="I45"/>
  <c r="K45"/>
  <c r="G19"/>
  <c r="I19"/>
  <c r="K19"/>
  <c r="G46"/>
  <c r="I46"/>
  <c r="K46"/>
  <c r="G47"/>
  <c r="I47"/>
  <c r="K47"/>
  <c r="G48"/>
  <c r="I48"/>
  <c r="K48"/>
  <c r="G49"/>
  <c r="I49"/>
  <c r="K49"/>
  <c r="G50"/>
  <c r="I50"/>
  <c r="K50"/>
  <c r="G51"/>
  <c r="I51"/>
  <c r="K51"/>
  <c r="G25"/>
  <c r="I25"/>
  <c r="K25"/>
  <c r="G54"/>
  <c r="K62"/>
  <c r="I76"/>
  <c r="I54"/>
  <c r="K10"/>
  <c r="K54"/>
  <c r="K76"/>
  <c r="G76"/>
  <c r="M8" i="1" l="1"/>
  <c r="L8"/>
  <c r="L12"/>
  <c r="M12"/>
  <c r="M25"/>
  <c r="L25"/>
  <c r="M18"/>
  <c r="L18"/>
  <c r="L11"/>
  <c r="M11"/>
  <c r="L7" i="5"/>
  <c r="L27" s="1"/>
  <c r="M7"/>
  <c r="M27" s="1"/>
  <c r="M7" i="4"/>
  <c r="M27" s="1"/>
  <c r="L7"/>
  <c r="L27" s="1"/>
  <c r="F27" i="1"/>
  <c r="J27" i="5"/>
  <c r="J27" i="4"/>
  <c r="J7" i="1"/>
  <c r="M7" s="1"/>
  <c r="H27"/>
  <c r="F30" l="1"/>
  <c r="F29"/>
  <c r="H30"/>
  <c r="H29"/>
  <c r="M27"/>
  <c r="L7"/>
  <c r="L27" s="1"/>
  <c r="J27"/>
  <c r="J30" l="1"/>
  <c r="J29"/>
</calcChain>
</file>

<file path=xl/sharedStrings.xml><?xml version="1.0" encoding="utf-8"?>
<sst xmlns="http://schemas.openxmlformats.org/spreadsheetml/2006/main" count="626" uniqueCount="301">
  <si>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</si>
  <si>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</si>
  <si>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</si>
  <si>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</si>
  <si>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</si>
  <si>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</si>
  <si>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</si>
  <si>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</si>
  <si>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</si>
  <si>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</si>
  <si>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</si>
  <si>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</si>
  <si>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</si>
  <si>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</si>
  <si>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</si>
  <si>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</si>
  <si>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</si>
  <si>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</si>
  <si>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</si>
  <si>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</si>
  <si>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</si>
  <si>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</si>
  <si>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</si>
  <si>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</si>
  <si>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</si>
  <si>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</si>
  <si>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</si>
  <si>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</si>
  <si>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</si>
  <si>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</si>
  <si>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</si>
  <si>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 xml:space="preserve"> REPORTING REQUIREMENTS - NO FORMS </t>
  </si>
  <si>
    <t xml:space="preserve"> REPORTING REQUIREMENTS - FORMS APPROVED WITH THIS DOCKET</t>
  </si>
  <si>
    <t>written</t>
  </si>
  <si>
    <t>Written</t>
  </si>
  <si>
    <t>Totals</t>
  </si>
  <si>
    <t>REPORTING REQUIREMENTS - FORMS APPROVED UNDER OTHER OMB NUMBERS</t>
  </si>
  <si>
    <t>Certification Regarding Debarment, Suspension &amp; Other Resp. Matters-Primary Covered Trans.</t>
  </si>
  <si>
    <t>AD-1047 or in writing</t>
  </si>
  <si>
    <t>Disclosure of Lobbying Activities</t>
  </si>
  <si>
    <t>SF LLL (0348-0046)</t>
  </si>
  <si>
    <t>Equal Opportunity Agreement</t>
  </si>
  <si>
    <t>RD 400-1 (0575-0018)</t>
  </si>
  <si>
    <t>Assurance Agreement</t>
  </si>
  <si>
    <t>RD 400-4 (0575-0018)</t>
  </si>
  <si>
    <t>Request for Environmental Information</t>
  </si>
  <si>
    <t>Financial Statements</t>
  </si>
  <si>
    <t>Application Narrative - Renewables</t>
  </si>
  <si>
    <t xml:space="preserve">Application Narrative - EEI </t>
  </si>
  <si>
    <t>Appeals</t>
  </si>
  <si>
    <t>Replacement of document</t>
  </si>
  <si>
    <t>Conditional Commitment</t>
  </si>
  <si>
    <t>Lenders Agreement</t>
  </si>
  <si>
    <t>Assignment guaranteed agreement</t>
  </si>
  <si>
    <t>Interest rate change</t>
  </si>
  <si>
    <t>Transfer of lender</t>
  </si>
  <si>
    <t>Changes in borrowers</t>
  </si>
  <si>
    <t>Conditions precedent to issuance of guarantee</t>
  </si>
  <si>
    <t>assignment</t>
  </si>
  <si>
    <t>Appraisal reports</t>
  </si>
  <si>
    <t>Personal and corporate guarantees</t>
  </si>
  <si>
    <t>Issuance of loan note guarantee</t>
  </si>
  <si>
    <t>Refusal to issue loan note guarantee</t>
  </si>
  <si>
    <t>Guaranteed loan closing report</t>
  </si>
  <si>
    <t>Loan classification</t>
  </si>
  <si>
    <t>Agency and lender conference</t>
  </si>
  <si>
    <t>Financial Reports and analysis</t>
  </si>
  <si>
    <t>Release of collateral</t>
  </si>
  <si>
    <t>Substitution of lender</t>
  </si>
  <si>
    <t>Protective advances</t>
  </si>
  <si>
    <t>Liquidation plan</t>
  </si>
  <si>
    <t>Acceleration</t>
  </si>
  <si>
    <t>Accounting and reports</t>
  </si>
  <si>
    <t>Termination of guarantee</t>
  </si>
  <si>
    <t>Guaranteed loan deliquent status borrower</t>
  </si>
  <si>
    <t>Lender's Guaranteed loan payment to the Agency</t>
  </si>
  <si>
    <t>Loan Note Guarantee report of loss</t>
  </si>
  <si>
    <t>Sec. 105</t>
  </si>
  <si>
    <t>Periodic Servicing Reports - EEI project</t>
  </si>
  <si>
    <t>Periodic Servicing Reports - Renewable Energy Systems</t>
  </si>
  <si>
    <t>Assumed 5 appeals</t>
  </si>
  <si>
    <t>Repurchase from holder</t>
  </si>
  <si>
    <t>Assumed that 10% of recipients would be required to submit appraisal reports.</t>
  </si>
  <si>
    <t>Assumed that 90% of recipients would be required to obtain this insurance.</t>
  </si>
  <si>
    <t>Assumed 2 (same as in B&amp;I program).</t>
  </si>
  <si>
    <t>a</t>
  </si>
  <si>
    <t>b</t>
  </si>
  <si>
    <t>c</t>
  </si>
  <si>
    <t>d</t>
  </si>
  <si>
    <t>e</t>
  </si>
  <si>
    <t>f</t>
  </si>
  <si>
    <t>g</t>
  </si>
  <si>
    <t>h</t>
  </si>
  <si>
    <t>i</t>
  </si>
  <si>
    <t>j</t>
  </si>
  <si>
    <t>k</t>
  </si>
  <si>
    <t>Foot-notes</t>
  </si>
  <si>
    <t>l</t>
  </si>
  <si>
    <t>m</t>
  </si>
  <si>
    <t>n</t>
  </si>
  <si>
    <t>Sec. 137</t>
  </si>
  <si>
    <t>Sec. 138</t>
  </si>
  <si>
    <t>Sec. 133</t>
  </si>
  <si>
    <t>Sec. 144</t>
  </si>
  <si>
    <t>Sec. 145</t>
  </si>
  <si>
    <t>Sec. 146</t>
  </si>
  <si>
    <t>Sec. 142</t>
  </si>
  <si>
    <t>Sec. 147</t>
  </si>
  <si>
    <t>Sec. 148</t>
  </si>
  <si>
    <t>Sec. 147(a)(3)</t>
  </si>
  <si>
    <t xml:space="preserve">Sec. 152(c) </t>
  </si>
  <si>
    <t>Sec. 152(d)</t>
  </si>
  <si>
    <t>Sec. 152(f)</t>
  </si>
  <si>
    <t>Sec. 128(b)(2)</t>
  </si>
  <si>
    <t>Sec. 153</t>
  </si>
  <si>
    <t>Sec. 155</t>
  </si>
  <si>
    <t>Sec. 160</t>
  </si>
  <si>
    <t>Footnotes:</t>
  </si>
  <si>
    <t>r</t>
  </si>
  <si>
    <t>o</t>
  </si>
  <si>
    <t>p</t>
  </si>
  <si>
    <t>q</t>
  </si>
  <si>
    <t>s</t>
  </si>
  <si>
    <t>t</t>
  </si>
  <si>
    <t>u</t>
  </si>
  <si>
    <t>v</t>
  </si>
  <si>
    <t>w</t>
  </si>
  <si>
    <t>x</t>
  </si>
  <si>
    <t>y</t>
  </si>
  <si>
    <t>z</t>
  </si>
  <si>
    <t>aa</t>
  </si>
  <si>
    <t>bb</t>
  </si>
  <si>
    <t>cc</t>
  </si>
  <si>
    <t>dd</t>
  </si>
  <si>
    <t>ee</t>
  </si>
  <si>
    <t>Guaranteed Loan Status Report</t>
  </si>
  <si>
    <t>Section of</t>
  </si>
  <si>
    <t>Notice</t>
  </si>
  <si>
    <t>Equal to the average number of renewable energy recipients submitting reports over the first three years (0 the first year, 47 the second year, and 103 the third year).</t>
  </si>
  <si>
    <t>Sec. 116(b)</t>
  </si>
  <si>
    <t>Sec. 143</t>
  </si>
  <si>
    <t>Sec. 131(d)</t>
  </si>
  <si>
    <t>Comments</t>
  </si>
  <si>
    <t>Construction Planning and Performing Development - Renewable Energy Systems</t>
  </si>
  <si>
    <t>Construction Planning and Performing Development - EEI Projects</t>
  </si>
  <si>
    <t>Sec. 149(a)</t>
  </si>
  <si>
    <t>Sec. 150(a) refers to the 113 paragraphs</t>
  </si>
  <si>
    <t>Sec. 149(b)</t>
  </si>
  <si>
    <t>Reviewed with Amy 10/21</t>
  </si>
  <si>
    <t>Cerification for contracts, grants, and loans required by Section 319 of Public Law 101-121 if loan exceeds $150,000</t>
  </si>
  <si>
    <t>Commercial credit reports</t>
  </si>
  <si>
    <t>Current personal and corporate financial statements of guarantors</t>
  </si>
  <si>
    <t>Proposed loan agreement or sample loan agreement</t>
  </si>
  <si>
    <t>Personal credit reports</t>
  </si>
  <si>
    <t>in twice?</t>
  </si>
  <si>
    <t>RD 1940-Q, Exhibit A-2</t>
  </si>
  <si>
    <t>Assumed zero.</t>
  </si>
  <si>
    <t>Equal to the average number of recipients over the first 3 years submitting annual report the first year after receipt of loan.  (0 reports the first year, 60 for the second year, and 190 for the third year).</t>
  </si>
  <si>
    <t>RD 1940-20</t>
  </si>
  <si>
    <t>Subordination of lien position</t>
  </si>
  <si>
    <t>Loan transfer and assumption</t>
  </si>
  <si>
    <t>4279-1 (0570-0017)</t>
  </si>
  <si>
    <t>Lender credit quality analysis, including certification</t>
  </si>
  <si>
    <t>4279-4 (0570-0017)</t>
  </si>
  <si>
    <t>4279-6 (0570-0017)</t>
  </si>
  <si>
    <t>4279-3 (0570-0017)</t>
  </si>
  <si>
    <t>1980-19 (0575-0137)</t>
  </si>
  <si>
    <t>RD 1980-41 (0570-0016)</t>
  </si>
  <si>
    <t>1980-44 (0570-0016)</t>
  </si>
  <si>
    <t>449-30 (0676-0137)</t>
  </si>
  <si>
    <t>1980-43 (0575-0137)</t>
  </si>
  <si>
    <t>Sums results from footnotes f and g.</t>
  </si>
  <si>
    <t>Estimated at 5% of the total number of guaranteed loan applicants in the first three years (72+156+156).</t>
  </si>
  <si>
    <t>Used percentage from B&amp;I program (40/770) times the average number of recipients over the first three years (60 the first year, 130 for the second year, and 130 for the third year).</t>
  </si>
  <si>
    <t>Used percentage from B&amp;I program (20/770) times the average number of recipients over the first three years.</t>
  </si>
  <si>
    <t>Used percentage from B&amp;I program (4/770) times the aveage number of recipients over the first three years.</t>
  </si>
  <si>
    <t>Equal to the average number of recipients over the first 3 years (60 the first year, 130 for the second year, and 130 for the third year).</t>
  </si>
  <si>
    <t>Estimated at 10% of the average number of recipients over the first 3 years.</t>
  </si>
  <si>
    <t>Used percentage from B&amp;I program (100/770) times the average number of recipients over the first three years.</t>
  </si>
  <si>
    <t>Used percentage from B&amp;I program (200/770) times the average number of recipients over the first three years.</t>
  </si>
  <si>
    <t>Used percentage from B&amp;I program (250/770) times the average number of recipients over the first three years.</t>
  </si>
  <si>
    <t>Used percentage from B&amp;I program (120/770) times the average number of recipients over the first three years.</t>
  </si>
  <si>
    <t>Used percentage from B&amp;I program (500/770) times the average number of recipients over the first three years.</t>
  </si>
  <si>
    <t>Estimated at 5% of the average number of recipients over the first three years.</t>
  </si>
  <si>
    <t>Assumed to be 3% of the average number of applicants and 3% of the average number of recipients over the first three years.</t>
  </si>
  <si>
    <t>SF 271 (0348-0002)</t>
  </si>
  <si>
    <t>Outlay and Request for Reimbursement for Construction Programs</t>
  </si>
  <si>
    <t>Used percentage from B&amp;I program (60/770) times the number of recipients.</t>
  </si>
  <si>
    <t>Assumed that 50% of recipients would be required to obtain this insurance.</t>
  </si>
  <si>
    <t>Certificate of Incumbency and Signature</t>
  </si>
  <si>
    <t>Sec. 147(b)(2)</t>
  </si>
  <si>
    <t>RD 4279-7</t>
  </si>
  <si>
    <t>RD 4279-5</t>
  </si>
  <si>
    <t>Loan Note Guarantee</t>
  </si>
  <si>
    <t>Energy Audit - EEI (&gt;$50,000)</t>
  </si>
  <si>
    <r>
      <t>Feasibility Studies - Renewables (</t>
    </r>
    <r>
      <rPr>
        <u/>
        <sz val="10"/>
        <rFont val="Arial Narrow"/>
        <family val="2"/>
      </rPr>
      <t>&gt;</t>
    </r>
    <r>
      <rPr>
        <sz val="10"/>
        <rFont val="Arial Narrow"/>
        <family val="2"/>
      </rPr>
      <t>$400,000)</t>
    </r>
  </si>
  <si>
    <t>4279-1a (0570-0017)</t>
  </si>
  <si>
    <t>Application for a loan guarantee (&gt;$600,000)</t>
  </si>
  <si>
    <r>
      <t>Application for a loan guarantee (</t>
    </r>
    <r>
      <rPr>
        <u/>
        <sz val="10"/>
        <rFont val="Arial Narrow"/>
        <family val="2"/>
      </rPr>
      <t>&lt;</t>
    </r>
    <r>
      <rPr>
        <sz val="10"/>
        <rFont val="Arial Narrow"/>
        <family val="2"/>
      </rPr>
      <t>$600,000)</t>
    </r>
  </si>
  <si>
    <t>Technical Requirements - Renewables (&gt;$200,000)</t>
  </si>
  <si>
    <r>
      <t>Technical Requirements - Renewables (</t>
    </r>
    <r>
      <rPr>
        <u/>
        <sz val="10"/>
        <rFont val="Arial Narrow"/>
        <family val="2"/>
      </rPr>
      <t>&lt;</t>
    </r>
    <r>
      <rPr>
        <sz val="10"/>
        <rFont val="Arial Narrow"/>
        <family val="2"/>
      </rPr>
      <t>$200,000)</t>
    </r>
  </si>
  <si>
    <t>Technical Requirements - EEI (&gt;$200,000)</t>
  </si>
  <si>
    <r>
      <t>Technical Requirements - EEI (</t>
    </r>
    <r>
      <rPr>
        <u/>
        <sz val="10"/>
        <rFont val="Arial Narrow"/>
        <family val="2"/>
      </rPr>
      <t>&lt;</t>
    </r>
    <r>
      <rPr>
        <sz val="10"/>
        <rFont val="Arial Narrow"/>
        <family val="2"/>
      </rPr>
      <t>$200,000)</t>
    </r>
  </si>
  <si>
    <t>Average size renewble energy guaranteed loan is estimated at $2.2 million.  Assumes 25% are greater than $400,000 and that of these 10 percent are required to conduct the feasibility study (101 x 0.25 x 0.1)</t>
  </si>
  <si>
    <t>Equal to the average number of renewable energy applicants of guaranteed loans over the first three years (57 the first year, 123 the second year, and 123 the third year), with 60% greater than $200,000 and 40% less than $200,000.</t>
  </si>
  <si>
    <t>Equal to the average number of EEI project applicants of guaranteed loans over the first three years (15 the first year, 33 the second year, and 33 the third year), with 60% greater than $200,000 and 40% less than $200,000.</t>
  </si>
  <si>
    <t>Average size EEI guaranteed loan is estimated at $300,000.  Assumes 26 of the 27 projects are greater than $50,000.</t>
  </si>
  <si>
    <t>Equal to the average number of applicants over the first 3 years.  (72 the first year, 156 for the second year, and 156 for the third year), with 10% of the 128 applicants proposing projects greater than $600,000.</t>
  </si>
  <si>
    <t>These reports are not required for EEI projects.</t>
  </si>
  <si>
    <t>Sec. 128(a)(1)</t>
  </si>
  <si>
    <t>Sec. 128(a)(1)((iii)  and Sec. 128(a)(2)(viii)</t>
  </si>
  <si>
    <t>Sec. 128(a)(1)(vii)</t>
  </si>
  <si>
    <t>Sec. 128(b)(1)(i)(A)</t>
  </si>
  <si>
    <t>Sec. 128(a)(1)(vi)(B) and Sec. 128(b)(1)(ii)</t>
  </si>
  <si>
    <t>Sec. 128(a)(1)(vi) and Sec. 128(b)(1)(i)(B)</t>
  </si>
  <si>
    <t>Sec. 128(a)(2)(iii)</t>
  </si>
  <si>
    <t>Sec. 128(a)(2)(iv)</t>
  </si>
  <si>
    <t>Sec. 128(a)(2)(x) and (xi)</t>
  </si>
  <si>
    <t>Sec. 128(a)(2)(v)</t>
  </si>
  <si>
    <t>Sec. 128(a)(2)(vi)</t>
  </si>
  <si>
    <t>Sec. 128(a)(2)(xii)</t>
  </si>
  <si>
    <t>Sec. 128(a)(2)(ii)</t>
  </si>
  <si>
    <t>Insurance (flood, business interruption)</t>
  </si>
  <si>
    <t xml:space="preserve">Sec. 113(a)-(b) </t>
  </si>
  <si>
    <t>Sec. 152(a)</t>
  </si>
  <si>
    <t xml:space="preserve">Sec. 152(b); Sec. 124(b) </t>
  </si>
  <si>
    <t>Sec. 156</t>
  </si>
  <si>
    <t>Sec. 134</t>
  </si>
  <si>
    <t>Sec. 152(f)(4)</t>
  </si>
  <si>
    <t>Sec. 154</t>
  </si>
  <si>
    <t>--</t>
  </si>
  <si>
    <t>ff</t>
  </si>
  <si>
    <t>Assumes 60% of 101 renewable energy applicants of guaranteed loans over the first three years are greater than $200,000 and 40% are less than $200,000.</t>
  </si>
  <si>
    <t>Assumes 60% of the EEI project applicants of guaranteed loans over the first three years are greater than $200,000 and 40% are less than $200,000.</t>
  </si>
  <si>
    <t>Sec. 128(a)(2)(i)</t>
  </si>
  <si>
    <t xml:space="preserve">  REPORTING REQUIREMENTS - NO FORMS </t>
  </si>
  <si>
    <t>REPORTING REQUIREMENTS - FORMS APPROVED WITH THIS DOCKET</t>
  </si>
  <si>
    <t>RECORDKEEPING REQUIREMENTS</t>
  </si>
  <si>
    <t>General records (including payment eligibility records)</t>
  </si>
  <si>
    <t>Private individuals</t>
  </si>
  <si>
    <t>Private not individuals</t>
  </si>
  <si>
    <t>S/L gov/Tribes</t>
  </si>
  <si>
    <t>Number</t>
  </si>
  <si>
    <t>Number of applicants</t>
  </si>
  <si>
    <t>Percent</t>
  </si>
  <si>
    <t>Total Program Assumption on Number of Applicants, Participating Applicants, and Distribution among applicant type</t>
  </si>
  <si>
    <t>FOOTNOTES:</t>
  </si>
  <si>
    <t>Feasibility Study</t>
  </si>
  <si>
    <t>Certification Regarding Debarment, Suspension, and Other Responsibility Matters - Primary Covered Trans.</t>
  </si>
  <si>
    <t>Certification Regarding Debarment, Suspension, Ineligibility and Voluntary Exclusion - Lowered Tier Covered Transactions</t>
  </si>
  <si>
    <t>Restriction on Lobbying (&gt;$100,000)</t>
  </si>
  <si>
    <t>RD Instruction 1940-Q, Exhibit A-1</t>
  </si>
  <si>
    <t>RD 400-1</t>
  </si>
  <si>
    <t>RD 400-4</t>
  </si>
  <si>
    <t>FORMS APPROVED UNDER OTHER OMB NUMBERS</t>
  </si>
  <si>
    <t>RD 9004-1</t>
  </si>
  <si>
    <t>RD 9004-2</t>
  </si>
  <si>
    <t>AD-1047</t>
  </si>
  <si>
    <t>AD- 1048</t>
  </si>
  <si>
    <t>VI.A.3. and 4.</t>
  </si>
  <si>
    <t>Average over the first 3 years</t>
  </si>
  <si>
    <t xml:space="preserve">Eligible applicants submit two requests for payment each year </t>
  </si>
  <si>
    <t>Totals over the first 3 years</t>
  </si>
  <si>
    <t>The estimated number of applicants is 10, and 8 are judged to be eligible for participation in the program</t>
  </si>
  <si>
    <t>The estimated number of applicants is 10, and 8 are judged to be eligible for participation in the program.  In year 2 there are a total of 16 participants</t>
  </si>
  <si>
    <t>The estimated number of applicants is 10, and 8 are judged to be eligible for participation in the program.  In year 3 there are a total of 24 participants</t>
  </si>
  <si>
    <t>Estimated Cost to Federal Government</t>
  </si>
  <si>
    <t>Activity</t>
  </si>
  <si>
    <t>Applicants</t>
  </si>
  <si>
    <t>Hours</t>
  </si>
  <si>
    <t>Rate*</t>
  </si>
  <si>
    <t>Acknowledge and review application</t>
  </si>
  <si>
    <t>Inform applicants of selection results</t>
  </si>
  <si>
    <t>Legal document preparation</t>
  </si>
  <si>
    <t>Administrative</t>
  </si>
  <si>
    <t>*based on 2009 GS Grade 12, step 6 (DC location)</t>
  </si>
  <si>
    <t>Burden Estimate for Section 9044 NOFA - Repowering Assistance Program</t>
  </si>
  <si>
    <t>Monitoring &amp; review of records</t>
  </si>
  <si>
    <t>Review payment requests and issue payments**</t>
  </si>
  <si>
    <t>**16 in yr 1; 32 in yr 2; 48 in yr 3.</t>
  </si>
  <si>
    <t>Evaluate and score application</t>
  </si>
  <si>
    <t>IV.B.(1)</t>
  </si>
  <si>
    <t>IV.B.(2)</t>
  </si>
  <si>
    <t>IV.B.(3)</t>
  </si>
  <si>
    <t>IV.B.(4)</t>
  </si>
  <si>
    <t>IV.B.(5)</t>
  </si>
  <si>
    <t>IV.B.(6)</t>
  </si>
  <si>
    <t>IV.B.(7)(i)</t>
  </si>
  <si>
    <t>IV.B.(7)(ii)</t>
  </si>
  <si>
    <t>III.B.(8)</t>
  </si>
  <si>
    <t>VII.B.(1)</t>
  </si>
  <si>
    <t>IV.B.(8)</t>
  </si>
  <si>
    <t>Repowering Assistance Program Application</t>
  </si>
  <si>
    <t>Section 9004 NOFA  -  Year 1</t>
  </si>
  <si>
    <t>Section 9004 NOFA  -  Year 2</t>
  </si>
  <si>
    <t>Section 9004 NOFA  -  Year 3</t>
  </si>
  <si>
    <t>Number of participating biorefineries</t>
  </si>
  <si>
    <t>Repowering Assistance Program Payment Request</t>
  </si>
  <si>
    <t>RD 9004-3</t>
  </si>
  <si>
    <t>Repowering Assistance Program Agreement</t>
  </si>
  <si>
    <t>VI.A.(1)</t>
  </si>
</sst>
</file>

<file path=xl/styles.xml><?xml version="1.0" encoding="utf-8"?>
<styleSheet xmlns="http://schemas.openxmlformats.org/spreadsheetml/2006/main">
  <numFmts count="4">
    <numFmt numFmtId="43" formatCode="_(* #,##0.00_);_(* \(#,##0.00\);_(* &quot;-&quot;??_);_(@_)"/>
    <numFmt numFmtId="164" formatCode="&quot;$&quot;#,##0"/>
    <numFmt numFmtId="165" formatCode="0.0"/>
    <numFmt numFmtId="166" formatCode="&quot;$&quot;#,##0.00"/>
  </numFmts>
  <fonts count="11">
    <font>
      <sz val="10"/>
      <name val="Arial"/>
    </font>
    <font>
      <sz val="10"/>
      <name val="Arial"/>
    </font>
    <font>
      <b/>
      <sz val="10"/>
      <name val="Arial Narrow"/>
      <family val="2"/>
    </font>
    <font>
      <sz val="10"/>
      <name val="Arial Narrow"/>
      <family val="2"/>
    </font>
    <font>
      <u/>
      <sz val="10"/>
      <name val="Arial Narrow"/>
      <family val="2"/>
    </font>
    <font>
      <b/>
      <sz val="10"/>
      <name val="Arial"/>
      <family val="2"/>
    </font>
    <font>
      <sz val="8"/>
      <name val="Arial"/>
      <family val="2"/>
    </font>
    <font>
      <sz val="10"/>
      <name val="Arial"/>
      <family val="2"/>
    </font>
    <font>
      <b/>
      <sz val="12"/>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04">
    <xf numFmtId="0" fontId="0" fillId="0" borderId="0" xfId="0"/>
    <xf numFmtId="0" fontId="3" fillId="0" borderId="1" xfId="0" applyFont="1" applyFill="1" applyBorder="1" applyAlignment="1">
      <alignment horizontal="center" wrapText="1"/>
    </xf>
    <xf numFmtId="0" fontId="3" fillId="0" borderId="0" xfId="0" applyFont="1" applyFill="1" applyBorder="1" applyAlignment="1">
      <alignment horizontal="center" wrapText="1"/>
    </xf>
    <xf numFmtId="0" fontId="2" fillId="0" borderId="1" xfId="0" applyFont="1" applyFill="1" applyBorder="1" applyAlignment="1">
      <alignment horizontal="center" wrapText="1"/>
    </xf>
    <xf numFmtId="0" fontId="2" fillId="0"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wrapText="1"/>
    </xf>
    <xf numFmtId="0" fontId="3" fillId="0" borderId="1" xfId="0" applyFont="1" applyFill="1" applyBorder="1"/>
    <xf numFmtId="1" fontId="3"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3" fontId="3" fillId="0" borderId="1" xfId="0" applyNumberFormat="1" applyFont="1" applyFill="1" applyBorder="1" applyAlignment="1">
      <alignment horizontal="right"/>
    </xf>
    <xf numFmtId="0" fontId="3" fillId="0" borderId="0" xfId="0" applyFont="1" applyFill="1" applyBorder="1"/>
    <xf numFmtId="0" fontId="3" fillId="0" borderId="2" xfId="0" applyFont="1" applyFill="1" applyBorder="1" applyAlignment="1">
      <alignment vertical="top"/>
    </xf>
    <xf numFmtId="0" fontId="3" fillId="0" borderId="3" xfId="0" applyFont="1" applyFill="1" applyBorder="1" applyAlignment="1">
      <alignment vertical="top" wrapText="1"/>
    </xf>
    <xf numFmtId="0" fontId="3" fillId="0" borderId="3" xfId="0" applyFont="1" applyFill="1" applyBorder="1"/>
    <xf numFmtId="0" fontId="3" fillId="0" borderId="2" xfId="0" applyFont="1" applyFill="1" applyBorder="1" applyAlignment="1">
      <alignment vertical="top" wrapText="1"/>
    </xf>
    <xf numFmtId="3" fontId="3" fillId="0" borderId="1" xfId="1" applyNumberFormat="1" applyFont="1" applyFill="1" applyBorder="1" applyAlignment="1">
      <alignment horizontal="center"/>
    </xf>
    <xf numFmtId="0" fontId="3" fillId="0" borderId="4" xfId="0" applyFont="1" applyFill="1" applyBorder="1"/>
    <xf numFmtId="0" fontId="2" fillId="0" borderId="5" xfId="0" applyFont="1" applyFill="1" applyBorder="1" applyAlignment="1"/>
    <xf numFmtId="0" fontId="3" fillId="0" borderId="6" xfId="0" applyFont="1" applyFill="1" applyBorder="1" applyAlignment="1">
      <alignment horizontal="center" wrapText="1"/>
    </xf>
    <xf numFmtId="0" fontId="3" fillId="0" borderId="6" xfId="0" applyFont="1" applyFill="1" applyBorder="1"/>
    <xf numFmtId="0" fontId="2" fillId="0" borderId="6" xfId="0" applyFont="1" applyFill="1" applyBorder="1" applyAlignment="1">
      <alignment horizontal="center"/>
    </xf>
    <xf numFmtId="0" fontId="2" fillId="0" borderId="6" xfId="0" applyFont="1" applyFill="1" applyBorder="1" applyAlignment="1"/>
    <xf numFmtId="3" fontId="2" fillId="0" borderId="6" xfId="0" applyNumberFormat="1" applyFont="1" applyFill="1" applyBorder="1" applyAlignment="1"/>
    <xf numFmtId="3" fontId="2" fillId="0" borderId="6" xfId="0" applyNumberFormat="1" applyFont="1" applyFill="1" applyBorder="1" applyAlignment="1">
      <alignment horizontal="center"/>
    </xf>
    <xf numFmtId="0" fontId="3" fillId="0" borderId="6" xfId="0" applyFont="1" applyFill="1" applyBorder="1" applyAlignment="1">
      <alignment horizontal="center"/>
    </xf>
    <xf numFmtId="0" fontId="2" fillId="0" borderId="7" xfId="0" applyFont="1" applyFill="1" applyBorder="1" applyAlignment="1">
      <alignment horizontal="center"/>
    </xf>
    <xf numFmtId="0" fontId="3" fillId="0" borderId="8" xfId="0" applyFont="1" applyFill="1" applyBorder="1" applyAlignment="1">
      <alignment wrapText="1"/>
    </xf>
    <xf numFmtId="0" fontId="2" fillId="0" borderId="8" xfId="0" applyFont="1" applyFill="1" applyBorder="1" applyAlignment="1">
      <alignment horizontal="center" wrapText="1"/>
    </xf>
    <xf numFmtId="0" fontId="2" fillId="0" borderId="8" xfId="0" applyFont="1" applyFill="1" applyBorder="1" applyAlignment="1">
      <alignment horizontal="center"/>
    </xf>
    <xf numFmtId="0" fontId="2" fillId="0" borderId="8" xfId="0" applyFont="1" applyFill="1" applyBorder="1" applyAlignment="1"/>
    <xf numFmtId="3" fontId="2" fillId="0" borderId="8" xfId="0" applyNumberFormat="1" applyFont="1" applyFill="1" applyBorder="1" applyAlignment="1"/>
    <xf numFmtId="3" fontId="2" fillId="0" borderId="8" xfId="0" applyNumberFormat="1" applyFont="1" applyFill="1" applyBorder="1" applyAlignment="1">
      <alignment horizontal="center"/>
    </xf>
    <xf numFmtId="0" fontId="3" fillId="0" borderId="8" xfId="0" applyFont="1" applyFill="1" applyBorder="1" applyAlignment="1">
      <alignment horizontal="center"/>
    </xf>
    <xf numFmtId="0" fontId="2" fillId="0" borderId="9" xfId="0" applyFont="1" applyFill="1" applyBorder="1" applyAlignment="1">
      <alignment horizontal="center"/>
    </xf>
    <xf numFmtId="0" fontId="3" fillId="0" borderId="10" xfId="0" applyFont="1" applyFill="1" applyBorder="1" applyAlignment="1">
      <alignment horizontal="center" wrapText="1"/>
    </xf>
    <xf numFmtId="0" fontId="2" fillId="0" borderId="10" xfId="0" applyFont="1" applyFill="1" applyBorder="1" applyAlignment="1">
      <alignment horizontal="center" wrapText="1"/>
    </xf>
    <xf numFmtId="0" fontId="2" fillId="0" borderId="10" xfId="0" applyFont="1" applyFill="1" applyBorder="1" applyAlignment="1">
      <alignment horizontal="center"/>
    </xf>
    <xf numFmtId="0" fontId="2" fillId="0" borderId="10" xfId="0" applyFont="1" applyFill="1" applyBorder="1" applyAlignment="1"/>
    <xf numFmtId="3" fontId="2" fillId="0" borderId="10" xfId="0" applyNumberFormat="1" applyFont="1" applyFill="1" applyBorder="1" applyAlignment="1"/>
    <xf numFmtId="3" fontId="2" fillId="0" borderId="10" xfId="0" applyNumberFormat="1" applyFont="1" applyFill="1" applyBorder="1" applyAlignment="1">
      <alignment horizontal="center"/>
    </xf>
    <xf numFmtId="0" fontId="2" fillId="0" borderId="9" xfId="0" applyFont="1" applyFill="1" applyBorder="1" applyAlignment="1"/>
    <xf numFmtId="0" fontId="2" fillId="0" borderId="11" xfId="0" applyFont="1" applyFill="1" applyBorder="1" applyAlignment="1">
      <alignment horizontal="center"/>
    </xf>
    <xf numFmtId="0" fontId="3" fillId="0" borderId="12" xfId="0" applyFont="1" applyFill="1" applyBorder="1" applyAlignment="1">
      <alignment horizontal="center" wrapText="1"/>
    </xf>
    <xf numFmtId="0" fontId="2" fillId="0" borderId="12" xfId="0" applyFont="1" applyFill="1" applyBorder="1" applyAlignment="1">
      <alignment horizontal="center" wrapText="1"/>
    </xf>
    <xf numFmtId="0" fontId="2" fillId="0" borderId="12" xfId="0" applyFont="1" applyFill="1" applyBorder="1" applyAlignment="1">
      <alignment horizontal="center"/>
    </xf>
    <xf numFmtId="3" fontId="2" fillId="0" borderId="12" xfId="0" applyNumberFormat="1" applyFont="1" applyFill="1" applyBorder="1" applyAlignment="1">
      <alignment horizontal="center"/>
    </xf>
    <xf numFmtId="0" fontId="3" fillId="0" borderId="10" xfId="0" applyFont="1" applyFill="1" applyBorder="1" applyAlignment="1">
      <alignment horizontal="center"/>
    </xf>
    <xf numFmtId="0" fontId="3" fillId="0" borderId="13" xfId="0"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3" fontId="3" fillId="0" borderId="0" xfId="0" applyNumberFormat="1" applyFont="1" applyFill="1" applyBorder="1"/>
    <xf numFmtId="0" fontId="2" fillId="0" borderId="1" xfId="0" applyFont="1" applyFill="1" applyBorder="1"/>
    <xf numFmtId="0" fontId="2" fillId="0" borderId="1" xfId="0" applyFont="1" applyFill="1" applyBorder="1" applyAlignment="1"/>
    <xf numFmtId="3" fontId="2" fillId="0" borderId="1" xfId="1" applyNumberFormat="1" applyFont="1" applyFill="1" applyBorder="1" applyAlignment="1">
      <alignment horizontal="center"/>
    </xf>
    <xf numFmtId="0" fontId="2" fillId="0" borderId="1" xfId="0" applyFont="1" applyFill="1" applyBorder="1" applyAlignment="1">
      <alignment horizontal="center"/>
    </xf>
    <xf numFmtId="0" fontId="2" fillId="0" borderId="0" xfId="0" applyFont="1" applyFill="1" applyBorder="1"/>
    <xf numFmtId="1" fontId="3" fillId="0" borderId="1" xfId="1" applyNumberFormat="1" applyFont="1" applyFill="1" applyBorder="1" applyAlignment="1">
      <alignment horizontal="center"/>
    </xf>
    <xf numFmtId="0" fontId="3" fillId="0" borderId="0" xfId="0" applyFont="1" applyFill="1" applyBorder="1" applyAlignment="1">
      <alignment wrapText="1"/>
    </xf>
    <xf numFmtId="3" fontId="2" fillId="0" borderId="1" xfId="0" applyNumberFormat="1" applyFont="1" applyFill="1" applyBorder="1" applyAlignment="1"/>
    <xf numFmtId="0" fontId="2" fillId="0" borderId="2" xfId="0" applyFont="1" applyFill="1" applyBorder="1"/>
    <xf numFmtId="0" fontId="2" fillId="0" borderId="0" xfId="0" applyFont="1" applyFill="1" applyBorder="1" applyAlignment="1">
      <alignment wrapText="1"/>
    </xf>
    <xf numFmtId="0" fontId="2" fillId="0" borderId="0" xfId="0" applyNumberFormat="1" applyFont="1" applyFill="1" applyBorder="1" applyAlignment="1">
      <alignment horizontal="center"/>
    </xf>
    <xf numFmtId="3" fontId="2" fillId="0" borderId="0" xfId="0" applyNumberFormat="1" applyFont="1" applyFill="1" applyBorder="1" applyAlignment="1"/>
    <xf numFmtId="3" fontId="2" fillId="0" borderId="0" xfId="0" applyNumberFormat="1" applyFont="1" applyFill="1" applyBorder="1" applyAlignment="1">
      <alignment horizontal="center"/>
    </xf>
    <xf numFmtId="3" fontId="3" fillId="0" borderId="0" xfId="1" applyNumberFormat="1" applyFont="1" applyFill="1" applyBorder="1" applyAlignment="1">
      <alignment horizontal="center"/>
    </xf>
    <xf numFmtId="0" fontId="3" fillId="0" borderId="14" xfId="0" applyFont="1" applyFill="1" applyBorder="1"/>
    <xf numFmtId="3" fontId="3" fillId="0" borderId="1" xfId="0" applyNumberFormat="1" applyFont="1" applyFill="1" applyBorder="1"/>
    <xf numFmtId="0" fontId="3" fillId="0" borderId="13" xfId="0" applyFont="1" applyFill="1" applyBorder="1"/>
    <xf numFmtId="0" fontId="3" fillId="0" borderId="0" xfId="0" applyFont="1" applyFill="1" applyBorder="1" applyAlignment="1"/>
    <xf numFmtId="3" fontId="3" fillId="0" borderId="0" xfId="0" applyNumberFormat="1" applyFont="1" applyFill="1" applyBorder="1" applyAlignment="1"/>
    <xf numFmtId="0" fontId="2" fillId="0" borderId="14" xfId="0" applyFont="1" applyFill="1" applyBorder="1" applyAlignment="1">
      <alignment vertical="top" wrapText="1"/>
    </xf>
    <xf numFmtId="3" fontId="2" fillId="0" borderId="1" xfId="0" applyNumberFormat="1" applyFont="1" applyFill="1" applyBorder="1"/>
    <xf numFmtId="0" fontId="2" fillId="0" borderId="1" xfId="0" applyFont="1" applyFill="1" applyBorder="1" applyAlignment="1">
      <alignment vertical="top" wrapText="1"/>
    </xf>
    <xf numFmtId="0" fontId="2" fillId="0" borderId="1" xfId="0" quotePrefix="1" applyFont="1" applyFill="1" applyBorder="1" applyAlignment="1">
      <alignment horizontal="left" wrapText="1"/>
    </xf>
    <xf numFmtId="0" fontId="2" fillId="0" borderId="3" xfId="0" applyFont="1" applyFill="1" applyBorder="1" applyAlignment="1">
      <alignment vertical="top" wrapText="1"/>
    </xf>
    <xf numFmtId="0" fontId="2" fillId="0" borderId="0" xfId="0" applyFont="1" applyFill="1" applyBorder="1" applyAlignment="1">
      <alignment horizontal="center"/>
    </xf>
    <xf numFmtId="0" fontId="3" fillId="0" borderId="0" xfId="0" applyFont="1" applyFill="1"/>
    <xf numFmtId="0" fontId="3" fillId="0" borderId="0" xfId="0" applyFont="1" applyFill="1" applyBorder="1" applyAlignment="1">
      <alignment vertical="top" wrapText="1"/>
    </xf>
    <xf numFmtId="0" fontId="3" fillId="0" borderId="13" xfId="0" applyFont="1" applyFill="1" applyBorder="1" applyAlignment="1">
      <alignment horizontal="right"/>
    </xf>
    <xf numFmtId="0" fontId="0" fillId="0" borderId="0" xfId="0" applyFill="1" applyAlignment="1"/>
    <xf numFmtId="0" fontId="3" fillId="0" borderId="15" xfId="0" applyFont="1" applyFill="1" applyBorder="1" applyAlignment="1">
      <alignment vertical="top" wrapText="1"/>
    </xf>
    <xf numFmtId="9" fontId="3" fillId="0" borderId="0" xfId="0" applyNumberFormat="1" applyFont="1" applyFill="1" applyBorder="1"/>
    <xf numFmtId="0" fontId="3" fillId="0" borderId="13" xfId="0" applyFont="1" applyFill="1" applyBorder="1" applyAlignment="1">
      <alignment horizontal="right" vertical="top"/>
    </xf>
    <xf numFmtId="0" fontId="3" fillId="0" borderId="13" xfId="0" applyFont="1" applyFill="1" applyBorder="1" applyAlignment="1">
      <alignment vertical="top"/>
    </xf>
    <xf numFmtId="0" fontId="3" fillId="0" borderId="1" xfId="0" quotePrefix="1" applyFont="1" applyFill="1" applyBorder="1" applyAlignment="1">
      <alignment vertical="top"/>
    </xf>
    <xf numFmtId="0" fontId="0" fillId="0" borderId="0" xfId="0" applyAlignment="1">
      <alignment horizontal="center" vertical="center" wrapText="1"/>
    </xf>
    <xf numFmtId="0" fontId="5" fillId="0" borderId="0" xfId="0" applyFont="1" applyFill="1" applyBorder="1" applyAlignment="1">
      <alignment vertical="top" wrapText="1"/>
    </xf>
    <xf numFmtId="0" fontId="7" fillId="0" borderId="0" xfId="0" applyFont="1" applyFill="1" applyBorder="1" applyAlignment="1">
      <alignment vertical="top"/>
    </xf>
    <xf numFmtId="3" fontId="5" fillId="0" borderId="0" xfId="0" applyNumberFormat="1" applyFont="1" applyFill="1" applyBorder="1" applyAlignment="1">
      <alignment horizontal="center" vertical="top"/>
    </xf>
    <xf numFmtId="3" fontId="7" fillId="0" borderId="0" xfId="0" applyNumberFormat="1" applyFont="1" applyFill="1" applyBorder="1" applyAlignment="1">
      <alignment vertical="top"/>
    </xf>
    <xf numFmtId="0" fontId="7" fillId="0" borderId="0" xfId="0" applyFont="1" applyFill="1" applyBorder="1" applyAlignment="1">
      <alignment horizontal="center" vertical="top" wrapText="1"/>
    </xf>
    <xf numFmtId="10" fontId="7" fillId="0" borderId="0" xfId="0" applyNumberFormat="1" applyFont="1" applyFill="1" applyBorder="1" applyAlignment="1">
      <alignment vertical="top"/>
    </xf>
    <xf numFmtId="0" fontId="5" fillId="0" borderId="0" xfId="0" applyFont="1" applyFill="1" applyBorder="1"/>
    <xf numFmtId="0" fontId="7" fillId="0" borderId="0" xfId="0" applyFont="1" applyFill="1" applyBorder="1"/>
    <xf numFmtId="0" fontId="5" fillId="0" borderId="0" xfId="0" applyFont="1" applyFill="1" applyBorder="1" applyAlignment="1">
      <alignment vertical="top"/>
    </xf>
    <xf numFmtId="0" fontId="5" fillId="0" borderId="0" xfId="0" applyFont="1" applyFill="1" applyBorder="1" applyAlignment="1">
      <alignment horizontal="right" vertical="top"/>
    </xf>
    <xf numFmtId="0" fontId="5" fillId="0" borderId="0" xfId="0" applyFont="1" applyFill="1" applyBorder="1" applyAlignment="1">
      <alignment horizontal="right" vertical="top" wrapText="1"/>
    </xf>
    <xf numFmtId="0" fontId="7" fillId="0" borderId="0" xfId="0" applyFont="1"/>
    <xf numFmtId="0" fontId="7" fillId="0" borderId="0"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vertical="top" wrapText="1"/>
    </xf>
    <xf numFmtId="0" fontId="7" fillId="0" borderId="0" xfId="0" applyFont="1" applyFill="1" applyBorder="1" applyAlignment="1"/>
    <xf numFmtId="3" fontId="7" fillId="0" borderId="0" xfId="0" applyNumberFormat="1" applyFont="1" applyFill="1" applyBorder="1" applyAlignment="1"/>
    <xf numFmtId="3" fontId="7" fillId="0" borderId="0" xfId="0" applyNumberFormat="1" applyFont="1" applyFill="1" applyBorder="1"/>
    <xf numFmtId="0" fontId="7" fillId="0" borderId="13" xfId="0" applyFont="1" applyFill="1" applyBorder="1"/>
    <xf numFmtId="0" fontId="7" fillId="0" borderId="0" xfId="0" applyFont="1" applyFill="1" applyBorder="1" applyAlignment="1">
      <alignment wrapText="1"/>
    </xf>
    <xf numFmtId="0" fontId="7" fillId="0" borderId="4" xfId="0" applyFont="1" applyFill="1" applyBorder="1"/>
    <xf numFmtId="0" fontId="7" fillId="0" borderId="16" xfId="0" applyFont="1" applyFill="1" applyBorder="1" applyAlignment="1">
      <alignment horizontal="center" vertical="top" wrapText="1"/>
    </xf>
    <xf numFmtId="0" fontId="7" fillId="0" borderId="16" xfId="0" applyFont="1" applyFill="1" applyBorder="1"/>
    <xf numFmtId="0" fontId="5" fillId="0" borderId="16" xfId="0" applyFont="1" applyFill="1" applyBorder="1"/>
    <xf numFmtId="0" fontId="7" fillId="0" borderId="13" xfId="0" applyFont="1" applyFill="1" applyBorder="1" applyAlignment="1">
      <alignment vertical="top"/>
    </xf>
    <xf numFmtId="0" fontId="7" fillId="0" borderId="13" xfId="0" applyFont="1" applyFill="1" applyBorder="1" applyAlignment="1">
      <alignment horizontal="center" vertical="top"/>
    </xf>
    <xf numFmtId="0" fontId="7" fillId="0" borderId="1" xfId="0" applyFont="1" applyFill="1" applyBorder="1" applyAlignment="1">
      <alignment vertical="center" wrapText="1"/>
    </xf>
    <xf numFmtId="165" fontId="5" fillId="0" borderId="0" xfId="0" applyNumberFormat="1" applyFont="1" applyFill="1" applyBorder="1" applyAlignment="1">
      <alignment vertical="top"/>
    </xf>
    <xf numFmtId="164" fontId="5" fillId="0" borderId="0" xfId="0" applyNumberFormat="1" applyFont="1" applyFill="1" applyBorder="1" applyAlignment="1">
      <alignment vertical="top"/>
    </xf>
    <xf numFmtId="0" fontId="7" fillId="0" borderId="0" xfId="0" applyFont="1" applyFill="1" applyBorder="1" applyAlignment="1">
      <alignment vertical="top" wrapText="1"/>
    </xf>
    <xf numFmtId="0" fontId="7" fillId="0" borderId="0" xfId="0" applyFont="1" applyAlignment="1">
      <alignment vertical="top" wrapText="1"/>
    </xf>
    <xf numFmtId="0" fontId="5" fillId="0" borderId="1" xfId="0" applyFont="1" applyFill="1" applyBorder="1" applyAlignment="1">
      <alignment horizontal="center" vertical="center"/>
    </xf>
    <xf numFmtId="3" fontId="5" fillId="0" borderId="1" xfId="0" applyNumberFormat="1" applyFont="1" applyFill="1" applyBorder="1" applyAlignment="1">
      <alignment horizontal="center" vertical="center"/>
    </xf>
    <xf numFmtId="0" fontId="7" fillId="0" borderId="1" xfId="0" applyFont="1" applyFill="1" applyBorder="1" applyAlignment="1">
      <alignment wrapText="1"/>
    </xf>
    <xf numFmtId="0" fontId="5" fillId="0" borderId="1" xfId="0" applyFont="1" applyFill="1" applyBorder="1" applyAlignment="1">
      <alignment horizontal="center" vertical="center" wrapText="1"/>
    </xf>
    <xf numFmtId="0" fontId="5" fillId="0" borderId="19" xfId="0" applyFont="1" applyFill="1" applyBorder="1" applyAlignment="1"/>
    <xf numFmtId="0" fontId="7" fillId="0" borderId="20" xfId="0" applyFont="1" applyFill="1" applyBorder="1" applyAlignment="1">
      <alignment horizontal="center" wrapText="1"/>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0" fontId="5" fillId="0" borderId="20" xfId="0" applyFont="1" applyFill="1" applyBorder="1" applyAlignment="1">
      <alignment horizontal="center" vertical="center"/>
    </xf>
    <xf numFmtId="3" fontId="5" fillId="0" borderId="20" xfId="0" applyNumberFormat="1" applyFont="1" applyFill="1" applyBorder="1" applyAlignment="1">
      <alignment horizontal="center" vertical="center"/>
    </xf>
    <xf numFmtId="3" fontId="5" fillId="0" borderId="21" xfId="0" applyNumberFormat="1" applyFont="1" applyFill="1" applyBorder="1" applyAlignment="1">
      <alignment horizontal="center" vertical="center"/>
    </xf>
    <xf numFmtId="0" fontId="5" fillId="0" borderId="22" xfId="0" applyFont="1" applyFill="1" applyBorder="1" applyAlignment="1">
      <alignment horizontal="center"/>
    </xf>
    <xf numFmtId="3" fontId="5" fillId="0" borderId="23" xfId="0" applyNumberFormat="1" applyFont="1" applyFill="1" applyBorder="1" applyAlignment="1">
      <alignment horizontal="center" vertical="center"/>
    </xf>
    <xf numFmtId="0" fontId="5" fillId="0" borderId="22" xfId="0" applyFont="1" applyFill="1" applyBorder="1" applyAlignment="1">
      <alignment horizontal="center" vertical="top"/>
    </xf>
    <xf numFmtId="0" fontId="5" fillId="0" borderId="24" xfId="0" applyFont="1" applyFill="1" applyBorder="1" applyAlignment="1">
      <alignment vertical="top"/>
    </xf>
    <xf numFmtId="0" fontId="5" fillId="0" borderId="27" xfId="0" applyFont="1" applyFill="1" applyBorder="1" applyAlignment="1">
      <alignment horizontal="center" vertical="top"/>
    </xf>
    <xf numFmtId="0" fontId="5" fillId="0" borderId="15" xfId="0" applyFont="1" applyFill="1" applyBorder="1" applyAlignment="1">
      <alignment vertical="top"/>
    </xf>
    <xf numFmtId="0" fontId="5" fillId="0" borderId="15" xfId="0" applyFont="1" applyFill="1" applyBorder="1" applyAlignment="1">
      <alignment horizontal="center" vertical="top" wrapText="1"/>
    </xf>
    <xf numFmtId="3" fontId="5" fillId="0" borderId="15" xfId="1" applyNumberFormat="1" applyFont="1" applyFill="1" applyBorder="1" applyAlignment="1">
      <alignment horizontal="center" vertical="top"/>
    </xf>
    <xf numFmtId="0" fontId="5" fillId="0" borderId="15" xfId="0" applyFont="1" applyFill="1" applyBorder="1" applyAlignment="1">
      <alignment horizontal="center" vertical="top"/>
    </xf>
    <xf numFmtId="3" fontId="5" fillId="0" borderId="28" xfId="0" applyNumberFormat="1" applyFont="1" applyFill="1" applyBorder="1" applyAlignment="1">
      <alignment vertical="top"/>
    </xf>
    <xf numFmtId="0" fontId="5" fillId="0" borderId="24" xfId="0" applyFont="1" applyFill="1" applyBorder="1" applyAlignment="1">
      <alignment horizontal="center"/>
    </xf>
    <xf numFmtId="0" fontId="7" fillId="0" borderId="25" xfId="0" applyFont="1" applyFill="1" applyBorder="1" applyAlignment="1">
      <alignment horizontal="center" wrapText="1"/>
    </xf>
    <xf numFmtId="0" fontId="5" fillId="0" borderId="25" xfId="0" applyFont="1" applyFill="1" applyBorder="1" applyAlignment="1">
      <alignment horizontal="center" vertical="center" wrapText="1"/>
    </xf>
    <xf numFmtId="0" fontId="5" fillId="0" borderId="25" xfId="0" applyFont="1" applyFill="1" applyBorder="1" applyAlignment="1">
      <alignment horizontal="center" vertical="center"/>
    </xf>
    <xf numFmtId="3" fontId="5" fillId="0" borderId="25" xfId="0" applyNumberFormat="1" applyFont="1" applyFill="1" applyBorder="1" applyAlignment="1">
      <alignment horizontal="center" vertical="center"/>
    </xf>
    <xf numFmtId="3" fontId="5" fillId="0" borderId="26" xfId="0" applyNumberFormat="1" applyFont="1" applyFill="1" applyBorder="1" applyAlignment="1">
      <alignment horizontal="center" vertical="center"/>
    </xf>
    <xf numFmtId="0" fontId="7" fillId="2" borderId="22" xfId="0" applyFont="1" applyFill="1" applyBorder="1" applyAlignment="1">
      <alignment horizontal="center" vertical="top"/>
    </xf>
    <xf numFmtId="0" fontId="5" fillId="2" borderId="22" xfId="0" applyFont="1" applyFill="1" applyBorder="1" applyAlignment="1">
      <alignment horizont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xf numFmtId="0" fontId="10" fillId="0" borderId="1" xfId="0" applyFont="1" applyFill="1" applyBorder="1" applyAlignment="1">
      <alignment horizontal="center"/>
    </xf>
    <xf numFmtId="166" fontId="10" fillId="0" borderId="1" xfId="0" applyNumberFormat="1" applyFont="1" applyFill="1" applyBorder="1" applyAlignment="1">
      <alignment horizontal="center"/>
    </xf>
    <xf numFmtId="164" fontId="10" fillId="0" borderId="1" xfId="0" applyNumberFormat="1" applyFont="1" applyFill="1" applyBorder="1"/>
    <xf numFmtId="0" fontId="0" fillId="0" borderId="0" xfId="0" applyFill="1"/>
    <xf numFmtId="0" fontId="10" fillId="0" borderId="0" xfId="0" applyFont="1" applyFill="1" applyBorder="1"/>
    <xf numFmtId="0" fontId="7" fillId="0" borderId="22" xfId="0" applyFont="1" applyFill="1" applyBorder="1" applyAlignment="1">
      <alignment horizontal="center" vertical="center"/>
    </xf>
    <xf numFmtId="0" fontId="5" fillId="0" borderId="22"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1" xfId="0" applyFont="1" applyFill="1" applyBorder="1" applyAlignment="1">
      <alignment horizontal="center" vertical="center" wrapText="1"/>
    </xf>
    <xf numFmtId="3" fontId="7" fillId="0"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1" fontId="7" fillId="0" borderId="1" xfId="1" applyNumberFormat="1" applyFont="1" applyFill="1" applyBorder="1" applyAlignment="1">
      <alignment horizontal="center" vertical="center"/>
    </xf>
    <xf numFmtId="0" fontId="7" fillId="0" borderId="1" xfId="0" applyFont="1" applyFill="1" applyBorder="1" applyAlignment="1">
      <alignment vertical="center"/>
    </xf>
    <xf numFmtId="164" fontId="7" fillId="0" borderId="23" xfId="0" applyNumberFormat="1" applyFont="1" applyFill="1" applyBorder="1" applyAlignment="1">
      <alignment vertical="center"/>
    </xf>
    <xf numFmtId="3" fontId="5" fillId="0" borderId="1" xfId="0" applyNumberFormat="1" applyFont="1" applyFill="1" applyBorder="1" applyAlignment="1">
      <alignment vertical="center"/>
    </xf>
    <xf numFmtId="0" fontId="5" fillId="0" borderId="1" xfId="0" applyFont="1" applyFill="1" applyBorder="1" applyAlignment="1">
      <alignment vertical="center"/>
    </xf>
    <xf numFmtId="164" fontId="5" fillId="0" borderId="23" xfId="0" applyNumberFormat="1" applyFont="1" applyFill="1" applyBorder="1" applyAlignment="1">
      <alignment vertical="center"/>
    </xf>
    <xf numFmtId="0" fontId="7" fillId="0" borderId="1" xfId="0" applyFont="1" applyFill="1" applyBorder="1" applyAlignment="1">
      <alignment horizontal="left" vertical="center" wrapText="1"/>
    </xf>
    <xf numFmtId="0" fontId="7" fillId="0" borderId="1" xfId="0" applyFont="1" applyBorder="1" applyAlignment="1">
      <alignment vertical="center" wrapText="1"/>
    </xf>
    <xf numFmtId="37" fontId="5" fillId="0" borderId="1" xfId="0" applyNumberFormat="1" applyFont="1" applyFill="1" applyBorder="1" applyAlignment="1" applyProtection="1">
      <alignment horizontal="left" vertical="center"/>
    </xf>
    <xf numFmtId="0" fontId="5" fillId="0" borderId="1" xfId="0" applyFont="1" applyFill="1" applyBorder="1" applyAlignment="1">
      <alignment horizontal="left" vertical="center" wrapText="1"/>
    </xf>
    <xf numFmtId="0" fontId="5" fillId="0" borderId="25" xfId="0" applyFont="1" applyFill="1" applyBorder="1" applyAlignment="1">
      <alignment vertical="center" wrapText="1"/>
    </xf>
    <xf numFmtId="0" fontId="5" fillId="0" borderId="25" xfId="0" applyNumberFormat="1" applyFont="1" applyFill="1" applyBorder="1" applyAlignment="1">
      <alignment horizontal="center" vertical="center"/>
    </xf>
    <xf numFmtId="3" fontId="5" fillId="0" borderId="25" xfId="0" applyNumberFormat="1" applyFont="1" applyFill="1" applyBorder="1" applyAlignment="1">
      <alignment vertical="center"/>
    </xf>
    <xf numFmtId="0" fontId="5" fillId="0" borderId="25" xfId="0" applyFont="1" applyFill="1" applyBorder="1" applyAlignment="1">
      <alignment vertical="center"/>
    </xf>
    <xf numFmtId="164" fontId="5" fillId="0" borderId="26" xfId="0" applyNumberFormat="1" applyFont="1" applyFill="1" applyBorder="1" applyAlignment="1">
      <alignment horizontal="center" vertical="center"/>
    </xf>
    <xf numFmtId="164" fontId="7" fillId="0" borderId="16" xfId="0" applyNumberFormat="1" applyFont="1" applyFill="1" applyBorder="1" applyAlignment="1">
      <alignment vertical="center"/>
    </xf>
    <xf numFmtId="0" fontId="7" fillId="0" borderId="16" xfId="0" applyFont="1" applyFill="1" applyBorder="1" applyAlignment="1">
      <alignment vertical="center"/>
    </xf>
    <xf numFmtId="164" fontId="5" fillId="0" borderId="16" xfId="0" applyNumberFormat="1" applyFont="1" applyFill="1" applyBorder="1" applyAlignment="1">
      <alignment vertical="center"/>
    </xf>
    <xf numFmtId="164" fontId="5" fillId="0" borderId="1" xfId="0" applyNumberFormat="1" applyFont="1" applyFill="1" applyBorder="1" applyAlignment="1">
      <alignment vertical="center"/>
    </xf>
    <xf numFmtId="2" fontId="7" fillId="0" borderId="1" xfId="0" applyNumberFormat="1" applyFont="1" applyFill="1" applyBorder="1" applyAlignment="1">
      <alignment vertical="center"/>
    </xf>
    <xf numFmtId="0" fontId="7" fillId="0" borderId="1" xfId="0" applyFont="1" applyFill="1" applyBorder="1" applyAlignment="1">
      <alignment vertical="center"/>
    </xf>
    <xf numFmtId="0" fontId="7" fillId="0" borderId="16" xfId="0" applyFont="1" applyFill="1" applyBorder="1" applyAlignment="1">
      <alignment horizontal="center" vertical="top" wrapText="1"/>
    </xf>
    <xf numFmtId="0" fontId="8" fillId="0" borderId="13" xfId="0" applyFont="1" applyFill="1" applyBorder="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horizontal="center" vertical="top"/>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7" fillId="0" borderId="0" xfId="0" applyFont="1" applyFill="1" applyBorder="1" applyAlignment="1">
      <alignment horizontal="left" vertical="center" wrapText="1"/>
    </xf>
    <xf numFmtId="0" fontId="3" fillId="0" borderId="0" xfId="0" applyFont="1" applyFill="1" applyBorder="1" applyAlignment="1">
      <alignment wrapText="1"/>
    </xf>
    <xf numFmtId="0" fontId="0" fillId="0" borderId="0" xfId="0" applyFill="1" applyAlignment="1"/>
    <xf numFmtId="0" fontId="2" fillId="0" borderId="8" xfId="0" applyFont="1" applyFill="1" applyBorder="1" applyAlignment="1">
      <alignment horizontal="center" wrapText="1"/>
    </xf>
    <xf numFmtId="0" fontId="0" fillId="0" borderId="8" xfId="0" applyFill="1" applyBorder="1" applyAlignment="1">
      <alignment horizontal="center" wrapText="1"/>
    </xf>
    <xf numFmtId="0" fontId="2" fillId="0" borderId="17" xfId="0" quotePrefix="1" applyFont="1" applyFill="1" applyBorder="1" applyAlignment="1">
      <alignment horizontal="left" wrapText="1"/>
    </xf>
    <xf numFmtId="0" fontId="0" fillId="0" borderId="18" xfId="0" applyFill="1" applyBorder="1" applyAlignment="1">
      <alignment wrapText="1"/>
    </xf>
    <xf numFmtId="0" fontId="2" fillId="0" borderId="17" xfId="0" applyFont="1" applyFill="1" applyBorder="1" applyAlignment="1">
      <alignment wrapText="1"/>
    </xf>
    <xf numFmtId="0" fontId="0" fillId="0" borderId="0" xfId="0" applyAlignment="1"/>
    <xf numFmtId="0" fontId="0" fillId="0" borderId="0" xfId="0" applyFill="1" applyAlignment="1">
      <alignment wrapText="1"/>
    </xf>
    <xf numFmtId="0" fontId="5" fillId="0" borderId="0" xfId="0" applyNumberFormat="1" applyFont="1" applyFill="1" applyBorder="1" applyAlignment="1" applyProtection="1">
      <alignment horizontal="center"/>
      <protection locked="0"/>
    </xf>
    <xf numFmtId="0" fontId="5" fillId="0" borderId="14"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N84"/>
  <sheetViews>
    <sheetView tabSelected="1" zoomScale="80" zoomScaleNormal="80" workbookViewId="0">
      <pane ySplit="5" topLeftCell="A6" activePane="bottomLeft" state="frozen"/>
      <selection pane="bottomLeft" sqref="A1:C1"/>
    </sheetView>
  </sheetViews>
  <sheetFormatPr defaultColWidth="9.125" defaultRowHeight="12.85"/>
  <cols>
    <col min="1" max="1" width="14.875" style="107" customWidth="1"/>
    <col min="2" max="2" width="42.625" style="108" customWidth="1"/>
    <col min="3" max="3" width="13.375" style="108" customWidth="1"/>
    <col min="4" max="4" width="13.25" style="96" customWidth="1"/>
    <col min="5" max="5" width="15.625" style="96" bestFit="1" customWidth="1"/>
    <col min="6" max="6" width="14.375" style="96" bestFit="1" customWidth="1"/>
    <col min="7" max="7" width="15.75" style="104" bestFit="1" customWidth="1"/>
    <col min="8" max="8" width="12.25" style="105" bestFit="1" customWidth="1"/>
    <col min="9" max="9" width="9.25" style="96" bestFit="1" customWidth="1"/>
    <col min="10" max="10" width="10.875" style="106" bestFit="1" customWidth="1"/>
    <col min="11" max="11" width="9.125" style="96"/>
    <col min="12" max="12" width="15.875" style="96" customWidth="1"/>
    <col min="13" max="13" width="13.875" style="96" customWidth="1"/>
    <col min="14" max="14" width="15.875" style="96" customWidth="1"/>
    <col min="15" max="15" width="4.125" style="96" customWidth="1"/>
    <col min="16" max="16384" width="9.125" style="96"/>
  </cols>
  <sheetData>
    <row r="1" spans="1:14" ht="15.7">
      <c r="A1" s="185" t="s">
        <v>293</v>
      </c>
      <c r="B1" s="186"/>
      <c r="C1" s="186"/>
    </row>
    <row r="2" spans="1:14" ht="13.55" thickBot="1"/>
    <row r="3" spans="1:14" s="109" customFormat="1">
      <c r="A3" s="124"/>
      <c r="B3" s="125"/>
      <c r="C3" s="126"/>
      <c r="D3" s="127"/>
      <c r="E3" s="128" t="s">
        <v>0</v>
      </c>
      <c r="F3" s="128" t="s">
        <v>1</v>
      </c>
      <c r="G3" s="128" t="s">
        <v>2</v>
      </c>
      <c r="H3" s="129" t="s">
        <v>3</v>
      </c>
      <c r="I3" s="128"/>
      <c r="J3" s="130" t="s">
        <v>4</v>
      </c>
    </row>
    <row r="4" spans="1:14" ht="12.85" customHeight="1">
      <c r="A4" s="148" t="s">
        <v>136</v>
      </c>
      <c r="B4" s="122"/>
      <c r="C4" s="123" t="s">
        <v>5</v>
      </c>
      <c r="D4" s="120" t="s">
        <v>2</v>
      </c>
      <c r="E4" s="120" t="s">
        <v>6</v>
      </c>
      <c r="F4" s="120" t="s">
        <v>7</v>
      </c>
      <c r="G4" s="120" t="s">
        <v>8</v>
      </c>
      <c r="H4" s="121" t="s">
        <v>9</v>
      </c>
      <c r="I4" s="120" t="s">
        <v>10</v>
      </c>
      <c r="J4" s="132" t="s">
        <v>11</v>
      </c>
      <c r="L4" s="110" t="s">
        <v>239</v>
      </c>
      <c r="M4" s="184" t="s">
        <v>240</v>
      </c>
      <c r="N4" s="110" t="s">
        <v>241</v>
      </c>
    </row>
    <row r="5" spans="1:14" ht="13.55" thickBot="1">
      <c r="A5" s="141" t="s">
        <v>137</v>
      </c>
      <c r="B5" s="142" t="s">
        <v>12</v>
      </c>
      <c r="C5" s="143" t="s">
        <v>13</v>
      </c>
      <c r="D5" s="144" t="s">
        <v>14</v>
      </c>
      <c r="E5" s="144" t="s">
        <v>15</v>
      </c>
      <c r="F5" s="144" t="s">
        <v>16</v>
      </c>
      <c r="G5" s="144" t="s">
        <v>17</v>
      </c>
      <c r="H5" s="145" t="s">
        <v>18</v>
      </c>
      <c r="I5" s="144" t="s">
        <v>19</v>
      </c>
      <c r="J5" s="146" t="s">
        <v>20</v>
      </c>
      <c r="L5" s="111"/>
      <c r="M5" s="184"/>
      <c r="N5" s="111"/>
    </row>
    <row r="6" spans="1:14" s="95" customFormat="1">
      <c r="A6" s="135"/>
      <c r="B6" s="136" t="s">
        <v>235</v>
      </c>
      <c r="C6" s="137"/>
      <c r="D6" s="138"/>
      <c r="E6" s="139"/>
      <c r="F6" s="138"/>
      <c r="G6" s="139"/>
      <c r="H6" s="138"/>
      <c r="I6" s="136"/>
      <c r="J6" s="140"/>
      <c r="L6" s="112"/>
      <c r="M6" s="112"/>
      <c r="N6" s="112"/>
    </row>
    <row r="7" spans="1:14">
      <c r="A7" s="157" t="s">
        <v>289</v>
      </c>
      <c r="B7" s="115" t="s">
        <v>247</v>
      </c>
      <c r="C7" s="160" t="s">
        <v>34</v>
      </c>
      <c r="D7" s="161">
        <v>10</v>
      </c>
      <c r="E7" s="162">
        <v>1</v>
      </c>
      <c r="F7" s="163">
        <f>(D7)*(E7)</f>
        <v>10</v>
      </c>
      <c r="G7" s="162">
        <v>160</v>
      </c>
      <c r="H7" s="161">
        <f>(F7)*(G7)</f>
        <v>1600</v>
      </c>
      <c r="I7" s="164">
        <v>80</v>
      </c>
      <c r="J7" s="165">
        <f>(H7)*(I7)</f>
        <v>128000</v>
      </c>
      <c r="L7" s="178">
        <f>+$J7*0.2</f>
        <v>25600</v>
      </c>
      <c r="M7" s="178">
        <f>+$J7*0.8</f>
        <v>102400</v>
      </c>
      <c r="N7" s="179">
        <v>0</v>
      </c>
    </row>
    <row r="8" spans="1:14">
      <c r="A8" s="157" t="s">
        <v>290</v>
      </c>
      <c r="B8" s="115" t="s">
        <v>49</v>
      </c>
      <c r="C8" s="160" t="s">
        <v>34</v>
      </c>
      <c r="D8" s="161">
        <v>1</v>
      </c>
      <c r="E8" s="162">
        <v>1</v>
      </c>
      <c r="F8" s="163">
        <f>(D8)*(E8)</f>
        <v>1</v>
      </c>
      <c r="G8" s="162">
        <v>8</v>
      </c>
      <c r="H8" s="161">
        <f>(F8)*(G8)</f>
        <v>8</v>
      </c>
      <c r="I8" s="164">
        <v>60</v>
      </c>
      <c r="J8" s="165">
        <f>(H8)*(I8)</f>
        <v>480</v>
      </c>
      <c r="L8" s="178">
        <f t="shared" ref="L8:L25" si="0">+$J8*0.2</f>
        <v>96</v>
      </c>
      <c r="M8" s="178">
        <f t="shared" ref="M8:M25" si="1">+$J8*0.8</f>
        <v>384</v>
      </c>
      <c r="N8" s="179">
        <v>0</v>
      </c>
    </row>
    <row r="9" spans="1:14">
      <c r="A9" s="157"/>
      <c r="B9" s="115"/>
      <c r="C9" s="160"/>
      <c r="D9" s="161"/>
      <c r="E9" s="162"/>
      <c r="F9" s="163"/>
      <c r="G9" s="162"/>
      <c r="H9" s="161"/>
      <c r="I9" s="164"/>
      <c r="J9" s="165"/>
      <c r="L9" s="178"/>
      <c r="M9" s="178"/>
      <c r="N9" s="179"/>
    </row>
    <row r="10" spans="1:14" s="95" customFormat="1">
      <c r="A10" s="158"/>
      <c r="B10" s="190" t="s">
        <v>236</v>
      </c>
      <c r="C10" s="191"/>
      <c r="D10" s="191"/>
      <c r="E10" s="191"/>
      <c r="F10" s="191"/>
      <c r="G10" s="191"/>
      <c r="H10" s="166"/>
      <c r="I10" s="167"/>
      <c r="J10" s="168"/>
      <c r="L10" s="178"/>
      <c r="M10" s="178"/>
      <c r="N10" s="179"/>
    </row>
    <row r="11" spans="1:14" s="95" customFormat="1">
      <c r="A11" s="157" t="s">
        <v>281</v>
      </c>
      <c r="B11" s="169" t="s">
        <v>292</v>
      </c>
      <c r="C11" s="160" t="s">
        <v>255</v>
      </c>
      <c r="D11" s="162">
        <v>10</v>
      </c>
      <c r="E11" s="162">
        <v>1</v>
      </c>
      <c r="F11" s="163">
        <f t="shared" ref="F11:F16" si="2">(D11)*(E11)</f>
        <v>10</v>
      </c>
      <c r="G11" s="162">
        <v>24</v>
      </c>
      <c r="H11" s="161">
        <f t="shared" ref="H11:H16" si="3">(F11)*(G11)</f>
        <v>240</v>
      </c>
      <c r="I11" s="164">
        <v>60</v>
      </c>
      <c r="J11" s="165">
        <f t="shared" ref="J11:J16" si="4">(H11)*(I11)</f>
        <v>14400</v>
      </c>
      <c r="L11" s="178">
        <f t="shared" si="0"/>
        <v>2880</v>
      </c>
      <c r="M11" s="178">
        <f t="shared" si="1"/>
        <v>11520</v>
      </c>
      <c r="N11" s="179">
        <v>0</v>
      </c>
    </row>
    <row r="12" spans="1:14" s="95" customFormat="1">
      <c r="A12" s="159" t="s">
        <v>282</v>
      </c>
      <c r="B12" s="169" t="s">
        <v>299</v>
      </c>
      <c r="C12" s="160" t="s">
        <v>256</v>
      </c>
      <c r="D12" s="162">
        <v>8</v>
      </c>
      <c r="E12" s="162">
        <v>1</v>
      </c>
      <c r="F12" s="163">
        <f t="shared" si="2"/>
        <v>8</v>
      </c>
      <c r="G12" s="162">
        <v>1</v>
      </c>
      <c r="H12" s="161">
        <f t="shared" si="3"/>
        <v>8</v>
      </c>
      <c r="I12" s="164">
        <v>60</v>
      </c>
      <c r="J12" s="165">
        <f t="shared" si="4"/>
        <v>480</v>
      </c>
      <c r="L12" s="178">
        <f t="shared" si="0"/>
        <v>96</v>
      </c>
      <c r="M12" s="178">
        <f t="shared" si="1"/>
        <v>384</v>
      </c>
      <c r="N12" s="179">
        <v>0</v>
      </c>
    </row>
    <row r="13" spans="1:14" s="95" customFormat="1">
      <c r="A13" s="157" t="s">
        <v>300</v>
      </c>
      <c r="B13" s="169" t="s">
        <v>297</v>
      </c>
      <c r="C13" s="160" t="s">
        <v>298</v>
      </c>
      <c r="D13" s="162">
        <v>8</v>
      </c>
      <c r="E13" s="162">
        <v>2</v>
      </c>
      <c r="F13" s="163">
        <f t="shared" si="2"/>
        <v>16</v>
      </c>
      <c r="G13" s="162">
        <v>3</v>
      </c>
      <c r="H13" s="161">
        <f t="shared" si="3"/>
        <v>48</v>
      </c>
      <c r="I13" s="183">
        <v>60</v>
      </c>
      <c r="J13" s="165">
        <f t="shared" si="4"/>
        <v>2880</v>
      </c>
      <c r="L13" s="178">
        <f t="shared" si="0"/>
        <v>576</v>
      </c>
      <c r="M13" s="178">
        <f t="shared" si="1"/>
        <v>2304</v>
      </c>
      <c r="N13" s="179">
        <v>0</v>
      </c>
    </row>
    <row r="14" spans="1:14" s="95" customFormat="1" ht="38.5">
      <c r="A14" s="157" t="s">
        <v>283</v>
      </c>
      <c r="B14" s="115" t="s">
        <v>250</v>
      </c>
      <c r="C14" s="160" t="s">
        <v>251</v>
      </c>
      <c r="D14" s="162">
        <v>10</v>
      </c>
      <c r="E14" s="162">
        <v>1</v>
      </c>
      <c r="F14" s="163">
        <f t="shared" si="2"/>
        <v>10</v>
      </c>
      <c r="G14" s="162">
        <v>0.5</v>
      </c>
      <c r="H14" s="161">
        <f t="shared" si="3"/>
        <v>5</v>
      </c>
      <c r="I14" s="164">
        <v>60</v>
      </c>
      <c r="J14" s="165">
        <f t="shared" si="4"/>
        <v>300</v>
      </c>
      <c r="L14" s="178">
        <f>+$J14*0.2</f>
        <v>60</v>
      </c>
      <c r="M14" s="178">
        <f>+$J14*0.8</f>
        <v>240</v>
      </c>
      <c r="N14" s="179">
        <v>0</v>
      </c>
    </row>
    <row r="15" spans="1:14" s="95" customFormat="1">
      <c r="A15" s="157" t="s">
        <v>284</v>
      </c>
      <c r="B15" s="115" t="s">
        <v>41</v>
      </c>
      <c r="C15" s="160" t="s">
        <v>252</v>
      </c>
      <c r="D15" s="162">
        <v>10</v>
      </c>
      <c r="E15" s="162">
        <v>1</v>
      </c>
      <c r="F15" s="163">
        <f t="shared" si="2"/>
        <v>10</v>
      </c>
      <c r="G15" s="162">
        <v>0.5</v>
      </c>
      <c r="H15" s="161">
        <f t="shared" si="3"/>
        <v>5</v>
      </c>
      <c r="I15" s="164">
        <v>60</v>
      </c>
      <c r="J15" s="165">
        <f t="shared" si="4"/>
        <v>300</v>
      </c>
      <c r="L15" s="178">
        <f>+$J15*0.2</f>
        <v>60</v>
      </c>
      <c r="M15" s="178">
        <f>+$J15*0.8</f>
        <v>240</v>
      </c>
      <c r="N15" s="179">
        <v>0</v>
      </c>
    </row>
    <row r="16" spans="1:14" s="95" customFormat="1">
      <c r="A16" s="157" t="s">
        <v>285</v>
      </c>
      <c r="B16" s="115" t="s">
        <v>43</v>
      </c>
      <c r="C16" s="160" t="s">
        <v>253</v>
      </c>
      <c r="D16" s="162">
        <v>10</v>
      </c>
      <c r="E16" s="162">
        <v>1</v>
      </c>
      <c r="F16" s="163">
        <f t="shared" si="2"/>
        <v>10</v>
      </c>
      <c r="G16" s="162">
        <v>0.5</v>
      </c>
      <c r="H16" s="161">
        <f t="shared" si="3"/>
        <v>5</v>
      </c>
      <c r="I16" s="164">
        <v>60</v>
      </c>
      <c r="J16" s="165">
        <f t="shared" si="4"/>
        <v>300</v>
      </c>
      <c r="L16" s="178">
        <f>+$J16*0.2</f>
        <v>60</v>
      </c>
      <c r="M16" s="178">
        <f>+$J16*0.8</f>
        <v>240</v>
      </c>
      <c r="N16" s="179">
        <v>0</v>
      </c>
    </row>
    <row r="17" spans="1:14" s="95" customFormat="1">
      <c r="A17" s="157" t="s">
        <v>286</v>
      </c>
      <c r="B17" s="169" t="s">
        <v>45</v>
      </c>
      <c r="C17" s="160" t="s">
        <v>158</v>
      </c>
      <c r="D17" s="162">
        <v>8</v>
      </c>
      <c r="E17" s="162"/>
      <c r="F17" s="163"/>
      <c r="G17" s="162"/>
      <c r="H17" s="161"/>
      <c r="I17" s="164"/>
      <c r="J17" s="165"/>
      <c r="L17" s="178"/>
      <c r="M17" s="178"/>
      <c r="N17" s="179"/>
    </row>
    <row r="18" spans="1:14" s="95" customFormat="1" ht="38.5">
      <c r="A18" s="157" t="s">
        <v>287</v>
      </c>
      <c r="B18" s="170" t="s">
        <v>248</v>
      </c>
      <c r="C18" s="160" t="s">
        <v>257</v>
      </c>
      <c r="D18" s="162">
        <v>10</v>
      </c>
      <c r="E18" s="162">
        <v>1</v>
      </c>
      <c r="F18" s="163">
        <f>(D18)*(E18)</f>
        <v>10</v>
      </c>
      <c r="G18" s="162">
        <v>0.5</v>
      </c>
      <c r="H18" s="161">
        <f>(F18)*(G18)</f>
        <v>5</v>
      </c>
      <c r="I18" s="164">
        <v>60</v>
      </c>
      <c r="J18" s="165">
        <f>(H18)*(I18)</f>
        <v>300</v>
      </c>
      <c r="L18" s="178">
        <f t="shared" si="0"/>
        <v>60</v>
      </c>
      <c r="M18" s="178">
        <f t="shared" si="1"/>
        <v>240</v>
      </c>
      <c r="N18" s="179">
        <v>0</v>
      </c>
    </row>
    <row r="19" spans="1:14" s="95" customFormat="1" ht="38.5">
      <c r="A19" s="157" t="s">
        <v>288</v>
      </c>
      <c r="B19" s="115" t="s">
        <v>249</v>
      </c>
      <c r="C19" s="160" t="s">
        <v>258</v>
      </c>
      <c r="D19" s="162">
        <v>10</v>
      </c>
      <c r="E19" s="162">
        <v>1</v>
      </c>
      <c r="F19" s="163">
        <f t="shared" ref="F19" si="5">(D19)*(E19)</f>
        <v>10</v>
      </c>
      <c r="G19" s="162">
        <v>0.5</v>
      </c>
      <c r="H19" s="161">
        <f t="shared" ref="H19" si="6">(F19)*(G19)</f>
        <v>5</v>
      </c>
      <c r="I19" s="164">
        <v>60</v>
      </c>
      <c r="J19" s="165">
        <f t="shared" ref="J19" si="7">(H19)*(I19)</f>
        <v>300</v>
      </c>
      <c r="L19" s="178">
        <f t="shared" si="0"/>
        <v>60</v>
      </c>
      <c r="M19" s="178">
        <f t="shared" si="1"/>
        <v>240</v>
      </c>
      <c r="N19" s="179">
        <v>0</v>
      </c>
    </row>
    <row r="20" spans="1:14" s="95" customFormat="1">
      <c r="A20" s="157"/>
      <c r="B20" s="167"/>
      <c r="C20" s="160"/>
      <c r="D20" s="164"/>
      <c r="E20" s="162"/>
      <c r="F20" s="163"/>
      <c r="G20" s="162"/>
      <c r="H20" s="161"/>
      <c r="I20" s="164"/>
      <c r="J20" s="165"/>
      <c r="L20" s="178"/>
      <c r="M20" s="178"/>
      <c r="N20" s="179"/>
    </row>
    <row r="21" spans="1:14" s="95" customFormat="1">
      <c r="A21" s="157"/>
      <c r="B21" s="171" t="s">
        <v>254</v>
      </c>
      <c r="C21" s="123"/>
      <c r="D21" s="164"/>
      <c r="E21" s="162"/>
      <c r="F21" s="163"/>
      <c r="G21" s="162"/>
      <c r="H21" s="161"/>
      <c r="I21" s="164"/>
      <c r="J21" s="165"/>
      <c r="L21" s="178"/>
      <c r="M21" s="178"/>
      <c r="N21" s="179"/>
    </row>
    <row r="22" spans="1:14" s="95" customFormat="1" ht="25.7">
      <c r="A22" s="157" t="s">
        <v>291</v>
      </c>
      <c r="B22" s="115" t="s">
        <v>39</v>
      </c>
      <c r="C22" s="160" t="s">
        <v>40</v>
      </c>
      <c r="D22" s="162">
        <v>8</v>
      </c>
      <c r="E22" s="162">
        <v>1</v>
      </c>
      <c r="F22" s="163">
        <f t="shared" ref="F22" si="8">(D22)*(E22)</f>
        <v>8</v>
      </c>
      <c r="G22" s="162">
        <v>1</v>
      </c>
      <c r="H22" s="161">
        <f t="shared" ref="H22" si="9">(F22)*(G22)</f>
        <v>8</v>
      </c>
      <c r="I22" s="164">
        <v>60</v>
      </c>
      <c r="J22" s="165">
        <f t="shared" ref="J22" si="10">(H22)*(I22)</f>
        <v>480</v>
      </c>
      <c r="L22" s="178">
        <f t="shared" si="0"/>
        <v>96</v>
      </c>
      <c r="M22" s="178">
        <f t="shared" si="1"/>
        <v>384</v>
      </c>
      <c r="N22" s="179">
        <v>0</v>
      </c>
    </row>
    <row r="23" spans="1:14" s="95" customFormat="1">
      <c r="A23" s="157"/>
      <c r="B23" s="167"/>
      <c r="C23" s="160"/>
      <c r="D23" s="164"/>
      <c r="E23" s="162"/>
      <c r="F23" s="163"/>
      <c r="G23" s="162"/>
      <c r="H23" s="161"/>
      <c r="I23" s="164"/>
      <c r="J23" s="165"/>
      <c r="L23" s="178"/>
      <c r="M23" s="178"/>
      <c r="N23" s="179"/>
    </row>
    <row r="24" spans="1:14" s="95" customFormat="1">
      <c r="A24" s="158"/>
      <c r="B24" s="172" t="s">
        <v>237</v>
      </c>
      <c r="C24" s="164"/>
      <c r="D24" s="164"/>
      <c r="E24" s="164"/>
      <c r="F24" s="164"/>
      <c r="G24" s="164"/>
      <c r="H24" s="166"/>
      <c r="I24" s="167"/>
      <c r="J24" s="168"/>
      <c r="L24" s="178"/>
      <c r="M24" s="178"/>
      <c r="N24" s="179"/>
    </row>
    <row r="25" spans="1:14" s="95" customFormat="1" ht="25.7">
      <c r="A25" s="157" t="s">
        <v>259</v>
      </c>
      <c r="B25" s="169" t="s">
        <v>238</v>
      </c>
      <c r="C25" s="164"/>
      <c r="D25" s="162">
        <v>8</v>
      </c>
      <c r="E25" s="162">
        <v>1</v>
      </c>
      <c r="F25" s="163">
        <f>(D25)*(E25)</f>
        <v>8</v>
      </c>
      <c r="G25" s="162">
        <v>2</v>
      </c>
      <c r="H25" s="161">
        <f>(F25)*(G25)</f>
        <v>16</v>
      </c>
      <c r="I25" s="164">
        <v>60</v>
      </c>
      <c r="J25" s="165">
        <f>(H25)*(I25)</f>
        <v>960</v>
      </c>
      <c r="L25" s="178">
        <f t="shared" si="0"/>
        <v>192</v>
      </c>
      <c r="M25" s="178">
        <f t="shared" si="1"/>
        <v>768</v>
      </c>
      <c r="N25" s="179">
        <v>0</v>
      </c>
    </row>
    <row r="26" spans="1:14" s="95" customFormat="1">
      <c r="A26" s="133"/>
      <c r="B26" s="172"/>
      <c r="C26" s="164"/>
      <c r="D26" s="164"/>
      <c r="E26" s="164"/>
      <c r="F26" s="164"/>
      <c r="G26" s="164"/>
      <c r="H26" s="166"/>
      <c r="I26" s="167"/>
      <c r="J26" s="168"/>
      <c r="L26" s="180"/>
      <c r="M26" s="180"/>
      <c r="N26" s="179"/>
    </row>
    <row r="27" spans="1:14" s="95" customFormat="1" ht="20.350000000000001" customHeight="1" thickBot="1">
      <c r="A27" s="134"/>
      <c r="B27" s="173" t="s">
        <v>35</v>
      </c>
      <c r="C27" s="173"/>
      <c r="D27" s="174">
        <v>10</v>
      </c>
      <c r="E27" s="175"/>
      <c r="F27" s="145">
        <f>SUM(F7:F26)</f>
        <v>111</v>
      </c>
      <c r="G27" s="175"/>
      <c r="H27" s="145">
        <f>SUM(H7:H26)</f>
        <v>1953</v>
      </c>
      <c r="I27" s="176"/>
      <c r="J27" s="177">
        <f>SUM(J7:J26)</f>
        <v>149180</v>
      </c>
      <c r="L27" s="181">
        <f>SUM(L7:L26)</f>
        <v>29836</v>
      </c>
      <c r="M27" s="181">
        <f>SUM(M7:M26)</f>
        <v>119344</v>
      </c>
      <c r="N27" s="181">
        <f>SUM(N7:N26)</f>
        <v>0</v>
      </c>
    </row>
    <row r="28" spans="1:14">
      <c r="A28" s="113"/>
      <c r="B28" s="89"/>
      <c r="C28" s="101"/>
      <c r="D28" s="90"/>
      <c r="E28" s="90"/>
      <c r="F28" s="91"/>
      <c r="G28" s="90"/>
      <c r="H28" s="91"/>
      <c r="I28" s="90"/>
      <c r="J28" s="91"/>
    </row>
    <row r="29" spans="1:14">
      <c r="A29" s="113"/>
      <c r="B29" s="89" t="s">
        <v>262</v>
      </c>
      <c r="C29" s="103"/>
      <c r="D29" s="97">
        <f>SUM(D27+'Yr 2'!D27+'Yr 3'!D27)</f>
        <v>54</v>
      </c>
      <c r="E29" s="97"/>
      <c r="F29" s="97">
        <f>SUM(F27+'Yr 2'!F27+'Yr 3'!F27)</f>
        <v>405</v>
      </c>
      <c r="G29" s="97"/>
      <c r="H29" s="97">
        <f>SUM(H27+'Yr 2'!H27+'Yr 3'!H27)</f>
        <v>6051</v>
      </c>
      <c r="I29" s="97"/>
      <c r="J29" s="117">
        <f>SUM(J27+'Yr 2'!J27+'Yr 3'!J27)</f>
        <v>473198.25</v>
      </c>
    </row>
    <row r="30" spans="1:14">
      <c r="A30" s="113"/>
      <c r="B30" s="89" t="s">
        <v>260</v>
      </c>
      <c r="C30" s="103"/>
      <c r="D30" s="116">
        <f>SUM(D27+'Yr 2'!D27+'Yr 3'!D27)/3</f>
        <v>18</v>
      </c>
      <c r="E30" s="97"/>
      <c r="F30" s="116">
        <f>SUM(F27+'Yr 2'!F27+'Yr 3'!F27)/3</f>
        <v>135</v>
      </c>
      <c r="G30" s="97"/>
      <c r="H30" s="116">
        <f>SUM(H27+'Yr 2'!H27+'Yr 3'!H27)/3</f>
        <v>2017</v>
      </c>
      <c r="I30" s="97"/>
      <c r="J30" s="117">
        <f>SUM(J27+'Yr 2'!J27+'Yr 3'!J27)/3</f>
        <v>157732.75</v>
      </c>
    </row>
    <row r="31" spans="1:14">
      <c r="A31" s="113"/>
      <c r="B31" s="89"/>
      <c r="C31" s="103"/>
      <c r="D31" s="90"/>
      <c r="E31" s="90"/>
      <c r="F31" s="91"/>
      <c r="G31" s="90"/>
      <c r="H31" s="91"/>
      <c r="I31" s="90"/>
      <c r="J31" s="91"/>
    </row>
    <row r="32" spans="1:14">
      <c r="A32" s="113"/>
      <c r="B32" s="89"/>
      <c r="C32" s="103"/>
      <c r="D32" s="90"/>
      <c r="E32" s="90"/>
      <c r="F32" s="91"/>
      <c r="G32" s="90"/>
      <c r="H32" s="91"/>
      <c r="I32" s="90"/>
      <c r="J32" s="91"/>
    </row>
    <row r="33" spans="1:10">
      <c r="A33" s="114"/>
      <c r="B33" s="90"/>
      <c r="C33" s="101"/>
      <c r="D33" s="189" t="s">
        <v>242</v>
      </c>
      <c r="E33" s="189"/>
      <c r="F33" s="189"/>
      <c r="G33" s="189" t="s">
        <v>244</v>
      </c>
      <c r="H33" s="189"/>
      <c r="I33" s="189"/>
      <c r="J33" s="92"/>
    </row>
    <row r="34" spans="1:10" ht="38.5">
      <c r="A34" s="114"/>
      <c r="B34" s="101" t="s">
        <v>245</v>
      </c>
      <c r="C34" s="101"/>
      <c r="D34" s="93" t="s">
        <v>239</v>
      </c>
      <c r="E34" s="93" t="s">
        <v>240</v>
      </c>
      <c r="F34" s="93" t="s">
        <v>241</v>
      </c>
      <c r="G34" s="93" t="s">
        <v>239</v>
      </c>
      <c r="H34" s="93" t="s">
        <v>240</v>
      </c>
      <c r="I34" s="93" t="s">
        <v>241</v>
      </c>
      <c r="J34" s="92"/>
    </row>
    <row r="35" spans="1:10">
      <c r="A35" s="114"/>
      <c r="B35" s="90" t="s">
        <v>243</v>
      </c>
      <c r="C35" s="101">
        <v>10</v>
      </c>
      <c r="D35" s="90">
        <f t="shared" ref="D35:F36" si="11">+$C35*G35</f>
        <v>2</v>
      </c>
      <c r="E35" s="90">
        <f t="shared" si="11"/>
        <v>8</v>
      </c>
      <c r="F35" s="90">
        <f t="shared" si="11"/>
        <v>0</v>
      </c>
      <c r="G35" s="94">
        <v>0.2</v>
      </c>
      <c r="H35" s="94">
        <v>0.8</v>
      </c>
      <c r="I35" s="90">
        <v>0</v>
      </c>
      <c r="J35" s="92"/>
    </row>
    <row r="36" spans="1:10">
      <c r="A36" s="114"/>
      <c r="B36" s="90" t="s">
        <v>296</v>
      </c>
      <c r="C36" s="90">
        <v>8</v>
      </c>
      <c r="D36" s="90">
        <v>2</v>
      </c>
      <c r="E36" s="90">
        <v>6</v>
      </c>
      <c r="F36" s="90">
        <f t="shared" si="11"/>
        <v>0</v>
      </c>
      <c r="G36" s="94">
        <v>0.2</v>
      </c>
      <c r="H36" s="94">
        <v>0.8</v>
      </c>
      <c r="I36" s="90">
        <v>0</v>
      </c>
      <c r="J36" s="92"/>
    </row>
    <row r="37" spans="1:10">
      <c r="A37" s="114"/>
      <c r="B37" s="90"/>
      <c r="C37" s="101"/>
      <c r="D37" s="90"/>
      <c r="E37" s="90"/>
      <c r="F37" s="90"/>
      <c r="G37" s="90"/>
      <c r="H37" s="92"/>
      <c r="I37" s="90"/>
      <c r="J37" s="92"/>
    </row>
    <row r="38" spans="1:10">
      <c r="A38" s="114"/>
      <c r="B38" s="90"/>
      <c r="C38" s="101"/>
      <c r="D38" s="90"/>
      <c r="E38" s="90"/>
      <c r="F38" s="90"/>
      <c r="G38" s="90"/>
      <c r="H38" s="92"/>
      <c r="I38" s="90"/>
      <c r="J38" s="92"/>
    </row>
    <row r="39" spans="1:10">
      <c r="A39" s="114"/>
      <c r="B39" s="97" t="s">
        <v>246</v>
      </c>
      <c r="C39" s="101"/>
      <c r="D39" s="90"/>
      <c r="E39" s="90"/>
      <c r="F39" s="90"/>
      <c r="G39" s="90"/>
      <c r="H39" s="92"/>
      <c r="I39" s="90"/>
      <c r="J39" s="92"/>
    </row>
    <row r="40" spans="1:10" ht="18.55" customHeight="1">
      <c r="A40" s="113"/>
      <c r="B40" s="192" t="s">
        <v>263</v>
      </c>
      <c r="C40" s="192"/>
      <c r="D40" s="192"/>
      <c r="E40" s="192"/>
      <c r="F40" s="192"/>
      <c r="G40" s="119"/>
      <c r="H40" s="119"/>
      <c r="I40" s="119"/>
      <c r="J40" s="119"/>
    </row>
    <row r="41" spans="1:10" ht="20.7" customHeight="1">
      <c r="A41" s="113"/>
      <c r="B41" s="192" t="s">
        <v>261</v>
      </c>
      <c r="C41" s="192"/>
      <c r="D41" s="192"/>
      <c r="E41" s="192"/>
      <c r="F41" s="102"/>
      <c r="G41" s="102"/>
      <c r="H41" s="102"/>
      <c r="I41" s="102"/>
      <c r="J41" s="102"/>
    </row>
    <row r="42" spans="1:10">
      <c r="A42" s="114"/>
      <c r="B42" s="98"/>
      <c r="C42" s="187"/>
      <c r="D42" s="188"/>
      <c r="E42" s="188"/>
      <c r="F42" s="188"/>
      <c r="G42" s="188"/>
      <c r="H42" s="188"/>
      <c r="I42" s="188"/>
      <c r="J42" s="188"/>
    </row>
    <row r="43" spans="1:10" ht="26.2" customHeight="1">
      <c r="A43" s="114"/>
      <c r="B43" s="89"/>
      <c r="C43" s="187"/>
      <c r="D43" s="188"/>
      <c r="E43" s="188"/>
      <c r="F43" s="188"/>
      <c r="G43" s="188"/>
      <c r="H43" s="188"/>
      <c r="I43" s="188"/>
      <c r="J43" s="188"/>
    </row>
    <row r="44" spans="1:10">
      <c r="A44" s="114"/>
      <c r="B44" s="89"/>
      <c r="C44" s="187"/>
      <c r="D44" s="188"/>
      <c r="E44" s="188"/>
      <c r="F44" s="188"/>
      <c r="G44" s="188"/>
      <c r="H44" s="188"/>
      <c r="I44" s="188"/>
      <c r="J44" s="188"/>
    </row>
    <row r="45" spans="1:10">
      <c r="A45" s="113"/>
      <c r="B45" s="89"/>
      <c r="C45" s="101"/>
      <c r="D45" s="90"/>
      <c r="E45" s="90"/>
      <c r="F45" s="90"/>
      <c r="G45" s="90"/>
      <c r="H45" s="92"/>
      <c r="I45" s="90"/>
      <c r="J45" s="92"/>
    </row>
    <row r="46" spans="1:10" ht="25.5" customHeight="1">
      <c r="A46" s="113"/>
      <c r="B46" s="99"/>
      <c r="C46" s="187"/>
      <c r="D46" s="188"/>
      <c r="E46" s="188"/>
      <c r="F46" s="188"/>
      <c r="G46" s="188"/>
      <c r="H46" s="188"/>
      <c r="I46" s="188"/>
      <c r="J46" s="92"/>
    </row>
    <row r="47" spans="1:10">
      <c r="A47" s="113"/>
      <c r="B47" s="89"/>
      <c r="C47" s="101"/>
      <c r="D47" s="90"/>
      <c r="E47" s="90"/>
      <c r="F47" s="90"/>
      <c r="G47" s="90"/>
      <c r="H47" s="92"/>
      <c r="I47" s="90"/>
      <c r="J47" s="92"/>
    </row>
    <row r="48" spans="1:10">
      <c r="A48" s="113"/>
      <c r="B48" s="99"/>
      <c r="C48" s="187"/>
      <c r="D48" s="188"/>
      <c r="E48" s="188"/>
      <c r="F48" s="188"/>
      <c r="G48" s="188"/>
      <c r="H48" s="188"/>
      <c r="I48" s="188"/>
      <c r="J48" s="92"/>
    </row>
    <row r="49" spans="1:10">
      <c r="A49" s="113"/>
      <c r="B49" s="89"/>
      <c r="C49" s="187"/>
      <c r="D49" s="188"/>
      <c r="E49" s="188"/>
      <c r="F49" s="188"/>
      <c r="G49" s="188"/>
      <c r="H49" s="188"/>
      <c r="I49" s="188"/>
      <c r="J49" s="92"/>
    </row>
    <row r="50" spans="1:10">
      <c r="A50" s="113"/>
      <c r="B50" s="89"/>
      <c r="C50" s="101"/>
      <c r="D50" s="90"/>
      <c r="E50" s="90"/>
      <c r="F50" s="90"/>
      <c r="G50" s="90"/>
      <c r="H50" s="92"/>
      <c r="I50" s="90"/>
      <c r="J50" s="92"/>
    </row>
    <row r="51" spans="1:10">
      <c r="A51" s="113"/>
      <c r="B51" s="99"/>
      <c r="C51" s="187"/>
      <c r="D51" s="188"/>
      <c r="E51" s="188"/>
      <c r="F51" s="188"/>
      <c r="G51" s="188"/>
      <c r="H51" s="188"/>
      <c r="I51" s="188"/>
      <c r="J51" s="188"/>
    </row>
    <row r="52" spans="1:10">
      <c r="A52" s="113"/>
      <c r="B52" s="89"/>
      <c r="C52" s="101"/>
      <c r="D52" s="90"/>
      <c r="E52" s="90"/>
      <c r="F52" s="90"/>
      <c r="G52" s="90"/>
      <c r="H52" s="92"/>
      <c r="I52" s="90"/>
      <c r="J52" s="92"/>
    </row>
    <row r="53" spans="1:10">
      <c r="A53" s="113"/>
      <c r="B53" s="101"/>
      <c r="C53" s="101"/>
      <c r="D53" s="90"/>
      <c r="E53" s="90"/>
      <c r="F53" s="90"/>
      <c r="G53" s="90"/>
      <c r="H53" s="92"/>
      <c r="I53" s="90"/>
      <c r="J53" s="92"/>
    </row>
    <row r="54" spans="1:10">
      <c r="A54" s="113"/>
      <c r="B54" s="101"/>
      <c r="C54" s="101"/>
      <c r="D54" s="90"/>
      <c r="E54" s="90"/>
      <c r="F54" s="90"/>
      <c r="G54" s="90"/>
      <c r="H54" s="92"/>
      <c r="I54" s="90"/>
      <c r="J54" s="92"/>
    </row>
    <row r="55" spans="1:10">
      <c r="A55" s="113"/>
      <c r="B55" s="101"/>
      <c r="C55" s="101"/>
      <c r="D55" s="90"/>
      <c r="E55" s="90"/>
      <c r="F55" s="90"/>
      <c r="G55" s="90"/>
      <c r="H55" s="92"/>
      <c r="I55" s="90"/>
      <c r="J55" s="92"/>
    </row>
    <row r="56" spans="1:10">
      <c r="A56" s="113"/>
      <c r="B56" s="101"/>
      <c r="C56" s="101"/>
      <c r="D56" s="90"/>
      <c r="E56" s="90"/>
      <c r="F56" s="90"/>
      <c r="G56" s="90"/>
      <c r="H56" s="92"/>
      <c r="I56" s="90"/>
      <c r="J56" s="92"/>
    </row>
    <row r="57" spans="1:10">
      <c r="A57" s="113"/>
      <c r="B57" s="101"/>
      <c r="C57" s="101"/>
      <c r="D57" s="90"/>
      <c r="E57" s="90"/>
      <c r="F57" s="90"/>
      <c r="G57" s="90"/>
      <c r="H57" s="92"/>
      <c r="I57" s="90"/>
      <c r="J57" s="92"/>
    </row>
    <row r="58" spans="1:10">
      <c r="A58" s="113"/>
      <c r="B58" s="101"/>
      <c r="C58" s="101"/>
      <c r="D58" s="90"/>
      <c r="E58" s="90"/>
      <c r="F58" s="90"/>
      <c r="G58" s="90"/>
      <c r="H58" s="92"/>
      <c r="I58" s="90"/>
      <c r="J58" s="92"/>
    </row>
    <row r="59" spans="1:10">
      <c r="A59" s="113"/>
      <c r="B59" s="101"/>
      <c r="C59" s="101"/>
      <c r="D59" s="90"/>
      <c r="E59" s="90"/>
      <c r="F59" s="90"/>
      <c r="G59" s="90"/>
      <c r="H59" s="92"/>
      <c r="I59" s="90"/>
      <c r="J59" s="92"/>
    </row>
    <row r="60" spans="1:10">
      <c r="A60" s="113"/>
      <c r="B60" s="101"/>
      <c r="C60" s="101"/>
      <c r="D60" s="90"/>
      <c r="E60" s="90"/>
      <c r="F60" s="90"/>
      <c r="G60" s="90"/>
      <c r="H60" s="92"/>
      <c r="I60" s="90"/>
      <c r="J60" s="92"/>
    </row>
    <row r="61" spans="1:10">
      <c r="A61" s="113"/>
      <c r="B61" s="101"/>
      <c r="C61" s="101"/>
      <c r="D61" s="90"/>
      <c r="E61" s="90"/>
      <c r="F61" s="90"/>
      <c r="G61" s="90"/>
      <c r="H61" s="92"/>
      <c r="I61" s="90"/>
      <c r="J61" s="92"/>
    </row>
    <row r="62" spans="1:10">
      <c r="A62" s="113"/>
      <c r="B62" s="101"/>
      <c r="C62" s="101"/>
      <c r="D62" s="90"/>
      <c r="E62" s="90"/>
      <c r="F62" s="90"/>
      <c r="G62" s="90"/>
      <c r="H62" s="92"/>
      <c r="I62" s="90"/>
      <c r="J62" s="92"/>
    </row>
    <row r="63" spans="1:10">
      <c r="A63" s="113"/>
      <c r="B63" s="101"/>
      <c r="C63" s="101"/>
      <c r="D63" s="90"/>
      <c r="E63" s="90"/>
      <c r="F63" s="90"/>
      <c r="G63" s="90"/>
      <c r="H63" s="92"/>
      <c r="I63" s="90"/>
      <c r="J63" s="92"/>
    </row>
    <row r="64" spans="1:10">
      <c r="A64" s="113"/>
      <c r="B64" s="101"/>
      <c r="C64" s="101"/>
      <c r="D64" s="90"/>
      <c r="E64" s="90"/>
      <c r="F64" s="90"/>
      <c r="G64" s="90"/>
      <c r="H64" s="92"/>
      <c r="I64" s="90"/>
      <c r="J64" s="92"/>
    </row>
    <row r="65" spans="1:10">
      <c r="A65" s="113"/>
      <c r="B65" s="101"/>
      <c r="C65" s="101"/>
      <c r="D65" s="90"/>
      <c r="E65" s="90"/>
      <c r="F65" s="90"/>
      <c r="G65" s="90"/>
      <c r="H65" s="92"/>
      <c r="I65" s="90"/>
      <c r="J65" s="92"/>
    </row>
    <row r="66" spans="1:10">
      <c r="A66" s="113"/>
      <c r="B66" s="101"/>
      <c r="C66" s="101"/>
      <c r="D66" s="90"/>
      <c r="E66" s="90"/>
      <c r="F66" s="90"/>
      <c r="G66" s="90"/>
      <c r="H66" s="92"/>
      <c r="I66" s="90"/>
      <c r="J66" s="92"/>
    </row>
    <row r="67" spans="1:10">
      <c r="A67" s="113"/>
      <c r="B67" s="101"/>
      <c r="C67" s="101"/>
      <c r="D67" s="90"/>
      <c r="E67" s="90"/>
      <c r="F67" s="90"/>
      <c r="G67" s="90"/>
      <c r="H67" s="92"/>
      <c r="I67" s="90"/>
      <c r="J67" s="92"/>
    </row>
    <row r="68" spans="1:10">
      <c r="A68" s="113"/>
      <c r="B68" s="101"/>
      <c r="C68" s="101"/>
      <c r="D68" s="90"/>
      <c r="E68" s="90"/>
      <c r="F68" s="90"/>
      <c r="G68" s="90"/>
      <c r="H68" s="92"/>
      <c r="I68" s="90"/>
      <c r="J68" s="92"/>
    </row>
    <row r="69" spans="1:10">
      <c r="A69" s="113"/>
      <c r="B69" s="101"/>
      <c r="C69" s="101"/>
      <c r="D69" s="90"/>
      <c r="E69" s="90"/>
      <c r="F69" s="90"/>
      <c r="G69" s="90"/>
      <c r="H69" s="92"/>
      <c r="I69" s="90"/>
      <c r="J69" s="92"/>
    </row>
    <row r="70" spans="1:10">
      <c r="A70" s="113"/>
      <c r="B70" s="101"/>
      <c r="C70" s="101"/>
      <c r="D70" s="90"/>
      <c r="E70" s="90"/>
      <c r="F70" s="90"/>
      <c r="G70" s="90"/>
      <c r="H70" s="92"/>
      <c r="I70" s="90"/>
      <c r="J70" s="92"/>
    </row>
    <row r="71" spans="1:10">
      <c r="A71" s="113"/>
      <c r="B71" s="101"/>
      <c r="C71" s="101"/>
      <c r="D71" s="90"/>
      <c r="E71" s="90"/>
      <c r="F71" s="90"/>
      <c r="G71" s="90"/>
      <c r="H71" s="92"/>
      <c r="I71" s="90"/>
      <c r="J71" s="92"/>
    </row>
    <row r="72" spans="1:10">
      <c r="A72" s="113"/>
      <c r="B72" s="101"/>
      <c r="C72" s="101"/>
      <c r="D72" s="90"/>
      <c r="E72" s="90"/>
      <c r="F72" s="90"/>
      <c r="G72" s="90"/>
      <c r="H72" s="92"/>
      <c r="I72" s="90"/>
      <c r="J72" s="92"/>
    </row>
    <row r="73" spans="1:10">
      <c r="A73" s="113"/>
      <c r="B73" s="101"/>
      <c r="C73" s="101"/>
      <c r="D73" s="90"/>
      <c r="E73" s="90"/>
      <c r="F73" s="90"/>
      <c r="G73" s="90"/>
      <c r="H73" s="92"/>
      <c r="I73" s="90"/>
      <c r="J73" s="92"/>
    </row>
    <row r="74" spans="1:10">
      <c r="A74" s="113"/>
      <c r="B74" s="101"/>
      <c r="C74" s="101"/>
      <c r="D74" s="90"/>
      <c r="E74" s="90"/>
      <c r="F74" s="90"/>
      <c r="G74" s="90"/>
      <c r="H74" s="92"/>
      <c r="I74" s="90"/>
      <c r="J74" s="92"/>
    </row>
    <row r="75" spans="1:10">
      <c r="A75" s="113"/>
      <c r="B75" s="101"/>
      <c r="C75" s="101"/>
      <c r="D75" s="90"/>
      <c r="E75" s="90"/>
      <c r="F75" s="90"/>
      <c r="G75" s="90"/>
      <c r="H75" s="92"/>
      <c r="I75" s="90"/>
      <c r="J75" s="92"/>
    </row>
    <row r="76" spans="1:10">
      <c r="A76" s="113"/>
      <c r="B76" s="101"/>
      <c r="C76" s="101"/>
      <c r="D76" s="90"/>
      <c r="E76" s="90"/>
      <c r="F76" s="90"/>
      <c r="G76" s="90"/>
      <c r="H76" s="92"/>
      <c r="I76" s="90"/>
      <c r="J76" s="92"/>
    </row>
    <row r="77" spans="1:10">
      <c r="A77" s="113"/>
      <c r="B77" s="101"/>
      <c r="C77" s="101"/>
      <c r="D77" s="90"/>
      <c r="E77" s="90"/>
      <c r="F77" s="90"/>
      <c r="G77" s="90"/>
      <c r="H77" s="92"/>
      <c r="I77" s="90"/>
      <c r="J77" s="92"/>
    </row>
    <row r="78" spans="1:10">
      <c r="A78" s="113"/>
      <c r="B78" s="101"/>
      <c r="C78" s="101"/>
      <c r="D78" s="90"/>
      <c r="E78" s="90"/>
      <c r="F78" s="90"/>
      <c r="G78" s="90"/>
      <c r="H78" s="92"/>
      <c r="I78" s="90"/>
      <c r="J78" s="92"/>
    </row>
    <row r="79" spans="1:10">
      <c r="A79" s="113"/>
      <c r="B79" s="101"/>
      <c r="C79" s="101"/>
      <c r="D79" s="90"/>
      <c r="E79" s="90"/>
      <c r="F79" s="90"/>
      <c r="G79" s="90"/>
      <c r="H79" s="92"/>
      <c r="I79" s="90"/>
      <c r="J79" s="92"/>
    </row>
    <row r="80" spans="1:10">
      <c r="A80" s="113"/>
      <c r="B80" s="101"/>
      <c r="C80" s="101"/>
      <c r="D80" s="90"/>
      <c r="E80" s="90"/>
      <c r="F80" s="90"/>
      <c r="G80" s="90"/>
      <c r="H80" s="92"/>
      <c r="I80" s="90"/>
      <c r="J80" s="92"/>
    </row>
    <row r="81" spans="1:10">
      <c r="A81" s="113"/>
      <c r="B81" s="101"/>
      <c r="C81" s="101"/>
      <c r="D81" s="90"/>
      <c r="E81" s="90"/>
      <c r="F81" s="90"/>
      <c r="G81" s="90"/>
      <c r="H81" s="92"/>
      <c r="I81" s="90"/>
      <c r="J81" s="92"/>
    </row>
    <row r="82" spans="1:10">
      <c r="A82" s="113"/>
      <c r="B82" s="101"/>
      <c r="C82" s="101"/>
      <c r="D82" s="90"/>
      <c r="E82" s="90"/>
      <c r="F82" s="90"/>
      <c r="G82" s="90"/>
      <c r="H82" s="92"/>
      <c r="I82" s="90"/>
      <c r="J82" s="92"/>
    </row>
    <row r="83" spans="1:10">
      <c r="A83" s="113"/>
      <c r="B83" s="101"/>
      <c r="C83" s="101"/>
      <c r="D83" s="90"/>
      <c r="E83" s="90"/>
      <c r="F83" s="90"/>
      <c r="G83" s="90"/>
      <c r="H83" s="92"/>
      <c r="I83" s="90"/>
      <c r="J83" s="92"/>
    </row>
    <row r="84" spans="1:10">
      <c r="A84" s="113"/>
      <c r="B84" s="101"/>
      <c r="C84" s="101"/>
      <c r="D84" s="90"/>
      <c r="E84" s="90"/>
      <c r="F84" s="90"/>
      <c r="G84" s="90"/>
      <c r="H84" s="92"/>
      <c r="I84" s="90"/>
      <c r="J84" s="92"/>
    </row>
  </sheetData>
  <mergeCells count="14">
    <mergeCell ref="M4:M5"/>
    <mergeCell ref="A1:C1"/>
    <mergeCell ref="C51:J51"/>
    <mergeCell ref="C43:J43"/>
    <mergeCell ref="C44:J44"/>
    <mergeCell ref="C46:I46"/>
    <mergeCell ref="C48:I48"/>
    <mergeCell ref="D33:F33"/>
    <mergeCell ref="G33:I33"/>
    <mergeCell ref="B10:G10"/>
    <mergeCell ref="C42:J42"/>
    <mergeCell ref="C49:I49"/>
    <mergeCell ref="B40:F40"/>
    <mergeCell ref="B41:E41"/>
  </mergeCells>
  <phoneticPr fontId="0" type="noConversion"/>
  <printOptions gridLines="1"/>
  <pageMargins left="0.27" right="0.2" top="1" bottom="0.75" header="0.5" footer="0.5"/>
  <pageSetup scale="63" orientation="landscape" r:id="rId1"/>
  <headerFooter alignWithMargins="0">
    <oddHeader xml:space="preserve">&amp;LREPOWERING ASSISTANCE PROGRAM </oddHead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dimension ref="A1:M261"/>
  <sheetViews>
    <sheetView topLeftCell="B1" zoomScale="75" workbookViewId="0">
      <pane ySplit="6" topLeftCell="A49" activePane="bottomLeft" state="frozen"/>
      <selection pane="bottomLeft" activeCell="B1" sqref="B1:L109"/>
    </sheetView>
  </sheetViews>
  <sheetFormatPr defaultColWidth="9.125" defaultRowHeight="12.85"/>
  <cols>
    <col min="1" max="1" width="21" style="13" hidden="1" customWidth="1"/>
    <col min="2" max="2" width="15.75" style="70" customWidth="1"/>
    <col min="3" max="3" width="32.125" style="60" customWidth="1"/>
    <col min="4" max="4" width="10.25" style="2" customWidth="1"/>
    <col min="5" max="5" width="14.625" style="13" bestFit="1" customWidth="1"/>
    <col min="6" max="6" width="9.875" style="13" bestFit="1" customWidth="1"/>
    <col min="7" max="7" width="14.25" style="13" customWidth="1"/>
    <col min="8" max="8" width="11.25" style="71" customWidth="1"/>
    <col min="9" max="9" width="12.125" style="72" customWidth="1"/>
    <col min="10" max="10" width="7.125" style="13" customWidth="1"/>
    <col min="11" max="11" width="8.875" style="53" customWidth="1"/>
    <col min="12" max="12" width="8" style="51" customWidth="1"/>
    <col min="13" max="16384" width="9.125" style="13"/>
  </cols>
  <sheetData>
    <row r="1" spans="1:13" s="19" customFormat="1">
      <c r="A1" s="19" t="s">
        <v>148</v>
      </c>
      <c r="B1" s="20"/>
      <c r="C1" s="21"/>
      <c r="D1" s="21"/>
      <c r="E1" s="22"/>
      <c r="F1" s="23" t="s">
        <v>0</v>
      </c>
      <c r="G1" s="23" t="s">
        <v>1</v>
      </c>
      <c r="H1" s="24" t="s">
        <v>2</v>
      </c>
      <c r="I1" s="25" t="s">
        <v>3</v>
      </c>
      <c r="J1" s="23"/>
      <c r="K1" s="26" t="s">
        <v>4</v>
      </c>
      <c r="L1" s="27"/>
    </row>
    <row r="2" spans="1:13">
      <c r="B2" s="28" t="s">
        <v>136</v>
      </c>
      <c r="C2" s="29"/>
      <c r="D2" s="30" t="s">
        <v>5</v>
      </c>
      <c r="E2" s="31" t="s">
        <v>2</v>
      </c>
      <c r="F2" s="31" t="s">
        <v>6</v>
      </c>
      <c r="G2" s="31" t="s">
        <v>7</v>
      </c>
      <c r="H2" s="32" t="s">
        <v>8</v>
      </c>
      <c r="I2" s="33" t="s">
        <v>9</v>
      </c>
      <c r="J2" s="31" t="s">
        <v>10</v>
      </c>
      <c r="K2" s="34" t="s">
        <v>11</v>
      </c>
      <c r="L2" s="35"/>
    </row>
    <row r="3" spans="1:13" ht="13.55" thickBot="1">
      <c r="A3" s="13" t="s">
        <v>142</v>
      </c>
      <c r="B3" s="36" t="s">
        <v>137</v>
      </c>
      <c r="C3" s="37" t="s">
        <v>12</v>
      </c>
      <c r="D3" s="38" t="s">
        <v>13</v>
      </c>
      <c r="E3" s="39" t="s">
        <v>14</v>
      </c>
      <c r="F3" s="39" t="s">
        <v>15</v>
      </c>
      <c r="G3" s="39" t="s">
        <v>16</v>
      </c>
      <c r="H3" s="40" t="s">
        <v>17</v>
      </c>
      <c r="I3" s="41" t="s">
        <v>18</v>
      </c>
      <c r="J3" s="39" t="s">
        <v>19</v>
      </c>
      <c r="K3" s="42" t="s">
        <v>20</v>
      </c>
      <c r="L3" s="195" t="s">
        <v>96</v>
      </c>
    </row>
    <row r="4" spans="1:13" ht="13.55" thickBot="1">
      <c r="B4" s="43"/>
      <c r="C4" s="37"/>
      <c r="D4" s="38"/>
      <c r="E4" s="39"/>
      <c r="F4" s="39"/>
      <c r="G4" s="39"/>
      <c r="H4" s="40"/>
      <c r="I4" s="41"/>
      <c r="J4" s="39"/>
      <c r="K4" s="42"/>
      <c r="L4" s="196"/>
    </row>
    <row r="5" spans="1:13" ht="13.55" thickBot="1">
      <c r="B5" s="44" t="s">
        <v>21</v>
      </c>
      <c r="C5" s="45" t="s">
        <v>22</v>
      </c>
      <c r="D5" s="46" t="s">
        <v>23</v>
      </c>
      <c r="E5" s="47" t="s">
        <v>24</v>
      </c>
      <c r="F5" s="47" t="s">
        <v>25</v>
      </c>
      <c r="G5" s="47" t="s">
        <v>26</v>
      </c>
      <c r="H5" s="47" t="s">
        <v>27</v>
      </c>
      <c r="I5" s="48" t="s">
        <v>28</v>
      </c>
      <c r="J5" s="47" t="s">
        <v>29</v>
      </c>
      <c r="K5" s="48" t="s">
        <v>30</v>
      </c>
      <c r="L5" s="49"/>
    </row>
    <row r="6" spans="1:13" ht="3.95" customHeight="1">
      <c r="B6" s="50"/>
      <c r="C6" s="2"/>
      <c r="E6" s="51"/>
      <c r="F6" s="51"/>
      <c r="G6" s="51"/>
      <c r="H6" s="51"/>
      <c r="I6" s="52"/>
    </row>
    <row r="7" spans="1:13" s="58" customFormat="1">
      <c r="A7" s="73"/>
      <c r="B7" s="199" t="s">
        <v>31</v>
      </c>
      <c r="C7" s="198"/>
      <c r="D7" s="3"/>
      <c r="E7" s="56"/>
      <c r="F7" s="57"/>
      <c r="G7" s="56"/>
      <c r="H7" s="57"/>
      <c r="I7" s="56"/>
      <c r="J7" s="54"/>
      <c r="K7" s="74"/>
      <c r="L7" s="57"/>
    </row>
    <row r="8" spans="1:13" s="54" customFormat="1" ht="25.7" hidden="1">
      <c r="A8" s="75"/>
      <c r="C8" s="76" t="s">
        <v>32</v>
      </c>
      <c r="D8" s="3"/>
      <c r="H8" s="55"/>
      <c r="I8" s="61"/>
      <c r="K8" s="74"/>
      <c r="L8" s="57"/>
      <c r="M8" s="62"/>
    </row>
    <row r="9" spans="1:13">
      <c r="A9" s="15"/>
      <c r="B9" s="9" t="s">
        <v>77</v>
      </c>
      <c r="C9" s="8" t="s">
        <v>49</v>
      </c>
      <c r="D9" s="1" t="s">
        <v>33</v>
      </c>
      <c r="E9" s="18">
        <v>5</v>
      </c>
      <c r="F9" s="5">
        <v>1</v>
      </c>
      <c r="G9" s="59">
        <f t="shared" ref="G9:G16" si="0">(E9)*(F9)</f>
        <v>5</v>
      </c>
      <c r="H9" s="5">
        <v>12</v>
      </c>
      <c r="I9" s="18">
        <f t="shared" ref="I9:I16" si="1">(G9)*(H9)</f>
        <v>60</v>
      </c>
      <c r="J9" s="9">
        <v>50</v>
      </c>
      <c r="K9" s="69">
        <f t="shared" ref="K9:K16" si="2">(I9)*(J9)</f>
        <v>3000</v>
      </c>
      <c r="L9" s="5" t="s">
        <v>85</v>
      </c>
    </row>
    <row r="10" spans="1:13">
      <c r="A10" s="15"/>
      <c r="B10" s="9" t="s">
        <v>209</v>
      </c>
      <c r="C10" s="8" t="s">
        <v>47</v>
      </c>
      <c r="D10" s="1" t="s">
        <v>33</v>
      </c>
      <c r="E10" s="18">
        <v>101</v>
      </c>
      <c r="F10" s="5">
        <v>1</v>
      </c>
      <c r="G10" s="59">
        <f t="shared" si="0"/>
        <v>101</v>
      </c>
      <c r="H10" s="5">
        <v>22</v>
      </c>
      <c r="I10" s="18">
        <f t="shared" si="1"/>
        <v>2222</v>
      </c>
      <c r="J10" s="9">
        <v>50</v>
      </c>
      <c r="K10" s="69">
        <f t="shared" si="2"/>
        <v>111100</v>
      </c>
      <c r="L10" s="5" t="s">
        <v>86</v>
      </c>
    </row>
    <row r="11" spans="1:13">
      <c r="A11" s="15"/>
      <c r="B11" s="9" t="s">
        <v>209</v>
      </c>
      <c r="C11" s="8" t="s">
        <v>48</v>
      </c>
      <c r="D11" s="1" t="s">
        <v>33</v>
      </c>
      <c r="E11" s="18">
        <v>27</v>
      </c>
      <c r="F11" s="5">
        <v>1</v>
      </c>
      <c r="G11" s="59">
        <f t="shared" si="0"/>
        <v>27</v>
      </c>
      <c r="H11" s="5">
        <v>9</v>
      </c>
      <c r="I11" s="18">
        <f t="shared" si="1"/>
        <v>243</v>
      </c>
      <c r="J11" s="9">
        <v>50</v>
      </c>
      <c r="K11" s="69">
        <f t="shared" si="2"/>
        <v>12150</v>
      </c>
      <c r="L11" s="5" t="s">
        <v>87</v>
      </c>
    </row>
    <row r="12" spans="1:13" ht="25.7">
      <c r="A12" s="15" t="s">
        <v>154</v>
      </c>
      <c r="B12" s="8" t="s">
        <v>210</v>
      </c>
      <c r="C12" s="8" t="s">
        <v>46</v>
      </c>
      <c r="D12" s="1" t="s">
        <v>33</v>
      </c>
      <c r="E12" s="18">
        <v>128</v>
      </c>
      <c r="F12" s="5">
        <v>1</v>
      </c>
      <c r="G12" s="59">
        <f t="shared" si="0"/>
        <v>128</v>
      </c>
      <c r="H12" s="5">
        <v>8</v>
      </c>
      <c r="I12" s="18">
        <f t="shared" si="1"/>
        <v>1024</v>
      </c>
      <c r="J12" s="9">
        <v>50</v>
      </c>
      <c r="K12" s="69">
        <f t="shared" si="2"/>
        <v>51200</v>
      </c>
      <c r="L12" s="5" t="s">
        <v>88</v>
      </c>
    </row>
    <row r="13" spans="1:13" ht="25.5" customHeight="1">
      <c r="A13" s="14"/>
      <c r="B13" s="9" t="s">
        <v>211</v>
      </c>
      <c r="C13" s="83" t="s">
        <v>195</v>
      </c>
      <c r="D13" s="1" t="s">
        <v>33</v>
      </c>
      <c r="E13" s="18">
        <v>3</v>
      </c>
      <c r="F13" s="5">
        <v>1</v>
      </c>
      <c r="G13" s="59">
        <f t="shared" si="0"/>
        <v>3</v>
      </c>
      <c r="H13" s="5">
        <v>24</v>
      </c>
      <c r="I13" s="18">
        <f t="shared" si="1"/>
        <v>72</v>
      </c>
      <c r="J13" s="9">
        <v>50</v>
      </c>
      <c r="K13" s="69">
        <f t="shared" si="2"/>
        <v>3600</v>
      </c>
      <c r="L13" s="5" t="s">
        <v>89</v>
      </c>
    </row>
    <row r="14" spans="1:13" ht="40.450000000000003" customHeight="1">
      <c r="A14" s="15"/>
      <c r="B14" s="8" t="s">
        <v>214</v>
      </c>
      <c r="C14" s="8" t="s">
        <v>199</v>
      </c>
      <c r="D14" s="1" t="s">
        <v>33</v>
      </c>
      <c r="E14" s="18">
        <v>61</v>
      </c>
      <c r="F14" s="5">
        <v>1</v>
      </c>
      <c r="G14" s="59">
        <f t="shared" si="0"/>
        <v>61</v>
      </c>
      <c r="H14" s="5">
        <v>24</v>
      </c>
      <c r="I14" s="18">
        <f t="shared" si="1"/>
        <v>1464</v>
      </c>
      <c r="J14" s="9">
        <v>80</v>
      </c>
      <c r="K14" s="69">
        <f t="shared" si="2"/>
        <v>117120</v>
      </c>
      <c r="L14" s="5" t="s">
        <v>90</v>
      </c>
      <c r="M14" s="84"/>
    </row>
    <row r="15" spans="1:13" ht="25.7">
      <c r="A15" s="15"/>
      <c r="B15" s="9" t="s">
        <v>212</v>
      </c>
      <c r="C15" s="8" t="s">
        <v>200</v>
      </c>
      <c r="D15" s="1" t="s">
        <v>33</v>
      </c>
      <c r="E15" s="18">
        <v>40</v>
      </c>
      <c r="F15" s="5">
        <v>1</v>
      </c>
      <c r="G15" s="59">
        <f>(E15)*(F15)</f>
        <v>40</v>
      </c>
      <c r="H15" s="5">
        <v>12</v>
      </c>
      <c r="I15" s="18">
        <f>(G15)*(H15)</f>
        <v>480</v>
      </c>
      <c r="J15" s="9">
        <v>80</v>
      </c>
      <c r="K15" s="69">
        <f>(I15)*(J15)</f>
        <v>38400</v>
      </c>
      <c r="L15" s="5" t="s">
        <v>90</v>
      </c>
      <c r="M15" s="84"/>
    </row>
    <row r="16" spans="1:13" ht="25.7">
      <c r="A16" s="15"/>
      <c r="B16" s="8" t="s">
        <v>214</v>
      </c>
      <c r="C16" s="8" t="s">
        <v>201</v>
      </c>
      <c r="D16" s="1" t="s">
        <v>33</v>
      </c>
      <c r="E16" s="18">
        <v>16</v>
      </c>
      <c r="F16" s="5">
        <v>1</v>
      </c>
      <c r="G16" s="59">
        <f t="shared" si="0"/>
        <v>16</v>
      </c>
      <c r="H16" s="5">
        <v>16</v>
      </c>
      <c r="I16" s="18">
        <f t="shared" si="1"/>
        <v>256</v>
      </c>
      <c r="J16" s="9">
        <v>80</v>
      </c>
      <c r="K16" s="69">
        <f t="shared" si="2"/>
        <v>20480</v>
      </c>
      <c r="L16" s="5" t="s">
        <v>91</v>
      </c>
    </row>
    <row r="17" spans="1:12" ht="25.5" customHeight="1">
      <c r="A17" s="15"/>
      <c r="B17" s="9" t="s">
        <v>212</v>
      </c>
      <c r="C17" s="8" t="s">
        <v>202</v>
      </c>
      <c r="D17" s="1" t="s">
        <v>33</v>
      </c>
      <c r="E17" s="18">
        <v>11</v>
      </c>
      <c r="F17" s="5">
        <v>1</v>
      </c>
      <c r="G17" s="59">
        <f>(E17)*(F17)</f>
        <v>11</v>
      </c>
      <c r="H17" s="5">
        <v>8</v>
      </c>
      <c r="I17" s="18">
        <f>(G17)*(H17)</f>
        <v>88</v>
      </c>
      <c r="J17" s="9">
        <v>80</v>
      </c>
      <c r="K17" s="69">
        <f>(I17)*(J17)</f>
        <v>7040</v>
      </c>
      <c r="L17" s="5" t="s">
        <v>91</v>
      </c>
    </row>
    <row r="18" spans="1:12" ht="25.7">
      <c r="A18" s="14"/>
      <c r="B18" s="8" t="s">
        <v>213</v>
      </c>
      <c r="C18" s="6" t="s">
        <v>194</v>
      </c>
      <c r="D18" s="1" t="s">
        <v>33</v>
      </c>
      <c r="E18" s="18">
        <v>26</v>
      </c>
      <c r="F18" s="5">
        <v>1</v>
      </c>
      <c r="G18" s="59">
        <f>(E18)*(F18)</f>
        <v>26</v>
      </c>
      <c r="H18" s="5">
        <v>16</v>
      </c>
      <c r="I18" s="18">
        <f>(G18)*(H18)</f>
        <v>416</v>
      </c>
      <c r="J18" s="9">
        <v>50</v>
      </c>
      <c r="K18" s="69">
        <f>(I18)*(J18)</f>
        <v>20800</v>
      </c>
      <c r="L18" s="5" t="s">
        <v>92</v>
      </c>
    </row>
    <row r="19" spans="1:12" ht="12.85" customHeight="1">
      <c r="A19" s="15"/>
      <c r="B19" s="9" t="s">
        <v>215</v>
      </c>
      <c r="C19" s="8" t="s">
        <v>153</v>
      </c>
      <c r="D19" s="1" t="s">
        <v>33</v>
      </c>
      <c r="E19" s="18">
        <v>6</v>
      </c>
      <c r="F19" s="5">
        <v>1</v>
      </c>
      <c r="G19" s="59">
        <f t="shared" ref="G19:G27" si="3">(E19)*(F19)</f>
        <v>6</v>
      </c>
      <c r="H19" s="5">
        <v>2</v>
      </c>
      <c r="I19" s="18">
        <f t="shared" ref="I19:I27" si="4">(G19)*(H19)</f>
        <v>12</v>
      </c>
      <c r="J19" s="9">
        <v>50</v>
      </c>
      <c r="K19" s="69">
        <f t="shared" ref="K19:K27" si="5">(I19)*(J19)</f>
        <v>600</v>
      </c>
      <c r="L19" s="5" t="s">
        <v>93</v>
      </c>
    </row>
    <row r="20" spans="1:12" ht="12.85" customHeight="1">
      <c r="A20" s="15"/>
      <c r="B20" s="9" t="s">
        <v>216</v>
      </c>
      <c r="C20" s="8" t="s">
        <v>59</v>
      </c>
      <c r="D20" s="1" t="s">
        <v>33</v>
      </c>
      <c r="E20" s="18">
        <v>11</v>
      </c>
      <c r="F20" s="5">
        <v>1</v>
      </c>
      <c r="G20" s="59">
        <f t="shared" si="3"/>
        <v>11</v>
      </c>
      <c r="H20" s="5">
        <v>2</v>
      </c>
      <c r="I20" s="18">
        <f t="shared" si="4"/>
        <v>22</v>
      </c>
      <c r="J20" s="9">
        <v>50</v>
      </c>
      <c r="K20" s="69">
        <f t="shared" si="5"/>
        <v>1100</v>
      </c>
      <c r="L20" s="5" t="s">
        <v>94</v>
      </c>
    </row>
    <row r="21" spans="1:12" ht="25.5" customHeight="1">
      <c r="A21" s="15"/>
      <c r="B21" s="8" t="s">
        <v>217</v>
      </c>
      <c r="C21" s="8" t="s">
        <v>162</v>
      </c>
      <c r="D21" s="1" t="s">
        <v>33</v>
      </c>
      <c r="E21" s="18">
        <v>128</v>
      </c>
      <c r="F21" s="5">
        <v>1</v>
      </c>
      <c r="G21" s="59">
        <f>(E21)*(F21)</f>
        <v>128</v>
      </c>
      <c r="H21" s="5">
        <v>2</v>
      </c>
      <c r="I21" s="18">
        <f>(G21)*(H21)</f>
        <v>256</v>
      </c>
      <c r="J21" s="9">
        <v>50</v>
      </c>
      <c r="K21" s="69">
        <f>(I21)*(J21)</f>
        <v>12800</v>
      </c>
      <c r="L21" s="5" t="s">
        <v>88</v>
      </c>
    </row>
    <row r="22" spans="1:12" ht="12.85" customHeight="1">
      <c r="A22" s="15"/>
      <c r="B22" s="9" t="s">
        <v>218</v>
      </c>
      <c r="C22" s="8" t="s">
        <v>150</v>
      </c>
      <c r="D22" s="1" t="s">
        <v>33</v>
      </c>
      <c r="E22" s="18">
        <v>128</v>
      </c>
      <c r="F22" s="5">
        <v>1</v>
      </c>
      <c r="G22" s="59">
        <f t="shared" si="3"/>
        <v>128</v>
      </c>
      <c r="H22" s="5">
        <v>2</v>
      </c>
      <c r="I22" s="18">
        <f t="shared" si="4"/>
        <v>256</v>
      </c>
      <c r="J22" s="9">
        <v>50</v>
      </c>
      <c r="K22" s="69">
        <f t="shared" si="5"/>
        <v>12800</v>
      </c>
      <c r="L22" s="5" t="s">
        <v>88</v>
      </c>
    </row>
    <row r="23" spans="1:12" ht="27.1" customHeight="1">
      <c r="A23" s="15"/>
      <c r="B23" s="9" t="s">
        <v>219</v>
      </c>
      <c r="C23" s="8" t="s">
        <v>151</v>
      </c>
      <c r="D23" s="1" t="s">
        <v>33</v>
      </c>
      <c r="E23" s="18">
        <v>128</v>
      </c>
      <c r="F23" s="5">
        <v>1</v>
      </c>
      <c r="G23" s="59">
        <f t="shared" si="3"/>
        <v>128</v>
      </c>
      <c r="H23" s="5">
        <v>2</v>
      </c>
      <c r="I23" s="18">
        <f t="shared" si="4"/>
        <v>256</v>
      </c>
      <c r="J23" s="9">
        <v>50</v>
      </c>
      <c r="K23" s="69">
        <f t="shared" si="5"/>
        <v>12800</v>
      </c>
      <c r="L23" s="5" t="s">
        <v>88</v>
      </c>
    </row>
    <row r="24" spans="1:12" ht="25.5" customHeight="1">
      <c r="A24" s="15"/>
      <c r="B24" s="9" t="s">
        <v>220</v>
      </c>
      <c r="C24" s="8" t="s">
        <v>152</v>
      </c>
      <c r="D24" s="1" t="s">
        <v>33</v>
      </c>
      <c r="E24" s="18">
        <v>128</v>
      </c>
      <c r="F24" s="5">
        <v>1</v>
      </c>
      <c r="G24" s="59">
        <f t="shared" si="3"/>
        <v>128</v>
      </c>
      <c r="H24" s="5">
        <v>2</v>
      </c>
      <c r="I24" s="18">
        <f t="shared" si="4"/>
        <v>256</v>
      </c>
      <c r="J24" s="9">
        <v>50</v>
      </c>
      <c r="K24" s="69">
        <f t="shared" si="5"/>
        <v>12800</v>
      </c>
      <c r="L24" s="5" t="s">
        <v>88</v>
      </c>
    </row>
    <row r="25" spans="1:12">
      <c r="A25" s="14"/>
      <c r="B25" s="9" t="s">
        <v>221</v>
      </c>
      <c r="C25" s="8" t="s">
        <v>45</v>
      </c>
      <c r="D25" s="8" t="s">
        <v>158</v>
      </c>
      <c r="E25" s="5">
        <v>128</v>
      </c>
      <c r="F25" s="5">
        <v>1</v>
      </c>
      <c r="G25" s="5">
        <f t="shared" si="3"/>
        <v>128</v>
      </c>
      <c r="H25" s="5">
        <v>0.25</v>
      </c>
      <c r="I25" s="11">
        <f t="shared" si="4"/>
        <v>32</v>
      </c>
      <c r="J25" s="9">
        <v>50</v>
      </c>
      <c r="K25" s="69">
        <f t="shared" si="5"/>
        <v>1600</v>
      </c>
      <c r="L25" s="5" t="s">
        <v>88</v>
      </c>
    </row>
    <row r="26" spans="1:12" ht="25.7">
      <c r="A26" s="17"/>
      <c r="B26" s="9" t="s">
        <v>141</v>
      </c>
      <c r="C26" s="8" t="s">
        <v>143</v>
      </c>
      <c r="D26" s="7" t="s">
        <v>33</v>
      </c>
      <c r="E26" s="5">
        <v>101</v>
      </c>
      <c r="F26" s="5">
        <v>1</v>
      </c>
      <c r="G26" s="10">
        <f t="shared" si="3"/>
        <v>101</v>
      </c>
      <c r="H26" s="5">
        <v>16</v>
      </c>
      <c r="I26" s="11">
        <f t="shared" si="4"/>
        <v>1616</v>
      </c>
      <c r="J26" s="9">
        <v>50</v>
      </c>
      <c r="K26" s="12">
        <f t="shared" si="5"/>
        <v>80800</v>
      </c>
      <c r="L26" s="5" t="s">
        <v>86</v>
      </c>
    </row>
    <row r="27" spans="1:12" ht="25.7">
      <c r="A27" s="17"/>
      <c r="B27" s="9" t="s">
        <v>141</v>
      </c>
      <c r="C27" s="8" t="s">
        <v>144</v>
      </c>
      <c r="D27" s="7" t="s">
        <v>33</v>
      </c>
      <c r="E27" s="5">
        <v>27</v>
      </c>
      <c r="F27" s="5">
        <v>1</v>
      </c>
      <c r="G27" s="10">
        <f t="shared" si="3"/>
        <v>27</v>
      </c>
      <c r="H27" s="5">
        <v>8</v>
      </c>
      <c r="I27" s="11">
        <f t="shared" si="4"/>
        <v>216</v>
      </c>
      <c r="J27" s="9">
        <v>50</v>
      </c>
      <c r="K27" s="12">
        <f t="shared" si="5"/>
        <v>10800</v>
      </c>
      <c r="L27" s="5" t="s">
        <v>87</v>
      </c>
    </row>
    <row r="28" spans="1:12" ht="12.85" customHeight="1">
      <c r="A28" s="15"/>
      <c r="B28" s="9" t="s">
        <v>100</v>
      </c>
      <c r="C28" s="8" t="s">
        <v>81</v>
      </c>
      <c r="D28" s="1" t="s">
        <v>33</v>
      </c>
      <c r="E28" s="18">
        <v>8</v>
      </c>
      <c r="F28" s="5">
        <v>1</v>
      </c>
      <c r="G28" s="59">
        <f>(E28)*(F28)</f>
        <v>8</v>
      </c>
      <c r="H28" s="5">
        <v>2.5</v>
      </c>
      <c r="I28" s="18">
        <f>(G28)*(H28)</f>
        <v>20</v>
      </c>
      <c r="J28" s="9">
        <v>50</v>
      </c>
      <c r="K28" s="69">
        <f>(I28)*(J28)</f>
        <v>1000</v>
      </c>
      <c r="L28" s="5" t="s">
        <v>95</v>
      </c>
    </row>
    <row r="29" spans="1:12" ht="12.85" customHeight="1">
      <c r="A29" s="15"/>
      <c r="B29" s="9" t="s">
        <v>101</v>
      </c>
      <c r="C29" s="8" t="s">
        <v>50</v>
      </c>
      <c r="D29" s="1" t="s">
        <v>33</v>
      </c>
      <c r="E29" s="18">
        <v>2</v>
      </c>
      <c r="F29" s="5">
        <v>1</v>
      </c>
      <c r="G29" s="59">
        <f>(E29)*(F29)</f>
        <v>2</v>
      </c>
      <c r="H29" s="5">
        <v>2</v>
      </c>
      <c r="I29" s="18">
        <f>(G29)*(H29)</f>
        <v>4</v>
      </c>
      <c r="J29" s="9">
        <v>50</v>
      </c>
      <c r="K29" s="69">
        <f>(I29)*(J29)</f>
        <v>200</v>
      </c>
      <c r="L29" s="5" t="s">
        <v>97</v>
      </c>
    </row>
    <row r="30" spans="1:12" ht="12.85" customHeight="1">
      <c r="A30" s="15"/>
      <c r="B30" s="9" t="s">
        <v>106</v>
      </c>
      <c r="C30" s="8" t="s">
        <v>60</v>
      </c>
      <c r="D30" s="1" t="s">
        <v>33</v>
      </c>
      <c r="E30" s="18">
        <v>96</v>
      </c>
      <c r="F30" s="5">
        <v>1</v>
      </c>
      <c r="G30" s="59">
        <f>(E30)*(F30)</f>
        <v>96</v>
      </c>
      <c r="H30" s="5">
        <v>2</v>
      </c>
      <c r="I30" s="18">
        <f>(G30)*(H30)</f>
        <v>192</v>
      </c>
      <c r="J30" s="9">
        <v>50</v>
      </c>
      <c r="K30" s="69">
        <f>(I30)*(J30)</f>
        <v>9600</v>
      </c>
      <c r="L30" s="5" t="s">
        <v>98</v>
      </c>
    </row>
    <row r="31" spans="1:12" ht="12.85" customHeight="1">
      <c r="A31" s="15"/>
      <c r="B31" s="9" t="s">
        <v>103</v>
      </c>
      <c r="C31" s="8" t="s">
        <v>55</v>
      </c>
      <c r="D31" s="1" t="s">
        <v>33</v>
      </c>
      <c r="E31" s="18">
        <v>3</v>
      </c>
      <c r="F31" s="5">
        <v>1</v>
      </c>
      <c r="G31" s="59">
        <f t="shared" ref="G31:G50" si="6">(E31)*(F31)</f>
        <v>3</v>
      </c>
      <c r="H31" s="5">
        <v>2</v>
      </c>
      <c r="I31" s="18">
        <f t="shared" ref="I31:I50" si="7">(G31)*(H31)</f>
        <v>6</v>
      </c>
      <c r="J31" s="9">
        <v>50</v>
      </c>
      <c r="K31" s="69">
        <f t="shared" ref="K31:K50" si="8">(I31)*(J31)</f>
        <v>300</v>
      </c>
      <c r="L31" s="5" t="s">
        <v>99</v>
      </c>
    </row>
    <row r="32" spans="1:12" ht="12.85" customHeight="1">
      <c r="A32" s="15"/>
      <c r="B32" s="9" t="s">
        <v>104</v>
      </c>
      <c r="C32" s="8" t="s">
        <v>56</v>
      </c>
      <c r="D32" s="1" t="s">
        <v>33</v>
      </c>
      <c r="E32" s="18">
        <v>1</v>
      </c>
      <c r="F32" s="5">
        <v>1</v>
      </c>
      <c r="G32" s="59">
        <f t="shared" si="6"/>
        <v>1</v>
      </c>
      <c r="H32" s="5">
        <v>2</v>
      </c>
      <c r="I32" s="18">
        <f t="shared" si="7"/>
        <v>2</v>
      </c>
      <c r="J32" s="9">
        <v>50</v>
      </c>
      <c r="K32" s="69">
        <f t="shared" si="8"/>
        <v>100</v>
      </c>
      <c r="L32" s="5" t="s">
        <v>119</v>
      </c>
    </row>
    <row r="33" spans="1:12" ht="12.85" customHeight="1">
      <c r="A33" s="15"/>
      <c r="B33" s="9" t="s">
        <v>105</v>
      </c>
      <c r="C33" s="8" t="s">
        <v>57</v>
      </c>
      <c r="D33" s="1" t="s">
        <v>33</v>
      </c>
      <c r="E33" s="18">
        <v>107</v>
      </c>
      <c r="F33" s="5">
        <v>1</v>
      </c>
      <c r="G33" s="59">
        <f t="shared" si="6"/>
        <v>107</v>
      </c>
      <c r="H33" s="5">
        <v>2</v>
      </c>
      <c r="I33" s="18">
        <f t="shared" si="7"/>
        <v>214</v>
      </c>
      <c r="J33" s="9">
        <v>50</v>
      </c>
      <c r="K33" s="69">
        <f t="shared" si="8"/>
        <v>10700</v>
      </c>
      <c r="L33" s="5" t="s">
        <v>120</v>
      </c>
    </row>
    <row r="34" spans="1:12" ht="12.85" customHeight="1">
      <c r="A34" s="15"/>
      <c r="B34" s="9" t="s">
        <v>107</v>
      </c>
      <c r="C34" s="8" t="s">
        <v>61</v>
      </c>
      <c r="D34" s="1" t="s">
        <v>33</v>
      </c>
      <c r="E34" s="18">
        <v>107</v>
      </c>
      <c r="F34" s="5">
        <v>1</v>
      </c>
      <c r="G34" s="59">
        <f t="shared" si="6"/>
        <v>107</v>
      </c>
      <c r="H34" s="5">
        <v>2</v>
      </c>
      <c r="I34" s="18">
        <f t="shared" si="7"/>
        <v>214</v>
      </c>
      <c r="J34" s="9">
        <v>50</v>
      </c>
      <c r="K34" s="69">
        <f t="shared" si="8"/>
        <v>10700</v>
      </c>
      <c r="L34" s="5" t="s">
        <v>120</v>
      </c>
    </row>
    <row r="35" spans="1:12" ht="12.85" customHeight="1">
      <c r="A35" s="15"/>
      <c r="B35" s="9" t="s">
        <v>108</v>
      </c>
      <c r="C35" s="8" t="s">
        <v>62</v>
      </c>
      <c r="D35" s="1" t="s">
        <v>33</v>
      </c>
      <c r="E35" s="18">
        <v>0</v>
      </c>
      <c r="F35" s="5">
        <v>1</v>
      </c>
      <c r="G35" s="59">
        <f>(E35)*(F35)</f>
        <v>0</v>
      </c>
      <c r="H35" s="5">
        <v>2</v>
      </c>
      <c r="I35" s="18">
        <f>(G35)*(H35)</f>
        <v>0</v>
      </c>
      <c r="J35" s="9">
        <v>50</v>
      </c>
      <c r="K35" s="69">
        <f>(I35)*(J35)</f>
        <v>0</v>
      </c>
      <c r="L35" s="5" t="s">
        <v>121</v>
      </c>
    </row>
    <row r="36" spans="1:12" ht="12.85" customHeight="1">
      <c r="A36" s="15"/>
      <c r="B36" s="9" t="s">
        <v>145</v>
      </c>
      <c r="C36" s="8" t="s">
        <v>79</v>
      </c>
      <c r="D36" s="1" t="s">
        <v>33</v>
      </c>
      <c r="E36" s="18">
        <v>50</v>
      </c>
      <c r="F36" s="5">
        <v>1</v>
      </c>
      <c r="G36" s="59">
        <f>(E36)*(F36)</f>
        <v>50</v>
      </c>
      <c r="H36" s="5">
        <v>2</v>
      </c>
      <c r="I36" s="18">
        <f>(G36)*(H36)</f>
        <v>100</v>
      </c>
      <c r="J36" s="9">
        <v>50</v>
      </c>
      <c r="K36" s="69">
        <f>(I36)*(J36)</f>
        <v>5000</v>
      </c>
      <c r="L36" s="5" t="s">
        <v>118</v>
      </c>
    </row>
    <row r="37" spans="1:12" ht="12.85" customHeight="1">
      <c r="A37" s="15"/>
      <c r="B37" s="9" t="s">
        <v>147</v>
      </c>
      <c r="C37" s="8" t="s">
        <v>78</v>
      </c>
      <c r="D37" s="1" t="s">
        <v>33</v>
      </c>
      <c r="E37" s="18">
        <v>0</v>
      </c>
      <c r="F37" s="5">
        <v>1</v>
      </c>
      <c r="G37" s="59">
        <f>(E37)*(F37)</f>
        <v>0</v>
      </c>
      <c r="H37" s="5">
        <v>1</v>
      </c>
      <c r="I37" s="18">
        <f>(G37)*(H37)</f>
        <v>0</v>
      </c>
      <c r="J37" s="9">
        <v>50</v>
      </c>
      <c r="K37" s="69">
        <f>(I37)*(J37)</f>
        <v>0</v>
      </c>
      <c r="L37" s="5" t="s">
        <v>122</v>
      </c>
    </row>
    <row r="38" spans="1:12" ht="12.85" customHeight="1">
      <c r="A38" s="15" t="s">
        <v>146</v>
      </c>
      <c r="B38" s="9" t="s">
        <v>223</v>
      </c>
      <c r="C38" s="8" t="s">
        <v>222</v>
      </c>
      <c r="D38" s="1" t="s">
        <v>58</v>
      </c>
      <c r="E38" s="18">
        <v>53</v>
      </c>
      <c r="F38" s="5">
        <v>1</v>
      </c>
      <c r="G38" s="59">
        <f>(E38)*(F38)</f>
        <v>53</v>
      </c>
      <c r="H38" s="5">
        <v>2</v>
      </c>
      <c r="I38" s="18">
        <f>(G38)*(H38)</f>
        <v>106</v>
      </c>
      <c r="J38" s="9">
        <v>50</v>
      </c>
      <c r="K38" s="69">
        <f>(I38)*(J38)</f>
        <v>5300</v>
      </c>
      <c r="L38" s="5" t="s">
        <v>123</v>
      </c>
    </row>
    <row r="39" spans="1:12" ht="12.85" customHeight="1">
      <c r="A39" s="15"/>
      <c r="B39" s="9" t="s">
        <v>224</v>
      </c>
      <c r="C39" s="8" t="s">
        <v>64</v>
      </c>
      <c r="D39" s="1" t="s">
        <v>33</v>
      </c>
      <c r="E39" s="18">
        <v>128</v>
      </c>
      <c r="F39" s="5">
        <v>1</v>
      </c>
      <c r="G39" s="59">
        <f t="shared" si="6"/>
        <v>128</v>
      </c>
      <c r="H39" s="5">
        <v>2</v>
      </c>
      <c r="I39" s="18">
        <f t="shared" si="7"/>
        <v>256</v>
      </c>
      <c r="J39" s="9">
        <v>50</v>
      </c>
      <c r="K39" s="69">
        <f t="shared" si="8"/>
        <v>12800</v>
      </c>
      <c r="L39" s="5" t="s">
        <v>88</v>
      </c>
    </row>
    <row r="40" spans="1:12" ht="12.85" customHeight="1">
      <c r="A40" s="15"/>
      <c r="B40" s="9" t="s">
        <v>224</v>
      </c>
      <c r="C40" s="8" t="s">
        <v>65</v>
      </c>
      <c r="D40" s="1" t="s">
        <v>33</v>
      </c>
      <c r="E40" s="18">
        <v>11</v>
      </c>
      <c r="F40" s="5">
        <v>1</v>
      </c>
      <c r="G40" s="59">
        <f t="shared" si="6"/>
        <v>11</v>
      </c>
      <c r="H40" s="5">
        <v>2</v>
      </c>
      <c r="I40" s="18">
        <f t="shared" si="7"/>
        <v>22</v>
      </c>
      <c r="J40" s="9">
        <v>50</v>
      </c>
      <c r="K40" s="69">
        <f t="shared" si="8"/>
        <v>1100</v>
      </c>
      <c r="L40" s="5" t="s">
        <v>124</v>
      </c>
    </row>
    <row r="41" spans="1:12" ht="12.85" customHeight="1">
      <c r="A41" s="15"/>
      <c r="B41" s="9" t="s">
        <v>224</v>
      </c>
      <c r="C41" s="8" t="s">
        <v>66</v>
      </c>
      <c r="D41" s="1" t="s">
        <v>33</v>
      </c>
      <c r="E41" s="18">
        <v>83</v>
      </c>
      <c r="F41" s="5">
        <v>1</v>
      </c>
      <c r="G41" s="59">
        <f t="shared" si="6"/>
        <v>83</v>
      </c>
      <c r="H41" s="5">
        <v>2</v>
      </c>
      <c r="I41" s="18">
        <f t="shared" si="7"/>
        <v>166</v>
      </c>
      <c r="J41" s="9">
        <v>50</v>
      </c>
      <c r="K41" s="69">
        <f t="shared" si="8"/>
        <v>8300</v>
      </c>
      <c r="L41" s="5" t="s">
        <v>125</v>
      </c>
    </row>
    <row r="42" spans="1:12" ht="25.5" customHeight="1">
      <c r="A42" s="15"/>
      <c r="B42" s="8" t="s">
        <v>225</v>
      </c>
      <c r="C42" s="8" t="s">
        <v>54</v>
      </c>
      <c r="D42" s="1" t="s">
        <v>33</v>
      </c>
      <c r="E42" s="18">
        <v>7</v>
      </c>
      <c r="F42" s="5">
        <v>1</v>
      </c>
      <c r="G42" s="59">
        <f>(E42)*(F42)</f>
        <v>7</v>
      </c>
      <c r="H42" s="5">
        <v>2</v>
      </c>
      <c r="I42" s="18">
        <f>(G42)*(H42)</f>
        <v>14</v>
      </c>
      <c r="J42" s="9">
        <v>50</v>
      </c>
      <c r="K42" s="69">
        <f>(I42)*(J42)</f>
        <v>700</v>
      </c>
      <c r="L42" s="5" t="s">
        <v>126</v>
      </c>
    </row>
    <row r="43" spans="1:12" ht="12.85" customHeight="1">
      <c r="A43" s="15"/>
      <c r="B43" s="9" t="s">
        <v>110</v>
      </c>
      <c r="C43" s="8" t="s">
        <v>67</v>
      </c>
      <c r="D43" s="1" t="s">
        <v>33</v>
      </c>
      <c r="E43" s="18">
        <v>14</v>
      </c>
      <c r="F43" s="5">
        <v>1</v>
      </c>
      <c r="G43" s="59">
        <f t="shared" si="6"/>
        <v>14</v>
      </c>
      <c r="H43" s="5">
        <v>2</v>
      </c>
      <c r="I43" s="18">
        <f t="shared" si="7"/>
        <v>28</v>
      </c>
      <c r="J43" s="9">
        <v>50</v>
      </c>
      <c r="K43" s="69">
        <f t="shared" si="8"/>
        <v>1400</v>
      </c>
      <c r="L43" s="5" t="s">
        <v>127</v>
      </c>
    </row>
    <row r="44" spans="1:12" ht="12.85" customHeight="1">
      <c r="A44" s="15"/>
      <c r="B44" s="9" t="s">
        <v>111</v>
      </c>
      <c r="C44" s="8" t="s">
        <v>159</v>
      </c>
      <c r="D44" s="1" t="s">
        <v>33</v>
      </c>
      <c r="E44" s="18">
        <v>28</v>
      </c>
      <c r="F44" s="5">
        <v>1</v>
      </c>
      <c r="G44" s="59">
        <f t="shared" si="6"/>
        <v>28</v>
      </c>
      <c r="H44" s="5">
        <v>2</v>
      </c>
      <c r="I44" s="18">
        <f t="shared" si="7"/>
        <v>56</v>
      </c>
      <c r="J44" s="9">
        <v>50</v>
      </c>
      <c r="K44" s="69">
        <f t="shared" si="8"/>
        <v>2800</v>
      </c>
      <c r="L44" s="5" t="s">
        <v>128</v>
      </c>
    </row>
    <row r="45" spans="1:12" ht="12.85" customHeight="1">
      <c r="A45" s="15"/>
      <c r="B45" s="9" t="s">
        <v>112</v>
      </c>
      <c r="C45" s="8" t="s">
        <v>160</v>
      </c>
      <c r="D45" s="1" t="s">
        <v>33</v>
      </c>
      <c r="E45" s="18">
        <v>3</v>
      </c>
      <c r="F45" s="5">
        <v>1</v>
      </c>
      <c r="G45" s="59">
        <f t="shared" si="6"/>
        <v>3</v>
      </c>
      <c r="H45" s="5">
        <v>8</v>
      </c>
      <c r="I45" s="18">
        <f t="shared" si="7"/>
        <v>24</v>
      </c>
      <c r="J45" s="9">
        <v>50</v>
      </c>
      <c r="K45" s="69">
        <f t="shared" si="8"/>
        <v>1200</v>
      </c>
      <c r="L45" s="5" t="s">
        <v>129</v>
      </c>
    </row>
    <row r="46" spans="1:12" ht="12.85" customHeight="1">
      <c r="A46" s="15"/>
      <c r="B46" s="9" t="s">
        <v>114</v>
      </c>
      <c r="C46" s="8" t="s">
        <v>68</v>
      </c>
      <c r="D46" s="1" t="s">
        <v>33</v>
      </c>
      <c r="E46" s="18">
        <v>3</v>
      </c>
      <c r="F46" s="5">
        <v>1</v>
      </c>
      <c r="G46" s="59">
        <f t="shared" si="6"/>
        <v>3</v>
      </c>
      <c r="H46" s="5">
        <v>2</v>
      </c>
      <c r="I46" s="18">
        <f t="shared" si="7"/>
        <v>6</v>
      </c>
      <c r="J46" s="9">
        <v>50</v>
      </c>
      <c r="K46" s="69">
        <f t="shared" si="8"/>
        <v>300</v>
      </c>
      <c r="L46" s="5" t="s">
        <v>129</v>
      </c>
    </row>
    <row r="47" spans="1:12" ht="12.85" customHeight="1">
      <c r="A47" s="15"/>
      <c r="B47" s="9" t="s">
        <v>115</v>
      </c>
      <c r="C47" s="8" t="s">
        <v>69</v>
      </c>
      <c r="D47" s="1" t="s">
        <v>33</v>
      </c>
      <c r="E47" s="18">
        <v>35</v>
      </c>
      <c r="F47" s="5">
        <v>1</v>
      </c>
      <c r="G47" s="59">
        <f t="shared" si="6"/>
        <v>35</v>
      </c>
      <c r="H47" s="5">
        <v>2</v>
      </c>
      <c r="I47" s="18">
        <f t="shared" si="7"/>
        <v>70</v>
      </c>
      <c r="J47" s="9">
        <v>50</v>
      </c>
      <c r="K47" s="69">
        <f t="shared" si="8"/>
        <v>3500</v>
      </c>
      <c r="L47" s="5" t="s">
        <v>130</v>
      </c>
    </row>
    <row r="48" spans="1:12" ht="12.85" customHeight="1">
      <c r="A48" s="15"/>
      <c r="B48" s="9" t="s">
        <v>226</v>
      </c>
      <c r="C48" s="8" t="s">
        <v>70</v>
      </c>
      <c r="D48" s="1" t="s">
        <v>33</v>
      </c>
      <c r="E48" s="18">
        <v>17</v>
      </c>
      <c r="F48" s="5">
        <v>1</v>
      </c>
      <c r="G48" s="59">
        <f t="shared" si="6"/>
        <v>17</v>
      </c>
      <c r="H48" s="5">
        <v>2</v>
      </c>
      <c r="I48" s="18">
        <f t="shared" si="7"/>
        <v>34</v>
      </c>
      <c r="J48" s="9">
        <v>50</v>
      </c>
      <c r="K48" s="69">
        <f t="shared" si="8"/>
        <v>1700</v>
      </c>
      <c r="L48" s="5" t="s">
        <v>131</v>
      </c>
    </row>
    <row r="49" spans="1:12" ht="12.85" customHeight="1">
      <c r="A49" s="15"/>
      <c r="B49" s="9" t="s">
        <v>226</v>
      </c>
      <c r="C49" s="8" t="s">
        <v>71</v>
      </c>
      <c r="D49" s="1" t="s">
        <v>33</v>
      </c>
      <c r="E49" s="18">
        <v>17</v>
      </c>
      <c r="F49" s="5">
        <v>1</v>
      </c>
      <c r="G49" s="59">
        <f t="shared" si="6"/>
        <v>17</v>
      </c>
      <c r="H49" s="5">
        <v>2</v>
      </c>
      <c r="I49" s="18">
        <f t="shared" si="7"/>
        <v>34</v>
      </c>
      <c r="J49" s="9">
        <v>50</v>
      </c>
      <c r="K49" s="69">
        <f t="shared" si="8"/>
        <v>1700</v>
      </c>
      <c r="L49" s="5" t="s">
        <v>131</v>
      </c>
    </row>
    <row r="50" spans="1:12" ht="12.85" customHeight="1">
      <c r="A50" s="15"/>
      <c r="B50" s="9" t="s">
        <v>226</v>
      </c>
      <c r="C50" s="8" t="s">
        <v>72</v>
      </c>
      <c r="D50" s="1" t="s">
        <v>33</v>
      </c>
      <c r="E50" s="18">
        <v>17</v>
      </c>
      <c r="F50" s="5">
        <v>1</v>
      </c>
      <c r="G50" s="59">
        <f t="shared" si="6"/>
        <v>17</v>
      </c>
      <c r="H50" s="5">
        <v>2</v>
      </c>
      <c r="I50" s="18">
        <f t="shared" si="7"/>
        <v>34</v>
      </c>
      <c r="J50" s="9">
        <v>50</v>
      </c>
      <c r="K50" s="69">
        <f t="shared" si="8"/>
        <v>1700</v>
      </c>
      <c r="L50" s="5" t="s">
        <v>131</v>
      </c>
    </row>
    <row r="51" spans="1:12" ht="12.85" customHeight="1">
      <c r="A51" s="15"/>
      <c r="B51" s="9" t="s">
        <v>116</v>
      </c>
      <c r="C51" s="8" t="s">
        <v>73</v>
      </c>
      <c r="D51" s="1" t="s">
        <v>33</v>
      </c>
      <c r="E51" s="18">
        <v>69</v>
      </c>
      <c r="F51" s="5">
        <v>1</v>
      </c>
      <c r="G51" s="59">
        <f>(E51)*(F51)</f>
        <v>69</v>
      </c>
      <c r="H51" s="5">
        <v>2</v>
      </c>
      <c r="I51" s="18">
        <f>(G51)*(H51)</f>
        <v>138</v>
      </c>
      <c r="J51" s="9">
        <v>50</v>
      </c>
      <c r="K51" s="69">
        <f>(I51)*(J51)</f>
        <v>6900</v>
      </c>
      <c r="L51" s="5" t="s">
        <v>132</v>
      </c>
    </row>
    <row r="52" spans="1:12" ht="39.75" customHeight="1">
      <c r="A52" s="15"/>
      <c r="B52" s="87" t="s">
        <v>230</v>
      </c>
      <c r="C52" s="8" t="s">
        <v>149</v>
      </c>
      <c r="D52" s="1" t="s">
        <v>155</v>
      </c>
      <c r="E52" s="5">
        <v>64</v>
      </c>
      <c r="F52" s="5">
        <v>1</v>
      </c>
      <c r="G52" s="10">
        <f>(E52)*(F52)</f>
        <v>64</v>
      </c>
      <c r="H52" s="5">
        <v>0.25</v>
      </c>
      <c r="I52" s="11">
        <f>(G52)*(H52)</f>
        <v>16</v>
      </c>
      <c r="J52" s="9">
        <v>50</v>
      </c>
      <c r="K52" s="12">
        <f>(I52)*(J52)</f>
        <v>800</v>
      </c>
      <c r="L52" s="5" t="s">
        <v>133</v>
      </c>
    </row>
    <row r="53" spans="1:12" ht="12.85" customHeight="1">
      <c r="A53" s="15"/>
      <c r="B53" s="9"/>
      <c r="C53" s="8"/>
      <c r="D53" s="1"/>
      <c r="E53" s="18"/>
      <c r="F53" s="5"/>
      <c r="G53" s="59"/>
      <c r="H53" s="5"/>
      <c r="I53" s="18"/>
      <c r="J53" s="9"/>
      <c r="K53" s="69"/>
      <c r="L53" s="5"/>
    </row>
    <row r="54" spans="1:12" s="58" customFormat="1" ht="20.350000000000001" customHeight="1">
      <c r="A54" s="77"/>
      <c r="C54" s="63" t="s">
        <v>35</v>
      </c>
      <c r="D54" s="4"/>
      <c r="E54" s="64"/>
      <c r="F54" s="65"/>
      <c r="G54" s="66">
        <f>SUM(G9:G51)</f>
        <v>2062</v>
      </c>
      <c r="H54" s="65"/>
      <c r="I54" s="66">
        <f>SUM(I9:I51)</f>
        <v>10987</v>
      </c>
      <c r="K54" s="66">
        <f>SUM(K9:K51)</f>
        <v>617990</v>
      </c>
      <c r="L54" s="78"/>
    </row>
    <row r="55" spans="1:12" ht="0.75" customHeight="1">
      <c r="A55" s="15"/>
      <c r="B55" s="68"/>
      <c r="E55" s="67"/>
      <c r="F55" s="51"/>
      <c r="G55" s="67"/>
      <c r="H55" s="51"/>
      <c r="I55" s="67"/>
    </row>
    <row r="56" spans="1:12" ht="0.75" customHeight="1">
      <c r="A56" s="15"/>
      <c r="B56" s="68"/>
      <c r="E56" s="67"/>
      <c r="F56" s="51"/>
      <c r="G56" s="67"/>
      <c r="H56" s="51"/>
      <c r="I56" s="67"/>
    </row>
    <row r="57" spans="1:12" ht="3.95" customHeight="1">
      <c r="A57" s="15"/>
      <c r="B57" s="68"/>
      <c r="E57" s="67"/>
      <c r="F57" s="51"/>
      <c r="G57" s="67"/>
      <c r="H57" s="51"/>
      <c r="I57" s="67"/>
    </row>
    <row r="58" spans="1:12" s="58" customFormat="1" ht="24.8" customHeight="1">
      <c r="A58" s="77"/>
      <c r="B58" s="197" t="s">
        <v>36</v>
      </c>
      <c r="C58" s="198"/>
      <c r="D58" s="3"/>
      <c r="E58" s="56"/>
      <c r="F58" s="57"/>
      <c r="G58" s="56"/>
      <c r="H58" s="57"/>
      <c r="I58" s="56"/>
      <c r="J58" s="54"/>
      <c r="K58" s="74"/>
      <c r="L58" s="57"/>
    </row>
    <row r="59" spans="1:12" ht="25.7">
      <c r="A59" s="15"/>
      <c r="B59" s="9" t="s">
        <v>139</v>
      </c>
      <c r="C59" s="8" t="s">
        <v>186</v>
      </c>
      <c r="D59" s="8" t="s">
        <v>185</v>
      </c>
      <c r="E59" s="5">
        <v>0</v>
      </c>
      <c r="F59" s="5">
        <v>5</v>
      </c>
      <c r="G59" s="5">
        <f t="shared" ref="G59:G75" si="9">(E59)*(F59)</f>
        <v>0</v>
      </c>
      <c r="H59" s="5">
        <v>1</v>
      </c>
      <c r="I59" s="11">
        <f t="shared" ref="I59:I75" si="10">(G59)*(H59)</f>
        <v>0</v>
      </c>
      <c r="J59" s="9">
        <v>0</v>
      </c>
      <c r="K59" s="69">
        <f t="shared" ref="K59:K75" si="11">(I59)*(J59)</f>
        <v>0</v>
      </c>
      <c r="L59" s="5" t="s">
        <v>121</v>
      </c>
    </row>
    <row r="60" spans="1:12" ht="25.7">
      <c r="A60" s="15"/>
      <c r="B60" s="9" t="s">
        <v>234</v>
      </c>
      <c r="C60" s="8" t="s">
        <v>197</v>
      </c>
      <c r="D60" s="1" t="s">
        <v>161</v>
      </c>
      <c r="E60" s="18">
        <v>10</v>
      </c>
      <c r="F60" s="5">
        <v>1</v>
      </c>
      <c r="G60" s="59">
        <f t="shared" si="9"/>
        <v>10</v>
      </c>
      <c r="H60" s="5">
        <v>2</v>
      </c>
      <c r="I60" s="18">
        <f t="shared" si="10"/>
        <v>20</v>
      </c>
      <c r="J60" s="9">
        <v>0</v>
      </c>
      <c r="K60" s="69">
        <f t="shared" si="11"/>
        <v>0</v>
      </c>
      <c r="L60" s="5" t="s">
        <v>88</v>
      </c>
    </row>
    <row r="61" spans="1:12" ht="25.7">
      <c r="A61" s="15"/>
      <c r="B61" s="9" t="s">
        <v>234</v>
      </c>
      <c r="C61" s="8" t="s">
        <v>39</v>
      </c>
      <c r="D61" s="1" t="s">
        <v>40</v>
      </c>
      <c r="E61" s="5">
        <v>0</v>
      </c>
      <c r="F61" s="5">
        <v>1</v>
      </c>
      <c r="G61" s="5">
        <f>(E61)*(F61)</f>
        <v>0</v>
      </c>
      <c r="H61" s="5">
        <v>0.16</v>
      </c>
      <c r="I61" s="11">
        <f>(G61)*(H61)</f>
        <v>0</v>
      </c>
      <c r="J61" s="9">
        <v>0</v>
      </c>
      <c r="K61" s="69">
        <f>(I61)*(J61)</f>
        <v>0</v>
      </c>
      <c r="L61" s="5" t="s">
        <v>121</v>
      </c>
    </row>
    <row r="62" spans="1:12" ht="54" customHeight="1">
      <c r="A62" s="15"/>
      <c r="B62" s="9" t="s">
        <v>234</v>
      </c>
      <c r="C62" s="8" t="s">
        <v>37</v>
      </c>
      <c r="D62" s="1" t="s">
        <v>38</v>
      </c>
      <c r="E62" s="5">
        <v>128</v>
      </c>
      <c r="F62" s="5">
        <v>1</v>
      </c>
      <c r="G62" s="5">
        <f>(E62)*(F62)</f>
        <v>128</v>
      </c>
      <c r="H62" s="5">
        <v>0.25</v>
      </c>
      <c r="I62" s="11">
        <f>(G62)*(H62)</f>
        <v>32</v>
      </c>
      <c r="J62" s="9">
        <v>0</v>
      </c>
      <c r="K62" s="69">
        <f>(I62)*(J62)</f>
        <v>0</v>
      </c>
      <c r="L62" s="5" t="s">
        <v>88</v>
      </c>
    </row>
    <row r="63" spans="1:12" ht="25.7">
      <c r="A63" s="15"/>
      <c r="B63" s="9" t="s">
        <v>234</v>
      </c>
      <c r="C63" s="8" t="s">
        <v>41</v>
      </c>
      <c r="D63" s="1" t="s">
        <v>42</v>
      </c>
      <c r="E63" s="5">
        <v>128</v>
      </c>
      <c r="F63" s="5">
        <v>1</v>
      </c>
      <c r="G63" s="5">
        <f>(E63)*(F63)</f>
        <v>128</v>
      </c>
      <c r="H63" s="5">
        <v>0.16</v>
      </c>
      <c r="I63" s="11">
        <f>(G63)*(H63)</f>
        <v>20.48</v>
      </c>
      <c r="J63" s="9">
        <v>0</v>
      </c>
      <c r="K63" s="69">
        <f>(I63)*(J63)</f>
        <v>0</v>
      </c>
      <c r="L63" s="5" t="s">
        <v>88</v>
      </c>
    </row>
    <row r="64" spans="1:12" ht="25.7">
      <c r="A64" s="15"/>
      <c r="B64" s="9" t="s">
        <v>234</v>
      </c>
      <c r="C64" s="8" t="s">
        <v>43</v>
      </c>
      <c r="D64" s="1" t="s">
        <v>44</v>
      </c>
      <c r="E64" s="5">
        <v>128</v>
      </c>
      <c r="F64" s="5">
        <v>1</v>
      </c>
      <c r="G64" s="5">
        <f>(E64)*(F64)</f>
        <v>128</v>
      </c>
      <c r="H64" s="5">
        <v>0.25</v>
      </c>
      <c r="I64" s="11">
        <f>(G64)*(H64)</f>
        <v>32</v>
      </c>
      <c r="J64" s="9">
        <v>0</v>
      </c>
      <c r="K64" s="69">
        <f>(I64)*(J64)</f>
        <v>0</v>
      </c>
      <c r="L64" s="5" t="s">
        <v>88</v>
      </c>
    </row>
    <row r="65" spans="1:12" ht="25.7">
      <c r="A65" s="15"/>
      <c r="B65" s="9" t="s">
        <v>113</v>
      </c>
      <c r="C65" s="8" t="s">
        <v>198</v>
      </c>
      <c r="D65" s="1" t="s">
        <v>196</v>
      </c>
      <c r="E65" s="18">
        <v>118</v>
      </c>
      <c r="F65" s="5">
        <v>1</v>
      </c>
      <c r="G65" s="59">
        <f>(E65)*(F65)</f>
        <v>118</v>
      </c>
      <c r="H65" s="5">
        <v>1</v>
      </c>
      <c r="I65" s="18">
        <f>(G65)*(H65)</f>
        <v>118</v>
      </c>
      <c r="J65" s="9">
        <v>0</v>
      </c>
      <c r="K65" s="69">
        <f>(I65)*(J65)</f>
        <v>0</v>
      </c>
      <c r="L65" s="5" t="s">
        <v>88</v>
      </c>
    </row>
    <row r="66" spans="1:12">
      <c r="A66" s="16"/>
      <c r="B66" s="6" t="s">
        <v>102</v>
      </c>
      <c r="C66" s="79" t="s">
        <v>193</v>
      </c>
      <c r="D66" s="8" t="s">
        <v>192</v>
      </c>
      <c r="E66" s="18">
        <v>107</v>
      </c>
      <c r="F66" s="5">
        <v>1</v>
      </c>
      <c r="G66" s="59">
        <f t="shared" si="9"/>
        <v>107</v>
      </c>
      <c r="H66" s="5">
        <v>0.25</v>
      </c>
      <c r="I66" s="18">
        <f t="shared" si="10"/>
        <v>26.75</v>
      </c>
      <c r="J66" s="9">
        <v>0</v>
      </c>
      <c r="K66" s="69">
        <f t="shared" si="11"/>
        <v>0</v>
      </c>
      <c r="L66" s="5" t="s">
        <v>120</v>
      </c>
    </row>
    <row r="67" spans="1:12" ht="25.7">
      <c r="A67" s="15"/>
      <c r="B67" s="9" t="s">
        <v>102</v>
      </c>
      <c r="C67" s="8" t="s">
        <v>52</v>
      </c>
      <c r="D67" s="1" t="s">
        <v>163</v>
      </c>
      <c r="E67" s="18">
        <v>107</v>
      </c>
      <c r="F67" s="5">
        <v>1</v>
      </c>
      <c r="G67" s="59">
        <f t="shared" si="9"/>
        <v>107</v>
      </c>
      <c r="H67" s="5">
        <v>2</v>
      </c>
      <c r="I67" s="18">
        <f t="shared" si="10"/>
        <v>214</v>
      </c>
      <c r="J67" s="9">
        <v>0</v>
      </c>
      <c r="K67" s="69">
        <f t="shared" si="11"/>
        <v>0</v>
      </c>
      <c r="L67" s="5" t="s">
        <v>120</v>
      </c>
    </row>
    <row r="68" spans="1:12" ht="25.7">
      <c r="A68" s="15"/>
      <c r="B68" s="9" t="s">
        <v>227</v>
      </c>
      <c r="C68" s="8" t="s">
        <v>53</v>
      </c>
      <c r="D68" s="1" t="s">
        <v>164</v>
      </c>
      <c r="E68" s="18">
        <v>107</v>
      </c>
      <c r="F68" s="5">
        <v>1</v>
      </c>
      <c r="G68" s="59">
        <f t="shared" si="9"/>
        <v>107</v>
      </c>
      <c r="H68" s="5">
        <v>0.5</v>
      </c>
      <c r="I68" s="18">
        <f t="shared" si="10"/>
        <v>53.5</v>
      </c>
      <c r="J68" s="9">
        <v>0</v>
      </c>
      <c r="K68" s="69">
        <f t="shared" si="11"/>
        <v>0</v>
      </c>
      <c r="L68" s="5" t="s">
        <v>120</v>
      </c>
    </row>
    <row r="69" spans="1:12" ht="25.7">
      <c r="A69" s="15"/>
      <c r="B69" s="9" t="s">
        <v>140</v>
      </c>
      <c r="C69" s="8" t="s">
        <v>51</v>
      </c>
      <c r="D69" s="1" t="s">
        <v>165</v>
      </c>
      <c r="E69" s="18">
        <v>107</v>
      </c>
      <c r="F69" s="5">
        <v>1</v>
      </c>
      <c r="G69" s="59">
        <f t="shared" si="9"/>
        <v>107</v>
      </c>
      <c r="H69" s="5">
        <v>2</v>
      </c>
      <c r="I69" s="18">
        <f t="shared" si="10"/>
        <v>214</v>
      </c>
      <c r="J69" s="9">
        <v>0</v>
      </c>
      <c r="K69" s="69">
        <f t="shared" si="11"/>
        <v>0</v>
      </c>
      <c r="L69" s="5" t="s">
        <v>120</v>
      </c>
    </row>
    <row r="70" spans="1:12" ht="25.7">
      <c r="A70" s="15"/>
      <c r="B70" s="9" t="s">
        <v>109</v>
      </c>
      <c r="C70" s="8" t="s">
        <v>63</v>
      </c>
      <c r="D70" s="1" t="s">
        <v>166</v>
      </c>
      <c r="E70" s="18">
        <v>107</v>
      </c>
      <c r="F70" s="5">
        <v>1</v>
      </c>
      <c r="G70" s="59">
        <f t="shared" si="9"/>
        <v>107</v>
      </c>
      <c r="H70" s="5">
        <v>2</v>
      </c>
      <c r="I70" s="18">
        <f t="shared" si="10"/>
        <v>214</v>
      </c>
      <c r="J70" s="9">
        <v>0</v>
      </c>
      <c r="K70" s="69">
        <f t="shared" si="11"/>
        <v>0</v>
      </c>
      <c r="L70" s="5" t="s">
        <v>120</v>
      </c>
    </row>
    <row r="71" spans="1:12">
      <c r="A71" s="16"/>
      <c r="B71" s="6" t="s">
        <v>190</v>
      </c>
      <c r="C71" s="79" t="s">
        <v>189</v>
      </c>
      <c r="D71" s="8" t="s">
        <v>191</v>
      </c>
      <c r="E71" s="18">
        <v>107</v>
      </c>
      <c r="F71" s="5">
        <v>1</v>
      </c>
      <c r="G71" s="59">
        <f>(E71)*(F71)</f>
        <v>107</v>
      </c>
      <c r="H71" s="5">
        <v>0.25</v>
      </c>
      <c r="I71" s="18">
        <f>(G71)*(H71)</f>
        <v>26.75</v>
      </c>
      <c r="J71" s="9">
        <v>0</v>
      </c>
      <c r="K71" s="69">
        <f>(I71)*(J71)</f>
        <v>0</v>
      </c>
      <c r="L71" s="5" t="s">
        <v>120</v>
      </c>
    </row>
    <row r="72" spans="1:12" ht="25.7">
      <c r="A72" s="15"/>
      <c r="B72" s="9" t="s">
        <v>224</v>
      </c>
      <c r="C72" s="8" t="s">
        <v>135</v>
      </c>
      <c r="D72" s="1" t="s">
        <v>167</v>
      </c>
      <c r="E72" s="5">
        <v>128</v>
      </c>
      <c r="F72" s="5">
        <v>1</v>
      </c>
      <c r="G72" s="5">
        <f t="shared" si="9"/>
        <v>128</v>
      </c>
      <c r="H72" s="5">
        <v>0.16</v>
      </c>
      <c r="I72" s="11">
        <f t="shared" si="10"/>
        <v>20.48</v>
      </c>
      <c r="J72" s="9">
        <v>0</v>
      </c>
      <c r="K72" s="69">
        <f t="shared" si="11"/>
        <v>0</v>
      </c>
      <c r="L72" s="51" t="s">
        <v>88</v>
      </c>
    </row>
    <row r="73" spans="1:12" ht="25.7">
      <c r="A73" s="15"/>
      <c r="B73" s="9" t="s">
        <v>228</v>
      </c>
      <c r="C73" s="8" t="s">
        <v>76</v>
      </c>
      <c r="D73" s="1" t="s">
        <v>169</v>
      </c>
      <c r="E73" s="18">
        <v>5</v>
      </c>
      <c r="F73" s="5">
        <v>1</v>
      </c>
      <c r="G73" s="59">
        <f t="shared" si="9"/>
        <v>5</v>
      </c>
      <c r="H73" s="5">
        <v>2</v>
      </c>
      <c r="I73" s="18">
        <f t="shared" si="10"/>
        <v>10</v>
      </c>
      <c r="J73" s="9">
        <v>0</v>
      </c>
      <c r="K73" s="69">
        <f t="shared" si="11"/>
        <v>0</v>
      </c>
      <c r="L73" s="5" t="s">
        <v>134</v>
      </c>
    </row>
    <row r="74" spans="1:12" ht="25.7">
      <c r="A74" s="15"/>
      <c r="B74" s="9" t="s">
        <v>229</v>
      </c>
      <c r="C74" s="8" t="s">
        <v>74</v>
      </c>
      <c r="D74" s="1" t="s">
        <v>168</v>
      </c>
      <c r="E74" s="18">
        <v>19</v>
      </c>
      <c r="F74" s="5">
        <v>1</v>
      </c>
      <c r="G74" s="59">
        <f t="shared" si="9"/>
        <v>19</v>
      </c>
      <c r="H74" s="5">
        <v>2</v>
      </c>
      <c r="I74" s="18">
        <f t="shared" si="10"/>
        <v>38</v>
      </c>
      <c r="J74" s="9">
        <v>0</v>
      </c>
      <c r="K74" s="69">
        <f t="shared" si="11"/>
        <v>0</v>
      </c>
      <c r="L74" s="5" t="s">
        <v>231</v>
      </c>
    </row>
    <row r="75" spans="1:12" ht="25.7">
      <c r="A75" s="15"/>
      <c r="B75" s="9" t="s">
        <v>226</v>
      </c>
      <c r="C75" s="8" t="s">
        <v>75</v>
      </c>
      <c r="D75" s="1" t="s">
        <v>170</v>
      </c>
      <c r="E75" s="18">
        <v>5</v>
      </c>
      <c r="F75" s="5">
        <v>1</v>
      </c>
      <c r="G75" s="59">
        <f t="shared" si="9"/>
        <v>5</v>
      </c>
      <c r="H75" s="5">
        <v>2</v>
      </c>
      <c r="I75" s="18">
        <f t="shared" si="10"/>
        <v>10</v>
      </c>
      <c r="J75" s="9">
        <v>0</v>
      </c>
      <c r="K75" s="69">
        <f t="shared" si="11"/>
        <v>0</v>
      </c>
      <c r="L75" s="5" t="s">
        <v>134</v>
      </c>
    </row>
    <row r="76" spans="1:12">
      <c r="A76" s="80"/>
      <c r="C76" s="58" t="s">
        <v>35</v>
      </c>
      <c r="G76" s="66">
        <f>SUM(G59:G75)</f>
        <v>1311</v>
      </c>
      <c r="I76" s="66">
        <f>SUM(I59:I75)</f>
        <v>1049.96</v>
      </c>
      <c r="K76" s="66">
        <f>SUM(K59:K75)</f>
        <v>0</v>
      </c>
    </row>
    <row r="77" spans="1:12">
      <c r="A77" s="80"/>
      <c r="B77" s="70" t="s">
        <v>117</v>
      </c>
      <c r="G77" s="66"/>
      <c r="I77" s="66"/>
      <c r="K77" s="66"/>
    </row>
    <row r="78" spans="1:12">
      <c r="A78" s="80"/>
      <c r="B78" s="85" t="s">
        <v>85</v>
      </c>
      <c r="C78" s="193" t="s">
        <v>80</v>
      </c>
      <c r="D78" s="194"/>
      <c r="E78" s="194"/>
      <c r="F78" s="194"/>
      <c r="G78" s="194"/>
      <c r="H78" s="194"/>
      <c r="I78" s="194"/>
    </row>
    <row r="79" spans="1:12" ht="25.5" customHeight="1">
      <c r="A79" s="80"/>
      <c r="B79" s="85" t="s">
        <v>86</v>
      </c>
      <c r="C79" s="193" t="s">
        <v>204</v>
      </c>
      <c r="D79" s="194"/>
      <c r="E79" s="194"/>
      <c r="F79" s="194"/>
      <c r="G79" s="194"/>
      <c r="H79" s="194"/>
      <c r="I79" s="194"/>
      <c r="J79" s="194"/>
      <c r="K79" s="194"/>
    </row>
    <row r="80" spans="1:12" ht="25.5" customHeight="1">
      <c r="A80" s="80"/>
      <c r="B80" s="85" t="s">
        <v>87</v>
      </c>
      <c r="C80" s="193" t="s">
        <v>205</v>
      </c>
      <c r="D80" s="194"/>
      <c r="E80" s="194"/>
      <c r="F80" s="194"/>
      <c r="G80" s="194"/>
      <c r="H80" s="194"/>
      <c r="I80" s="194"/>
      <c r="J80" s="194"/>
      <c r="K80" s="194"/>
    </row>
    <row r="81" spans="1:12" ht="25.5" customHeight="1">
      <c r="A81" s="80"/>
      <c r="B81" s="85" t="s">
        <v>88</v>
      </c>
      <c r="C81" s="193" t="s">
        <v>207</v>
      </c>
      <c r="D81" s="194"/>
      <c r="E81" s="194"/>
      <c r="F81" s="194"/>
      <c r="G81" s="194"/>
      <c r="H81" s="194"/>
      <c r="I81" s="194"/>
      <c r="J81" s="194"/>
      <c r="K81" s="194"/>
    </row>
    <row r="82" spans="1:12" ht="24.8" customHeight="1">
      <c r="A82" s="80"/>
      <c r="B82" s="85" t="s">
        <v>89</v>
      </c>
      <c r="C82" s="193" t="s">
        <v>203</v>
      </c>
      <c r="D82" s="200"/>
      <c r="E82" s="200"/>
      <c r="F82" s="200"/>
      <c r="G82" s="200"/>
      <c r="H82" s="200"/>
      <c r="I82" s="200"/>
      <c r="J82" s="200"/>
      <c r="K82" s="200"/>
      <c r="L82" s="200"/>
    </row>
    <row r="83" spans="1:12" ht="25.5" customHeight="1">
      <c r="A83" s="80"/>
      <c r="B83" s="85" t="s">
        <v>90</v>
      </c>
      <c r="C83" s="193" t="s">
        <v>232</v>
      </c>
      <c r="D83" s="194"/>
      <c r="E83" s="194"/>
      <c r="F83" s="194"/>
      <c r="G83" s="194"/>
      <c r="H83" s="194"/>
      <c r="I83" s="194"/>
      <c r="J83" s="194"/>
      <c r="K83" s="194"/>
    </row>
    <row r="84" spans="1:12">
      <c r="A84" s="80"/>
      <c r="B84" s="85" t="s">
        <v>91</v>
      </c>
      <c r="C84" s="193" t="s">
        <v>233</v>
      </c>
      <c r="D84" s="194"/>
      <c r="E84" s="194"/>
      <c r="F84" s="194"/>
      <c r="G84" s="194"/>
      <c r="H84" s="194"/>
      <c r="I84" s="194"/>
      <c r="J84" s="194"/>
      <c r="K84" s="194"/>
    </row>
    <row r="85" spans="1:12">
      <c r="A85" s="80"/>
      <c r="B85" s="85" t="s">
        <v>92</v>
      </c>
      <c r="C85" s="71" t="s">
        <v>206</v>
      </c>
      <c r="D85" s="82"/>
      <c r="E85" s="82"/>
      <c r="F85" s="82"/>
      <c r="G85" s="82"/>
      <c r="H85" s="82"/>
      <c r="I85" s="82"/>
      <c r="J85" s="82"/>
      <c r="K85" s="82"/>
    </row>
    <row r="86" spans="1:12" ht="25.5" customHeight="1">
      <c r="A86" s="80"/>
      <c r="B86" s="85" t="s">
        <v>93</v>
      </c>
      <c r="C86" s="193" t="s">
        <v>173</v>
      </c>
      <c r="D86" s="201"/>
      <c r="E86" s="201"/>
      <c r="F86" s="201"/>
      <c r="G86" s="201"/>
      <c r="H86" s="201"/>
      <c r="I86" s="201"/>
      <c r="J86" s="201"/>
      <c r="K86" s="201"/>
    </row>
    <row r="87" spans="1:12">
      <c r="A87" s="80"/>
      <c r="B87" s="85" t="s">
        <v>94</v>
      </c>
      <c r="C87" s="193" t="s">
        <v>82</v>
      </c>
      <c r="D87" s="194"/>
      <c r="E87" s="194"/>
      <c r="F87" s="194"/>
      <c r="G87" s="194"/>
      <c r="H87" s="194"/>
      <c r="I87" s="194"/>
      <c r="J87" s="194"/>
      <c r="K87" s="194"/>
    </row>
    <row r="88" spans="1:12">
      <c r="A88" s="80"/>
      <c r="B88" s="85" t="s">
        <v>95</v>
      </c>
      <c r="C88" s="193" t="s">
        <v>187</v>
      </c>
      <c r="D88" s="194"/>
      <c r="E88" s="194"/>
      <c r="F88" s="194"/>
      <c r="G88" s="194"/>
      <c r="H88" s="194"/>
      <c r="I88" s="194"/>
      <c r="J88" s="194"/>
      <c r="K88" s="194"/>
    </row>
    <row r="89" spans="1:12">
      <c r="A89" s="80"/>
      <c r="B89" s="85" t="s">
        <v>97</v>
      </c>
      <c r="C89" s="193" t="s">
        <v>84</v>
      </c>
      <c r="D89" s="194"/>
      <c r="E89" s="194"/>
      <c r="F89" s="194"/>
      <c r="G89" s="194"/>
      <c r="H89" s="194"/>
      <c r="I89" s="194"/>
      <c r="J89" s="194"/>
      <c r="K89" s="194"/>
    </row>
    <row r="90" spans="1:12">
      <c r="A90" s="80"/>
      <c r="B90" s="85" t="s">
        <v>98</v>
      </c>
      <c r="C90" s="193" t="s">
        <v>83</v>
      </c>
      <c r="D90" s="194"/>
      <c r="E90" s="194"/>
      <c r="F90" s="194"/>
      <c r="G90" s="194"/>
      <c r="H90" s="194"/>
      <c r="I90" s="194"/>
      <c r="J90" s="194"/>
      <c r="K90" s="194"/>
    </row>
    <row r="91" spans="1:12">
      <c r="A91" s="80"/>
      <c r="B91" s="85" t="s">
        <v>99</v>
      </c>
      <c r="C91" s="193" t="s">
        <v>174</v>
      </c>
      <c r="D91" s="194"/>
      <c r="E91" s="194"/>
      <c r="F91" s="194"/>
      <c r="G91" s="194"/>
      <c r="H91" s="194"/>
      <c r="I91" s="194"/>
      <c r="J91" s="194"/>
      <c r="K91" s="194"/>
    </row>
    <row r="92" spans="1:12">
      <c r="A92" s="80"/>
      <c r="B92" s="85" t="s">
        <v>119</v>
      </c>
      <c r="C92" s="193" t="s">
        <v>175</v>
      </c>
      <c r="D92" s="194"/>
      <c r="E92" s="194"/>
      <c r="F92" s="194"/>
      <c r="G92" s="194"/>
      <c r="H92" s="194"/>
      <c r="I92" s="194"/>
      <c r="J92" s="194"/>
      <c r="K92" s="194"/>
    </row>
    <row r="93" spans="1:12">
      <c r="A93" s="80"/>
      <c r="B93" s="85" t="s">
        <v>120</v>
      </c>
      <c r="C93" s="193" t="s">
        <v>176</v>
      </c>
      <c r="D93" s="194"/>
      <c r="E93" s="194"/>
      <c r="F93" s="194"/>
      <c r="G93" s="194"/>
      <c r="H93" s="194"/>
      <c r="I93" s="194"/>
      <c r="J93" s="194"/>
      <c r="K93" s="194"/>
    </row>
    <row r="94" spans="1:12">
      <c r="A94" s="80"/>
      <c r="B94" s="85" t="s">
        <v>121</v>
      </c>
      <c r="C94" s="193" t="s">
        <v>156</v>
      </c>
      <c r="D94" s="194"/>
      <c r="E94" s="194"/>
      <c r="F94" s="194"/>
      <c r="G94" s="194"/>
      <c r="H94" s="194"/>
      <c r="I94" s="194"/>
      <c r="J94" s="194"/>
      <c r="K94" s="194"/>
    </row>
    <row r="95" spans="1:12">
      <c r="A95" s="80"/>
      <c r="B95" s="85" t="s">
        <v>118</v>
      </c>
      <c r="C95" s="193" t="s">
        <v>138</v>
      </c>
      <c r="D95" s="194"/>
      <c r="E95" s="194"/>
      <c r="F95" s="194"/>
      <c r="G95" s="194"/>
      <c r="H95" s="194"/>
      <c r="I95" s="194"/>
      <c r="J95" s="194"/>
      <c r="K95" s="194"/>
    </row>
    <row r="96" spans="1:12">
      <c r="A96" s="80"/>
      <c r="B96" s="85" t="s">
        <v>122</v>
      </c>
      <c r="C96" s="193" t="s">
        <v>208</v>
      </c>
      <c r="D96" s="194"/>
      <c r="E96" s="194"/>
      <c r="F96" s="194"/>
      <c r="G96" s="194"/>
      <c r="H96" s="194"/>
      <c r="I96" s="194"/>
      <c r="J96" s="194"/>
      <c r="K96" s="194"/>
    </row>
    <row r="97" spans="1:11">
      <c r="A97" s="80"/>
      <c r="B97" s="85" t="s">
        <v>123</v>
      </c>
      <c r="C97" s="193" t="s">
        <v>188</v>
      </c>
      <c r="D97" s="194"/>
      <c r="E97" s="194"/>
      <c r="F97" s="194"/>
      <c r="G97" s="194"/>
      <c r="H97" s="194"/>
      <c r="I97" s="194"/>
      <c r="J97" s="194"/>
      <c r="K97" s="194"/>
    </row>
    <row r="98" spans="1:11">
      <c r="A98" s="80"/>
      <c r="B98" s="85" t="s">
        <v>124</v>
      </c>
      <c r="C98" s="193" t="s">
        <v>177</v>
      </c>
      <c r="D98" s="194"/>
      <c r="E98" s="194"/>
      <c r="F98" s="194"/>
      <c r="G98" s="194"/>
      <c r="H98" s="194"/>
      <c r="I98" s="194"/>
      <c r="J98" s="194"/>
      <c r="K98" s="194"/>
    </row>
    <row r="99" spans="1:11" ht="27.1" customHeight="1">
      <c r="A99" s="80"/>
      <c r="B99" s="85" t="s">
        <v>125</v>
      </c>
      <c r="C99" s="193" t="s">
        <v>157</v>
      </c>
      <c r="D99" s="194"/>
      <c r="E99" s="194"/>
      <c r="F99" s="194"/>
      <c r="G99" s="194"/>
      <c r="H99" s="194"/>
      <c r="I99" s="194"/>
      <c r="J99" s="194"/>
      <c r="K99" s="194"/>
    </row>
    <row r="100" spans="1:11">
      <c r="A100" s="80"/>
      <c r="B100" s="85" t="s">
        <v>126</v>
      </c>
      <c r="C100" s="193" t="s">
        <v>184</v>
      </c>
      <c r="D100" s="194"/>
      <c r="E100" s="194"/>
      <c r="F100" s="194"/>
      <c r="G100" s="194"/>
      <c r="H100" s="194"/>
      <c r="I100" s="194"/>
      <c r="J100" s="194"/>
      <c r="K100" s="194"/>
    </row>
    <row r="101" spans="1:11">
      <c r="A101" s="80"/>
      <c r="B101" s="85" t="s">
        <v>127</v>
      </c>
      <c r="C101" s="193" t="s">
        <v>178</v>
      </c>
      <c r="D101" s="194"/>
      <c r="E101" s="194"/>
      <c r="F101" s="194"/>
      <c r="G101" s="194"/>
      <c r="H101" s="194"/>
      <c r="I101" s="194"/>
      <c r="J101" s="194"/>
      <c r="K101" s="194"/>
    </row>
    <row r="102" spans="1:11">
      <c r="A102" s="80"/>
      <c r="B102" s="85" t="s">
        <v>128</v>
      </c>
      <c r="C102" s="193" t="s">
        <v>179</v>
      </c>
      <c r="D102" s="194"/>
      <c r="E102" s="194"/>
      <c r="F102" s="194"/>
      <c r="G102" s="194"/>
      <c r="H102" s="194"/>
      <c r="I102" s="194"/>
      <c r="J102" s="194"/>
      <c r="K102" s="194"/>
    </row>
    <row r="103" spans="1:11">
      <c r="A103" s="80"/>
      <c r="B103" s="85" t="s">
        <v>129</v>
      </c>
      <c r="C103" s="193" t="s">
        <v>174</v>
      </c>
      <c r="D103" s="194"/>
      <c r="E103" s="194"/>
      <c r="F103" s="194"/>
      <c r="G103" s="194"/>
      <c r="H103" s="194"/>
      <c r="I103" s="194"/>
      <c r="J103" s="194"/>
      <c r="K103" s="194"/>
    </row>
    <row r="104" spans="1:11">
      <c r="A104" s="80"/>
      <c r="B104" s="85" t="s">
        <v>130</v>
      </c>
      <c r="C104" s="193" t="s">
        <v>180</v>
      </c>
      <c r="D104" s="194"/>
      <c r="E104" s="194"/>
      <c r="F104" s="194"/>
      <c r="G104" s="194"/>
      <c r="H104" s="194"/>
      <c r="I104" s="194"/>
      <c r="J104" s="194"/>
      <c r="K104" s="194"/>
    </row>
    <row r="105" spans="1:11">
      <c r="A105" s="80"/>
      <c r="B105" s="85" t="s">
        <v>131</v>
      </c>
      <c r="C105" s="193" t="s">
        <v>181</v>
      </c>
      <c r="D105" s="194"/>
      <c r="E105" s="194"/>
      <c r="F105" s="194"/>
      <c r="G105" s="194"/>
      <c r="H105" s="194"/>
      <c r="I105" s="194"/>
      <c r="J105" s="194"/>
      <c r="K105" s="194"/>
    </row>
    <row r="106" spans="1:11">
      <c r="A106" s="80"/>
      <c r="B106" s="85" t="s">
        <v>132</v>
      </c>
      <c r="C106" s="193" t="s">
        <v>182</v>
      </c>
      <c r="D106" s="194"/>
      <c r="E106" s="194"/>
      <c r="F106" s="194"/>
      <c r="G106" s="194"/>
      <c r="H106" s="194"/>
      <c r="I106" s="194"/>
      <c r="J106" s="194"/>
      <c r="K106" s="194"/>
    </row>
    <row r="107" spans="1:11">
      <c r="A107" s="80"/>
      <c r="B107" s="85" t="s">
        <v>133</v>
      </c>
      <c r="C107" s="60" t="s">
        <v>171</v>
      </c>
      <c r="D107" s="82"/>
      <c r="E107" s="82"/>
      <c r="F107" s="82"/>
      <c r="G107" s="82"/>
      <c r="H107" s="82"/>
      <c r="I107" s="82"/>
      <c r="J107" s="82"/>
      <c r="K107" s="82"/>
    </row>
    <row r="108" spans="1:11" ht="12.85" customHeight="1">
      <c r="A108" s="80"/>
      <c r="B108" s="85" t="s">
        <v>134</v>
      </c>
      <c r="C108" s="193" t="s">
        <v>183</v>
      </c>
      <c r="D108" s="194"/>
      <c r="E108" s="194"/>
      <c r="F108" s="194"/>
      <c r="G108" s="194"/>
      <c r="H108" s="194"/>
      <c r="I108" s="194"/>
      <c r="J108" s="194"/>
      <c r="K108" s="194"/>
    </row>
    <row r="109" spans="1:11">
      <c r="A109" s="80"/>
      <c r="B109" s="85" t="s">
        <v>231</v>
      </c>
      <c r="C109" s="13" t="s">
        <v>172</v>
      </c>
      <c r="D109" s="13"/>
      <c r="H109" s="13"/>
      <c r="I109" s="13"/>
      <c r="K109" s="13"/>
    </row>
    <row r="110" spans="1:11">
      <c r="B110" s="86"/>
    </row>
    <row r="111" spans="1:11">
      <c r="A111" s="80"/>
      <c r="B111" s="85"/>
    </row>
    <row r="112" spans="1:11">
      <c r="A112" s="80"/>
      <c r="B112" s="85"/>
    </row>
    <row r="113" spans="1:3">
      <c r="A113" s="80"/>
      <c r="B113" s="81"/>
      <c r="C113" s="63"/>
    </row>
    <row r="114" spans="1:3">
      <c r="A114" s="80"/>
      <c r="B114" s="81"/>
    </row>
    <row r="115" spans="1:3">
      <c r="A115" s="80"/>
      <c r="B115" s="81"/>
    </row>
    <row r="116" spans="1:3">
      <c r="A116" s="80"/>
      <c r="B116" s="81"/>
    </row>
    <row r="117" spans="1:3">
      <c r="A117" s="80"/>
      <c r="B117" s="81"/>
      <c r="C117" s="63"/>
    </row>
    <row r="118" spans="1:3">
      <c r="A118" s="80"/>
      <c r="B118" s="81"/>
    </row>
    <row r="119" spans="1:3">
      <c r="A119" s="80"/>
      <c r="B119" s="81"/>
    </row>
    <row r="120" spans="1:3">
      <c r="A120" s="80"/>
      <c r="B120" s="81"/>
    </row>
    <row r="121" spans="1:3">
      <c r="A121" s="80"/>
      <c r="B121" s="81"/>
    </row>
    <row r="122" spans="1:3">
      <c r="A122" s="80"/>
      <c r="B122" s="81"/>
    </row>
    <row r="123" spans="1:3">
      <c r="A123" s="80"/>
      <c r="B123" s="81"/>
    </row>
    <row r="124" spans="1:3">
      <c r="A124" s="80"/>
      <c r="B124" s="81"/>
    </row>
    <row r="125" spans="1:3">
      <c r="A125" s="80"/>
    </row>
    <row r="126" spans="1:3">
      <c r="A126" s="80"/>
    </row>
    <row r="127" spans="1:3">
      <c r="A127" s="80"/>
    </row>
    <row r="128" spans="1:3">
      <c r="A128" s="80"/>
    </row>
    <row r="129" spans="1:1">
      <c r="A129" s="80"/>
    </row>
    <row r="130" spans="1:1">
      <c r="A130" s="80"/>
    </row>
    <row r="131" spans="1:1">
      <c r="A131" s="80"/>
    </row>
    <row r="132" spans="1:1">
      <c r="A132" s="80"/>
    </row>
    <row r="133" spans="1:1">
      <c r="A133" s="80"/>
    </row>
    <row r="134" spans="1:1">
      <c r="A134" s="80"/>
    </row>
    <row r="135" spans="1:1">
      <c r="A135" s="80"/>
    </row>
    <row r="136" spans="1:1">
      <c r="A136" s="80"/>
    </row>
    <row r="137" spans="1:1">
      <c r="A137" s="80"/>
    </row>
    <row r="138" spans="1:1">
      <c r="A138" s="80"/>
    </row>
    <row r="139" spans="1:1">
      <c r="A139" s="80"/>
    </row>
    <row r="140" spans="1:1">
      <c r="A140" s="80"/>
    </row>
    <row r="141" spans="1:1">
      <c r="A141" s="80"/>
    </row>
    <row r="142" spans="1:1">
      <c r="A142" s="80"/>
    </row>
    <row r="143" spans="1:1">
      <c r="A143" s="80"/>
    </row>
    <row r="144" spans="1:1">
      <c r="A144" s="80"/>
    </row>
    <row r="145" spans="1:1">
      <c r="A145" s="80"/>
    </row>
    <row r="146" spans="1:1">
      <c r="A146" s="80"/>
    </row>
    <row r="147" spans="1:1">
      <c r="A147" s="80"/>
    </row>
    <row r="148" spans="1:1">
      <c r="A148" s="80"/>
    </row>
    <row r="149" spans="1:1">
      <c r="A149" s="80"/>
    </row>
    <row r="150" spans="1:1">
      <c r="A150" s="80"/>
    </row>
    <row r="151" spans="1:1">
      <c r="A151" s="80"/>
    </row>
    <row r="152" spans="1:1">
      <c r="A152" s="80"/>
    </row>
    <row r="153" spans="1:1">
      <c r="A153" s="80"/>
    </row>
    <row r="154" spans="1:1">
      <c r="A154" s="80"/>
    </row>
    <row r="155" spans="1:1">
      <c r="A155" s="80"/>
    </row>
    <row r="156" spans="1:1">
      <c r="A156" s="80"/>
    </row>
    <row r="157" spans="1:1">
      <c r="A157" s="80"/>
    </row>
    <row r="158" spans="1:1">
      <c r="A158" s="80"/>
    </row>
    <row r="159" spans="1:1">
      <c r="A159" s="80"/>
    </row>
    <row r="160" spans="1:1">
      <c r="A160" s="80"/>
    </row>
    <row r="161" spans="1:1">
      <c r="A161" s="80"/>
    </row>
    <row r="162" spans="1:1">
      <c r="A162" s="80"/>
    </row>
    <row r="163" spans="1:1">
      <c r="A163" s="80"/>
    </row>
    <row r="164" spans="1:1">
      <c r="A164" s="80"/>
    </row>
    <row r="165" spans="1:1">
      <c r="A165" s="80"/>
    </row>
    <row r="166" spans="1:1">
      <c r="A166" s="80"/>
    </row>
    <row r="167" spans="1:1">
      <c r="A167" s="80"/>
    </row>
    <row r="168" spans="1:1">
      <c r="A168" s="80"/>
    </row>
    <row r="169" spans="1:1">
      <c r="A169" s="80"/>
    </row>
    <row r="170" spans="1:1">
      <c r="A170" s="80"/>
    </row>
    <row r="171" spans="1:1">
      <c r="A171" s="80"/>
    </row>
    <row r="172" spans="1:1">
      <c r="A172" s="80"/>
    </row>
    <row r="173" spans="1:1">
      <c r="A173" s="80"/>
    </row>
    <row r="174" spans="1:1">
      <c r="A174" s="80"/>
    </row>
    <row r="175" spans="1:1">
      <c r="A175" s="80"/>
    </row>
    <row r="176" spans="1:1">
      <c r="A176" s="80"/>
    </row>
    <row r="177" spans="1:1">
      <c r="A177" s="80"/>
    </row>
    <row r="178" spans="1:1">
      <c r="A178" s="80"/>
    </row>
    <row r="179" spans="1:1">
      <c r="A179" s="80"/>
    </row>
    <row r="180" spans="1:1">
      <c r="A180" s="80"/>
    </row>
    <row r="181" spans="1:1">
      <c r="A181" s="80"/>
    </row>
    <row r="182" spans="1:1">
      <c r="A182" s="80"/>
    </row>
    <row r="183" spans="1:1">
      <c r="A183" s="80"/>
    </row>
    <row r="184" spans="1:1">
      <c r="A184" s="80"/>
    </row>
    <row r="185" spans="1:1">
      <c r="A185" s="80"/>
    </row>
    <row r="186" spans="1:1">
      <c r="A186" s="80"/>
    </row>
    <row r="187" spans="1:1">
      <c r="A187" s="80"/>
    </row>
    <row r="188" spans="1:1">
      <c r="A188" s="80"/>
    </row>
    <row r="189" spans="1:1">
      <c r="A189" s="80"/>
    </row>
    <row r="190" spans="1:1">
      <c r="A190" s="80"/>
    </row>
    <row r="191" spans="1:1">
      <c r="A191" s="80"/>
    </row>
    <row r="192" spans="1:1">
      <c r="A192" s="80"/>
    </row>
    <row r="193" spans="1:1">
      <c r="A193" s="80"/>
    </row>
    <row r="194" spans="1:1">
      <c r="A194" s="80"/>
    </row>
    <row r="195" spans="1:1">
      <c r="A195" s="80"/>
    </row>
    <row r="196" spans="1:1">
      <c r="A196" s="80"/>
    </row>
    <row r="197" spans="1:1">
      <c r="A197" s="80"/>
    </row>
    <row r="198" spans="1:1">
      <c r="A198" s="80"/>
    </row>
    <row r="199" spans="1:1">
      <c r="A199" s="80"/>
    </row>
    <row r="200" spans="1:1">
      <c r="A200" s="80"/>
    </row>
    <row r="201" spans="1:1">
      <c r="A201" s="80"/>
    </row>
    <row r="202" spans="1:1">
      <c r="A202" s="80"/>
    </row>
    <row r="203" spans="1:1">
      <c r="A203" s="80"/>
    </row>
    <row r="204" spans="1:1">
      <c r="A204" s="80"/>
    </row>
    <row r="205" spans="1:1">
      <c r="A205" s="80"/>
    </row>
    <row r="206" spans="1:1">
      <c r="A206" s="80"/>
    </row>
    <row r="207" spans="1:1">
      <c r="A207" s="80"/>
    </row>
    <row r="208" spans="1:1">
      <c r="A208" s="80"/>
    </row>
    <row r="209" spans="1:1">
      <c r="A209" s="80"/>
    </row>
    <row r="210" spans="1:1">
      <c r="A210" s="80"/>
    </row>
    <row r="211" spans="1:1">
      <c r="A211" s="80"/>
    </row>
    <row r="212" spans="1:1">
      <c r="A212" s="80"/>
    </row>
    <row r="213" spans="1:1">
      <c r="A213" s="80"/>
    </row>
    <row r="214" spans="1:1">
      <c r="A214" s="80"/>
    </row>
    <row r="215" spans="1:1">
      <c r="A215" s="80"/>
    </row>
    <row r="216" spans="1:1">
      <c r="A216" s="80"/>
    </row>
    <row r="217" spans="1:1">
      <c r="A217" s="80"/>
    </row>
    <row r="218" spans="1:1">
      <c r="A218" s="80"/>
    </row>
    <row r="219" spans="1:1">
      <c r="A219" s="80"/>
    </row>
    <row r="220" spans="1:1">
      <c r="A220" s="80"/>
    </row>
    <row r="221" spans="1:1">
      <c r="A221" s="80"/>
    </row>
    <row r="222" spans="1:1">
      <c r="A222" s="80"/>
    </row>
    <row r="223" spans="1:1">
      <c r="A223" s="80"/>
    </row>
    <row r="224" spans="1:1">
      <c r="A224" s="80"/>
    </row>
    <row r="225" spans="1:1">
      <c r="A225" s="80"/>
    </row>
    <row r="226" spans="1:1">
      <c r="A226" s="80"/>
    </row>
    <row r="227" spans="1:1">
      <c r="A227" s="80"/>
    </row>
    <row r="228" spans="1:1">
      <c r="A228" s="80"/>
    </row>
    <row r="229" spans="1:1">
      <c r="A229" s="80"/>
    </row>
    <row r="230" spans="1:1">
      <c r="A230" s="80"/>
    </row>
    <row r="231" spans="1:1">
      <c r="A231" s="80"/>
    </row>
    <row r="232" spans="1:1">
      <c r="A232" s="80"/>
    </row>
    <row r="233" spans="1:1">
      <c r="A233" s="80"/>
    </row>
    <row r="234" spans="1:1">
      <c r="A234" s="80"/>
    </row>
    <row r="235" spans="1:1">
      <c r="A235" s="80"/>
    </row>
    <row r="236" spans="1:1">
      <c r="A236" s="80"/>
    </row>
    <row r="237" spans="1:1">
      <c r="A237" s="80"/>
    </row>
    <row r="238" spans="1:1">
      <c r="A238" s="80"/>
    </row>
    <row r="239" spans="1:1">
      <c r="A239" s="80"/>
    </row>
    <row r="240" spans="1:1">
      <c r="A240" s="80"/>
    </row>
    <row r="241" spans="1:1">
      <c r="A241" s="80"/>
    </row>
    <row r="242" spans="1:1">
      <c r="A242" s="80"/>
    </row>
    <row r="243" spans="1:1">
      <c r="A243" s="80"/>
    </row>
    <row r="244" spans="1:1">
      <c r="A244" s="80"/>
    </row>
    <row r="245" spans="1:1">
      <c r="A245" s="80"/>
    </row>
    <row r="246" spans="1:1">
      <c r="A246" s="80"/>
    </row>
    <row r="247" spans="1:1">
      <c r="A247" s="80"/>
    </row>
    <row r="248" spans="1:1">
      <c r="A248" s="80"/>
    </row>
    <row r="249" spans="1:1">
      <c r="A249" s="80"/>
    </row>
    <row r="250" spans="1:1">
      <c r="A250" s="80"/>
    </row>
    <row r="251" spans="1:1">
      <c r="A251" s="80"/>
    </row>
    <row r="252" spans="1:1">
      <c r="A252" s="80"/>
    </row>
    <row r="253" spans="1:1">
      <c r="A253" s="80"/>
    </row>
    <row r="254" spans="1:1">
      <c r="A254" s="80"/>
    </row>
    <row r="255" spans="1:1">
      <c r="A255" s="80"/>
    </row>
    <row r="256" spans="1:1">
      <c r="A256" s="80"/>
    </row>
    <row r="257" spans="1:1">
      <c r="A257" s="80"/>
    </row>
    <row r="258" spans="1:1">
      <c r="A258" s="80"/>
    </row>
    <row r="259" spans="1:1">
      <c r="A259" s="80"/>
    </row>
    <row r="260" spans="1:1">
      <c r="A260" s="80"/>
    </row>
    <row r="261" spans="1:1">
      <c r="A261" s="80"/>
    </row>
  </sheetData>
  <mergeCells count="32">
    <mergeCell ref="C83:K83"/>
    <mergeCell ref="C84:K84"/>
    <mergeCell ref="B7:C7"/>
    <mergeCell ref="C81:K81"/>
    <mergeCell ref="C96:K96"/>
    <mergeCell ref="C88:K88"/>
    <mergeCell ref="C89:K89"/>
    <mergeCell ref="C92:K92"/>
    <mergeCell ref="C82:L82"/>
    <mergeCell ref="C86:K86"/>
    <mergeCell ref="C91:K91"/>
    <mergeCell ref="C93:K93"/>
    <mergeCell ref="C95:K95"/>
    <mergeCell ref="C87:K87"/>
    <mergeCell ref="C90:K90"/>
    <mergeCell ref="C94:K94"/>
    <mergeCell ref="L3:L4"/>
    <mergeCell ref="C78:I78"/>
    <mergeCell ref="C79:K79"/>
    <mergeCell ref="C80:K80"/>
    <mergeCell ref="B58:C58"/>
    <mergeCell ref="C108:K108"/>
    <mergeCell ref="C104:K104"/>
    <mergeCell ref="C105:K105"/>
    <mergeCell ref="C106:K106"/>
    <mergeCell ref="C97:K97"/>
    <mergeCell ref="C98:K98"/>
    <mergeCell ref="C99:K99"/>
    <mergeCell ref="C103:K103"/>
    <mergeCell ref="C100:K100"/>
    <mergeCell ref="C101:K101"/>
    <mergeCell ref="C102:K102"/>
  </mergeCells>
  <phoneticPr fontId="0" type="noConversion"/>
  <printOptions gridLines="1"/>
  <pageMargins left="0.34" right="0.28000000000000003" top="0.78" bottom="0.82" header="0.5" footer="0.5"/>
  <pageSetup scale="90" orientation="landscape" r:id="rId1"/>
  <headerFooter alignWithMargins="0">
    <oddHeader>&amp;CGuaranteed Loans - 9006 Program</oddHeader>
    <oddFooter>&amp;C&amp;P of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N67"/>
  <sheetViews>
    <sheetView zoomScale="80" zoomScaleNormal="80" workbookViewId="0">
      <selection sqref="A1:C1"/>
    </sheetView>
  </sheetViews>
  <sheetFormatPr defaultColWidth="9.125" defaultRowHeight="12.85"/>
  <cols>
    <col min="1" max="1" width="14.875" style="107" customWidth="1"/>
    <col min="2" max="2" width="42.625" style="108" customWidth="1"/>
    <col min="3" max="3" width="13.375" style="108" customWidth="1"/>
    <col min="4" max="4" width="13.25" style="96" customWidth="1"/>
    <col min="5" max="5" width="15.625" style="96" bestFit="1" customWidth="1"/>
    <col min="6" max="6" width="14.375" style="96" bestFit="1" customWidth="1"/>
    <col min="7" max="7" width="15.75" style="104" bestFit="1" customWidth="1"/>
    <col min="8" max="8" width="12.25" style="105" bestFit="1" customWidth="1"/>
    <col min="9" max="9" width="9.25" style="96" bestFit="1" customWidth="1"/>
    <col min="10" max="10" width="10.875" style="106" bestFit="1" customWidth="1"/>
    <col min="11" max="11" width="9.125" style="96"/>
    <col min="12" max="12" width="15.875" style="96" customWidth="1"/>
    <col min="13" max="13" width="13.875" style="96" customWidth="1"/>
    <col min="14" max="14" width="15.875" style="96" customWidth="1"/>
    <col min="15" max="16384" width="9.125" style="96"/>
  </cols>
  <sheetData>
    <row r="1" spans="1:14" ht="15.7">
      <c r="A1" s="185" t="s">
        <v>294</v>
      </c>
      <c r="B1" s="186"/>
      <c r="C1" s="186"/>
    </row>
    <row r="2" spans="1:14" ht="13.55" thickBot="1"/>
    <row r="3" spans="1:14" s="109" customFormat="1">
      <c r="A3" s="124"/>
      <c r="B3" s="125"/>
      <c r="C3" s="126"/>
      <c r="D3" s="127"/>
      <c r="E3" s="128" t="s">
        <v>0</v>
      </c>
      <c r="F3" s="128" t="s">
        <v>1</v>
      </c>
      <c r="G3" s="128" t="s">
        <v>2</v>
      </c>
      <c r="H3" s="129" t="s">
        <v>3</v>
      </c>
      <c r="I3" s="128"/>
      <c r="J3" s="130" t="s">
        <v>4</v>
      </c>
    </row>
    <row r="4" spans="1:14" ht="12.85" customHeight="1">
      <c r="A4" s="131" t="s">
        <v>136</v>
      </c>
      <c r="B4" s="122"/>
      <c r="C4" s="123" t="s">
        <v>5</v>
      </c>
      <c r="D4" s="120" t="s">
        <v>2</v>
      </c>
      <c r="E4" s="120" t="s">
        <v>6</v>
      </c>
      <c r="F4" s="120" t="s">
        <v>7</v>
      </c>
      <c r="G4" s="120" t="s">
        <v>8</v>
      </c>
      <c r="H4" s="121" t="s">
        <v>9</v>
      </c>
      <c r="I4" s="120" t="s">
        <v>10</v>
      </c>
      <c r="J4" s="132" t="s">
        <v>11</v>
      </c>
      <c r="L4" s="110" t="s">
        <v>239</v>
      </c>
      <c r="M4" s="184" t="s">
        <v>240</v>
      </c>
      <c r="N4" s="110" t="s">
        <v>241</v>
      </c>
    </row>
    <row r="5" spans="1:14" ht="13.55" thickBot="1">
      <c r="A5" s="141" t="s">
        <v>137</v>
      </c>
      <c r="B5" s="142" t="s">
        <v>12</v>
      </c>
      <c r="C5" s="143" t="s">
        <v>13</v>
      </c>
      <c r="D5" s="144" t="s">
        <v>14</v>
      </c>
      <c r="E5" s="144" t="s">
        <v>15</v>
      </c>
      <c r="F5" s="144" t="s">
        <v>16</v>
      </c>
      <c r="G5" s="144" t="s">
        <v>17</v>
      </c>
      <c r="H5" s="145" t="s">
        <v>18</v>
      </c>
      <c r="I5" s="144" t="s">
        <v>19</v>
      </c>
      <c r="J5" s="146" t="s">
        <v>20</v>
      </c>
      <c r="L5" s="111"/>
      <c r="M5" s="184"/>
      <c r="N5" s="111"/>
    </row>
    <row r="6" spans="1:14" s="95" customFormat="1">
      <c r="A6" s="147"/>
      <c r="B6" s="136" t="s">
        <v>235</v>
      </c>
      <c r="C6" s="137"/>
      <c r="D6" s="138"/>
      <c r="E6" s="139"/>
      <c r="F6" s="138"/>
      <c r="G6" s="139"/>
      <c r="H6" s="138"/>
      <c r="I6" s="136"/>
      <c r="J6" s="140"/>
      <c r="L6" s="112"/>
      <c r="M6" s="112"/>
      <c r="N6" s="112"/>
    </row>
    <row r="7" spans="1:14">
      <c r="A7" s="157" t="s">
        <v>289</v>
      </c>
      <c r="B7" s="115" t="s">
        <v>247</v>
      </c>
      <c r="C7" s="160" t="s">
        <v>34</v>
      </c>
      <c r="D7" s="161">
        <v>10</v>
      </c>
      <c r="E7" s="162">
        <v>1</v>
      </c>
      <c r="F7" s="163">
        <f>(D7)*(E7)</f>
        <v>10</v>
      </c>
      <c r="G7" s="162">
        <v>160</v>
      </c>
      <c r="H7" s="161">
        <f>(F7)*(G7)</f>
        <v>1600</v>
      </c>
      <c r="I7" s="182">
        <v>82.4</v>
      </c>
      <c r="J7" s="165">
        <f>(H7)*(I7)</f>
        <v>131840</v>
      </c>
      <c r="L7" s="178">
        <f>+$J7*0.2</f>
        <v>26368</v>
      </c>
      <c r="M7" s="178">
        <f>+$J7*0.8</f>
        <v>105472</v>
      </c>
      <c r="N7" s="179">
        <v>0</v>
      </c>
    </row>
    <row r="8" spans="1:14">
      <c r="A8" s="157" t="s">
        <v>290</v>
      </c>
      <c r="B8" s="115" t="s">
        <v>49</v>
      </c>
      <c r="C8" s="160" t="s">
        <v>34</v>
      </c>
      <c r="D8" s="161">
        <v>1</v>
      </c>
      <c r="E8" s="162">
        <v>1</v>
      </c>
      <c r="F8" s="163">
        <f>(D8)*(E8)</f>
        <v>1</v>
      </c>
      <c r="G8" s="162">
        <v>8</v>
      </c>
      <c r="H8" s="161">
        <f>(F8)*(G8)</f>
        <v>8</v>
      </c>
      <c r="I8" s="182">
        <v>61.8</v>
      </c>
      <c r="J8" s="165">
        <f>(H8)*(I8)</f>
        <v>494.4</v>
      </c>
      <c r="L8" s="178">
        <f t="shared" ref="L8:L25" si="0">+$J8*0.2</f>
        <v>98.88</v>
      </c>
      <c r="M8" s="178">
        <f t="shared" ref="M8:M25" si="1">+$J8*0.8</f>
        <v>395.52</v>
      </c>
      <c r="N8" s="179">
        <v>0</v>
      </c>
    </row>
    <row r="9" spans="1:14">
      <c r="A9" s="157"/>
      <c r="B9" s="115"/>
      <c r="C9" s="160"/>
      <c r="D9" s="161"/>
      <c r="E9" s="162"/>
      <c r="F9" s="163"/>
      <c r="G9" s="162"/>
      <c r="H9" s="161"/>
      <c r="I9" s="164"/>
      <c r="J9" s="165"/>
      <c r="L9" s="178"/>
      <c r="M9" s="178"/>
      <c r="N9" s="179"/>
    </row>
    <row r="10" spans="1:14" s="95" customFormat="1">
      <c r="A10" s="158"/>
      <c r="B10" s="190" t="s">
        <v>236</v>
      </c>
      <c r="C10" s="191"/>
      <c r="D10" s="191"/>
      <c r="E10" s="191"/>
      <c r="F10" s="191"/>
      <c r="G10" s="191"/>
      <c r="H10" s="166"/>
      <c r="I10" s="167"/>
      <c r="J10" s="168"/>
      <c r="L10" s="178"/>
      <c r="M10" s="178"/>
      <c r="N10" s="179"/>
    </row>
    <row r="11" spans="1:14" s="95" customFormat="1">
      <c r="A11" s="157" t="s">
        <v>281</v>
      </c>
      <c r="B11" s="169" t="s">
        <v>292</v>
      </c>
      <c r="C11" s="160" t="s">
        <v>255</v>
      </c>
      <c r="D11" s="162">
        <v>10</v>
      </c>
      <c r="E11" s="162">
        <v>1</v>
      </c>
      <c r="F11" s="163">
        <f t="shared" ref="F11:F16" si="2">(D11)*(E11)</f>
        <v>10</v>
      </c>
      <c r="G11" s="162">
        <v>24</v>
      </c>
      <c r="H11" s="161">
        <f t="shared" ref="H11:H16" si="3">(F11)*(G11)</f>
        <v>240</v>
      </c>
      <c r="I11" s="182">
        <v>61.8</v>
      </c>
      <c r="J11" s="165">
        <f t="shared" ref="J11:J16" si="4">(H11)*(I11)</f>
        <v>14832</v>
      </c>
      <c r="L11" s="178">
        <f t="shared" si="0"/>
        <v>2966.4</v>
      </c>
      <c r="M11" s="178">
        <f t="shared" si="1"/>
        <v>11865.6</v>
      </c>
      <c r="N11" s="179">
        <v>0</v>
      </c>
    </row>
    <row r="12" spans="1:14" s="95" customFormat="1">
      <c r="A12" s="159" t="s">
        <v>282</v>
      </c>
      <c r="B12" s="169" t="s">
        <v>299</v>
      </c>
      <c r="C12" s="160" t="s">
        <v>256</v>
      </c>
      <c r="D12" s="162">
        <v>8</v>
      </c>
      <c r="E12" s="162">
        <v>1</v>
      </c>
      <c r="F12" s="163">
        <f t="shared" si="2"/>
        <v>8</v>
      </c>
      <c r="G12" s="162">
        <v>1</v>
      </c>
      <c r="H12" s="161">
        <f t="shared" si="3"/>
        <v>8</v>
      </c>
      <c r="I12" s="182">
        <v>61.8</v>
      </c>
      <c r="J12" s="165">
        <f t="shared" si="4"/>
        <v>494.4</v>
      </c>
      <c r="L12" s="178">
        <f t="shared" si="0"/>
        <v>98.88</v>
      </c>
      <c r="M12" s="178">
        <f t="shared" si="1"/>
        <v>395.52</v>
      </c>
      <c r="N12" s="179">
        <v>0</v>
      </c>
    </row>
    <row r="13" spans="1:14" s="95" customFormat="1">
      <c r="A13" s="157" t="s">
        <v>300</v>
      </c>
      <c r="B13" s="169" t="s">
        <v>297</v>
      </c>
      <c r="C13" s="160" t="s">
        <v>298</v>
      </c>
      <c r="D13" s="162">
        <v>16</v>
      </c>
      <c r="E13" s="162">
        <v>2</v>
      </c>
      <c r="F13" s="163">
        <f t="shared" si="2"/>
        <v>32</v>
      </c>
      <c r="G13" s="162">
        <v>3</v>
      </c>
      <c r="H13" s="161">
        <f t="shared" si="3"/>
        <v>96</v>
      </c>
      <c r="I13" s="182">
        <v>61.8</v>
      </c>
      <c r="J13" s="165">
        <f t="shared" si="4"/>
        <v>5932.7999999999993</v>
      </c>
      <c r="L13" s="178">
        <f t="shared" si="0"/>
        <v>1186.56</v>
      </c>
      <c r="M13" s="178">
        <f t="shared" si="1"/>
        <v>4746.24</v>
      </c>
      <c r="N13" s="179">
        <v>0</v>
      </c>
    </row>
    <row r="14" spans="1:14" s="95" customFormat="1" ht="38.5">
      <c r="A14" s="157" t="s">
        <v>283</v>
      </c>
      <c r="B14" s="115" t="s">
        <v>250</v>
      </c>
      <c r="C14" s="160" t="s">
        <v>251</v>
      </c>
      <c r="D14" s="162">
        <v>10</v>
      </c>
      <c r="E14" s="162">
        <v>1</v>
      </c>
      <c r="F14" s="163">
        <f t="shared" si="2"/>
        <v>10</v>
      </c>
      <c r="G14" s="162">
        <v>0.5</v>
      </c>
      <c r="H14" s="161">
        <f t="shared" si="3"/>
        <v>5</v>
      </c>
      <c r="I14" s="182">
        <v>61.8</v>
      </c>
      <c r="J14" s="165">
        <f t="shared" si="4"/>
        <v>309</v>
      </c>
      <c r="L14" s="178">
        <f>+$J14*0.2</f>
        <v>61.800000000000004</v>
      </c>
      <c r="M14" s="178">
        <f>+$J14*0.8</f>
        <v>247.20000000000002</v>
      </c>
      <c r="N14" s="179">
        <v>0</v>
      </c>
    </row>
    <row r="15" spans="1:14" s="95" customFormat="1">
      <c r="A15" s="157" t="s">
        <v>284</v>
      </c>
      <c r="B15" s="115" t="s">
        <v>41</v>
      </c>
      <c r="C15" s="160" t="s">
        <v>252</v>
      </c>
      <c r="D15" s="162">
        <v>10</v>
      </c>
      <c r="E15" s="162">
        <v>1</v>
      </c>
      <c r="F15" s="163">
        <f t="shared" si="2"/>
        <v>10</v>
      </c>
      <c r="G15" s="162">
        <v>0.5</v>
      </c>
      <c r="H15" s="161">
        <f t="shared" si="3"/>
        <v>5</v>
      </c>
      <c r="I15" s="182">
        <v>61.8</v>
      </c>
      <c r="J15" s="165">
        <f t="shared" si="4"/>
        <v>309</v>
      </c>
      <c r="L15" s="178">
        <f>+$J15*0.2</f>
        <v>61.800000000000004</v>
      </c>
      <c r="M15" s="178">
        <f>+$J15*0.8</f>
        <v>247.20000000000002</v>
      </c>
      <c r="N15" s="179">
        <v>0</v>
      </c>
    </row>
    <row r="16" spans="1:14" s="95" customFormat="1">
      <c r="A16" s="157" t="s">
        <v>285</v>
      </c>
      <c r="B16" s="115" t="s">
        <v>43</v>
      </c>
      <c r="C16" s="160" t="s">
        <v>253</v>
      </c>
      <c r="D16" s="162">
        <v>10</v>
      </c>
      <c r="E16" s="162">
        <v>1</v>
      </c>
      <c r="F16" s="163">
        <f t="shared" si="2"/>
        <v>10</v>
      </c>
      <c r="G16" s="162">
        <v>0.5</v>
      </c>
      <c r="H16" s="161">
        <f t="shared" si="3"/>
        <v>5</v>
      </c>
      <c r="I16" s="182">
        <v>61.8</v>
      </c>
      <c r="J16" s="165">
        <f t="shared" si="4"/>
        <v>309</v>
      </c>
      <c r="L16" s="178">
        <f>+$J16*0.2</f>
        <v>61.800000000000004</v>
      </c>
      <c r="M16" s="178">
        <f>+$J16*0.8</f>
        <v>247.20000000000002</v>
      </c>
      <c r="N16" s="179">
        <v>0</v>
      </c>
    </row>
    <row r="17" spans="1:14" s="95" customFormat="1">
      <c r="A17" s="157" t="s">
        <v>286</v>
      </c>
      <c r="B17" s="169" t="s">
        <v>45</v>
      </c>
      <c r="C17" s="160" t="s">
        <v>158</v>
      </c>
      <c r="D17" s="162">
        <v>8</v>
      </c>
      <c r="E17" s="162"/>
      <c r="F17" s="163"/>
      <c r="G17" s="162"/>
      <c r="H17" s="161"/>
      <c r="I17" s="182"/>
      <c r="J17" s="165"/>
      <c r="L17" s="178"/>
      <c r="M17" s="178"/>
      <c r="N17" s="179"/>
    </row>
    <row r="18" spans="1:14" s="95" customFormat="1" ht="38.5">
      <c r="A18" s="157" t="s">
        <v>287</v>
      </c>
      <c r="B18" s="170" t="s">
        <v>248</v>
      </c>
      <c r="C18" s="160" t="s">
        <v>257</v>
      </c>
      <c r="D18" s="162">
        <v>10</v>
      </c>
      <c r="E18" s="162">
        <v>1</v>
      </c>
      <c r="F18" s="163">
        <f>(D18)*(E18)</f>
        <v>10</v>
      </c>
      <c r="G18" s="162">
        <v>0.5</v>
      </c>
      <c r="H18" s="161">
        <f>(F18)*(G18)</f>
        <v>5</v>
      </c>
      <c r="I18" s="182">
        <v>61.8</v>
      </c>
      <c r="J18" s="165">
        <f>(H18)*(I18)</f>
        <v>309</v>
      </c>
      <c r="L18" s="178">
        <f t="shared" si="0"/>
        <v>61.800000000000004</v>
      </c>
      <c r="M18" s="178">
        <f t="shared" si="1"/>
        <v>247.20000000000002</v>
      </c>
      <c r="N18" s="179">
        <v>0</v>
      </c>
    </row>
    <row r="19" spans="1:14" s="95" customFormat="1" ht="38.5">
      <c r="A19" s="157" t="s">
        <v>288</v>
      </c>
      <c r="B19" s="115" t="s">
        <v>249</v>
      </c>
      <c r="C19" s="160" t="s">
        <v>258</v>
      </c>
      <c r="D19" s="162">
        <v>10</v>
      </c>
      <c r="E19" s="162">
        <v>1</v>
      </c>
      <c r="F19" s="163">
        <f t="shared" ref="F19" si="5">(D19)*(E19)</f>
        <v>10</v>
      </c>
      <c r="G19" s="162">
        <v>0.5</v>
      </c>
      <c r="H19" s="161">
        <f t="shared" ref="H19" si="6">(F19)*(G19)</f>
        <v>5</v>
      </c>
      <c r="I19" s="182">
        <v>61.8</v>
      </c>
      <c r="J19" s="165">
        <f t="shared" ref="J19" si="7">(H19)*(I19)</f>
        <v>309</v>
      </c>
      <c r="L19" s="178">
        <f t="shared" si="0"/>
        <v>61.800000000000004</v>
      </c>
      <c r="M19" s="178">
        <f t="shared" si="1"/>
        <v>247.20000000000002</v>
      </c>
      <c r="N19" s="179">
        <v>0</v>
      </c>
    </row>
    <row r="20" spans="1:14" s="95" customFormat="1">
      <c r="A20" s="157"/>
      <c r="B20" s="167"/>
      <c r="C20" s="160"/>
      <c r="D20" s="164"/>
      <c r="E20" s="162"/>
      <c r="F20" s="163"/>
      <c r="G20" s="162"/>
      <c r="H20" s="161"/>
      <c r="I20" s="182"/>
      <c r="J20" s="165"/>
      <c r="L20" s="178"/>
      <c r="M20" s="178"/>
      <c r="N20" s="179"/>
    </row>
    <row r="21" spans="1:14" s="95" customFormat="1">
      <c r="A21" s="157"/>
      <c r="B21" s="171" t="s">
        <v>254</v>
      </c>
      <c r="C21" s="123"/>
      <c r="D21" s="164"/>
      <c r="E21" s="162"/>
      <c r="F21" s="163"/>
      <c r="G21" s="162"/>
      <c r="H21" s="161"/>
      <c r="I21" s="182"/>
      <c r="J21" s="165"/>
      <c r="L21" s="178"/>
      <c r="M21" s="178"/>
      <c r="N21" s="179"/>
    </row>
    <row r="22" spans="1:14" s="95" customFormat="1" ht="25.7">
      <c r="A22" s="157" t="s">
        <v>291</v>
      </c>
      <c r="B22" s="115" t="s">
        <v>39</v>
      </c>
      <c r="C22" s="160" t="s">
        <v>40</v>
      </c>
      <c r="D22" s="162">
        <v>8</v>
      </c>
      <c r="E22" s="162">
        <v>1</v>
      </c>
      <c r="F22" s="163">
        <f t="shared" ref="F22" si="8">(D22)*(E22)</f>
        <v>8</v>
      </c>
      <c r="G22" s="162">
        <v>1</v>
      </c>
      <c r="H22" s="161">
        <f t="shared" ref="H22" si="9">(F22)*(G22)</f>
        <v>8</v>
      </c>
      <c r="I22" s="182">
        <v>61.8</v>
      </c>
      <c r="J22" s="165">
        <f t="shared" ref="J22" si="10">(H22)*(I22)</f>
        <v>494.4</v>
      </c>
      <c r="L22" s="178">
        <f t="shared" si="0"/>
        <v>98.88</v>
      </c>
      <c r="M22" s="178">
        <f t="shared" si="1"/>
        <v>395.52</v>
      </c>
      <c r="N22" s="179">
        <v>0</v>
      </c>
    </row>
    <row r="23" spans="1:14" s="95" customFormat="1">
      <c r="A23" s="157"/>
      <c r="B23" s="167"/>
      <c r="C23" s="160"/>
      <c r="D23" s="164"/>
      <c r="E23" s="162"/>
      <c r="F23" s="163"/>
      <c r="G23" s="162"/>
      <c r="H23" s="161"/>
      <c r="I23" s="182"/>
      <c r="J23" s="165"/>
      <c r="L23" s="178"/>
      <c r="M23" s="178"/>
      <c r="N23" s="179"/>
    </row>
    <row r="24" spans="1:14" s="95" customFormat="1">
      <c r="A24" s="158"/>
      <c r="B24" s="172" t="s">
        <v>237</v>
      </c>
      <c r="C24" s="164"/>
      <c r="D24" s="164"/>
      <c r="E24" s="164"/>
      <c r="F24" s="164"/>
      <c r="G24" s="164"/>
      <c r="H24" s="166"/>
      <c r="I24" s="182"/>
      <c r="J24" s="168"/>
      <c r="L24" s="178"/>
      <c r="M24" s="178"/>
      <c r="N24" s="179"/>
    </row>
    <row r="25" spans="1:14" s="95" customFormat="1" ht="25.7">
      <c r="A25" s="157" t="s">
        <v>259</v>
      </c>
      <c r="B25" s="169" t="s">
        <v>238</v>
      </c>
      <c r="C25" s="164"/>
      <c r="D25" s="162">
        <v>16</v>
      </c>
      <c r="E25" s="162">
        <v>1</v>
      </c>
      <c r="F25" s="163">
        <f>(D25)*(E25)</f>
        <v>16</v>
      </c>
      <c r="G25" s="162">
        <v>2</v>
      </c>
      <c r="H25" s="161">
        <f>(F25)*(G25)</f>
        <v>32</v>
      </c>
      <c r="I25" s="182">
        <v>61.8</v>
      </c>
      <c r="J25" s="165">
        <f>(H25)*(I25)</f>
        <v>1977.6</v>
      </c>
      <c r="L25" s="178">
        <f t="shared" si="0"/>
        <v>395.52</v>
      </c>
      <c r="M25" s="178">
        <f t="shared" si="1"/>
        <v>1582.08</v>
      </c>
      <c r="N25" s="179">
        <v>0</v>
      </c>
    </row>
    <row r="26" spans="1:14" s="95" customFormat="1">
      <c r="A26" s="133"/>
      <c r="B26" s="172"/>
      <c r="C26" s="164"/>
      <c r="D26" s="164"/>
      <c r="E26" s="164"/>
      <c r="F26" s="164"/>
      <c r="G26" s="164"/>
      <c r="H26" s="166"/>
      <c r="I26" s="167"/>
      <c r="J26" s="168"/>
      <c r="L26" s="180"/>
      <c r="M26" s="180"/>
      <c r="N26" s="179"/>
    </row>
    <row r="27" spans="1:14" s="95" customFormat="1" ht="20.350000000000001" customHeight="1" thickBot="1">
      <c r="A27" s="134"/>
      <c r="B27" s="173" t="s">
        <v>35</v>
      </c>
      <c r="C27" s="173"/>
      <c r="D27" s="174">
        <v>18</v>
      </c>
      <c r="E27" s="175"/>
      <c r="F27" s="145">
        <f>SUM(F7:F26)</f>
        <v>135</v>
      </c>
      <c r="G27" s="175"/>
      <c r="H27" s="145">
        <f>SUM(H7:H26)</f>
        <v>2017</v>
      </c>
      <c r="I27" s="176"/>
      <c r="J27" s="177">
        <f>SUM(J7:J26)</f>
        <v>157610.59999999998</v>
      </c>
      <c r="L27" s="181">
        <f>SUM(L7:L26)</f>
        <v>31522.120000000003</v>
      </c>
      <c r="M27" s="181">
        <f>SUM(M7:M26)</f>
        <v>126088.48000000001</v>
      </c>
      <c r="N27" s="181">
        <f>SUM(N7:N26)</f>
        <v>0</v>
      </c>
    </row>
    <row r="28" spans="1:14">
      <c r="A28" s="113"/>
      <c r="B28" s="89"/>
      <c r="C28" s="103"/>
      <c r="D28" s="90"/>
      <c r="E28" s="90"/>
      <c r="F28" s="91"/>
      <c r="G28" s="90"/>
      <c r="H28" s="91"/>
      <c r="I28" s="90"/>
      <c r="J28" s="91"/>
    </row>
    <row r="29" spans="1:14">
      <c r="A29" s="114"/>
      <c r="B29" s="90"/>
      <c r="C29" s="103"/>
      <c r="D29" s="189"/>
      <c r="E29" s="189"/>
      <c r="F29" s="189"/>
      <c r="G29" s="189"/>
      <c r="H29" s="189"/>
      <c r="I29" s="189"/>
      <c r="J29" s="92"/>
    </row>
    <row r="30" spans="1:14">
      <c r="A30" s="114"/>
      <c r="B30" s="90"/>
      <c r="C30" s="118"/>
      <c r="D30" s="189" t="s">
        <v>242</v>
      </c>
      <c r="E30" s="189"/>
      <c r="F30" s="189"/>
      <c r="G30" s="189" t="s">
        <v>244</v>
      </c>
      <c r="H30" s="189"/>
      <c r="I30" s="189"/>
      <c r="J30" s="92"/>
    </row>
    <row r="31" spans="1:14" ht="38.5">
      <c r="A31" s="114"/>
      <c r="B31" s="118" t="s">
        <v>245</v>
      </c>
      <c r="C31" s="118"/>
      <c r="D31" s="93" t="s">
        <v>239</v>
      </c>
      <c r="E31" s="93" t="s">
        <v>240</v>
      </c>
      <c r="F31" s="93" t="s">
        <v>241</v>
      </c>
      <c r="G31" s="93" t="s">
        <v>239</v>
      </c>
      <c r="H31" s="93" t="s">
        <v>240</v>
      </c>
      <c r="I31" s="93" t="s">
        <v>241</v>
      </c>
      <c r="J31" s="92"/>
    </row>
    <row r="32" spans="1:14">
      <c r="A32" s="114"/>
      <c r="B32" s="90" t="s">
        <v>243</v>
      </c>
      <c r="C32" s="118">
        <v>10</v>
      </c>
      <c r="D32" s="90">
        <f t="shared" ref="D32:F33" si="11">+$C32*G32</f>
        <v>2</v>
      </c>
      <c r="E32" s="90">
        <f t="shared" si="11"/>
        <v>8</v>
      </c>
      <c r="F32" s="90">
        <f t="shared" si="11"/>
        <v>0</v>
      </c>
      <c r="G32" s="94">
        <v>0.2</v>
      </c>
      <c r="H32" s="94">
        <v>0.8</v>
      </c>
      <c r="I32" s="90">
        <v>0</v>
      </c>
      <c r="J32" s="92"/>
    </row>
    <row r="33" spans="1:10">
      <c r="A33" s="114"/>
      <c r="B33" s="90" t="s">
        <v>296</v>
      </c>
      <c r="C33" s="90">
        <v>8</v>
      </c>
      <c r="D33" s="90">
        <v>2</v>
      </c>
      <c r="E33" s="90">
        <v>6</v>
      </c>
      <c r="F33" s="90">
        <f t="shared" si="11"/>
        <v>0</v>
      </c>
      <c r="G33" s="94">
        <v>0.2</v>
      </c>
      <c r="H33" s="94">
        <v>0.8</v>
      </c>
      <c r="I33" s="90">
        <v>0</v>
      </c>
      <c r="J33" s="92"/>
    </row>
    <row r="34" spans="1:10">
      <c r="A34" s="114"/>
      <c r="B34" s="90"/>
      <c r="C34" s="103"/>
      <c r="D34" s="90"/>
      <c r="E34" s="90"/>
      <c r="F34" s="90"/>
      <c r="G34" s="90"/>
      <c r="H34" s="92"/>
      <c r="I34" s="90"/>
      <c r="J34" s="92"/>
    </row>
    <row r="35" spans="1:10">
      <c r="A35" s="113"/>
      <c r="B35" s="89"/>
      <c r="C35" s="103"/>
      <c r="D35" s="90"/>
      <c r="E35" s="90"/>
      <c r="F35" s="90"/>
      <c r="G35" s="90"/>
      <c r="H35" s="92"/>
      <c r="I35" s="90"/>
      <c r="J35" s="92"/>
    </row>
    <row r="36" spans="1:10">
      <c r="A36" s="113"/>
      <c r="B36" s="97" t="s">
        <v>246</v>
      </c>
      <c r="C36" s="118"/>
      <c r="D36" s="90"/>
      <c r="E36" s="90"/>
      <c r="F36" s="90"/>
      <c r="G36" s="90"/>
      <c r="H36" s="92"/>
      <c r="I36" s="90"/>
      <c r="J36" s="92"/>
    </row>
    <row r="37" spans="1:10">
      <c r="A37" s="113"/>
      <c r="B37" s="192" t="s">
        <v>264</v>
      </c>
      <c r="C37" s="192"/>
      <c r="D37" s="192"/>
      <c r="E37" s="192"/>
      <c r="F37" s="192"/>
      <c r="G37" s="192"/>
      <c r="H37" s="192"/>
      <c r="I37" s="192"/>
      <c r="J37" s="192"/>
    </row>
    <row r="38" spans="1:10">
      <c r="A38" s="113"/>
      <c r="B38" s="192" t="s">
        <v>261</v>
      </c>
      <c r="C38" s="192"/>
      <c r="D38" s="192"/>
      <c r="E38" s="192"/>
      <c r="F38" s="119"/>
      <c r="G38" s="90"/>
      <c r="H38" s="92"/>
      <c r="I38" s="90"/>
      <c r="J38" s="92"/>
    </row>
    <row r="39" spans="1:10">
      <c r="A39" s="113"/>
      <c r="B39" s="103"/>
      <c r="C39" s="103"/>
      <c r="D39" s="90"/>
      <c r="E39" s="90"/>
      <c r="F39" s="90"/>
      <c r="G39" s="90"/>
      <c r="H39" s="92"/>
      <c r="I39" s="90"/>
      <c r="J39" s="92"/>
    </row>
    <row r="40" spans="1:10">
      <c r="A40" s="113"/>
      <c r="B40" s="103"/>
      <c r="C40" s="103"/>
      <c r="D40" s="90"/>
      <c r="E40" s="90"/>
      <c r="F40" s="90"/>
      <c r="G40" s="90"/>
      <c r="H40" s="92"/>
      <c r="I40" s="90"/>
      <c r="J40" s="92"/>
    </row>
    <row r="41" spans="1:10">
      <c r="A41" s="113"/>
      <c r="B41" s="103"/>
      <c r="C41" s="103"/>
      <c r="D41" s="90"/>
      <c r="E41" s="90"/>
      <c r="F41" s="90"/>
      <c r="G41" s="90"/>
      <c r="H41" s="92"/>
      <c r="I41" s="90"/>
      <c r="J41" s="92"/>
    </row>
    <row r="42" spans="1:10">
      <c r="A42" s="113"/>
      <c r="B42" s="103"/>
      <c r="C42" s="103"/>
      <c r="D42" s="90"/>
      <c r="E42" s="90"/>
      <c r="F42" s="90"/>
      <c r="G42" s="90"/>
      <c r="H42" s="92"/>
      <c r="I42" s="90"/>
      <c r="J42" s="92"/>
    </row>
    <row r="43" spans="1:10">
      <c r="A43" s="113"/>
      <c r="B43" s="103"/>
      <c r="C43" s="103"/>
      <c r="D43" s="90"/>
      <c r="E43" s="90"/>
      <c r="F43" s="90"/>
      <c r="G43" s="90"/>
      <c r="H43" s="92"/>
      <c r="I43" s="90"/>
      <c r="J43" s="92"/>
    </row>
    <row r="44" spans="1:10">
      <c r="A44" s="113"/>
      <c r="B44" s="103"/>
      <c r="C44" s="103"/>
      <c r="D44" s="90"/>
      <c r="E44" s="90"/>
      <c r="F44" s="90"/>
      <c r="G44" s="90"/>
      <c r="H44" s="92"/>
      <c r="I44" s="90"/>
      <c r="J44" s="92"/>
    </row>
    <row r="45" spans="1:10">
      <c r="A45" s="113"/>
      <c r="B45" s="103"/>
      <c r="C45" s="103"/>
      <c r="D45" s="90"/>
      <c r="E45" s="90"/>
      <c r="F45" s="90"/>
      <c r="G45" s="90"/>
      <c r="H45" s="92"/>
      <c r="I45" s="90"/>
      <c r="J45" s="92"/>
    </row>
    <row r="46" spans="1:10">
      <c r="A46" s="113"/>
      <c r="B46" s="103"/>
      <c r="C46" s="103"/>
      <c r="D46" s="90"/>
      <c r="E46" s="90"/>
      <c r="F46" s="90"/>
      <c r="G46" s="90"/>
      <c r="H46" s="92"/>
      <c r="I46" s="90"/>
      <c r="J46" s="92"/>
    </row>
    <row r="47" spans="1:10">
      <c r="A47" s="113"/>
      <c r="B47" s="103"/>
      <c r="C47" s="103"/>
      <c r="D47" s="90"/>
      <c r="E47" s="90"/>
      <c r="F47" s="90"/>
      <c r="G47" s="90"/>
      <c r="H47" s="92"/>
      <c r="I47" s="90"/>
      <c r="J47" s="92"/>
    </row>
    <row r="48" spans="1:10">
      <c r="A48" s="113"/>
      <c r="B48" s="103"/>
      <c r="C48" s="103"/>
      <c r="D48" s="90"/>
      <c r="E48" s="90"/>
      <c r="F48" s="90"/>
      <c r="G48" s="90"/>
      <c r="H48" s="92"/>
      <c r="I48" s="90"/>
      <c r="J48" s="92"/>
    </row>
    <row r="49" spans="1:10">
      <c r="A49" s="113"/>
      <c r="B49" s="103"/>
      <c r="C49" s="103"/>
      <c r="D49" s="90"/>
      <c r="E49" s="90"/>
      <c r="F49" s="90"/>
      <c r="G49" s="90"/>
      <c r="H49" s="92"/>
      <c r="I49" s="90"/>
      <c r="J49" s="92"/>
    </row>
    <row r="50" spans="1:10">
      <c r="A50" s="113"/>
      <c r="B50" s="103"/>
      <c r="C50" s="103"/>
      <c r="D50" s="90"/>
      <c r="E50" s="90"/>
      <c r="F50" s="90"/>
      <c r="G50" s="90"/>
      <c r="H50" s="92"/>
      <c r="I50" s="90"/>
      <c r="J50" s="92"/>
    </row>
    <row r="51" spans="1:10">
      <c r="A51" s="113"/>
      <c r="B51" s="103"/>
      <c r="C51" s="103"/>
      <c r="D51" s="90"/>
      <c r="E51" s="90"/>
      <c r="F51" s="90"/>
      <c r="G51" s="90"/>
      <c r="H51" s="92"/>
      <c r="I51" s="90"/>
      <c r="J51" s="92"/>
    </row>
    <row r="52" spans="1:10">
      <c r="A52" s="113"/>
      <c r="B52" s="103"/>
      <c r="C52" s="103"/>
      <c r="D52" s="90"/>
      <c r="E52" s="90"/>
      <c r="F52" s="90"/>
      <c r="G52" s="90"/>
      <c r="H52" s="92"/>
      <c r="I52" s="90"/>
      <c r="J52" s="92"/>
    </row>
    <row r="53" spans="1:10">
      <c r="A53" s="113"/>
      <c r="B53" s="103"/>
      <c r="C53" s="103"/>
      <c r="D53" s="90"/>
      <c r="E53" s="90"/>
      <c r="F53" s="90"/>
      <c r="G53" s="90"/>
      <c r="H53" s="92"/>
      <c r="I53" s="90"/>
      <c r="J53" s="92"/>
    </row>
    <row r="54" spans="1:10">
      <c r="A54" s="113"/>
      <c r="B54" s="103"/>
      <c r="C54" s="103"/>
      <c r="D54" s="90"/>
      <c r="E54" s="90"/>
      <c r="F54" s="90"/>
      <c r="G54" s="90"/>
      <c r="H54" s="92"/>
      <c r="I54" s="90"/>
      <c r="J54" s="92"/>
    </row>
    <row r="55" spans="1:10">
      <c r="A55" s="113"/>
      <c r="B55" s="103"/>
      <c r="C55" s="103"/>
      <c r="D55" s="90"/>
      <c r="E55" s="90"/>
      <c r="F55" s="90"/>
      <c r="G55" s="90"/>
      <c r="H55" s="92"/>
      <c r="I55" s="90"/>
      <c r="J55" s="92"/>
    </row>
    <row r="56" spans="1:10">
      <c r="A56" s="113"/>
      <c r="B56" s="103"/>
      <c r="C56" s="103"/>
      <c r="D56" s="90"/>
      <c r="E56" s="90"/>
      <c r="F56" s="90"/>
      <c r="G56" s="90"/>
      <c r="H56" s="92"/>
      <c r="I56" s="90"/>
      <c r="J56" s="92"/>
    </row>
    <row r="57" spans="1:10">
      <c r="A57" s="113"/>
      <c r="B57" s="103"/>
      <c r="C57" s="103"/>
      <c r="D57" s="90"/>
      <c r="E57" s="90"/>
      <c r="F57" s="90"/>
      <c r="G57" s="90"/>
      <c r="H57" s="92"/>
      <c r="I57" s="90"/>
      <c r="J57" s="92"/>
    </row>
    <row r="58" spans="1:10">
      <c r="A58" s="113"/>
      <c r="B58" s="103"/>
      <c r="C58" s="103"/>
      <c r="D58" s="90"/>
      <c r="E58" s="90"/>
      <c r="F58" s="90"/>
      <c r="G58" s="90"/>
      <c r="H58" s="92"/>
      <c r="I58" s="90"/>
      <c r="J58" s="92"/>
    </row>
    <row r="59" spans="1:10">
      <c r="A59" s="113"/>
      <c r="B59" s="103"/>
      <c r="C59" s="103"/>
      <c r="D59" s="90"/>
      <c r="E59" s="90"/>
      <c r="F59" s="90"/>
      <c r="G59" s="90"/>
      <c r="H59" s="92"/>
      <c r="I59" s="90"/>
      <c r="J59" s="92"/>
    </row>
    <row r="60" spans="1:10">
      <c r="A60" s="113"/>
      <c r="B60" s="103"/>
      <c r="C60" s="103"/>
      <c r="D60" s="90"/>
      <c r="E60" s="90"/>
      <c r="F60" s="90"/>
      <c r="G60" s="90"/>
      <c r="H60" s="92"/>
      <c r="I60" s="90"/>
      <c r="J60" s="92"/>
    </row>
    <row r="61" spans="1:10">
      <c r="A61" s="113"/>
      <c r="B61" s="103"/>
      <c r="C61" s="103"/>
      <c r="D61" s="90"/>
      <c r="E61" s="90"/>
      <c r="F61" s="90"/>
      <c r="G61" s="90"/>
      <c r="H61" s="92"/>
      <c r="I61" s="90"/>
      <c r="J61" s="92"/>
    </row>
    <row r="62" spans="1:10">
      <c r="A62" s="113"/>
      <c r="B62" s="103"/>
      <c r="C62" s="103"/>
      <c r="D62" s="90"/>
      <c r="E62" s="90"/>
      <c r="F62" s="90"/>
      <c r="G62" s="90"/>
      <c r="H62" s="92"/>
      <c r="I62" s="90"/>
      <c r="J62" s="92"/>
    </row>
    <row r="63" spans="1:10">
      <c r="A63" s="113"/>
      <c r="B63" s="103"/>
      <c r="C63" s="103"/>
      <c r="D63" s="90"/>
      <c r="E63" s="90"/>
      <c r="F63" s="90"/>
      <c r="G63" s="90"/>
      <c r="H63" s="92"/>
      <c r="I63" s="90"/>
      <c r="J63" s="92"/>
    </row>
    <row r="64" spans="1:10">
      <c r="A64" s="113"/>
      <c r="B64" s="103"/>
      <c r="C64" s="103"/>
      <c r="D64" s="90"/>
      <c r="E64" s="90"/>
      <c r="F64" s="90"/>
      <c r="G64" s="90"/>
      <c r="H64" s="92"/>
      <c r="I64" s="90"/>
      <c r="J64" s="92"/>
    </row>
    <row r="65" spans="1:10">
      <c r="A65" s="113"/>
      <c r="B65" s="103"/>
      <c r="C65" s="103"/>
      <c r="D65" s="90"/>
      <c r="E65" s="90"/>
      <c r="F65" s="90"/>
      <c r="G65" s="90"/>
      <c r="H65" s="92"/>
      <c r="I65" s="90"/>
      <c r="J65" s="92"/>
    </row>
    <row r="66" spans="1:10">
      <c r="A66" s="113"/>
      <c r="B66" s="103"/>
      <c r="C66" s="103"/>
      <c r="D66" s="90"/>
      <c r="E66" s="90"/>
      <c r="F66" s="90"/>
      <c r="G66" s="90"/>
      <c r="H66" s="92"/>
      <c r="I66" s="90"/>
      <c r="J66" s="92"/>
    </row>
    <row r="67" spans="1:10">
      <c r="A67" s="113"/>
      <c r="B67" s="103"/>
      <c r="C67" s="103"/>
      <c r="D67" s="90"/>
      <c r="E67" s="90"/>
      <c r="F67" s="90"/>
      <c r="G67" s="90"/>
      <c r="H67" s="92"/>
      <c r="I67" s="90"/>
      <c r="J67" s="92"/>
    </row>
  </sheetData>
  <mergeCells count="9">
    <mergeCell ref="A1:C1"/>
    <mergeCell ref="B10:G10"/>
    <mergeCell ref="D29:F29"/>
    <mergeCell ref="G29:I29"/>
    <mergeCell ref="B38:E38"/>
    <mergeCell ref="M4:M5"/>
    <mergeCell ref="D30:F30"/>
    <mergeCell ref="G30:I30"/>
    <mergeCell ref="B37:J37"/>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N66"/>
  <sheetViews>
    <sheetView zoomScale="80" zoomScaleNormal="80" workbookViewId="0">
      <selection sqref="A1:C1"/>
    </sheetView>
  </sheetViews>
  <sheetFormatPr defaultColWidth="9.125" defaultRowHeight="12.85"/>
  <cols>
    <col min="1" max="1" width="14.875" style="107" customWidth="1"/>
    <col min="2" max="2" width="42.625" style="108" customWidth="1"/>
    <col min="3" max="3" width="13.375" style="108" customWidth="1"/>
    <col min="4" max="4" width="13.25" style="96" customWidth="1"/>
    <col min="5" max="5" width="15.625" style="96" bestFit="1" customWidth="1"/>
    <col min="6" max="6" width="14.375" style="96" bestFit="1" customWidth="1"/>
    <col min="7" max="7" width="15.75" style="104" bestFit="1" customWidth="1"/>
    <col min="8" max="8" width="12.25" style="105" bestFit="1" customWidth="1"/>
    <col min="9" max="9" width="9.25" style="96" bestFit="1" customWidth="1"/>
    <col min="10" max="10" width="10.875" style="106" bestFit="1" customWidth="1"/>
    <col min="11" max="11" width="9.125" style="96"/>
    <col min="12" max="12" width="15.875" style="96" customWidth="1"/>
    <col min="13" max="13" width="13.875" style="96" customWidth="1"/>
    <col min="14" max="14" width="15.875" style="96" customWidth="1"/>
    <col min="15" max="16384" width="9.125" style="96"/>
  </cols>
  <sheetData>
    <row r="1" spans="1:14" ht="15.7">
      <c r="A1" s="185" t="s">
        <v>295</v>
      </c>
      <c r="B1" s="186"/>
      <c r="C1" s="186"/>
    </row>
    <row r="2" spans="1:14" ht="13.55" thickBot="1"/>
    <row r="3" spans="1:14" s="109" customFormat="1">
      <c r="A3" s="124"/>
      <c r="B3" s="125"/>
      <c r="C3" s="126"/>
      <c r="D3" s="127"/>
      <c r="E3" s="128" t="s">
        <v>0</v>
      </c>
      <c r="F3" s="128" t="s">
        <v>1</v>
      </c>
      <c r="G3" s="128" t="s">
        <v>2</v>
      </c>
      <c r="H3" s="129" t="s">
        <v>3</v>
      </c>
      <c r="I3" s="128"/>
      <c r="J3" s="130" t="s">
        <v>4</v>
      </c>
    </row>
    <row r="4" spans="1:14" ht="12.85" customHeight="1">
      <c r="A4" s="131" t="s">
        <v>136</v>
      </c>
      <c r="B4" s="122"/>
      <c r="C4" s="123" t="s">
        <v>5</v>
      </c>
      <c r="D4" s="120" t="s">
        <v>2</v>
      </c>
      <c r="E4" s="120" t="s">
        <v>6</v>
      </c>
      <c r="F4" s="120" t="s">
        <v>7</v>
      </c>
      <c r="G4" s="120" t="s">
        <v>8</v>
      </c>
      <c r="H4" s="121" t="s">
        <v>9</v>
      </c>
      <c r="I4" s="120" t="s">
        <v>10</v>
      </c>
      <c r="J4" s="132" t="s">
        <v>11</v>
      </c>
      <c r="L4" s="110" t="s">
        <v>239</v>
      </c>
      <c r="M4" s="184" t="s">
        <v>240</v>
      </c>
      <c r="N4" s="110" t="s">
        <v>241</v>
      </c>
    </row>
    <row r="5" spans="1:14" ht="13.55" thickBot="1">
      <c r="A5" s="141" t="s">
        <v>137</v>
      </c>
      <c r="B5" s="142" t="s">
        <v>12</v>
      </c>
      <c r="C5" s="143" t="s">
        <v>13</v>
      </c>
      <c r="D5" s="144" t="s">
        <v>14</v>
      </c>
      <c r="E5" s="144" t="s">
        <v>15</v>
      </c>
      <c r="F5" s="144" t="s">
        <v>16</v>
      </c>
      <c r="G5" s="144" t="s">
        <v>17</v>
      </c>
      <c r="H5" s="145" t="s">
        <v>18</v>
      </c>
      <c r="I5" s="144" t="s">
        <v>19</v>
      </c>
      <c r="J5" s="146" t="s">
        <v>20</v>
      </c>
      <c r="L5" s="111"/>
      <c r="M5" s="184"/>
      <c r="N5" s="111"/>
    </row>
    <row r="6" spans="1:14" s="95" customFormat="1">
      <c r="A6" s="135"/>
      <c r="B6" s="136" t="s">
        <v>235</v>
      </c>
      <c r="C6" s="137"/>
      <c r="D6" s="138"/>
      <c r="E6" s="139"/>
      <c r="F6" s="138"/>
      <c r="G6" s="139"/>
      <c r="H6" s="138"/>
      <c r="I6" s="136"/>
      <c r="J6" s="140"/>
      <c r="L6" s="112"/>
      <c r="M6" s="112"/>
      <c r="N6" s="112"/>
    </row>
    <row r="7" spans="1:14">
      <c r="A7" s="157" t="s">
        <v>289</v>
      </c>
      <c r="B7" s="115" t="s">
        <v>247</v>
      </c>
      <c r="C7" s="160" t="s">
        <v>34</v>
      </c>
      <c r="D7" s="161">
        <v>10</v>
      </c>
      <c r="E7" s="162">
        <v>1</v>
      </c>
      <c r="F7" s="163">
        <f>(D7)*(E7)</f>
        <v>10</v>
      </c>
      <c r="G7" s="162">
        <v>160</v>
      </c>
      <c r="H7" s="161">
        <f>(F7)*(G7)</f>
        <v>1600</v>
      </c>
      <c r="I7" s="164">
        <v>84.87</v>
      </c>
      <c r="J7" s="165">
        <f>(H7)*(I7)</f>
        <v>135792</v>
      </c>
      <c r="L7" s="178">
        <f>+$J7*0.2</f>
        <v>27158.400000000001</v>
      </c>
      <c r="M7" s="178">
        <f>+$J7*0.8</f>
        <v>108633.60000000001</v>
      </c>
      <c r="N7" s="179">
        <v>0</v>
      </c>
    </row>
    <row r="8" spans="1:14">
      <c r="A8" s="157" t="s">
        <v>290</v>
      </c>
      <c r="B8" s="115" t="s">
        <v>49</v>
      </c>
      <c r="C8" s="160" t="s">
        <v>34</v>
      </c>
      <c r="D8" s="161">
        <v>1</v>
      </c>
      <c r="E8" s="162">
        <v>1</v>
      </c>
      <c r="F8" s="163">
        <f>(D8)*(E8)</f>
        <v>1</v>
      </c>
      <c r="G8" s="162">
        <v>8</v>
      </c>
      <c r="H8" s="161">
        <f>(F8)*(G8)</f>
        <v>8</v>
      </c>
      <c r="I8" s="164">
        <v>63.65</v>
      </c>
      <c r="J8" s="165">
        <f>(H8)*(I8)</f>
        <v>509.2</v>
      </c>
      <c r="L8" s="178">
        <f t="shared" ref="L8:L25" si="0">+$J8*0.2</f>
        <v>101.84</v>
      </c>
      <c r="M8" s="178">
        <f t="shared" ref="M8:M25" si="1">+$J8*0.8</f>
        <v>407.36</v>
      </c>
      <c r="N8" s="179">
        <v>0</v>
      </c>
    </row>
    <row r="9" spans="1:14">
      <c r="A9" s="157"/>
      <c r="B9" s="115"/>
      <c r="C9" s="160"/>
      <c r="D9" s="161"/>
      <c r="E9" s="162"/>
      <c r="F9" s="163"/>
      <c r="G9" s="162"/>
      <c r="H9" s="161"/>
      <c r="I9" s="164"/>
      <c r="J9" s="165"/>
      <c r="L9" s="178"/>
      <c r="M9" s="178"/>
      <c r="N9" s="179"/>
    </row>
    <row r="10" spans="1:14" s="95" customFormat="1">
      <c r="A10" s="158"/>
      <c r="B10" s="190" t="s">
        <v>236</v>
      </c>
      <c r="C10" s="191"/>
      <c r="D10" s="191"/>
      <c r="E10" s="191"/>
      <c r="F10" s="191"/>
      <c r="G10" s="191"/>
      <c r="H10" s="166"/>
      <c r="I10" s="167"/>
      <c r="J10" s="168"/>
      <c r="L10" s="178"/>
      <c r="M10" s="178"/>
      <c r="N10" s="179"/>
    </row>
    <row r="11" spans="1:14" s="95" customFormat="1">
      <c r="A11" s="157" t="s">
        <v>281</v>
      </c>
      <c r="B11" s="169" t="s">
        <v>292</v>
      </c>
      <c r="C11" s="160" t="s">
        <v>255</v>
      </c>
      <c r="D11" s="162">
        <v>10</v>
      </c>
      <c r="E11" s="162">
        <v>1</v>
      </c>
      <c r="F11" s="163">
        <f t="shared" ref="F11:F16" si="2">(D11)*(E11)</f>
        <v>10</v>
      </c>
      <c r="G11" s="162">
        <v>24</v>
      </c>
      <c r="H11" s="161">
        <f t="shared" ref="H11:H16" si="3">(F11)*(G11)</f>
        <v>240</v>
      </c>
      <c r="I11" s="164">
        <v>63.65</v>
      </c>
      <c r="J11" s="165">
        <f t="shared" ref="J11:J16" si="4">(H11)*(I11)</f>
        <v>15276</v>
      </c>
      <c r="L11" s="178">
        <f t="shared" si="0"/>
        <v>3055.2000000000003</v>
      </c>
      <c r="M11" s="178">
        <f t="shared" si="1"/>
        <v>12220.800000000001</v>
      </c>
      <c r="N11" s="179">
        <v>0</v>
      </c>
    </row>
    <row r="12" spans="1:14" s="95" customFormat="1">
      <c r="A12" s="159" t="s">
        <v>282</v>
      </c>
      <c r="B12" s="169" t="s">
        <v>299</v>
      </c>
      <c r="C12" s="160" t="s">
        <v>256</v>
      </c>
      <c r="D12" s="162">
        <v>8</v>
      </c>
      <c r="E12" s="162">
        <v>1</v>
      </c>
      <c r="F12" s="163">
        <f t="shared" si="2"/>
        <v>8</v>
      </c>
      <c r="G12" s="162">
        <v>1</v>
      </c>
      <c r="H12" s="161">
        <f t="shared" si="3"/>
        <v>8</v>
      </c>
      <c r="I12" s="164">
        <v>63.65</v>
      </c>
      <c r="J12" s="165">
        <f t="shared" si="4"/>
        <v>509.2</v>
      </c>
      <c r="L12" s="178">
        <f t="shared" si="0"/>
        <v>101.84</v>
      </c>
      <c r="M12" s="178">
        <f t="shared" si="1"/>
        <v>407.36</v>
      </c>
      <c r="N12" s="179">
        <v>0</v>
      </c>
    </row>
    <row r="13" spans="1:14" s="95" customFormat="1">
      <c r="A13" s="157" t="s">
        <v>300</v>
      </c>
      <c r="B13" s="169" t="s">
        <v>297</v>
      </c>
      <c r="C13" s="160" t="s">
        <v>298</v>
      </c>
      <c r="D13" s="162">
        <v>24</v>
      </c>
      <c r="E13" s="162">
        <v>2</v>
      </c>
      <c r="F13" s="163">
        <f t="shared" si="2"/>
        <v>48</v>
      </c>
      <c r="G13" s="162">
        <v>3</v>
      </c>
      <c r="H13" s="161">
        <f t="shared" si="3"/>
        <v>144</v>
      </c>
      <c r="I13" s="183">
        <v>63.65</v>
      </c>
      <c r="J13" s="165">
        <f t="shared" si="4"/>
        <v>9165.6</v>
      </c>
      <c r="L13" s="178">
        <f t="shared" si="0"/>
        <v>1833.1200000000001</v>
      </c>
      <c r="M13" s="178">
        <f t="shared" si="1"/>
        <v>7332.4800000000005</v>
      </c>
      <c r="N13" s="179">
        <v>0</v>
      </c>
    </row>
    <row r="14" spans="1:14" s="95" customFormat="1" ht="38.5">
      <c r="A14" s="157" t="s">
        <v>283</v>
      </c>
      <c r="B14" s="115" t="s">
        <v>250</v>
      </c>
      <c r="C14" s="160" t="s">
        <v>251</v>
      </c>
      <c r="D14" s="162">
        <v>10</v>
      </c>
      <c r="E14" s="162">
        <v>1</v>
      </c>
      <c r="F14" s="163">
        <f t="shared" si="2"/>
        <v>10</v>
      </c>
      <c r="G14" s="162">
        <v>0.5</v>
      </c>
      <c r="H14" s="161">
        <f t="shared" si="3"/>
        <v>5</v>
      </c>
      <c r="I14" s="164">
        <v>63.65</v>
      </c>
      <c r="J14" s="165">
        <f t="shared" si="4"/>
        <v>318.25</v>
      </c>
      <c r="L14" s="178">
        <f>+$J14*0.2</f>
        <v>63.650000000000006</v>
      </c>
      <c r="M14" s="178">
        <f>+$J14*0.8</f>
        <v>254.60000000000002</v>
      </c>
      <c r="N14" s="179">
        <v>0</v>
      </c>
    </row>
    <row r="15" spans="1:14" s="95" customFormat="1">
      <c r="A15" s="157" t="s">
        <v>284</v>
      </c>
      <c r="B15" s="115" t="s">
        <v>41</v>
      </c>
      <c r="C15" s="160" t="s">
        <v>252</v>
      </c>
      <c r="D15" s="162">
        <v>10</v>
      </c>
      <c r="E15" s="162">
        <v>1</v>
      </c>
      <c r="F15" s="163">
        <f t="shared" si="2"/>
        <v>10</v>
      </c>
      <c r="G15" s="162">
        <v>0.5</v>
      </c>
      <c r="H15" s="161">
        <f t="shared" si="3"/>
        <v>5</v>
      </c>
      <c r="I15" s="164">
        <v>63.65</v>
      </c>
      <c r="J15" s="165">
        <f t="shared" si="4"/>
        <v>318.25</v>
      </c>
      <c r="L15" s="178">
        <f>+$J15*0.2</f>
        <v>63.650000000000006</v>
      </c>
      <c r="M15" s="178">
        <f>+$J15*0.8</f>
        <v>254.60000000000002</v>
      </c>
      <c r="N15" s="179">
        <v>0</v>
      </c>
    </row>
    <row r="16" spans="1:14" s="95" customFormat="1">
      <c r="A16" s="157" t="s">
        <v>285</v>
      </c>
      <c r="B16" s="115" t="s">
        <v>43</v>
      </c>
      <c r="C16" s="160" t="s">
        <v>253</v>
      </c>
      <c r="D16" s="162">
        <v>10</v>
      </c>
      <c r="E16" s="162">
        <v>1</v>
      </c>
      <c r="F16" s="163">
        <f t="shared" si="2"/>
        <v>10</v>
      </c>
      <c r="G16" s="162">
        <v>0.5</v>
      </c>
      <c r="H16" s="161">
        <f t="shared" si="3"/>
        <v>5</v>
      </c>
      <c r="I16" s="164">
        <v>63.65</v>
      </c>
      <c r="J16" s="165">
        <f t="shared" si="4"/>
        <v>318.25</v>
      </c>
      <c r="L16" s="178">
        <f>+$J16*0.2</f>
        <v>63.650000000000006</v>
      </c>
      <c r="M16" s="178">
        <f>+$J16*0.8</f>
        <v>254.60000000000002</v>
      </c>
      <c r="N16" s="179">
        <v>0</v>
      </c>
    </row>
    <row r="17" spans="1:14" s="95" customFormat="1">
      <c r="A17" s="157" t="s">
        <v>286</v>
      </c>
      <c r="B17" s="169" t="s">
        <v>45</v>
      </c>
      <c r="C17" s="160" t="s">
        <v>158</v>
      </c>
      <c r="D17" s="162">
        <v>8</v>
      </c>
      <c r="E17" s="162"/>
      <c r="F17" s="163"/>
      <c r="G17" s="162"/>
      <c r="H17" s="161"/>
      <c r="I17" s="164">
        <v>63.65</v>
      </c>
      <c r="J17" s="165"/>
      <c r="L17" s="178"/>
      <c r="M17" s="178"/>
      <c r="N17" s="179"/>
    </row>
    <row r="18" spans="1:14" s="95" customFormat="1" ht="38.5">
      <c r="A18" s="157" t="s">
        <v>287</v>
      </c>
      <c r="B18" s="170" t="s">
        <v>248</v>
      </c>
      <c r="C18" s="160" t="s">
        <v>257</v>
      </c>
      <c r="D18" s="162">
        <v>10</v>
      </c>
      <c r="E18" s="162">
        <v>1</v>
      </c>
      <c r="F18" s="163">
        <f>(D18)*(E18)</f>
        <v>10</v>
      </c>
      <c r="G18" s="162">
        <v>0.5</v>
      </c>
      <c r="H18" s="161">
        <f>(F18)*(G18)</f>
        <v>5</v>
      </c>
      <c r="I18" s="164">
        <v>63.65</v>
      </c>
      <c r="J18" s="165">
        <f>(H18)*(I18)</f>
        <v>318.25</v>
      </c>
      <c r="L18" s="178">
        <f t="shared" si="0"/>
        <v>63.650000000000006</v>
      </c>
      <c r="M18" s="178">
        <f t="shared" si="1"/>
        <v>254.60000000000002</v>
      </c>
      <c r="N18" s="179">
        <v>0</v>
      </c>
    </row>
    <row r="19" spans="1:14" s="95" customFormat="1" ht="38.5">
      <c r="A19" s="157" t="s">
        <v>288</v>
      </c>
      <c r="B19" s="115" t="s">
        <v>249</v>
      </c>
      <c r="C19" s="160" t="s">
        <v>258</v>
      </c>
      <c r="D19" s="162">
        <v>10</v>
      </c>
      <c r="E19" s="162">
        <v>1</v>
      </c>
      <c r="F19" s="163">
        <f t="shared" ref="F19" si="5">(D19)*(E19)</f>
        <v>10</v>
      </c>
      <c r="G19" s="162">
        <v>0.5</v>
      </c>
      <c r="H19" s="161">
        <f t="shared" ref="H19" si="6">(F19)*(G19)</f>
        <v>5</v>
      </c>
      <c r="I19" s="164">
        <v>63.65</v>
      </c>
      <c r="J19" s="165">
        <f t="shared" ref="J19" si="7">(H19)*(I19)</f>
        <v>318.25</v>
      </c>
      <c r="L19" s="178">
        <f t="shared" si="0"/>
        <v>63.650000000000006</v>
      </c>
      <c r="M19" s="178">
        <f t="shared" si="1"/>
        <v>254.60000000000002</v>
      </c>
      <c r="N19" s="179">
        <v>0</v>
      </c>
    </row>
    <row r="20" spans="1:14" s="95" customFormat="1">
      <c r="A20" s="157"/>
      <c r="B20" s="167"/>
      <c r="C20" s="160"/>
      <c r="D20" s="164"/>
      <c r="E20" s="162"/>
      <c r="F20" s="163"/>
      <c r="G20" s="162"/>
      <c r="H20" s="161"/>
      <c r="I20" s="164"/>
      <c r="J20" s="165"/>
      <c r="L20" s="178"/>
      <c r="M20" s="178"/>
      <c r="N20" s="179"/>
    </row>
    <row r="21" spans="1:14" s="95" customFormat="1">
      <c r="A21" s="157"/>
      <c r="B21" s="171" t="s">
        <v>254</v>
      </c>
      <c r="C21" s="123"/>
      <c r="D21" s="164"/>
      <c r="E21" s="162"/>
      <c r="F21" s="163"/>
      <c r="G21" s="162"/>
      <c r="H21" s="161"/>
      <c r="I21" s="164"/>
      <c r="J21" s="165"/>
      <c r="L21" s="178"/>
      <c r="M21" s="178"/>
      <c r="N21" s="179"/>
    </row>
    <row r="22" spans="1:14" s="95" customFormat="1" ht="25.7">
      <c r="A22" s="157" t="s">
        <v>291</v>
      </c>
      <c r="B22" s="115" t="s">
        <v>39</v>
      </c>
      <c r="C22" s="160" t="s">
        <v>40</v>
      </c>
      <c r="D22" s="162">
        <v>8</v>
      </c>
      <c r="E22" s="162">
        <v>1</v>
      </c>
      <c r="F22" s="163">
        <f t="shared" ref="F22" si="8">(D22)*(E22)</f>
        <v>8</v>
      </c>
      <c r="G22" s="162">
        <v>1</v>
      </c>
      <c r="H22" s="161">
        <f t="shared" ref="H22" si="9">(F22)*(G22)</f>
        <v>8</v>
      </c>
      <c r="I22" s="164">
        <v>63.65</v>
      </c>
      <c r="J22" s="165">
        <f t="shared" ref="J22" si="10">(H22)*(I22)</f>
        <v>509.2</v>
      </c>
      <c r="L22" s="178">
        <f t="shared" si="0"/>
        <v>101.84</v>
      </c>
      <c r="M22" s="178">
        <f t="shared" si="1"/>
        <v>407.36</v>
      </c>
      <c r="N22" s="179">
        <v>0</v>
      </c>
    </row>
    <row r="23" spans="1:14" s="95" customFormat="1">
      <c r="A23" s="157"/>
      <c r="B23" s="167"/>
      <c r="C23" s="160"/>
      <c r="D23" s="164"/>
      <c r="E23" s="162"/>
      <c r="F23" s="163"/>
      <c r="G23" s="162"/>
      <c r="H23" s="161"/>
      <c r="I23" s="164"/>
      <c r="J23" s="165"/>
      <c r="L23" s="178"/>
      <c r="M23" s="178"/>
      <c r="N23" s="179"/>
    </row>
    <row r="24" spans="1:14" s="95" customFormat="1">
      <c r="A24" s="158"/>
      <c r="B24" s="172" t="s">
        <v>237</v>
      </c>
      <c r="C24" s="164"/>
      <c r="D24" s="164"/>
      <c r="E24" s="164"/>
      <c r="F24" s="164"/>
      <c r="G24" s="164"/>
      <c r="H24" s="166"/>
      <c r="I24" s="164"/>
      <c r="J24" s="168"/>
      <c r="L24" s="178"/>
      <c r="M24" s="178"/>
      <c r="N24" s="179"/>
    </row>
    <row r="25" spans="1:14" s="95" customFormat="1" ht="25.7">
      <c r="A25" s="157" t="s">
        <v>259</v>
      </c>
      <c r="B25" s="169" t="s">
        <v>238</v>
      </c>
      <c r="C25" s="164"/>
      <c r="D25" s="162">
        <v>24</v>
      </c>
      <c r="E25" s="162">
        <v>1</v>
      </c>
      <c r="F25" s="163">
        <f>(D25)*(E25)</f>
        <v>24</v>
      </c>
      <c r="G25" s="162">
        <v>2</v>
      </c>
      <c r="H25" s="161">
        <f>(F25)*(G25)</f>
        <v>48</v>
      </c>
      <c r="I25" s="164">
        <v>63.65</v>
      </c>
      <c r="J25" s="165">
        <f>(H25)*(I25)</f>
        <v>3055.2</v>
      </c>
      <c r="L25" s="178">
        <f t="shared" si="0"/>
        <v>611.04</v>
      </c>
      <c r="M25" s="178">
        <f t="shared" si="1"/>
        <v>2444.16</v>
      </c>
      <c r="N25" s="179">
        <v>0</v>
      </c>
    </row>
    <row r="26" spans="1:14" s="95" customFormat="1">
      <c r="A26" s="133"/>
      <c r="B26" s="172"/>
      <c r="C26" s="164"/>
      <c r="D26" s="164"/>
      <c r="E26" s="164"/>
      <c r="F26" s="164"/>
      <c r="G26" s="164"/>
      <c r="H26" s="166"/>
      <c r="I26" s="167"/>
      <c r="J26" s="168"/>
      <c r="L26" s="180"/>
      <c r="M26" s="180"/>
      <c r="N26" s="179"/>
    </row>
    <row r="27" spans="1:14" s="95" customFormat="1" ht="20.350000000000001" customHeight="1" thickBot="1">
      <c r="A27" s="134"/>
      <c r="B27" s="173" t="s">
        <v>35</v>
      </c>
      <c r="C27" s="173"/>
      <c r="D27" s="174">
        <v>26</v>
      </c>
      <c r="E27" s="175"/>
      <c r="F27" s="145">
        <f>SUM(F7:F26)</f>
        <v>159</v>
      </c>
      <c r="G27" s="175"/>
      <c r="H27" s="145">
        <f>SUM(H7:H26)</f>
        <v>2081</v>
      </c>
      <c r="I27" s="176"/>
      <c r="J27" s="177">
        <f>SUM(J7:J26)</f>
        <v>166407.65000000005</v>
      </c>
      <c r="L27" s="181">
        <f>SUM(L7:L26)</f>
        <v>33281.530000000006</v>
      </c>
      <c r="M27" s="181">
        <f>SUM(M7:M26)</f>
        <v>133126.12000000002</v>
      </c>
      <c r="N27" s="181">
        <f>SUM(N7:N26)</f>
        <v>0</v>
      </c>
    </row>
    <row r="28" spans="1:14">
      <c r="A28" s="113"/>
      <c r="B28" s="89"/>
      <c r="C28" s="103"/>
      <c r="D28" s="90"/>
      <c r="E28" s="90"/>
      <c r="F28" s="91"/>
      <c r="G28" s="90"/>
      <c r="H28" s="91"/>
      <c r="I28" s="90"/>
      <c r="J28" s="91"/>
    </row>
    <row r="29" spans="1:14">
      <c r="A29" s="114"/>
      <c r="B29" s="90"/>
      <c r="C29" s="118"/>
      <c r="D29" s="189" t="s">
        <v>242</v>
      </c>
      <c r="E29" s="189"/>
      <c r="F29" s="189"/>
      <c r="G29" s="189" t="s">
        <v>244</v>
      </c>
      <c r="H29" s="189"/>
      <c r="I29" s="189"/>
      <c r="J29" s="92"/>
    </row>
    <row r="30" spans="1:14" ht="38.5">
      <c r="A30" s="114"/>
      <c r="B30" s="118" t="s">
        <v>245</v>
      </c>
      <c r="C30" s="118"/>
      <c r="D30" s="93" t="s">
        <v>239</v>
      </c>
      <c r="E30" s="93" t="s">
        <v>240</v>
      </c>
      <c r="F30" s="93" t="s">
        <v>241</v>
      </c>
      <c r="G30" s="93" t="s">
        <v>239</v>
      </c>
      <c r="H30" s="93" t="s">
        <v>240</v>
      </c>
      <c r="I30" s="93" t="s">
        <v>241</v>
      </c>
      <c r="J30" s="92"/>
    </row>
    <row r="31" spans="1:14">
      <c r="A31" s="114"/>
      <c r="B31" s="90" t="s">
        <v>243</v>
      </c>
      <c r="C31" s="118">
        <v>10</v>
      </c>
      <c r="D31" s="90">
        <f t="shared" ref="D31:F32" si="11">+$C31*G31</f>
        <v>2</v>
      </c>
      <c r="E31" s="90">
        <f t="shared" si="11"/>
        <v>8</v>
      </c>
      <c r="F31" s="90">
        <f t="shared" si="11"/>
        <v>0</v>
      </c>
      <c r="G31" s="94">
        <v>0.2</v>
      </c>
      <c r="H31" s="94">
        <v>0.8</v>
      </c>
      <c r="I31" s="90">
        <v>0</v>
      </c>
      <c r="J31" s="92"/>
    </row>
    <row r="32" spans="1:14">
      <c r="A32" s="114"/>
      <c r="B32" s="90" t="s">
        <v>296</v>
      </c>
      <c r="C32" s="90">
        <v>8</v>
      </c>
      <c r="D32" s="90">
        <v>2</v>
      </c>
      <c r="E32" s="90">
        <v>6</v>
      </c>
      <c r="F32" s="90">
        <f t="shared" si="11"/>
        <v>0</v>
      </c>
      <c r="G32" s="94">
        <v>0.2</v>
      </c>
      <c r="H32" s="94">
        <v>0.8</v>
      </c>
      <c r="I32" s="90">
        <v>0</v>
      </c>
      <c r="J32" s="92"/>
    </row>
    <row r="33" spans="1:10">
      <c r="A33" s="114"/>
      <c r="B33" s="90"/>
      <c r="C33" s="103"/>
      <c r="D33" s="90"/>
      <c r="E33" s="90"/>
      <c r="F33" s="90"/>
      <c r="G33" s="90"/>
      <c r="H33" s="92"/>
      <c r="I33" s="90"/>
      <c r="J33" s="92"/>
    </row>
    <row r="34" spans="1:10">
      <c r="A34" s="113"/>
      <c r="B34" s="89"/>
      <c r="C34" s="103"/>
      <c r="D34" s="90"/>
      <c r="E34" s="90"/>
      <c r="F34" s="90"/>
      <c r="G34" s="90"/>
      <c r="H34" s="92"/>
      <c r="I34" s="90"/>
      <c r="J34" s="92"/>
    </row>
    <row r="35" spans="1:10">
      <c r="A35" s="113"/>
      <c r="B35" s="103"/>
      <c r="C35" s="103"/>
      <c r="D35" s="90"/>
      <c r="E35" s="90"/>
      <c r="F35" s="90"/>
      <c r="G35" s="90"/>
      <c r="H35" s="92"/>
      <c r="I35" s="90"/>
      <c r="J35" s="92"/>
    </row>
    <row r="36" spans="1:10">
      <c r="A36" s="113"/>
      <c r="B36" s="97" t="s">
        <v>246</v>
      </c>
      <c r="C36" s="118"/>
      <c r="D36" s="90"/>
      <c r="E36" s="90"/>
      <c r="F36" s="90"/>
      <c r="G36" s="90"/>
      <c r="H36" s="92"/>
      <c r="I36" s="90"/>
      <c r="J36" s="92"/>
    </row>
    <row r="37" spans="1:10" ht="12.85" customHeight="1">
      <c r="A37" s="113"/>
      <c r="B37" s="192" t="s">
        <v>265</v>
      </c>
      <c r="C37" s="192"/>
      <c r="D37" s="192"/>
      <c r="E37" s="192"/>
      <c r="F37" s="192"/>
      <c r="G37" s="192"/>
      <c r="H37" s="192"/>
      <c r="I37" s="192"/>
      <c r="J37" s="192"/>
    </row>
    <row r="38" spans="1:10">
      <c r="A38" s="113"/>
      <c r="B38" s="192" t="s">
        <v>261</v>
      </c>
      <c r="C38" s="192"/>
      <c r="D38" s="192"/>
      <c r="E38" s="192"/>
      <c r="F38" s="119"/>
      <c r="G38" s="90"/>
      <c r="H38" s="92"/>
      <c r="I38" s="90"/>
      <c r="J38" s="92"/>
    </row>
    <row r="39" spans="1:10">
      <c r="A39" s="113"/>
      <c r="B39" s="103"/>
      <c r="C39" s="103"/>
      <c r="D39" s="90"/>
      <c r="E39" s="90"/>
      <c r="F39" s="90"/>
      <c r="G39" s="90"/>
      <c r="H39" s="92"/>
      <c r="I39" s="90"/>
      <c r="J39" s="92"/>
    </row>
    <row r="40" spans="1:10">
      <c r="A40" s="113"/>
      <c r="B40" s="103"/>
      <c r="C40" s="103"/>
      <c r="D40" s="90"/>
      <c r="E40" s="90"/>
      <c r="F40" s="90"/>
      <c r="G40" s="90"/>
      <c r="H40" s="92"/>
      <c r="I40" s="90"/>
      <c r="J40" s="92"/>
    </row>
    <row r="41" spans="1:10">
      <c r="A41" s="113"/>
      <c r="B41" s="103"/>
      <c r="C41" s="103"/>
      <c r="D41" s="90"/>
      <c r="E41" s="90"/>
      <c r="F41" s="90"/>
      <c r="G41" s="90"/>
      <c r="H41" s="92"/>
      <c r="I41" s="90"/>
      <c r="J41" s="92"/>
    </row>
    <row r="42" spans="1:10">
      <c r="A42" s="113"/>
      <c r="B42" s="103"/>
      <c r="C42" s="103"/>
      <c r="D42" s="90"/>
      <c r="E42" s="90"/>
      <c r="F42" s="90"/>
      <c r="G42" s="90"/>
      <c r="H42" s="92"/>
      <c r="I42" s="90"/>
      <c r="J42" s="92"/>
    </row>
    <row r="43" spans="1:10">
      <c r="A43" s="113"/>
      <c r="B43" s="103"/>
      <c r="C43" s="103"/>
      <c r="D43" s="90"/>
      <c r="E43" s="90"/>
      <c r="F43" s="90"/>
      <c r="G43" s="90"/>
      <c r="H43" s="92"/>
      <c r="I43" s="90"/>
      <c r="J43" s="92"/>
    </row>
    <row r="44" spans="1:10">
      <c r="A44" s="113"/>
      <c r="B44" s="103"/>
      <c r="C44" s="103"/>
      <c r="D44" s="90"/>
      <c r="E44" s="90"/>
      <c r="F44" s="90"/>
      <c r="G44" s="90"/>
      <c r="H44" s="92"/>
      <c r="I44" s="90"/>
      <c r="J44" s="92"/>
    </row>
    <row r="45" spans="1:10">
      <c r="A45" s="113"/>
      <c r="B45" s="103"/>
      <c r="C45" s="103"/>
      <c r="D45" s="90"/>
      <c r="E45" s="90"/>
      <c r="F45" s="90"/>
      <c r="G45" s="90"/>
      <c r="H45" s="92"/>
      <c r="I45" s="90"/>
      <c r="J45" s="92"/>
    </row>
    <row r="46" spans="1:10">
      <c r="A46" s="113"/>
      <c r="B46" s="103"/>
      <c r="C46" s="103"/>
      <c r="D46" s="90"/>
      <c r="E46" s="90"/>
      <c r="F46" s="90"/>
      <c r="G46" s="90"/>
      <c r="H46" s="92"/>
      <c r="I46" s="90"/>
      <c r="J46" s="92"/>
    </row>
    <row r="47" spans="1:10">
      <c r="A47" s="113"/>
      <c r="B47" s="103"/>
      <c r="C47" s="103"/>
      <c r="D47" s="90"/>
      <c r="E47" s="90"/>
      <c r="F47" s="90"/>
      <c r="G47" s="90"/>
      <c r="H47" s="92"/>
      <c r="I47" s="90"/>
      <c r="J47" s="92"/>
    </row>
    <row r="48" spans="1:10">
      <c r="A48" s="113"/>
      <c r="B48" s="103"/>
      <c r="C48" s="103"/>
      <c r="D48" s="90"/>
      <c r="E48" s="90"/>
      <c r="F48" s="90"/>
      <c r="G48" s="90"/>
      <c r="H48" s="92"/>
      <c r="I48" s="90"/>
      <c r="J48" s="92"/>
    </row>
    <row r="49" spans="1:10">
      <c r="A49" s="113"/>
      <c r="B49" s="103"/>
      <c r="C49" s="103"/>
      <c r="D49" s="90"/>
      <c r="E49" s="90"/>
      <c r="F49" s="90"/>
      <c r="G49" s="90"/>
      <c r="H49" s="92"/>
      <c r="I49" s="90"/>
      <c r="J49" s="92"/>
    </row>
    <row r="50" spans="1:10">
      <c r="A50" s="113"/>
      <c r="B50" s="103"/>
      <c r="C50" s="103"/>
      <c r="D50" s="90"/>
      <c r="E50" s="90"/>
      <c r="F50" s="90"/>
      <c r="G50" s="90"/>
      <c r="H50" s="92"/>
      <c r="I50" s="90"/>
      <c r="J50" s="92"/>
    </row>
    <row r="51" spans="1:10">
      <c r="A51" s="113"/>
      <c r="B51" s="103"/>
      <c r="C51" s="103"/>
      <c r="D51" s="90"/>
      <c r="E51" s="90"/>
      <c r="F51" s="90"/>
      <c r="G51" s="90"/>
      <c r="H51" s="92"/>
      <c r="I51" s="90"/>
      <c r="J51" s="92"/>
    </row>
    <row r="52" spans="1:10">
      <c r="A52" s="113"/>
      <c r="B52" s="103"/>
      <c r="C52" s="103"/>
      <c r="D52" s="90"/>
      <c r="E52" s="90"/>
      <c r="F52" s="90"/>
      <c r="G52" s="90"/>
      <c r="H52" s="92"/>
      <c r="I52" s="90"/>
      <c r="J52" s="92"/>
    </row>
    <row r="53" spans="1:10">
      <c r="A53" s="113"/>
      <c r="B53" s="103"/>
      <c r="C53" s="103"/>
      <c r="D53" s="90"/>
      <c r="E53" s="90"/>
      <c r="F53" s="90"/>
      <c r="G53" s="90"/>
      <c r="H53" s="92"/>
      <c r="I53" s="90"/>
      <c r="J53" s="92"/>
    </row>
    <row r="54" spans="1:10">
      <c r="A54" s="113"/>
      <c r="B54" s="103"/>
      <c r="C54" s="103"/>
      <c r="D54" s="90"/>
      <c r="E54" s="90"/>
      <c r="F54" s="90"/>
      <c r="G54" s="90"/>
      <c r="H54" s="92"/>
      <c r="I54" s="90"/>
      <c r="J54" s="92"/>
    </row>
    <row r="55" spans="1:10">
      <c r="A55" s="113"/>
      <c r="B55" s="103"/>
      <c r="C55" s="103"/>
      <c r="D55" s="90"/>
      <c r="E55" s="90"/>
      <c r="F55" s="90"/>
      <c r="G55" s="90"/>
      <c r="H55" s="92"/>
      <c r="I55" s="90"/>
      <c r="J55" s="92"/>
    </row>
    <row r="56" spans="1:10">
      <c r="A56" s="113"/>
      <c r="B56" s="103"/>
      <c r="C56" s="103"/>
      <c r="D56" s="90"/>
      <c r="E56" s="90"/>
      <c r="F56" s="90"/>
      <c r="G56" s="90"/>
      <c r="H56" s="92"/>
      <c r="I56" s="90"/>
      <c r="J56" s="92"/>
    </row>
    <row r="57" spans="1:10">
      <c r="A57" s="113"/>
      <c r="B57" s="103"/>
      <c r="C57" s="103"/>
      <c r="D57" s="90"/>
      <c r="E57" s="90"/>
      <c r="F57" s="90"/>
      <c r="G57" s="90"/>
      <c r="H57" s="92"/>
      <c r="I57" s="90"/>
      <c r="J57" s="92"/>
    </row>
    <row r="58" spans="1:10">
      <c r="A58" s="113"/>
      <c r="B58" s="103"/>
      <c r="C58" s="103"/>
      <c r="D58" s="90"/>
      <c r="E58" s="90"/>
      <c r="F58" s="90"/>
      <c r="G58" s="90"/>
      <c r="H58" s="92"/>
      <c r="I58" s="90"/>
      <c r="J58" s="92"/>
    </row>
    <row r="59" spans="1:10">
      <c r="A59" s="113"/>
      <c r="B59" s="103"/>
      <c r="C59" s="103"/>
      <c r="D59" s="90"/>
      <c r="E59" s="90"/>
      <c r="F59" s="90"/>
      <c r="G59" s="90"/>
      <c r="H59" s="92"/>
      <c r="I59" s="90"/>
      <c r="J59" s="92"/>
    </row>
    <row r="60" spans="1:10">
      <c r="A60" s="113"/>
      <c r="B60" s="103"/>
      <c r="C60" s="103"/>
      <c r="D60" s="90"/>
      <c r="E60" s="90"/>
      <c r="F60" s="90"/>
      <c r="G60" s="90"/>
      <c r="H60" s="92"/>
      <c r="I60" s="90"/>
      <c r="J60" s="92"/>
    </row>
    <row r="61" spans="1:10">
      <c r="A61" s="113"/>
      <c r="B61" s="103"/>
      <c r="C61" s="103"/>
      <c r="D61" s="90"/>
      <c r="E61" s="90"/>
      <c r="F61" s="90"/>
      <c r="G61" s="90"/>
      <c r="H61" s="92"/>
      <c r="I61" s="90"/>
      <c r="J61" s="92"/>
    </row>
    <row r="62" spans="1:10">
      <c r="A62" s="113"/>
      <c r="B62" s="103"/>
      <c r="C62" s="103"/>
      <c r="D62" s="90"/>
      <c r="E62" s="90"/>
      <c r="F62" s="90"/>
      <c r="G62" s="90"/>
      <c r="H62" s="92"/>
      <c r="I62" s="90"/>
      <c r="J62" s="92"/>
    </row>
    <row r="63" spans="1:10">
      <c r="A63" s="113"/>
      <c r="B63" s="103"/>
      <c r="C63" s="103"/>
      <c r="D63" s="90"/>
      <c r="E63" s="90"/>
      <c r="F63" s="90"/>
      <c r="G63" s="90"/>
      <c r="H63" s="92"/>
      <c r="I63" s="90"/>
      <c r="J63" s="92"/>
    </row>
    <row r="64" spans="1:10">
      <c r="A64" s="113"/>
      <c r="B64" s="103"/>
      <c r="C64" s="103"/>
      <c r="D64" s="90"/>
      <c r="E64" s="90"/>
      <c r="F64" s="90"/>
      <c r="G64" s="90"/>
      <c r="H64" s="92"/>
      <c r="I64" s="90"/>
      <c r="J64" s="92"/>
    </row>
    <row r="65" spans="1:10">
      <c r="A65" s="113"/>
      <c r="B65" s="103"/>
      <c r="C65" s="103"/>
      <c r="D65" s="90"/>
      <c r="E65" s="90"/>
      <c r="F65" s="90"/>
      <c r="G65" s="90"/>
      <c r="H65" s="92"/>
      <c r="I65" s="90"/>
      <c r="J65" s="92"/>
    </row>
    <row r="66" spans="1:10">
      <c r="A66" s="113"/>
      <c r="B66" s="103"/>
      <c r="C66" s="103"/>
      <c r="D66" s="90"/>
      <c r="E66" s="90"/>
      <c r="F66" s="90"/>
      <c r="G66" s="90"/>
      <c r="H66" s="92"/>
      <c r="I66" s="90"/>
      <c r="J66" s="92"/>
    </row>
  </sheetData>
  <mergeCells count="7">
    <mergeCell ref="B38:E38"/>
    <mergeCell ref="M4:M5"/>
    <mergeCell ref="B37:J37"/>
    <mergeCell ref="A1:C1"/>
    <mergeCell ref="B10:G10"/>
    <mergeCell ref="D29:F29"/>
    <mergeCell ref="G29:I29"/>
  </mergeCells>
  <pageMargins left="0.7" right="0.7" top="0.75" bottom="0.75" header="0.3" footer="0.3"/>
  <pageSetup scale="57" orientation="landscape" r:id="rId1"/>
</worksheet>
</file>

<file path=xl/worksheets/sheet5.xml><?xml version="1.0" encoding="utf-8"?>
<worksheet xmlns="http://schemas.openxmlformats.org/spreadsheetml/2006/main" xmlns:r="http://schemas.openxmlformats.org/officeDocument/2006/relationships">
  <dimension ref="A1:F14"/>
  <sheetViews>
    <sheetView workbookViewId="0">
      <selection sqref="A1:E1"/>
    </sheetView>
  </sheetViews>
  <sheetFormatPr defaultRowHeight="12.85"/>
  <cols>
    <col min="1" max="1" width="52.25" bestFit="1" customWidth="1"/>
    <col min="2" max="2" width="11" customWidth="1"/>
    <col min="5" max="5" width="12.25" customWidth="1"/>
  </cols>
  <sheetData>
    <row r="1" spans="1:6" ht="25.5" customHeight="1">
      <c r="A1" s="202" t="s">
        <v>276</v>
      </c>
      <c r="B1" s="202"/>
      <c r="C1" s="202"/>
      <c r="D1" s="202"/>
      <c r="E1" s="202"/>
      <c r="F1" s="88"/>
    </row>
    <row r="2" spans="1:6">
      <c r="A2" s="203" t="s">
        <v>266</v>
      </c>
      <c r="B2" s="203"/>
      <c r="C2" s="203"/>
      <c r="D2" s="203"/>
      <c r="E2" s="203"/>
    </row>
    <row r="3" spans="1:6" ht="14.3">
      <c r="A3" s="149" t="s">
        <v>267</v>
      </c>
      <c r="B3" s="149" t="s">
        <v>268</v>
      </c>
      <c r="C3" s="150" t="s">
        <v>269</v>
      </c>
      <c r="D3" s="150" t="s">
        <v>270</v>
      </c>
      <c r="E3" s="150" t="s">
        <v>11</v>
      </c>
      <c r="F3" s="100"/>
    </row>
    <row r="4" spans="1:6" ht="13.55">
      <c r="A4" s="151" t="s">
        <v>271</v>
      </c>
      <c r="B4" s="152">
        <v>30</v>
      </c>
      <c r="C4" s="152">
        <v>8</v>
      </c>
      <c r="D4" s="153">
        <v>41</v>
      </c>
      <c r="E4" s="154">
        <f>+B4*C4*D4</f>
        <v>9840</v>
      </c>
    </row>
    <row r="5" spans="1:6" ht="13.55">
      <c r="A5" s="151" t="s">
        <v>280</v>
      </c>
      <c r="B5" s="152">
        <v>30</v>
      </c>
      <c r="C5" s="152">
        <v>16</v>
      </c>
      <c r="D5" s="153">
        <v>41</v>
      </c>
      <c r="E5" s="154">
        <f t="shared" ref="E5:E10" si="0">+B5*C5*D5</f>
        <v>19680</v>
      </c>
    </row>
    <row r="6" spans="1:6" ht="13.55">
      <c r="A6" s="151" t="s">
        <v>272</v>
      </c>
      <c r="B6" s="152">
        <v>30</v>
      </c>
      <c r="C6" s="152">
        <v>2</v>
      </c>
      <c r="D6" s="153">
        <v>41</v>
      </c>
      <c r="E6" s="154">
        <f t="shared" si="0"/>
        <v>2460</v>
      </c>
    </row>
    <row r="7" spans="1:6" ht="13.55">
      <c r="A7" s="151" t="s">
        <v>273</v>
      </c>
      <c r="B7" s="152">
        <v>24</v>
      </c>
      <c r="C7" s="152">
        <v>8</v>
      </c>
      <c r="D7" s="153">
        <v>41</v>
      </c>
      <c r="E7" s="154">
        <f t="shared" si="0"/>
        <v>7872</v>
      </c>
    </row>
    <row r="8" spans="1:6" ht="13.55">
      <c r="A8" s="151" t="s">
        <v>278</v>
      </c>
      <c r="B8" s="152">
        <v>96</v>
      </c>
      <c r="C8" s="152">
        <v>4</v>
      </c>
      <c r="D8" s="153">
        <v>41</v>
      </c>
      <c r="E8" s="154">
        <f t="shared" si="0"/>
        <v>15744</v>
      </c>
    </row>
    <row r="9" spans="1:6" ht="13.55">
      <c r="A9" s="151" t="s">
        <v>277</v>
      </c>
      <c r="B9" s="152">
        <v>24</v>
      </c>
      <c r="C9" s="152">
        <v>16</v>
      </c>
      <c r="D9" s="153">
        <v>41</v>
      </c>
      <c r="E9" s="154">
        <f t="shared" si="0"/>
        <v>15744</v>
      </c>
    </row>
    <row r="10" spans="1:6" ht="13.55">
      <c r="A10" s="151" t="s">
        <v>274</v>
      </c>
      <c r="B10" s="152">
        <v>24</v>
      </c>
      <c r="C10" s="152">
        <v>40</v>
      </c>
      <c r="D10" s="153">
        <v>41</v>
      </c>
      <c r="E10" s="154">
        <f t="shared" si="0"/>
        <v>39360</v>
      </c>
    </row>
    <row r="11" spans="1:6" ht="13.55">
      <c r="A11" s="151"/>
      <c r="B11" s="151"/>
      <c r="C11" s="151"/>
      <c r="D11" s="151"/>
      <c r="E11" s="154">
        <f>SUM(E4:E10)</f>
        <v>110700</v>
      </c>
    </row>
    <row r="12" spans="1:6">
      <c r="A12" s="155"/>
      <c r="B12" s="155"/>
      <c r="C12" s="155"/>
      <c r="D12" s="155"/>
      <c r="E12" s="155"/>
    </row>
    <row r="13" spans="1:6" ht="13.55">
      <c r="A13" s="156" t="s">
        <v>275</v>
      </c>
      <c r="B13" s="155"/>
      <c r="C13" s="155"/>
      <c r="D13" s="155"/>
      <c r="E13" s="155"/>
    </row>
    <row r="14" spans="1:6" ht="13.55">
      <c r="A14" s="156" t="s">
        <v>279</v>
      </c>
    </row>
  </sheetData>
  <mergeCells count="2">
    <mergeCell ref="A1:E1"/>
    <mergeCell ref="A2:E2"/>
  </mergeCells>
  <phoneticPr fontId="6"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Yr 1</vt:lpstr>
      <vt:lpstr>guaranteed loan</vt:lpstr>
      <vt:lpstr>Yr 2</vt:lpstr>
      <vt:lpstr>Yr 3</vt:lpstr>
      <vt:lpstr>govburden</vt:lpstr>
      <vt:lpstr>'Yr 1'!Print_Area</vt:lpstr>
      <vt:lpstr>'Yr 2'!Print_Area</vt:lpstr>
      <vt:lpstr>'Yr 3'!Print_Area</vt:lpstr>
    </vt:vector>
  </TitlesOfParts>
  <Company>USDA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kmearsdon</dc:creator>
  <cp:lastModifiedBy>cihester</cp:lastModifiedBy>
  <cp:lastPrinted>2009-04-27T18:39:32Z</cp:lastPrinted>
  <dcterms:created xsi:type="dcterms:W3CDTF">1990-01-01T05:47:54Z</dcterms:created>
  <dcterms:modified xsi:type="dcterms:W3CDTF">2009-04-27T18:40:26Z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1605020937</vt:i4>
  </property>
  <property fmtid="{D5CDD505-2E9C-101B-9397-08002B2CF9AE}" pid="3" name="_NewReviewCycle">
    <vt:lpwstr/>
  </property>
  <property fmtid="{D5CDD505-2E9C-101B-9397-08002B2CF9AE}" pid="4" name="_EmailSubject">
    <vt:lpwstr>section 9004 supporting statement and spreadsheet</vt:lpwstr>
  </property>
  <property fmtid="{D5CDD505-2E9C-101B-9397-08002B2CF9AE}" pid="5" name="_AuthorEmail">
    <vt:lpwstr>CIHESTER@mactec.com</vt:lpwstr>
  </property>
  <property fmtid="{D5CDD505-2E9C-101B-9397-08002B2CF9AE}" pid="6" name="_AuthorEmailDisplayName">
    <vt:lpwstr>Hester, Charles</vt:lpwstr>
  </property>
</Properties>
</file>