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1490" windowHeight="11760" activeTab="0"/>
  </bookViews>
  <sheets>
    <sheet name="States" sheetId="1" r:id="rId1"/>
    <sheet name="IHEs" sheetId="2" r:id="rId2"/>
  </sheets>
  <definedNames>
    <definedName name="_xlnm.Print_Area" localSheetId="0">'States'!$A$1:$I$56</definedName>
  </definedNames>
  <calcPr fullCalcOnLoad="1"/>
</workbook>
</file>

<file path=xl/sharedStrings.xml><?xml version="1.0" encoding="utf-8"?>
<sst xmlns="http://schemas.openxmlformats.org/spreadsheetml/2006/main" count="94" uniqueCount="56">
  <si>
    <t>Table 1:   Summary Cost Estimates for State Title II Reports</t>
  </si>
  <si>
    <t xml:space="preserve">         Mean</t>
  </si>
  <si>
    <t xml:space="preserve">          Mean</t>
  </si>
  <si>
    <t xml:space="preserve"> </t>
  </si>
  <si>
    <t xml:space="preserve">         days</t>
  </si>
  <si>
    <t xml:space="preserve">         hours </t>
  </si>
  <si>
    <t xml:space="preserve">       Cost/Hr</t>
  </si>
  <si>
    <t xml:space="preserve">        Total $</t>
  </si>
  <si>
    <t>Preparing planning report</t>
  </si>
  <si>
    <t>Completion of state questionnaire</t>
  </si>
  <si>
    <t>Total</t>
  </si>
  <si>
    <t>Planning reporting system</t>
  </si>
  <si>
    <t xml:space="preserve">Preparing pass-rate software  </t>
  </si>
  <si>
    <t>Preparing lists of alternative completers</t>
  </si>
  <si>
    <t>Preparing lists of successful applicants</t>
  </si>
  <si>
    <t>Matching with regular program completers</t>
  </si>
  <si>
    <t>Matching with alternative route completers</t>
  </si>
  <si>
    <t>Computing pass rates</t>
  </si>
  <si>
    <t>Checking unmatched cases</t>
  </si>
  <si>
    <t>Verifying pass rates</t>
  </si>
  <si>
    <t>Other pass rate related</t>
  </si>
  <si>
    <t>Average for non-IHE pass rates</t>
  </si>
  <si>
    <t>Subtotal: Sum of state staffing</t>
  </si>
  <si>
    <t>Share of test company effort</t>
  </si>
  <si>
    <t>State share of test company effort</t>
  </si>
  <si>
    <t xml:space="preserve">Total </t>
  </si>
  <si>
    <t>Total weighted mean hours per state</t>
  </si>
  <si>
    <t>Total weighted mean cost per state</t>
  </si>
  <si>
    <t>Total hours for 59 states</t>
  </si>
  <si>
    <t>Total cost for 59 states</t>
  </si>
  <si>
    <t>Update and maintain documentation</t>
  </si>
  <si>
    <t>Collect and compile IHE reports</t>
  </si>
  <si>
    <t>Technical assistance to IHEs</t>
  </si>
  <si>
    <t>Run certification data</t>
  </si>
  <si>
    <t>Table 2:   Summary Cost Estimates for IHE Title II Reports</t>
  </si>
  <si>
    <t>Total weighted mean hours per IHE</t>
  </si>
  <si>
    <t>Total weighted mean cost per IHE</t>
  </si>
  <si>
    <t>Total hours for 1,250 IHEs</t>
  </si>
  <si>
    <t>Total cost for 1,250 IHEs</t>
  </si>
  <si>
    <t>Completion of IHE questionnaire</t>
  </si>
  <si>
    <t>Compile enrollee lists</t>
  </si>
  <si>
    <t>Preparing lists of traditional completers</t>
  </si>
  <si>
    <t>Subtotal: Sum of IHE staffing</t>
  </si>
  <si>
    <t>Uploading/submitting lists to testing authority</t>
  </si>
  <si>
    <t>Planning</t>
  </si>
  <si>
    <t>17 states (est.) compute own pass rates</t>
  </si>
  <si>
    <t>42 states (est.) use testing companies  to compute rates</t>
  </si>
  <si>
    <t xml:space="preserve">            4) As specified in the Higher Education Opportunity Act, there are 59 statesincluding 8 outlying areas and DC.</t>
  </si>
  <si>
    <t xml:space="preserve">            3) Costs are averaged over 3 years.</t>
  </si>
  <si>
    <t xml:space="preserve">            2) Costs are estimated by averaging IHEs across states.</t>
  </si>
  <si>
    <t xml:space="preserve">    Assumptions:    1) Costs begin to be incurred after data collection is authorized by OMB.</t>
  </si>
  <si>
    <t xml:space="preserve">            5) Estimates are averages across all IHEs.</t>
  </si>
  <si>
    <t xml:space="preserve">            3) Estimates based on 1,250 IHEs with teacher preparation programs to report.</t>
  </si>
  <si>
    <t xml:space="preserve">            2) Costs are averaged over 3 years.</t>
  </si>
  <si>
    <t xml:space="preserve">   5) All states, outlying areas and DC will report pass rates or comparable data.</t>
  </si>
  <si>
    <t xml:space="preserve">   4) All IHEs will report pass rates or comparable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</si>
</sst>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40">
    <font>
      <sz val="10"/>
      <name val="Palatino Linotype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Palatino Linotype"/>
      <family val="0"/>
    </font>
    <font>
      <u val="single"/>
      <sz val="10"/>
      <color indexed="36"/>
      <name val="Palatino Linotyp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12" xfId="0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66" fontId="3" fillId="0" borderId="0" xfId="44" applyNumberFormat="1" applyFont="1" applyBorder="1" applyAlignment="1">
      <alignment/>
    </xf>
    <xf numFmtId="0" fontId="3" fillId="0" borderId="15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164" fontId="3" fillId="0" borderId="1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>
      <alignment/>
    </xf>
    <xf numFmtId="165" fontId="3" fillId="0" borderId="20" xfId="42" applyNumberFormat="1" applyFont="1" applyBorder="1" applyAlignment="1">
      <alignment/>
    </xf>
    <xf numFmtId="165" fontId="3" fillId="0" borderId="19" xfId="42" applyNumberFormat="1" applyFont="1" applyBorder="1" applyAlignment="1">
      <alignment/>
    </xf>
    <xf numFmtId="165" fontId="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4" width="9.140625" style="1" customWidth="1"/>
    <col min="5" max="5" width="10.8515625" style="1" customWidth="1"/>
    <col min="6" max="6" width="11.140625" style="1" customWidth="1"/>
    <col min="7" max="7" width="12.57421875" style="1" customWidth="1"/>
    <col min="8" max="8" width="12.28125" style="1" customWidth="1"/>
    <col min="9" max="9" width="12.57421875" style="1" customWidth="1"/>
    <col min="10" max="16384" width="9.140625" style="1" customWidth="1"/>
  </cols>
  <sheetData>
    <row r="1" spans="1:10" ht="12.75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</row>
    <row r="2" spans="1:10" ht="12.75">
      <c r="A2" s="4" t="s">
        <v>50</v>
      </c>
      <c r="B2" s="3"/>
      <c r="C2" s="3"/>
      <c r="D2" s="3"/>
      <c r="E2" s="3"/>
      <c r="F2" s="4"/>
      <c r="G2" s="4"/>
      <c r="H2" s="4"/>
      <c r="I2" s="4"/>
      <c r="J2" s="4"/>
    </row>
    <row r="3" spans="1:10" ht="12.75">
      <c r="A3" s="4"/>
      <c r="B3" s="3" t="s">
        <v>49</v>
      </c>
      <c r="C3" s="3"/>
      <c r="D3" s="3"/>
      <c r="E3" s="3"/>
      <c r="F3" s="4"/>
      <c r="G3" s="4"/>
      <c r="H3" s="4"/>
      <c r="I3" s="4"/>
      <c r="J3" s="4"/>
    </row>
    <row r="4" spans="1:10" ht="12.75">
      <c r="A4" s="4"/>
      <c r="B4" s="3" t="s">
        <v>48</v>
      </c>
      <c r="C4" s="3"/>
      <c r="D4" s="3"/>
      <c r="E4" s="3"/>
      <c r="F4" s="4"/>
      <c r="G4" s="4"/>
      <c r="H4" s="4"/>
      <c r="I4" s="4"/>
      <c r="J4" s="4"/>
    </row>
    <row r="5" spans="1:10" ht="12.75">
      <c r="A5" s="4"/>
      <c r="B5" s="3" t="s">
        <v>47</v>
      </c>
      <c r="C5" s="3"/>
      <c r="D5" s="3"/>
      <c r="E5" s="3"/>
      <c r="F5" s="4"/>
      <c r="G5" s="4"/>
      <c r="H5" s="4"/>
      <c r="I5" s="4"/>
      <c r="J5" s="4"/>
    </row>
    <row r="6" spans="1:10" ht="12.75">
      <c r="A6" s="4"/>
      <c r="B6" s="27" t="s">
        <v>54</v>
      </c>
      <c r="C6" s="3"/>
      <c r="D6" s="3"/>
      <c r="E6" s="3"/>
      <c r="F6" s="4"/>
      <c r="G6" s="4"/>
      <c r="H6" s="4"/>
      <c r="I6" s="4"/>
      <c r="J6" s="4"/>
    </row>
    <row r="7" spans="1:10" ht="12.75">
      <c r="A7" s="4"/>
      <c r="B7" s="3"/>
      <c r="C7" s="3"/>
      <c r="D7" s="3"/>
      <c r="E7" s="3"/>
      <c r="F7" s="4"/>
      <c r="G7" s="4"/>
      <c r="H7" s="4"/>
      <c r="I7" s="4"/>
      <c r="J7" s="4"/>
    </row>
    <row r="8" spans="1:10" ht="12.75">
      <c r="A8" s="4"/>
      <c r="B8" s="3"/>
      <c r="C8" s="3"/>
      <c r="D8" s="3"/>
      <c r="E8" s="5" t="s">
        <v>45</v>
      </c>
      <c r="F8" s="6"/>
      <c r="G8" s="6"/>
      <c r="H8" s="6"/>
      <c r="I8" s="3"/>
      <c r="J8" s="4"/>
    </row>
    <row r="9" spans="1:10" ht="15">
      <c r="A9" s="4"/>
      <c r="B9" s="2"/>
      <c r="C9" s="2"/>
      <c r="D9" s="2"/>
      <c r="E9" s="7" t="s">
        <v>1</v>
      </c>
      <c r="F9" s="3" t="s">
        <v>2</v>
      </c>
      <c r="G9" s="3" t="s">
        <v>2</v>
      </c>
      <c r="H9" s="22" t="s">
        <v>3</v>
      </c>
      <c r="I9"/>
      <c r="J9" s="4"/>
    </row>
    <row r="10" spans="1:10" ht="15">
      <c r="A10" s="4"/>
      <c r="B10" s="3"/>
      <c r="C10" s="3"/>
      <c r="D10" s="3"/>
      <c r="E10" s="8" t="s">
        <v>4</v>
      </c>
      <c r="F10" s="6" t="s">
        <v>5</v>
      </c>
      <c r="G10" s="6" t="s">
        <v>6</v>
      </c>
      <c r="H10" s="30" t="s">
        <v>7</v>
      </c>
      <c r="I10"/>
      <c r="J10" s="4"/>
    </row>
    <row r="11" spans="1:10" ht="15">
      <c r="A11" s="4" t="s">
        <v>11</v>
      </c>
      <c r="B11" s="3"/>
      <c r="C11" s="3"/>
      <c r="D11" s="3"/>
      <c r="E11" s="9">
        <v>4</v>
      </c>
      <c r="F11" s="14">
        <f>E11*8</f>
        <v>32</v>
      </c>
      <c r="G11" s="3"/>
      <c r="H11" s="31"/>
      <c r="I11"/>
      <c r="J11" s="4"/>
    </row>
    <row r="12" spans="1:10" ht="15">
      <c r="A12" s="4" t="s">
        <v>8</v>
      </c>
      <c r="B12" s="3"/>
      <c r="C12" s="3"/>
      <c r="D12" s="3"/>
      <c r="E12" s="9">
        <v>1</v>
      </c>
      <c r="F12" s="10">
        <f>E12*8</f>
        <v>8</v>
      </c>
      <c r="G12" s="3"/>
      <c r="H12" s="31"/>
      <c r="I12"/>
      <c r="J12" s="4"/>
    </row>
    <row r="13" spans="1:10" ht="15">
      <c r="A13" s="4" t="s">
        <v>30</v>
      </c>
      <c r="B13" s="3"/>
      <c r="C13" s="3"/>
      <c r="D13" s="3"/>
      <c r="E13" s="9">
        <v>2</v>
      </c>
      <c r="F13" s="10">
        <f>E13*8</f>
        <v>16</v>
      </c>
      <c r="G13" s="3"/>
      <c r="H13" s="31"/>
      <c r="I13"/>
      <c r="J13" s="4"/>
    </row>
    <row r="14" spans="1:10" ht="15">
      <c r="A14" s="4" t="s">
        <v>32</v>
      </c>
      <c r="B14" s="3"/>
      <c r="C14" s="3"/>
      <c r="D14" s="3"/>
      <c r="E14" s="9">
        <v>5</v>
      </c>
      <c r="F14" s="10">
        <f>E14*8</f>
        <v>40</v>
      </c>
      <c r="G14" s="3"/>
      <c r="H14" s="31"/>
      <c r="I14"/>
      <c r="J14" s="4"/>
    </row>
    <row r="15" spans="1:10" ht="15">
      <c r="A15" s="4" t="s">
        <v>31</v>
      </c>
      <c r="B15" s="3"/>
      <c r="C15" s="3"/>
      <c r="D15" s="3"/>
      <c r="E15" s="9">
        <v>10</v>
      </c>
      <c r="F15" s="10">
        <f>E15*8</f>
        <v>80</v>
      </c>
      <c r="G15" s="3"/>
      <c r="H15" s="31"/>
      <c r="I15"/>
      <c r="J15" s="4"/>
    </row>
    <row r="16" spans="1:10" ht="15">
      <c r="A16" s="4" t="s">
        <v>12</v>
      </c>
      <c r="B16" s="3"/>
      <c r="C16" s="3"/>
      <c r="D16" s="3"/>
      <c r="E16" s="7">
        <v>6.4</v>
      </c>
      <c r="F16" s="3">
        <f aca="true" t="shared" si="0" ref="F16:F26">E16*8</f>
        <v>51.2</v>
      </c>
      <c r="G16" s="3"/>
      <c r="H16" s="31"/>
      <c r="I16"/>
      <c r="J16" s="4"/>
    </row>
    <row r="17" spans="1:10" ht="15">
      <c r="A17" s="4" t="s">
        <v>13</v>
      </c>
      <c r="B17" s="3"/>
      <c r="C17" s="3"/>
      <c r="D17" s="3"/>
      <c r="E17" s="7">
        <v>2.12</v>
      </c>
      <c r="F17" s="10">
        <f t="shared" si="0"/>
        <v>16.96</v>
      </c>
      <c r="G17" s="3"/>
      <c r="H17" s="31"/>
      <c r="I17"/>
      <c r="J17" s="4"/>
    </row>
    <row r="18" spans="1:10" ht="15">
      <c r="A18" s="4" t="s">
        <v>14</v>
      </c>
      <c r="B18" s="3"/>
      <c r="C18" s="3"/>
      <c r="D18" s="3"/>
      <c r="E18" s="7">
        <v>5.2</v>
      </c>
      <c r="F18" s="3">
        <f t="shared" si="0"/>
        <v>41.6</v>
      </c>
      <c r="G18" s="3"/>
      <c r="H18" s="31"/>
      <c r="I18"/>
      <c r="J18" s="4"/>
    </row>
    <row r="19" spans="1:10" ht="15">
      <c r="A19" s="4" t="s">
        <v>15</v>
      </c>
      <c r="B19" s="3"/>
      <c r="C19" s="3"/>
      <c r="D19" s="3"/>
      <c r="E19" s="7">
        <v>5.1</v>
      </c>
      <c r="F19" s="3">
        <f t="shared" si="0"/>
        <v>40.8</v>
      </c>
      <c r="G19" s="3"/>
      <c r="H19" s="31"/>
      <c r="I19"/>
      <c r="J19" s="4"/>
    </row>
    <row r="20" spans="1:10" ht="15">
      <c r="A20" s="4" t="s">
        <v>16</v>
      </c>
      <c r="B20" s="3"/>
      <c r="C20" s="3"/>
      <c r="D20" s="3"/>
      <c r="E20" s="7">
        <v>1.75</v>
      </c>
      <c r="F20" s="10">
        <f t="shared" si="0"/>
        <v>14</v>
      </c>
      <c r="G20" s="3"/>
      <c r="H20" s="31"/>
      <c r="I20"/>
      <c r="J20" s="4"/>
    </row>
    <row r="21" spans="1:10" ht="15">
      <c r="A21" s="4" t="s">
        <v>17</v>
      </c>
      <c r="B21" s="3"/>
      <c r="C21" s="3"/>
      <c r="D21" s="3"/>
      <c r="E21" s="7">
        <v>3.6</v>
      </c>
      <c r="F21" s="3">
        <f t="shared" si="0"/>
        <v>28.8</v>
      </c>
      <c r="G21" s="3"/>
      <c r="H21" s="31"/>
      <c r="I21"/>
      <c r="J21" s="4"/>
    </row>
    <row r="22" spans="1:10" ht="15">
      <c r="A22" s="4" t="s">
        <v>18</v>
      </c>
      <c r="B22" s="3"/>
      <c r="C22" s="3"/>
      <c r="D22" s="3"/>
      <c r="E22" s="7">
        <v>15.8</v>
      </c>
      <c r="F22" s="3">
        <f t="shared" si="0"/>
        <v>126.4</v>
      </c>
      <c r="G22" s="3"/>
      <c r="H22" s="31"/>
      <c r="I22"/>
      <c r="J22" s="4"/>
    </row>
    <row r="23" spans="1:10" ht="15">
      <c r="A23" s="4" t="s">
        <v>19</v>
      </c>
      <c r="B23" s="3"/>
      <c r="C23" s="3"/>
      <c r="D23" s="3"/>
      <c r="E23" s="7">
        <v>11.3</v>
      </c>
      <c r="F23" s="3">
        <f t="shared" si="0"/>
        <v>90.4</v>
      </c>
      <c r="G23" s="3"/>
      <c r="H23" s="31"/>
      <c r="I23"/>
      <c r="J23" s="4"/>
    </row>
    <row r="24" spans="1:10" ht="15">
      <c r="A24" s="4" t="s">
        <v>20</v>
      </c>
      <c r="B24" s="3"/>
      <c r="C24" s="3"/>
      <c r="D24" s="3"/>
      <c r="E24" s="7">
        <v>3.7</v>
      </c>
      <c r="F24" s="3">
        <f t="shared" si="0"/>
        <v>29.6</v>
      </c>
      <c r="G24" s="3"/>
      <c r="H24" s="31"/>
      <c r="I24"/>
      <c r="J24" s="4"/>
    </row>
    <row r="25" spans="1:10" ht="15">
      <c r="A25" s="4" t="s">
        <v>33</v>
      </c>
      <c r="B25" s="3"/>
      <c r="C25" s="3"/>
      <c r="D25" s="3"/>
      <c r="E25" s="7">
        <v>2</v>
      </c>
      <c r="F25" s="3">
        <f t="shared" si="0"/>
        <v>16</v>
      </c>
      <c r="G25" s="3"/>
      <c r="H25" s="31"/>
      <c r="I25"/>
      <c r="J25" s="4"/>
    </row>
    <row r="26" spans="1:10" ht="15">
      <c r="A26" s="4" t="s">
        <v>9</v>
      </c>
      <c r="B26" s="3"/>
      <c r="C26" s="3"/>
      <c r="D26" s="3"/>
      <c r="E26" s="9">
        <v>40</v>
      </c>
      <c r="F26" s="10">
        <f t="shared" si="0"/>
        <v>320</v>
      </c>
      <c r="G26" s="4"/>
      <c r="H26" s="31"/>
      <c r="I26"/>
      <c r="J26" s="4"/>
    </row>
    <row r="27" spans="1:10" ht="15">
      <c r="A27" s="4" t="s">
        <v>21</v>
      </c>
      <c r="B27" s="3"/>
      <c r="C27" s="3"/>
      <c r="D27" s="3"/>
      <c r="E27" s="9">
        <v>1</v>
      </c>
      <c r="F27" s="10">
        <f>E27*8</f>
        <v>8</v>
      </c>
      <c r="G27" s="15"/>
      <c r="H27" s="33"/>
      <c r="I27"/>
      <c r="J27" s="4"/>
    </row>
    <row r="28" spans="1:10" ht="15">
      <c r="A28" s="11" t="s">
        <v>22</v>
      </c>
      <c r="B28" s="2"/>
      <c r="C28" s="2"/>
      <c r="D28" s="2"/>
      <c r="E28" s="9">
        <f>SUM(E11:E27)</f>
        <v>119.97</v>
      </c>
      <c r="F28" s="10">
        <f>SUM(F11:F27)</f>
        <v>959.76</v>
      </c>
      <c r="G28" s="16">
        <v>42.15</v>
      </c>
      <c r="H28" s="33">
        <f>F28*G28</f>
        <v>40453.884</v>
      </c>
      <c r="I28"/>
      <c r="J28" s="4"/>
    </row>
    <row r="29" spans="1:10" ht="15">
      <c r="A29" s="4" t="s">
        <v>23</v>
      </c>
      <c r="B29" s="3"/>
      <c r="C29" s="3"/>
      <c r="D29" s="3"/>
      <c r="E29" s="9">
        <f>F29/8</f>
        <v>5.521875</v>
      </c>
      <c r="F29" s="10">
        <f>58.9*0.75</f>
        <v>44.175</v>
      </c>
      <c r="G29" s="15">
        <v>70</v>
      </c>
      <c r="H29" s="33">
        <f>F29*G29</f>
        <v>3092.25</v>
      </c>
      <c r="I29"/>
      <c r="J29" s="4"/>
    </row>
    <row r="30" spans="1:10" ht="15">
      <c r="A30" s="11" t="s">
        <v>10</v>
      </c>
      <c r="B30" s="3"/>
      <c r="C30" s="3"/>
      <c r="D30" s="3"/>
      <c r="E30" s="12">
        <f>SUM(E28:E29)</f>
        <v>125.491875</v>
      </c>
      <c r="F30" s="17">
        <f>SUM(F28:F29)</f>
        <v>1003.935</v>
      </c>
      <c r="G30" s="6">
        <v>31.78</v>
      </c>
      <c r="H30" s="35">
        <f>SUM(H28:H29)</f>
        <v>43546.134</v>
      </c>
      <c r="I30"/>
      <c r="J30" s="4"/>
    </row>
    <row r="31" spans="1:10" ht="12.75">
      <c r="A31" s="4"/>
      <c r="B31" s="3"/>
      <c r="C31" s="3"/>
      <c r="D31" s="3"/>
      <c r="E31" s="3"/>
      <c r="F31" s="4"/>
      <c r="G31" s="4"/>
      <c r="H31" s="4"/>
      <c r="I31" s="4"/>
      <c r="J31" s="4"/>
    </row>
    <row r="32" spans="1:10" ht="12.75">
      <c r="A32" s="4"/>
      <c r="B32" s="3"/>
      <c r="C32" s="3"/>
      <c r="D32" s="3"/>
      <c r="E32" s="3"/>
      <c r="F32" s="4"/>
      <c r="G32" s="4"/>
      <c r="H32" s="4"/>
      <c r="I32" s="4"/>
      <c r="J32" s="4"/>
    </row>
    <row r="33" spans="1:10" ht="12.75">
      <c r="A33" s="4"/>
      <c r="B33" s="3"/>
      <c r="C33" s="3"/>
      <c r="D33" s="3"/>
      <c r="E33" s="2" t="s">
        <v>46</v>
      </c>
      <c r="F33" s="4"/>
      <c r="G33" s="4"/>
      <c r="H33" s="4"/>
      <c r="I33" s="4"/>
      <c r="J33" s="4"/>
    </row>
    <row r="34" spans="1:10" ht="15">
      <c r="A34" s="4"/>
      <c r="B34" s="3"/>
      <c r="C34" s="3"/>
      <c r="D34" s="3"/>
      <c r="E34" s="24" t="s">
        <v>1</v>
      </c>
      <c r="F34" s="25" t="s">
        <v>2</v>
      </c>
      <c r="G34" s="25" t="s">
        <v>2</v>
      </c>
      <c r="H34" s="26" t="s">
        <v>3</v>
      </c>
      <c r="I34"/>
      <c r="J34" s="4"/>
    </row>
    <row r="35" spans="1:10" ht="15">
      <c r="A35" s="4"/>
      <c r="B35" s="3"/>
      <c r="C35" s="3"/>
      <c r="D35" s="3"/>
      <c r="E35" s="8" t="s">
        <v>4</v>
      </c>
      <c r="F35" s="6" t="s">
        <v>5</v>
      </c>
      <c r="G35" s="6" t="s">
        <v>6</v>
      </c>
      <c r="H35" s="30" t="s">
        <v>7</v>
      </c>
      <c r="I35"/>
      <c r="J35" s="4"/>
    </row>
    <row r="36" spans="1:10" ht="15">
      <c r="A36" s="4" t="s">
        <v>11</v>
      </c>
      <c r="B36" s="3"/>
      <c r="C36" s="3"/>
      <c r="D36" s="3"/>
      <c r="E36" s="18">
        <v>4</v>
      </c>
      <c r="F36" s="10">
        <f aca="true" t="shared" si="1" ref="F36:F48">E36*8</f>
        <v>32</v>
      </c>
      <c r="G36" s="10"/>
      <c r="H36" s="31"/>
      <c r="I36"/>
      <c r="J36" s="4"/>
    </row>
    <row r="37" spans="1:10" ht="15">
      <c r="A37" s="4" t="s">
        <v>8</v>
      </c>
      <c r="B37" s="3"/>
      <c r="C37" s="3"/>
      <c r="D37" s="3"/>
      <c r="E37" s="9">
        <v>1</v>
      </c>
      <c r="F37" s="10">
        <f t="shared" si="1"/>
        <v>8</v>
      </c>
      <c r="G37" s="10"/>
      <c r="H37" s="31"/>
      <c r="I37"/>
      <c r="J37" s="4"/>
    </row>
    <row r="38" spans="1:10" ht="15">
      <c r="A38" s="4" t="s">
        <v>30</v>
      </c>
      <c r="B38" s="3"/>
      <c r="C38" s="3"/>
      <c r="D38" s="3"/>
      <c r="E38" s="9">
        <v>2</v>
      </c>
      <c r="F38" s="10">
        <f t="shared" si="1"/>
        <v>16</v>
      </c>
      <c r="G38" s="10"/>
      <c r="H38" s="31"/>
      <c r="I38"/>
      <c r="J38" s="4"/>
    </row>
    <row r="39" spans="1:10" ht="15">
      <c r="A39" s="4" t="s">
        <v>32</v>
      </c>
      <c r="B39" s="3"/>
      <c r="C39" s="3"/>
      <c r="D39" s="3"/>
      <c r="E39" s="9">
        <v>5</v>
      </c>
      <c r="F39" s="10">
        <f>E39*8</f>
        <v>40</v>
      </c>
      <c r="G39" s="10"/>
      <c r="H39" s="31"/>
      <c r="I39"/>
      <c r="J39" s="4"/>
    </row>
    <row r="40" spans="1:10" ht="15">
      <c r="A40" s="4" t="s">
        <v>31</v>
      </c>
      <c r="B40" s="3"/>
      <c r="C40" s="3"/>
      <c r="D40" s="3"/>
      <c r="E40" s="9">
        <v>10</v>
      </c>
      <c r="F40" s="10">
        <f t="shared" si="1"/>
        <v>80</v>
      </c>
      <c r="G40" s="10"/>
      <c r="H40" s="31"/>
      <c r="I40"/>
      <c r="J40" s="4"/>
    </row>
    <row r="41" spans="1:10" ht="15">
      <c r="A41" s="4" t="s">
        <v>13</v>
      </c>
      <c r="B41" s="3"/>
      <c r="C41" s="3"/>
      <c r="D41" s="3"/>
      <c r="E41" s="9">
        <v>1.5</v>
      </c>
      <c r="F41" s="10">
        <f t="shared" si="1"/>
        <v>12</v>
      </c>
      <c r="G41" s="19"/>
      <c r="H41" s="32"/>
      <c r="I41"/>
      <c r="J41" s="4"/>
    </row>
    <row r="42" spans="1:10" ht="15">
      <c r="A42" s="4" t="s">
        <v>14</v>
      </c>
      <c r="B42" s="3"/>
      <c r="C42" s="3"/>
      <c r="D42" s="3"/>
      <c r="E42" s="9">
        <v>7.1</v>
      </c>
      <c r="F42" s="10">
        <f t="shared" si="1"/>
        <v>56.8</v>
      </c>
      <c r="G42" s="19"/>
      <c r="H42" s="32"/>
      <c r="I42"/>
      <c r="J42" s="4"/>
    </row>
    <row r="43" spans="1:10" ht="15">
      <c r="A43" s="4" t="s">
        <v>18</v>
      </c>
      <c r="B43" s="3"/>
      <c r="C43" s="3"/>
      <c r="D43" s="3"/>
      <c r="E43" s="9">
        <v>11.410714285714286</v>
      </c>
      <c r="F43" s="10">
        <f t="shared" si="1"/>
        <v>91.28571428571429</v>
      </c>
      <c r="G43" s="4"/>
      <c r="H43" s="31"/>
      <c r="I43"/>
      <c r="J43" s="4"/>
    </row>
    <row r="44" spans="1:10" ht="15">
      <c r="A44" s="4" t="s">
        <v>19</v>
      </c>
      <c r="B44" s="3"/>
      <c r="C44" s="3"/>
      <c r="D44" s="3"/>
      <c r="E44" s="9">
        <v>6.934523809523809</v>
      </c>
      <c r="F44" s="10">
        <f t="shared" si="1"/>
        <v>55.476190476190474</v>
      </c>
      <c r="G44" s="4"/>
      <c r="H44" s="31"/>
      <c r="I44"/>
      <c r="J44" s="4"/>
    </row>
    <row r="45" spans="1:10" ht="15">
      <c r="A45" s="4" t="s">
        <v>20</v>
      </c>
      <c r="B45" s="3"/>
      <c r="C45" s="3"/>
      <c r="D45" s="3"/>
      <c r="E45" s="9">
        <v>9.845238095238093</v>
      </c>
      <c r="F45" s="10">
        <f t="shared" si="1"/>
        <v>78.76190476190474</v>
      </c>
      <c r="G45" s="4"/>
      <c r="H45" s="31"/>
      <c r="I45"/>
      <c r="J45" s="4"/>
    </row>
    <row r="46" spans="1:10" ht="15">
      <c r="A46" s="4" t="s">
        <v>33</v>
      </c>
      <c r="B46" s="3"/>
      <c r="C46" s="3"/>
      <c r="D46" s="3"/>
      <c r="E46" s="9">
        <v>2</v>
      </c>
      <c r="F46" s="10">
        <f t="shared" si="1"/>
        <v>16</v>
      </c>
      <c r="G46" s="4"/>
      <c r="H46" s="31"/>
      <c r="I46"/>
      <c r="J46" s="4"/>
    </row>
    <row r="47" spans="1:10" ht="15">
      <c r="A47" s="4" t="s">
        <v>9</v>
      </c>
      <c r="B47" s="3"/>
      <c r="C47" s="3"/>
      <c r="D47" s="3"/>
      <c r="E47" s="9">
        <v>40</v>
      </c>
      <c r="F47" s="10">
        <f t="shared" si="1"/>
        <v>320</v>
      </c>
      <c r="G47" s="4"/>
      <c r="H47" s="31"/>
      <c r="I47"/>
      <c r="J47" s="4"/>
    </row>
    <row r="48" spans="1:10" ht="15">
      <c r="A48" s="4" t="s">
        <v>21</v>
      </c>
      <c r="B48" s="3"/>
      <c r="C48" s="3"/>
      <c r="D48" s="3"/>
      <c r="E48" s="9">
        <v>1</v>
      </c>
      <c r="F48" s="10">
        <f t="shared" si="1"/>
        <v>8</v>
      </c>
      <c r="G48" s="4"/>
      <c r="H48" s="31"/>
      <c r="I48"/>
      <c r="J48" s="4"/>
    </row>
    <row r="49" spans="1:10" ht="15">
      <c r="A49" s="11" t="s">
        <v>22</v>
      </c>
      <c r="B49" s="3"/>
      <c r="C49" s="3"/>
      <c r="D49" s="3"/>
      <c r="E49" s="9">
        <f>SUM(E36:E48)</f>
        <v>101.7904761904762</v>
      </c>
      <c r="F49" s="19">
        <f>SUM(F36:F48)</f>
        <v>814.3238095238096</v>
      </c>
      <c r="G49" s="4">
        <v>42.15</v>
      </c>
      <c r="H49" s="33">
        <f>F49*G49</f>
        <v>34323.74857142857</v>
      </c>
      <c r="I49"/>
      <c r="J49" s="4"/>
    </row>
    <row r="50" spans="1:10" ht="15">
      <c r="A50" s="4" t="s">
        <v>24</v>
      </c>
      <c r="B50" s="3"/>
      <c r="C50" s="3"/>
      <c r="D50" s="3"/>
      <c r="E50" s="9">
        <f>F50/8</f>
        <v>7.3625</v>
      </c>
      <c r="F50" s="3">
        <v>58.9</v>
      </c>
      <c r="G50" s="16">
        <v>70</v>
      </c>
      <c r="H50" s="33">
        <f>F50*G50</f>
        <v>4123</v>
      </c>
      <c r="I50"/>
      <c r="J50" s="4"/>
    </row>
    <row r="51" spans="1:10" ht="15">
      <c r="A51" s="11" t="s">
        <v>25</v>
      </c>
      <c r="B51" s="3"/>
      <c r="C51" s="3"/>
      <c r="D51" s="3"/>
      <c r="E51" s="12">
        <f>SUM(E49:E50)</f>
        <v>109.1529761904762</v>
      </c>
      <c r="F51" s="17">
        <f>SUM(F49:F50)</f>
        <v>873.2238095238096</v>
      </c>
      <c r="G51" s="6">
        <v>31.39</v>
      </c>
      <c r="H51" s="34">
        <f>SUM(H49:H50)</f>
        <v>38446.74857142857</v>
      </c>
      <c r="I51"/>
      <c r="J51" s="4"/>
    </row>
    <row r="52" spans="1:10" ht="12.75">
      <c r="A52" s="4"/>
      <c r="B52" s="3"/>
      <c r="C52" s="3"/>
      <c r="D52" s="3"/>
      <c r="E52" s="3"/>
      <c r="F52" s="4"/>
      <c r="G52" s="4"/>
      <c r="H52" s="4"/>
      <c r="I52" s="4"/>
      <c r="J52" s="4"/>
    </row>
    <row r="53" spans="1:10" ht="12.75">
      <c r="A53" s="11" t="s">
        <v>26</v>
      </c>
      <c r="B53" s="3"/>
      <c r="C53" s="3"/>
      <c r="D53" s="3"/>
      <c r="E53" s="3"/>
      <c r="F53" s="4"/>
      <c r="G53" s="4"/>
      <c r="H53" s="4"/>
      <c r="I53" s="20">
        <f>(F30*17+F51*42)/59</f>
        <v>910.8863559322034</v>
      </c>
      <c r="J53" s="4"/>
    </row>
    <row r="54" spans="1:10" ht="12.75">
      <c r="A54" s="11" t="s">
        <v>27</v>
      </c>
      <c r="B54" s="3"/>
      <c r="C54" s="3"/>
      <c r="D54" s="3"/>
      <c r="E54" s="3"/>
      <c r="F54" s="4"/>
      <c r="G54" s="4"/>
      <c r="H54" s="4"/>
      <c r="I54" s="21">
        <f>(H30*17+H51*42)/59</f>
        <v>39916.06301694915</v>
      </c>
      <c r="J54" s="4"/>
    </row>
    <row r="55" spans="1:10" ht="12.75">
      <c r="A55" s="11" t="s">
        <v>28</v>
      </c>
      <c r="B55" s="3"/>
      <c r="C55" s="3"/>
      <c r="D55" s="3"/>
      <c r="E55" s="3"/>
      <c r="F55" s="4"/>
      <c r="G55" s="4"/>
      <c r="H55" s="4"/>
      <c r="I55" s="13">
        <f>(F30*17+F51*42)</f>
        <v>53742.295</v>
      </c>
      <c r="J55" s="4"/>
    </row>
    <row r="56" spans="1:10" ht="12.75">
      <c r="A56" s="11" t="s">
        <v>29</v>
      </c>
      <c r="B56" s="3"/>
      <c r="C56" s="3"/>
      <c r="D56" s="3"/>
      <c r="E56" s="3"/>
      <c r="F56" s="4"/>
      <c r="G56" s="4"/>
      <c r="H56" s="4"/>
      <c r="I56" s="21">
        <f>(H28*17+H49*42)</f>
        <v>2129313.468</v>
      </c>
      <c r="J56" s="4"/>
    </row>
  </sheetData>
  <sheetProtection/>
  <printOptions gridLines="1"/>
  <pageMargins left="0.75" right="0.75" top="0.75" bottom="0.75" header="0.5" footer="0.28"/>
  <pageSetup fitToHeight="1" fitToWidth="1" horizontalDpi="600" verticalDpi="600" orientation="portrait" scale="86" r:id="rId1"/>
  <headerFooter alignWithMargins="0">
    <oddHeader>&amp;L20090223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23" sqref="H23"/>
    </sheetView>
  </sheetViews>
  <sheetFormatPr defaultColWidth="9.140625" defaultRowHeight="15"/>
  <cols>
    <col min="1" max="4" width="9.140625" style="1" customWidth="1"/>
    <col min="5" max="5" width="10.8515625" style="1" customWidth="1"/>
    <col min="6" max="6" width="11.140625" style="1" customWidth="1"/>
    <col min="7" max="7" width="12.57421875" style="1" customWidth="1"/>
    <col min="8" max="8" width="10.7109375" style="1" customWidth="1"/>
    <col min="9" max="10" width="13.28125" style="1" customWidth="1"/>
    <col min="11" max="16384" width="9.140625" style="1" customWidth="1"/>
  </cols>
  <sheetData>
    <row r="1" spans="1:10" ht="12.75">
      <c r="A1" s="2" t="s">
        <v>34</v>
      </c>
      <c r="B1" s="3"/>
      <c r="C1" s="3"/>
      <c r="D1" s="3"/>
      <c r="E1" s="3"/>
      <c r="F1" s="4"/>
      <c r="G1" s="4"/>
      <c r="H1" s="4"/>
      <c r="I1" s="4"/>
      <c r="J1" s="4"/>
    </row>
    <row r="2" spans="1:10" ht="12.75">
      <c r="A2" s="4" t="s">
        <v>50</v>
      </c>
      <c r="B2" s="3"/>
      <c r="C2" s="3"/>
      <c r="D2" s="3"/>
      <c r="E2" s="3"/>
      <c r="F2" s="4"/>
      <c r="G2" s="4"/>
      <c r="H2" s="4"/>
      <c r="I2" s="4"/>
      <c r="J2" s="4"/>
    </row>
    <row r="3" spans="1:10" ht="12.75">
      <c r="A3" s="4"/>
      <c r="B3" s="3" t="s">
        <v>53</v>
      </c>
      <c r="C3" s="3"/>
      <c r="D3" s="3"/>
      <c r="E3" s="3"/>
      <c r="F3" s="4"/>
      <c r="G3" s="4"/>
      <c r="H3" s="4"/>
      <c r="I3" s="4"/>
      <c r="J3" s="4"/>
    </row>
    <row r="4" spans="1:10" ht="12.75">
      <c r="A4" s="4"/>
      <c r="B4" s="3" t="s">
        <v>52</v>
      </c>
      <c r="C4" s="3"/>
      <c r="D4" s="3"/>
      <c r="E4" s="3"/>
      <c r="F4" s="4"/>
      <c r="G4" s="4"/>
      <c r="H4" s="4"/>
      <c r="I4" s="4"/>
      <c r="J4" s="4"/>
    </row>
    <row r="5" spans="1:10" ht="12.75">
      <c r="A5" s="4"/>
      <c r="B5" s="27" t="s">
        <v>55</v>
      </c>
      <c r="C5" s="3"/>
      <c r="D5" s="3"/>
      <c r="E5" s="3"/>
      <c r="F5" s="4"/>
      <c r="G5" s="4"/>
      <c r="H5" s="4"/>
      <c r="I5" s="4"/>
      <c r="J5" s="4"/>
    </row>
    <row r="6" spans="1:10" ht="12.75">
      <c r="A6" s="4"/>
      <c r="B6" s="3" t="s">
        <v>51</v>
      </c>
      <c r="C6" s="3"/>
      <c r="D6" s="3"/>
      <c r="E6" s="10"/>
      <c r="F6" s="3"/>
      <c r="G6" s="3"/>
      <c r="H6" s="13"/>
      <c r="I6" s="3"/>
      <c r="J6" s="4"/>
    </row>
    <row r="7" spans="1:10" ht="12.75">
      <c r="A7" s="4"/>
      <c r="B7" s="3"/>
      <c r="C7" s="3"/>
      <c r="D7" s="3"/>
      <c r="E7" s="23"/>
      <c r="F7" s="6"/>
      <c r="G7" s="6"/>
      <c r="H7" s="13"/>
      <c r="I7" s="3"/>
      <c r="J7" s="4"/>
    </row>
    <row r="8" spans="1:10" ht="15">
      <c r="A8" s="4"/>
      <c r="B8" s="2"/>
      <c r="C8" s="2"/>
      <c r="D8" s="2"/>
      <c r="E8" s="7" t="s">
        <v>1</v>
      </c>
      <c r="F8" s="3" t="s">
        <v>2</v>
      </c>
      <c r="G8" s="3" t="s">
        <v>2</v>
      </c>
      <c r="H8" s="22" t="s">
        <v>3</v>
      </c>
      <c r="I8"/>
      <c r="J8" s="4"/>
    </row>
    <row r="9" spans="1:10" ht="15">
      <c r="A9" s="4"/>
      <c r="B9" s="3"/>
      <c r="C9" s="3"/>
      <c r="D9" s="3"/>
      <c r="E9" s="8" t="s">
        <v>4</v>
      </c>
      <c r="F9" s="6" t="s">
        <v>5</v>
      </c>
      <c r="G9" s="6" t="s">
        <v>6</v>
      </c>
      <c r="H9" s="30" t="s">
        <v>7</v>
      </c>
      <c r="I9"/>
      <c r="J9" s="4"/>
    </row>
    <row r="10" spans="1:10" ht="15">
      <c r="A10" s="4" t="s">
        <v>44</v>
      </c>
      <c r="B10" s="3"/>
      <c r="C10" s="3"/>
      <c r="D10" s="3"/>
      <c r="E10" s="9">
        <v>1</v>
      </c>
      <c r="F10" s="14">
        <f aca="true" t="shared" si="0" ref="F10:F17">E10*8</f>
        <v>8</v>
      </c>
      <c r="G10" s="3"/>
      <c r="H10" s="31"/>
      <c r="I10"/>
      <c r="J10" s="4"/>
    </row>
    <row r="11" spans="1:10" ht="15">
      <c r="A11" s="4" t="s">
        <v>30</v>
      </c>
      <c r="B11" s="3"/>
      <c r="C11" s="3"/>
      <c r="D11" s="3"/>
      <c r="E11" s="9">
        <v>1</v>
      </c>
      <c r="F11" s="10">
        <f t="shared" si="0"/>
        <v>8</v>
      </c>
      <c r="G11" s="3"/>
      <c r="H11" s="31"/>
      <c r="I11"/>
      <c r="J11" s="4"/>
    </row>
    <row r="12" spans="1:10" ht="15">
      <c r="A12" s="4" t="s">
        <v>40</v>
      </c>
      <c r="B12" s="3"/>
      <c r="C12" s="3"/>
      <c r="D12" s="3"/>
      <c r="E12" s="9">
        <v>1</v>
      </c>
      <c r="F12" s="10">
        <f t="shared" si="0"/>
        <v>8</v>
      </c>
      <c r="G12" s="3"/>
      <c r="H12" s="31"/>
      <c r="I12"/>
      <c r="J12" s="4"/>
    </row>
    <row r="13" spans="1:10" ht="15">
      <c r="A13" s="4" t="s">
        <v>13</v>
      </c>
      <c r="B13" s="3"/>
      <c r="C13" s="3"/>
      <c r="D13" s="3"/>
      <c r="E13" s="28">
        <v>0.5</v>
      </c>
      <c r="F13" s="29">
        <f>E13*8</f>
        <v>4</v>
      </c>
      <c r="G13" s="3"/>
      <c r="H13" s="31" t="s">
        <v>3</v>
      </c>
      <c r="I13"/>
      <c r="J13" s="4"/>
    </row>
    <row r="14" spans="1:10" ht="15">
      <c r="A14" s="4" t="s">
        <v>41</v>
      </c>
      <c r="B14" s="3"/>
      <c r="C14" s="3"/>
      <c r="D14" s="3"/>
      <c r="E14" s="9">
        <v>1</v>
      </c>
      <c r="F14" s="10">
        <f t="shared" si="0"/>
        <v>8</v>
      </c>
      <c r="G14" s="3"/>
      <c r="H14" s="31"/>
      <c r="I14"/>
      <c r="J14" s="4"/>
    </row>
    <row r="15" spans="1:10" ht="15">
      <c r="A15" s="4" t="s">
        <v>43</v>
      </c>
      <c r="B15" s="3"/>
      <c r="C15" s="3"/>
      <c r="D15" s="3"/>
      <c r="E15" s="9">
        <v>0.2</v>
      </c>
      <c r="F15" s="10">
        <f t="shared" si="0"/>
        <v>1.6</v>
      </c>
      <c r="G15" s="3"/>
      <c r="H15" s="31"/>
      <c r="I15"/>
      <c r="J15" s="4"/>
    </row>
    <row r="16" spans="1:10" ht="15">
      <c r="A16" s="4" t="s">
        <v>19</v>
      </c>
      <c r="B16" s="3"/>
      <c r="C16" s="3"/>
      <c r="D16" s="3"/>
      <c r="E16" s="9">
        <v>2</v>
      </c>
      <c r="F16" s="10">
        <f t="shared" si="0"/>
        <v>16</v>
      </c>
      <c r="G16" s="3"/>
      <c r="H16" s="31"/>
      <c r="I16"/>
      <c r="J16" s="4"/>
    </row>
    <row r="17" spans="1:10" ht="15">
      <c r="A17" s="4" t="s">
        <v>39</v>
      </c>
      <c r="B17" s="3"/>
      <c r="C17" s="3"/>
      <c r="D17" s="3"/>
      <c r="E17" s="9">
        <v>6</v>
      </c>
      <c r="F17" s="10">
        <f t="shared" si="0"/>
        <v>48</v>
      </c>
      <c r="G17" s="4"/>
      <c r="H17" s="31"/>
      <c r="I17"/>
      <c r="J17" s="4"/>
    </row>
    <row r="18" spans="1:10" ht="15">
      <c r="A18" s="11" t="s">
        <v>42</v>
      </c>
      <c r="B18" s="2"/>
      <c r="C18" s="2"/>
      <c r="D18" s="2"/>
      <c r="E18" s="9">
        <f>SUM(E10:E17)</f>
        <v>12.7</v>
      </c>
      <c r="F18" s="10">
        <f>SUM(F10:F17)</f>
        <v>101.6</v>
      </c>
      <c r="G18" s="16">
        <f>(42.36*0.7)+(16.42*0.3)</f>
        <v>34.577999999999996</v>
      </c>
      <c r="H18" s="33">
        <f>F18*G18</f>
        <v>3513.1247999999996</v>
      </c>
      <c r="I18"/>
      <c r="J18" s="4"/>
    </row>
    <row r="19" spans="1:10" ht="15">
      <c r="A19" s="4" t="s">
        <v>23</v>
      </c>
      <c r="B19" s="3"/>
      <c r="C19" s="3"/>
      <c r="D19" s="3"/>
      <c r="E19" s="9">
        <f>F19/8</f>
        <v>5.521875</v>
      </c>
      <c r="F19" s="10">
        <f>58.9*0.75</f>
        <v>44.175</v>
      </c>
      <c r="G19" s="15">
        <v>70</v>
      </c>
      <c r="H19" s="33">
        <f>F19*G19</f>
        <v>3092.25</v>
      </c>
      <c r="I19"/>
      <c r="J19" s="4"/>
    </row>
    <row r="20" spans="1:10" ht="15">
      <c r="A20" s="11" t="s">
        <v>10</v>
      </c>
      <c r="B20" s="3"/>
      <c r="C20" s="3"/>
      <c r="D20" s="3"/>
      <c r="E20" s="12">
        <f>SUM(E18:E19)</f>
        <v>18.221874999999997</v>
      </c>
      <c r="F20" s="17">
        <f>SUM(F18:F19)</f>
        <v>145.77499999999998</v>
      </c>
      <c r="G20" s="6">
        <v>31.78</v>
      </c>
      <c r="H20" s="35">
        <f>SUM(H18:H19)</f>
        <v>6605.3748</v>
      </c>
      <c r="I20"/>
      <c r="J20" s="4"/>
    </row>
    <row r="21" spans="1:10" ht="12.75">
      <c r="A21" s="4"/>
      <c r="B21" s="3"/>
      <c r="C21" s="3"/>
      <c r="D21" s="3"/>
      <c r="E21" s="3"/>
      <c r="F21" s="4"/>
      <c r="G21" s="4"/>
      <c r="H21" s="4"/>
      <c r="I21" s="4"/>
      <c r="J21" s="4"/>
    </row>
    <row r="22" spans="1:10" ht="12.75">
      <c r="A22" s="4"/>
      <c r="B22" s="3"/>
      <c r="C22" s="3"/>
      <c r="D22" s="3"/>
      <c r="E22" s="3"/>
      <c r="F22" s="4"/>
      <c r="G22" s="4"/>
      <c r="H22" s="4"/>
      <c r="I22" s="4"/>
      <c r="J22" s="4"/>
    </row>
    <row r="23" spans="1:10" ht="12.75">
      <c r="A23" s="11" t="s">
        <v>35</v>
      </c>
      <c r="B23" s="3"/>
      <c r="C23" s="3"/>
      <c r="D23" s="3"/>
      <c r="E23" s="3"/>
      <c r="F23" s="4"/>
      <c r="G23" s="4"/>
      <c r="H23" s="4"/>
      <c r="I23" s="10">
        <f>F20</f>
        <v>145.77499999999998</v>
      </c>
      <c r="J23" s="4"/>
    </row>
    <row r="24" spans="1:10" ht="12.75">
      <c r="A24" s="11" t="s">
        <v>36</v>
      </c>
      <c r="B24" s="3"/>
      <c r="C24" s="3"/>
      <c r="D24" s="3"/>
      <c r="E24" s="3"/>
      <c r="F24" s="4"/>
      <c r="G24" s="4"/>
      <c r="H24" s="4"/>
      <c r="I24" s="21">
        <f>H20</f>
        <v>6605.3748</v>
      </c>
      <c r="J24" s="4"/>
    </row>
    <row r="25" spans="1:10" ht="12.75">
      <c r="A25" s="11" t="s">
        <v>37</v>
      </c>
      <c r="B25" s="3"/>
      <c r="C25" s="3"/>
      <c r="D25" s="3"/>
      <c r="E25" s="3"/>
      <c r="F25" s="4"/>
      <c r="G25" s="4"/>
      <c r="H25" s="4"/>
      <c r="I25" s="13">
        <f>(F20*1250)</f>
        <v>182218.74999999997</v>
      </c>
      <c r="J25" s="4"/>
    </row>
    <row r="26" spans="1:10" ht="12.75">
      <c r="A26" s="11" t="s">
        <v>38</v>
      </c>
      <c r="B26" s="3"/>
      <c r="C26" s="3"/>
      <c r="D26" s="3"/>
      <c r="E26" s="3"/>
      <c r="F26" s="4"/>
      <c r="G26" s="4"/>
      <c r="H26" s="4"/>
      <c r="I26" s="21">
        <f>H20*1250</f>
        <v>8256718.499999999</v>
      </c>
      <c r="J26" s="4"/>
    </row>
    <row r="27" ht="12.75">
      <c r="J27" s="4"/>
    </row>
    <row r="28" ht="12.75">
      <c r="J28" s="4"/>
    </row>
    <row r="29" ht="12.75">
      <c r="J29" s="4"/>
    </row>
    <row r="30" ht="12.75">
      <c r="J30" s="4"/>
    </row>
    <row r="31" ht="12.75">
      <c r="J31" s="4"/>
    </row>
    <row r="32" ht="12.75">
      <c r="J32" s="4"/>
    </row>
    <row r="33" ht="12.75">
      <c r="J33" s="4"/>
    </row>
    <row r="34" ht="12.75">
      <c r="J34" s="4"/>
    </row>
    <row r="35" ht="12.75">
      <c r="J35" s="4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  <row r="46" ht="12.75">
      <c r="J46" s="4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&amp;L20090223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Stephanie.Dalton</dc:creator>
  <cp:keywords/>
  <dc:description/>
  <cp:lastModifiedBy>Authorised User</cp:lastModifiedBy>
  <cp:lastPrinted>2009-02-24T19:19:41Z</cp:lastPrinted>
  <dcterms:created xsi:type="dcterms:W3CDTF">2006-01-31T15:02:52Z</dcterms:created>
  <dcterms:modified xsi:type="dcterms:W3CDTF">2009-06-15T16:24:42Z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-1667168627</vt:i4>
  </property>
  <property fmtid="{D5CDD505-2E9C-101B-9397-08002B2CF9AE}" pid="3" name="_EmailSubject">
    <vt:lpwstr>HEOA T2:  83-I task...</vt:lpwstr>
  </property>
  <property fmtid="{D5CDD505-2E9C-101B-9397-08002B2CF9AE}" pid="4" name="_AuthorEmail">
    <vt:lpwstr>ElizabethDabney@westat.com</vt:lpwstr>
  </property>
  <property fmtid="{D5CDD505-2E9C-101B-9397-08002B2CF9AE}" pid="5" name="_AuthorEmailDisplayName">
    <vt:lpwstr>Elizabeth Dabney</vt:lpwstr>
  </property>
  <property fmtid="{D5CDD505-2E9C-101B-9397-08002B2CF9AE}" pid="6" name="_ReviewingToolsShownOnce">
    <vt:lpwstr/>
  </property>
</Properties>
</file>