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<sst xmlns="http://schemas.openxmlformats.org/spreadsheetml/2006/main" count="164" uniqueCount="108">
  <si>
    <t>Survey No.</t>
  </si>
  <si>
    <t>Survey Title</t>
  </si>
  <si>
    <t>Current Program Office Responsible</t>
  </si>
  <si>
    <t>Program Office Contact</t>
  </si>
  <si>
    <t>Customer Satisfaction Surveys</t>
  </si>
  <si>
    <t>Customer Satisfaction Survey (Agency contracted)</t>
  </si>
  <si>
    <t>HRPS/CTS/ASB</t>
  </si>
  <si>
    <t>Used to determine client’s level of satisfaction with OPM’s products &amp;  services; PRDC developed survey</t>
  </si>
  <si>
    <t>HRPS/CTS</t>
  </si>
  <si>
    <t>Website Customer Satisfaction Survey</t>
  </si>
  <si>
    <t>CIS/NMG</t>
  </si>
  <si>
    <t>Vivian Mackey/Hutai Anderson</t>
  </si>
  <si>
    <t>Web Exit survey used periodically to solicit feedback on opm.gov</t>
  </si>
  <si>
    <t>Center for Retirement and Insurance Services</t>
  </si>
  <si>
    <t>Open Season Online Survey</t>
  </si>
  <si>
    <t>Rating Federal Retirement Program Website</t>
  </si>
  <si>
    <t>Patsy Bruton  202-606-4558   Patsy.Bruton@opm.gov</t>
  </si>
  <si>
    <t>Currently used web exit survey</t>
  </si>
  <si>
    <t>Services Online</t>
  </si>
  <si>
    <t>Final Users Customer Satisfaction Survey (NPPTL)</t>
  </si>
  <si>
    <t>Final Manufacturers Customer Satisfaction Survey (NPPTL)</t>
  </si>
  <si>
    <t>HRPS/CTS/ATS</t>
  </si>
  <si>
    <t>Performance Measurement Surveys</t>
  </si>
  <si>
    <t>Joe Hillery  202 606-2276  Joseph.Hillery@opm.gov</t>
  </si>
  <si>
    <t>B.A. Wells  606-2730 bawells@opm.gov</t>
  </si>
  <si>
    <t xml:space="preserve">Active survey that is cleared annually </t>
  </si>
  <si>
    <t>Angela Calarco  202-606-5139  Angela.Calarco@opm.gov</t>
  </si>
  <si>
    <t>SHRP</t>
  </si>
  <si>
    <t>Annual Employee Survey (AES)</t>
  </si>
  <si>
    <t>Joe Hillery   202 606-2276  Joseph.Hillery@opm.gov</t>
  </si>
  <si>
    <t>New Survey</t>
  </si>
  <si>
    <t>Organizational Assessment Survey (OAS)</t>
  </si>
  <si>
    <t>OPM Employee Exit Survey</t>
  </si>
  <si>
    <t>Steve Burnkrant  303 807-0258 Steve.Burnkrant@opm.gov</t>
  </si>
  <si>
    <t>Personnel Assessment and Selection Resource Center Feedback Survey</t>
  </si>
  <si>
    <t>Tara Ricci   606-1727              Tara.Ricci@opm.gov</t>
  </si>
  <si>
    <t>Consumer Assessment of Healthcare Providers and Systems  (CAHPS) – Child Survey</t>
  </si>
  <si>
    <t>Consumer Assessment of Healthcare Providers and Systems  (CAHPS) – Adults</t>
  </si>
  <si>
    <t>PMF Job Fair Survey</t>
  </si>
  <si>
    <t>HRPS/CLCS/SPP (Succession Planning Programs)</t>
  </si>
  <si>
    <t>Heather Kehr, SPP Bus Ops Mgr: 202-606-4217, heather.kehr@opm.gov; or Eric Brown, PMF Prog Mgr: 202-606-1792, eric.brown@opm.gov</t>
  </si>
  <si>
    <t>Used to measure customer (PMF finalists) satisfaction with the annual PMF Job Fair</t>
  </si>
  <si>
    <t xml:space="preserve">Clerical Central Register Applicant Survey
</t>
  </si>
  <si>
    <t xml:space="preserve">Angelo Cueto 202-606-1184 angelo.cueto@opm.gov    </t>
  </si>
  <si>
    <t>new survey</t>
  </si>
  <si>
    <t>CSS1</t>
  </si>
  <si>
    <t>CSS2</t>
  </si>
  <si>
    <t>CSS3</t>
  </si>
  <si>
    <t>CSS4</t>
  </si>
  <si>
    <t>CSS5</t>
  </si>
  <si>
    <t>CSS6</t>
  </si>
  <si>
    <t>CSS7</t>
  </si>
  <si>
    <t>CSS8</t>
  </si>
  <si>
    <t>CSS10</t>
  </si>
  <si>
    <t>CSS12</t>
  </si>
  <si>
    <t>PMS1</t>
  </si>
  <si>
    <t>PMS2</t>
  </si>
  <si>
    <t>PMS3</t>
  </si>
  <si>
    <t>PMS4</t>
  </si>
  <si>
    <t>PSES1</t>
  </si>
  <si>
    <t>PSES2</t>
  </si>
  <si>
    <t>PSES3</t>
  </si>
  <si>
    <t>PSES4</t>
  </si>
  <si>
    <t>PSES5</t>
  </si>
  <si>
    <t>PSES6</t>
  </si>
  <si>
    <t>FY2009</t>
  </si>
  <si>
    <t>FY 2010</t>
  </si>
  <si>
    <t>FY 2011</t>
  </si>
  <si>
    <t>Burden</t>
  </si>
  <si>
    <t>Program Services Evaluation Surveys</t>
  </si>
  <si>
    <t>Collection Information</t>
  </si>
  <si>
    <t>FY2010</t>
  </si>
  <si>
    <t>FY2011</t>
  </si>
  <si>
    <t>Total Respondents</t>
  </si>
  <si>
    <t>Jennifer Hartenstine                  202 606-0951 Jennifer.Hartenstine@opm.gov or Steve</t>
  </si>
  <si>
    <t>Rose Miller   202 606-1232 Rosemary.Miller@opm.gov or Steve</t>
  </si>
  <si>
    <t xml:space="preserve">Organizational Branding Assessment
</t>
  </si>
  <si>
    <t>Melissa Krost</t>
  </si>
  <si>
    <t>Number of Estimated Respondents and Burden per year?</t>
  </si>
  <si>
    <t>Federal Human Capital Survey (FHCS).</t>
  </si>
  <si>
    <t>CSS Respondents Sub Totals</t>
  </si>
  <si>
    <t>CSS Burden Sub Totals</t>
  </si>
  <si>
    <t>PMS Respondents Sub Totals</t>
  </si>
  <si>
    <t>PMS Burden Sub Totals</t>
  </si>
  <si>
    <t>PSES Respondents Sub Totals</t>
  </si>
  <si>
    <t>PSES Burden Sub Totals</t>
  </si>
  <si>
    <t>Open Season Express Telephone Survey</t>
  </si>
  <si>
    <t>Karl Bartley</t>
  </si>
  <si>
    <t>Total Generic Survey Burden</t>
  </si>
  <si>
    <t>Active survey that is cleared every 2 years Governmentwide and PSD provides ongoing surveys for other agencies on a reimbursable basis.</t>
  </si>
  <si>
    <t>Once Every two years</t>
  </si>
  <si>
    <t>Estimated Time to fill out form in minutes?</t>
  </si>
  <si>
    <t>CSS9</t>
  </si>
  <si>
    <t>DFAS Retiree-Annuitant Customer Satisfaction Survey</t>
  </si>
  <si>
    <t>TSA Applicants Customer Satisfaction Survey</t>
  </si>
  <si>
    <t>New Survey starting in 2010</t>
  </si>
  <si>
    <t>Used for retiree FEHB Open Season IVR system.</t>
  </si>
  <si>
    <t>Used for retiree FEHB Open Season website. Data is never published.</t>
  </si>
  <si>
    <t>Insurance website customer satisfaction core survey</t>
  </si>
  <si>
    <t>Current survey - Used during every Benefits Open Season on the /insure website Used to improve  insurance services and capabilities</t>
  </si>
  <si>
    <t>3 Years</t>
  </si>
  <si>
    <t>Total 3 years</t>
  </si>
  <si>
    <t>PMS5</t>
  </si>
  <si>
    <t>OPM Leadership 360</t>
  </si>
  <si>
    <t>CSS11</t>
  </si>
  <si>
    <t>CSS for Federal Annuitants</t>
  </si>
  <si>
    <t xml:space="preserve">New Survey </t>
  </si>
  <si>
    <t>New One-Time Survey under development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</si>
</sst>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9" xfId="0" applyFill="1" applyBorder="1" applyAlignment="1">
      <alignment horizontal="right" vertical="top" wrapText="1"/>
    </xf>
    <xf numFmtId="164" fontId="0" fillId="0" borderId="8" xfId="0" applyNumberForma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1" fontId="0" fillId="0" borderId="0" xfId="0" applyNumberFormat="1" applyAlignment="1" applyProtection="1">
      <alignment/>
      <protection locked="0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1" fontId="0" fillId="5" borderId="7" xfId="0" applyNumberFormat="1" applyFill="1" applyBorder="1" applyAlignment="1" applyProtection="1">
      <alignment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5" borderId="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0" fillId="6" borderId="7" xfId="0" applyFill="1" applyBorder="1" applyAlignment="1" applyProtection="1">
      <alignment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7" borderId="2" xfId="0" applyFont="1" applyFill="1" applyBorder="1" applyAlignment="1" applyProtection="1">
      <alignment horizontal="center" vertical="top" wrapText="1"/>
      <protection locked="0"/>
    </xf>
    <xf numFmtId="0" fontId="1" fillId="7" borderId="13" xfId="0" applyFont="1" applyFill="1" applyBorder="1" applyAlignment="1" applyProtection="1">
      <alignment horizontal="center" vertical="top" wrapText="1"/>
      <protection locked="0"/>
    </xf>
    <xf numFmtId="0" fontId="1" fillId="7" borderId="12" xfId="0" applyFont="1" applyFill="1" applyBorder="1" applyAlignment="1" applyProtection="1">
      <alignment horizontal="center" vertical="top" wrapText="1"/>
      <protection locked="0"/>
    </xf>
    <xf numFmtId="0" fontId="1" fillId="7" borderId="13" xfId="0" applyFont="1" applyFill="1" applyBorder="1" applyAlignment="1" applyProtection="1">
      <alignment vertical="top" wrapText="1"/>
      <protection locked="0"/>
    </xf>
    <xf numFmtId="0" fontId="1" fillId="7" borderId="2" xfId="0" applyFont="1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0" fillId="3" borderId="14" xfId="0" applyFill="1" applyBorder="1" applyAlignment="1">
      <alignment horizontal="right" vertical="top" wrapText="1"/>
    </xf>
    <xf numFmtId="0" fontId="0" fillId="3" borderId="15" xfId="0" applyFill="1" applyBorder="1" applyAlignment="1">
      <alignment horizontal="right" vertical="top" wrapText="1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right" vertical="top" wrapText="1"/>
      <protection locked="0"/>
    </xf>
    <xf numFmtId="0" fontId="1" fillId="3" borderId="15" xfId="0" applyFont="1" applyFill="1" applyBorder="1" applyAlignment="1" applyProtection="1">
      <alignment horizontal="right" vertical="top" wrapText="1"/>
      <protection locked="0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right" vertical="top" wrapText="1"/>
      <protection locked="0"/>
    </xf>
    <xf numFmtId="0" fontId="0" fillId="3" borderId="7" xfId="0" applyFill="1" applyBorder="1" applyAlignment="1">
      <alignment horizontal="right" vertical="top" wrapText="1"/>
    </xf>
    <xf numFmtId="0" fontId="1" fillId="0" borderId="17" xfId="0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Fill="1" applyBorder="1" applyAlignment="1" applyProtection="1">
      <alignment horizontal="right" vertical="center" wrapText="1"/>
      <protection locked="0"/>
    </xf>
    <xf numFmtId="0" fontId="1" fillId="0" borderId="21" xfId="0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Fill="1" applyBorder="1" applyAlignment="1" applyProtection="1">
      <alignment horizontal="right" vertical="center" wrapText="1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4" fillId="4" borderId="23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1" fillId="5" borderId="3" xfId="0" applyFont="1" applyFill="1" applyBorder="1" applyAlignment="1" applyProtection="1">
      <alignment horizontal="right" vertical="top" wrapText="1"/>
      <protection locked="0"/>
    </xf>
    <xf numFmtId="0" fontId="0" fillId="5" borderId="14" xfId="0" applyFill="1" applyBorder="1" applyAlignment="1">
      <alignment horizontal="right" vertical="top" wrapText="1"/>
    </xf>
    <xf numFmtId="0" fontId="0" fillId="5" borderId="15" xfId="0" applyFill="1" applyBorder="1" applyAlignment="1">
      <alignment horizontal="right" vertical="top" wrapText="1"/>
    </xf>
    <xf numFmtId="0" fontId="1" fillId="0" borderId="7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E51" sqref="E51"/>
    </sheetView>
  </sheetViews>
  <sheetFormatPr defaultColWidth="9.140625" defaultRowHeight="12.75"/>
  <cols>
    <col min="1" max="1" width="6.28125" style="4" customWidth="1"/>
    <col min="2" max="2" width="13.7109375" style="4" customWidth="1"/>
    <col min="3" max="3" width="9.140625" style="3" customWidth="1"/>
    <col min="4" max="4" width="9.140625" style="4" customWidth="1"/>
    <col min="5" max="5" width="14.8515625" style="4" customWidth="1"/>
    <col min="6" max="6" width="9.8515625" style="4" customWidth="1"/>
    <col min="7" max="7" width="14.7109375" style="4" customWidth="1"/>
    <col min="8" max="8" width="12.140625" style="4" customWidth="1"/>
    <col min="9" max="9" width="12.7109375" style="4" customWidth="1"/>
    <col min="10" max="10" width="10.57421875" style="4" customWidth="1"/>
    <col min="11" max="16384" width="9.140625" style="4" customWidth="1"/>
  </cols>
  <sheetData>
    <row r="1" spans="1:10" ht="56.25">
      <c r="A1" s="1" t="s">
        <v>0</v>
      </c>
      <c r="B1" s="2" t="s">
        <v>1</v>
      </c>
      <c r="C1" s="2" t="s">
        <v>2</v>
      </c>
      <c r="D1" s="2" t="s">
        <v>3</v>
      </c>
      <c r="E1" s="39" t="s">
        <v>70</v>
      </c>
      <c r="F1" s="40" t="s">
        <v>91</v>
      </c>
      <c r="G1" s="67" t="s">
        <v>78</v>
      </c>
      <c r="H1" s="67"/>
      <c r="I1" s="67"/>
      <c r="J1" s="36" t="s">
        <v>101</v>
      </c>
    </row>
    <row r="2" spans="1:10" ht="13.5" customHeight="1" thickBot="1">
      <c r="A2" s="68" t="s">
        <v>4</v>
      </c>
      <c r="B2" s="69"/>
      <c r="C2" s="69"/>
      <c r="D2" s="69"/>
      <c r="E2" s="69"/>
      <c r="F2" s="3"/>
      <c r="G2" s="35" t="s">
        <v>65</v>
      </c>
      <c r="H2" s="35" t="s">
        <v>66</v>
      </c>
      <c r="I2" s="35" t="s">
        <v>67</v>
      </c>
      <c r="J2" s="37"/>
    </row>
    <row r="3" spans="1:10" ht="156.75" customHeight="1" thickBot="1">
      <c r="A3" s="44" t="s">
        <v>45</v>
      </c>
      <c r="B3" s="17" t="s">
        <v>38</v>
      </c>
      <c r="C3" s="17" t="s">
        <v>39</v>
      </c>
      <c r="D3" s="17" t="s">
        <v>40</v>
      </c>
      <c r="E3" s="26" t="s">
        <v>41</v>
      </c>
      <c r="F3" s="18">
        <v>10</v>
      </c>
      <c r="G3" s="18">
        <v>400</v>
      </c>
      <c r="H3" s="18">
        <v>400</v>
      </c>
      <c r="I3" s="18">
        <v>400</v>
      </c>
      <c r="J3" s="38">
        <f aca="true" t="shared" si="0" ref="J3:J26">SUM(G3:I3)</f>
        <v>1200</v>
      </c>
    </row>
    <row r="4" spans="1:10" ht="16.5" customHeight="1" thickBot="1">
      <c r="A4" s="46" t="s">
        <v>68</v>
      </c>
      <c r="B4" s="47"/>
      <c r="C4" s="47"/>
      <c r="D4" s="47"/>
      <c r="E4" s="48"/>
      <c r="F4" s="20">
        <f>F3/60</f>
        <v>0.16666666666666666</v>
      </c>
      <c r="G4" s="16">
        <f>PRODUCT(G3,F4)</f>
        <v>66.66666666666666</v>
      </c>
      <c r="H4" s="16">
        <f>PRODUCT(H3,F4)</f>
        <v>66.66666666666666</v>
      </c>
      <c r="I4" s="16">
        <f>PRODUCT(I3,F4)</f>
        <v>66.66666666666666</v>
      </c>
      <c r="J4" s="38">
        <f t="shared" si="0"/>
        <v>199.99999999999997</v>
      </c>
    </row>
    <row r="5" spans="1:10" ht="90.75" thickBot="1">
      <c r="A5" s="41" t="s">
        <v>46</v>
      </c>
      <c r="B5" s="5" t="s">
        <v>5</v>
      </c>
      <c r="C5" s="5" t="s">
        <v>6</v>
      </c>
      <c r="D5" s="5" t="s">
        <v>74</v>
      </c>
      <c r="E5" s="6" t="s">
        <v>7</v>
      </c>
      <c r="F5" s="18">
        <v>15</v>
      </c>
      <c r="G5" s="18">
        <v>8000</v>
      </c>
      <c r="H5" s="18">
        <v>20000</v>
      </c>
      <c r="I5" s="18">
        <v>20000</v>
      </c>
      <c r="J5" s="38">
        <f t="shared" si="0"/>
        <v>48000</v>
      </c>
    </row>
    <row r="6" spans="1:10" ht="13.5" thickBot="1">
      <c r="A6" s="46" t="s">
        <v>68</v>
      </c>
      <c r="B6" s="47"/>
      <c r="C6" s="47"/>
      <c r="D6" s="47"/>
      <c r="E6" s="48"/>
      <c r="F6" s="20">
        <f>F5/60</f>
        <v>0.25</v>
      </c>
      <c r="G6" s="16">
        <f>PRODUCT(G5,F6)</f>
        <v>2000</v>
      </c>
      <c r="H6" s="16">
        <f>PRODUCT(H5,F6)</f>
        <v>5000</v>
      </c>
      <c r="I6" s="16">
        <f>PRODUCT(I5,F6)</f>
        <v>5000</v>
      </c>
      <c r="J6" s="38">
        <f t="shared" si="0"/>
        <v>12000</v>
      </c>
    </row>
    <row r="7" spans="1:10" ht="45.75" thickBot="1">
      <c r="A7" s="41" t="s">
        <v>47</v>
      </c>
      <c r="B7" s="5" t="s">
        <v>9</v>
      </c>
      <c r="C7" s="5" t="s">
        <v>10</v>
      </c>
      <c r="D7" s="5" t="s">
        <v>11</v>
      </c>
      <c r="E7" s="6" t="s">
        <v>12</v>
      </c>
      <c r="F7" s="18">
        <v>5</v>
      </c>
      <c r="G7" s="18">
        <v>35000</v>
      </c>
      <c r="H7" s="18">
        <v>36000</v>
      </c>
      <c r="I7" s="18">
        <v>37000</v>
      </c>
      <c r="J7" s="38">
        <f t="shared" si="0"/>
        <v>108000</v>
      </c>
    </row>
    <row r="8" spans="1:10" ht="13.5" thickBot="1">
      <c r="A8" s="46" t="s">
        <v>68</v>
      </c>
      <c r="B8" s="47"/>
      <c r="C8" s="47"/>
      <c r="D8" s="47"/>
      <c r="E8" s="48"/>
      <c r="F8" s="20">
        <f>F7/60</f>
        <v>0.08333333333333333</v>
      </c>
      <c r="G8" s="16">
        <f>PRODUCT(G7,F8)</f>
        <v>2916.6666666666665</v>
      </c>
      <c r="H8" s="16">
        <f>PRODUCT(H7,F8)</f>
        <v>3000</v>
      </c>
      <c r="I8" s="16">
        <f>PRODUCT(I7,F8)</f>
        <v>3083.333333333333</v>
      </c>
      <c r="J8" s="38">
        <f t="shared" si="0"/>
        <v>9000</v>
      </c>
    </row>
    <row r="9" spans="1:10" ht="57" thickBot="1">
      <c r="A9" s="41" t="s">
        <v>48</v>
      </c>
      <c r="B9" s="5" t="s">
        <v>86</v>
      </c>
      <c r="C9" s="5" t="s">
        <v>13</v>
      </c>
      <c r="D9" s="5" t="s">
        <v>87</v>
      </c>
      <c r="E9" s="6" t="s">
        <v>96</v>
      </c>
      <c r="F9" s="18">
        <v>2</v>
      </c>
      <c r="G9" s="18">
        <v>25123</v>
      </c>
      <c r="H9" s="18">
        <v>26379</v>
      </c>
      <c r="I9" s="18">
        <v>27697</v>
      </c>
      <c r="J9" s="38">
        <f t="shared" si="0"/>
        <v>79199</v>
      </c>
    </row>
    <row r="10" spans="1:10" ht="13.5" thickBot="1">
      <c r="A10" s="46" t="s">
        <v>68</v>
      </c>
      <c r="B10" s="47"/>
      <c r="C10" s="47"/>
      <c r="D10" s="47"/>
      <c r="E10" s="48"/>
      <c r="F10" s="20">
        <f>F9/60</f>
        <v>0.03333333333333333</v>
      </c>
      <c r="G10" s="16">
        <f>PRODUCT(G9,F10)</f>
        <v>837.4333333333333</v>
      </c>
      <c r="H10" s="16">
        <f>PRODUCT(H9,F10)</f>
        <v>879.3</v>
      </c>
      <c r="I10" s="16">
        <f>PRODUCT(I9,F10)</f>
        <v>923.2333333333333</v>
      </c>
      <c r="J10" s="38">
        <f t="shared" si="0"/>
        <v>2639.9666666666662</v>
      </c>
    </row>
    <row r="11" spans="1:10" ht="57" thickBot="1">
      <c r="A11" s="41" t="s">
        <v>49</v>
      </c>
      <c r="B11" s="5" t="s">
        <v>14</v>
      </c>
      <c r="C11" s="5" t="s">
        <v>13</v>
      </c>
      <c r="D11" s="5" t="s">
        <v>87</v>
      </c>
      <c r="E11" s="6" t="s">
        <v>97</v>
      </c>
      <c r="F11" s="18">
        <v>2</v>
      </c>
      <c r="G11" s="18">
        <v>13315</v>
      </c>
      <c r="H11" s="18">
        <v>13982</v>
      </c>
      <c r="I11" s="18">
        <v>14651</v>
      </c>
      <c r="J11" s="38">
        <f t="shared" si="0"/>
        <v>41948</v>
      </c>
    </row>
    <row r="12" spans="1:10" ht="13.5" thickBot="1">
      <c r="A12" s="46" t="s">
        <v>68</v>
      </c>
      <c r="B12" s="47"/>
      <c r="C12" s="47"/>
      <c r="D12" s="47"/>
      <c r="E12" s="48"/>
      <c r="F12" s="20">
        <f>F11/60</f>
        <v>0.03333333333333333</v>
      </c>
      <c r="G12" s="16">
        <f>PRODUCT(G11,F12)</f>
        <v>443.8333333333333</v>
      </c>
      <c r="H12" s="16">
        <f>PRODUCT(H11,F12)</f>
        <v>466.06666666666666</v>
      </c>
      <c r="I12" s="16">
        <f>PRODUCT(I11,F12)</f>
        <v>488.3666666666667</v>
      </c>
      <c r="J12" s="38">
        <f t="shared" si="0"/>
        <v>1398.2666666666667</v>
      </c>
    </row>
    <row r="13" spans="1:10" ht="68.25" thickBot="1">
      <c r="A13" s="41" t="s">
        <v>50</v>
      </c>
      <c r="B13" s="5" t="s">
        <v>15</v>
      </c>
      <c r="C13" s="5" t="s">
        <v>13</v>
      </c>
      <c r="D13" s="5" t="s">
        <v>16</v>
      </c>
      <c r="E13" s="6" t="s">
        <v>17</v>
      </c>
      <c r="F13" s="18">
        <v>2</v>
      </c>
      <c r="G13" s="18">
        <v>2900</v>
      </c>
      <c r="H13" s="18">
        <v>2900</v>
      </c>
      <c r="I13" s="18">
        <v>2900</v>
      </c>
      <c r="J13" s="38">
        <f t="shared" si="0"/>
        <v>8700</v>
      </c>
    </row>
    <row r="14" spans="1:10" ht="13.5" thickBot="1">
      <c r="A14" s="46" t="s">
        <v>68</v>
      </c>
      <c r="B14" s="47"/>
      <c r="C14" s="47"/>
      <c r="D14" s="47"/>
      <c r="E14" s="48"/>
      <c r="F14" s="20">
        <f>F13/60</f>
        <v>0.03333333333333333</v>
      </c>
      <c r="G14" s="16">
        <f>PRODUCT(G13,F14)</f>
        <v>96.66666666666667</v>
      </c>
      <c r="H14" s="16">
        <f>PRODUCT(H13,F14)</f>
        <v>96.66666666666667</v>
      </c>
      <c r="I14" s="16">
        <f>PRODUCT(I13,F14)</f>
        <v>96.66666666666667</v>
      </c>
      <c r="J14" s="38">
        <f t="shared" si="0"/>
        <v>290</v>
      </c>
    </row>
    <row r="15" spans="1:10" ht="68.25" thickBot="1">
      <c r="A15" s="41" t="s">
        <v>51</v>
      </c>
      <c r="B15" s="5" t="s">
        <v>18</v>
      </c>
      <c r="C15" s="5" t="s">
        <v>13</v>
      </c>
      <c r="D15" s="5" t="s">
        <v>16</v>
      </c>
      <c r="E15" s="6" t="s">
        <v>17</v>
      </c>
      <c r="F15" s="18">
        <v>2</v>
      </c>
      <c r="G15" s="18">
        <v>90195</v>
      </c>
      <c r="H15" s="18">
        <v>90195</v>
      </c>
      <c r="I15" s="18">
        <v>90195</v>
      </c>
      <c r="J15" s="38">
        <f t="shared" si="0"/>
        <v>270585</v>
      </c>
    </row>
    <row r="16" spans="1:10" ht="13.5" thickBot="1">
      <c r="A16" s="46" t="s">
        <v>68</v>
      </c>
      <c r="B16" s="47"/>
      <c r="C16" s="47"/>
      <c r="D16" s="47"/>
      <c r="E16" s="48"/>
      <c r="F16" s="20">
        <f>F15/60</f>
        <v>0.03333333333333333</v>
      </c>
      <c r="G16" s="16">
        <f>PRODUCT(G15,F16)</f>
        <v>3006.5</v>
      </c>
      <c r="H16" s="16">
        <f>PRODUCT(H15,F16)</f>
        <v>3006.5</v>
      </c>
      <c r="I16" s="16">
        <f>PRODUCT(I15,F16)</f>
        <v>3006.5</v>
      </c>
      <c r="J16" s="38">
        <f t="shared" si="0"/>
        <v>9019.5</v>
      </c>
    </row>
    <row r="17" spans="1:10" ht="90.75" thickBot="1">
      <c r="A17" s="41" t="s">
        <v>52</v>
      </c>
      <c r="B17" s="5" t="s">
        <v>19</v>
      </c>
      <c r="C17" s="5" t="s">
        <v>6</v>
      </c>
      <c r="D17" s="5" t="s">
        <v>74</v>
      </c>
      <c r="E17" s="6" t="s">
        <v>90</v>
      </c>
      <c r="F17" s="18">
        <v>20</v>
      </c>
      <c r="G17" s="18">
        <v>0</v>
      </c>
      <c r="H17" s="18">
        <v>400</v>
      </c>
      <c r="I17" s="18">
        <v>0</v>
      </c>
      <c r="J17" s="38">
        <f t="shared" si="0"/>
        <v>400</v>
      </c>
    </row>
    <row r="18" spans="1:10" ht="13.5" thickBot="1">
      <c r="A18" s="46" t="s">
        <v>68</v>
      </c>
      <c r="B18" s="47"/>
      <c r="C18" s="47"/>
      <c r="D18" s="47"/>
      <c r="E18" s="48"/>
      <c r="F18" s="20">
        <f>F17/60</f>
        <v>0.3333333333333333</v>
      </c>
      <c r="G18" s="16">
        <f>PRODUCT(G17,F18)</f>
        <v>0</v>
      </c>
      <c r="H18" s="16">
        <f>PRODUCT(H17,F18)</f>
        <v>133.33333333333331</v>
      </c>
      <c r="I18" s="16">
        <f>PRODUCT(I17,F18)</f>
        <v>0</v>
      </c>
      <c r="J18" s="38">
        <f t="shared" si="0"/>
        <v>133.33333333333331</v>
      </c>
    </row>
    <row r="19" spans="1:10" ht="90.75" thickBot="1">
      <c r="A19" s="41" t="s">
        <v>92</v>
      </c>
      <c r="B19" s="5" t="s">
        <v>20</v>
      </c>
      <c r="C19" s="5" t="s">
        <v>21</v>
      </c>
      <c r="D19" s="5" t="s">
        <v>74</v>
      </c>
      <c r="E19" s="6" t="s">
        <v>90</v>
      </c>
      <c r="F19" s="18">
        <v>20</v>
      </c>
      <c r="G19" s="18">
        <v>0</v>
      </c>
      <c r="H19" s="18">
        <v>100</v>
      </c>
      <c r="I19" s="18">
        <v>0</v>
      </c>
      <c r="J19" s="38">
        <f t="shared" si="0"/>
        <v>100</v>
      </c>
    </row>
    <row r="20" spans="1:10" ht="13.5" thickBot="1">
      <c r="A20" s="46" t="s">
        <v>68</v>
      </c>
      <c r="B20" s="47"/>
      <c r="C20" s="47"/>
      <c r="D20" s="47"/>
      <c r="E20" s="48"/>
      <c r="F20" s="20">
        <f>F19/60</f>
        <v>0.3333333333333333</v>
      </c>
      <c r="G20" s="16">
        <f>PRODUCT(G19,F20)</f>
        <v>0</v>
      </c>
      <c r="H20" s="16">
        <f>PRODUCT(H19,F20)</f>
        <v>33.33333333333333</v>
      </c>
      <c r="I20" s="16">
        <f>PRODUCT(I19,F20)</f>
        <v>0</v>
      </c>
      <c r="J20" s="38">
        <f t="shared" si="0"/>
        <v>33.33333333333333</v>
      </c>
    </row>
    <row r="21" spans="1:10" ht="90.75" thickBot="1">
      <c r="A21" s="41" t="s">
        <v>53</v>
      </c>
      <c r="B21" s="5" t="s">
        <v>98</v>
      </c>
      <c r="C21" s="5" t="s">
        <v>13</v>
      </c>
      <c r="D21" s="5" t="s">
        <v>43</v>
      </c>
      <c r="E21" s="6" t="s">
        <v>99</v>
      </c>
      <c r="F21" s="18">
        <v>3</v>
      </c>
      <c r="G21" s="18">
        <v>5000</v>
      </c>
      <c r="H21" s="18">
        <v>5000</v>
      </c>
      <c r="I21" s="18">
        <v>5000</v>
      </c>
      <c r="J21" s="38">
        <f t="shared" si="0"/>
        <v>15000</v>
      </c>
    </row>
    <row r="22" spans="1:10" ht="13.5" thickBot="1">
      <c r="A22" s="46" t="s">
        <v>68</v>
      </c>
      <c r="B22" s="52"/>
      <c r="C22" s="52"/>
      <c r="D22" s="52"/>
      <c r="E22" s="53"/>
      <c r="F22" s="20">
        <f>F21/60</f>
        <v>0.05</v>
      </c>
      <c r="G22" s="16">
        <f>PRODUCT(G21,F22)</f>
        <v>250</v>
      </c>
      <c r="H22" s="16">
        <f>PRODUCT(H21,F22)</f>
        <v>250</v>
      </c>
      <c r="I22" s="16">
        <f>PRODUCT(I21,F22)</f>
        <v>250</v>
      </c>
      <c r="J22" s="38">
        <f t="shared" si="0"/>
        <v>750</v>
      </c>
    </row>
    <row r="23" spans="1:12" ht="105" customHeight="1" thickBot="1">
      <c r="A23" s="41" t="s">
        <v>104</v>
      </c>
      <c r="B23" s="5" t="s">
        <v>93</v>
      </c>
      <c r="C23" s="5" t="s">
        <v>8</v>
      </c>
      <c r="D23" s="5" t="s">
        <v>33</v>
      </c>
      <c r="E23" s="7" t="s">
        <v>44</v>
      </c>
      <c r="F23" s="18">
        <v>15</v>
      </c>
      <c r="G23" s="18">
        <v>3000</v>
      </c>
      <c r="H23" s="18">
        <v>3000</v>
      </c>
      <c r="I23" s="18">
        <v>3000</v>
      </c>
      <c r="J23" s="38">
        <f t="shared" si="0"/>
        <v>9000</v>
      </c>
      <c r="K23" s="27"/>
      <c r="L23" s="27"/>
    </row>
    <row r="24" spans="1:12" ht="16.5" customHeight="1" thickBot="1">
      <c r="A24" s="46" t="s">
        <v>68</v>
      </c>
      <c r="B24" s="47"/>
      <c r="C24" s="47"/>
      <c r="D24" s="47"/>
      <c r="E24" s="48"/>
      <c r="F24" s="20">
        <f>F23/60</f>
        <v>0.25</v>
      </c>
      <c r="G24" s="16">
        <f>PRODUCT(G23,F24)</f>
        <v>750</v>
      </c>
      <c r="H24" s="16">
        <f>PRODUCT(H23,F24)</f>
        <v>750</v>
      </c>
      <c r="I24" s="16">
        <f>PRODUCT(I23,F24)</f>
        <v>750</v>
      </c>
      <c r="J24" s="38">
        <f t="shared" si="0"/>
        <v>2250</v>
      </c>
      <c r="K24" s="27"/>
      <c r="L24" s="27"/>
    </row>
    <row r="25" spans="1:10" ht="87" customHeight="1" thickBot="1">
      <c r="A25" s="41" t="s">
        <v>54</v>
      </c>
      <c r="B25" s="5" t="s">
        <v>94</v>
      </c>
      <c r="C25" s="5" t="s">
        <v>8</v>
      </c>
      <c r="D25" s="5" t="s">
        <v>33</v>
      </c>
      <c r="E25" s="6" t="s">
        <v>95</v>
      </c>
      <c r="F25" s="18">
        <v>15</v>
      </c>
      <c r="G25" s="18">
        <v>0</v>
      </c>
      <c r="H25" s="18">
        <v>10000</v>
      </c>
      <c r="I25" s="18">
        <v>10000</v>
      </c>
      <c r="J25" s="38">
        <f t="shared" si="0"/>
        <v>20000</v>
      </c>
    </row>
    <row r="26" spans="1:10" ht="13.5" thickBot="1">
      <c r="A26" s="46" t="s">
        <v>68</v>
      </c>
      <c r="B26" s="47"/>
      <c r="C26" s="47"/>
      <c r="D26" s="47"/>
      <c r="E26" s="48"/>
      <c r="F26" s="20">
        <f>F25/60</f>
        <v>0.25</v>
      </c>
      <c r="G26" s="16">
        <f>PRODUCT(G25,F26)</f>
        <v>0</v>
      </c>
      <c r="H26" s="16">
        <f>PRODUCT(H25,F26)</f>
        <v>2500</v>
      </c>
      <c r="I26" s="16">
        <f>PRODUCT(I25,F26)</f>
        <v>2500</v>
      </c>
      <c r="J26" s="38">
        <f t="shared" si="0"/>
        <v>5000</v>
      </c>
    </row>
    <row r="27" spans="1:9" ht="13.5" thickBot="1">
      <c r="A27" s="70" t="s">
        <v>80</v>
      </c>
      <c r="B27" s="71"/>
      <c r="C27" s="71"/>
      <c r="D27" s="71"/>
      <c r="E27" s="72"/>
      <c r="F27" s="31"/>
      <c r="G27" s="30">
        <f>SUM(G25,G23,G21,G19,G17,G15,G13,G11,G9,G7,G5,G3)</f>
        <v>182933</v>
      </c>
      <c r="H27" s="30">
        <f>SUM(H25,H23,H21,H19,H17,H15,H13,H11,H9,H7,H5,H3)</f>
        <v>208356</v>
      </c>
      <c r="I27" s="30">
        <f>SUM(I25,I23,I21,I19,I17,I15,I13,I11,I9,I7,I5,I3)</f>
        <v>210843</v>
      </c>
    </row>
    <row r="28" spans="1:9" ht="13.5" thickBot="1">
      <c r="A28" s="70" t="s">
        <v>81</v>
      </c>
      <c r="B28" s="71"/>
      <c r="C28" s="71"/>
      <c r="D28" s="71"/>
      <c r="E28" s="72"/>
      <c r="F28" s="31"/>
      <c r="G28" s="30">
        <f>SUM(G26,G24,G22,G20,G18,G16,G14,G12,G10,G8,G6,G4)</f>
        <v>10367.766666666666</v>
      </c>
      <c r="H28" s="30">
        <f>SUM(H26,H24,H22,H20,H18,H16,H14,H12,H10,H8,H6,H4)</f>
        <v>16181.866666666667</v>
      </c>
      <c r="I28" s="30">
        <f>SUM(I26,I24,I22,I20,I18,I16,I14,I12,I10,I8,I6,I4)</f>
        <v>16164.766666666666</v>
      </c>
    </row>
    <row r="29" spans="1:9" ht="13.5" thickBot="1">
      <c r="A29" s="49" t="s">
        <v>22</v>
      </c>
      <c r="B29" s="50"/>
      <c r="C29" s="50"/>
      <c r="D29" s="50"/>
      <c r="E29" s="51"/>
      <c r="F29" s="18"/>
      <c r="G29" s="18"/>
      <c r="H29" s="18"/>
      <c r="I29" s="18"/>
    </row>
    <row r="30" spans="1:10" ht="111" customHeight="1" thickBot="1">
      <c r="A30" s="42" t="s">
        <v>55</v>
      </c>
      <c r="B30" s="8" t="s">
        <v>79</v>
      </c>
      <c r="C30" s="8" t="s">
        <v>8</v>
      </c>
      <c r="D30" s="8" t="s">
        <v>23</v>
      </c>
      <c r="E30" s="9" t="s">
        <v>89</v>
      </c>
      <c r="F30" s="18">
        <v>30</v>
      </c>
      <c r="G30" s="18">
        <v>75000</v>
      </c>
      <c r="H30" s="18">
        <v>515000</v>
      </c>
      <c r="I30" s="18">
        <v>13000</v>
      </c>
      <c r="J30" s="38">
        <f aca="true" t="shared" si="1" ref="J30:J37">SUM(G30:I30)</f>
        <v>603000</v>
      </c>
    </row>
    <row r="31" spans="1:12" ht="13.5" thickBot="1">
      <c r="A31" s="46" t="s">
        <v>68</v>
      </c>
      <c r="B31" s="47"/>
      <c r="C31" s="47"/>
      <c r="D31" s="47"/>
      <c r="E31" s="48"/>
      <c r="F31" s="20">
        <f>F30/60</f>
        <v>0.5</v>
      </c>
      <c r="G31" s="16">
        <f>PRODUCT(G30,F31)</f>
        <v>37500</v>
      </c>
      <c r="H31" s="16">
        <f>PRODUCT(H30,F31)</f>
        <v>257500</v>
      </c>
      <c r="I31" s="16">
        <f>PRODUCT(I30,F31)</f>
        <v>6500</v>
      </c>
      <c r="J31" s="38">
        <f t="shared" si="1"/>
        <v>301500</v>
      </c>
      <c r="K31" s="3"/>
      <c r="L31" s="3"/>
    </row>
    <row r="32" spans="1:10" ht="85.5" customHeight="1" thickBot="1">
      <c r="A32" s="42" t="s">
        <v>56</v>
      </c>
      <c r="B32" s="8" t="s">
        <v>105</v>
      </c>
      <c r="C32" s="8" t="s">
        <v>13</v>
      </c>
      <c r="D32" s="8" t="s">
        <v>24</v>
      </c>
      <c r="E32" s="9" t="s">
        <v>25</v>
      </c>
      <c r="F32" s="18">
        <v>25</v>
      </c>
      <c r="G32" s="18">
        <v>350</v>
      </c>
      <c r="H32" s="18">
        <v>350</v>
      </c>
      <c r="I32" s="18">
        <v>350</v>
      </c>
      <c r="J32" s="38">
        <f t="shared" si="1"/>
        <v>1050</v>
      </c>
    </row>
    <row r="33" spans="1:10" ht="13.5" thickBot="1">
      <c r="A33" s="46" t="s">
        <v>68</v>
      </c>
      <c r="B33" s="47"/>
      <c r="C33" s="47"/>
      <c r="D33" s="47"/>
      <c r="E33" s="48"/>
      <c r="F33" s="20">
        <f>F32/60</f>
        <v>0.4166666666666667</v>
      </c>
      <c r="G33" s="16">
        <f>PRODUCT(G32,F33)</f>
        <v>145.83333333333334</v>
      </c>
      <c r="H33" s="16">
        <f>PRODUCT(H32,F33)</f>
        <v>145.83333333333334</v>
      </c>
      <c r="I33" s="16">
        <f>PRODUCT(I32,F33)</f>
        <v>145.83333333333334</v>
      </c>
      <c r="J33" s="38">
        <f t="shared" si="1"/>
        <v>437.5</v>
      </c>
    </row>
    <row r="34" spans="1:12" ht="150.75" customHeight="1" thickBot="1">
      <c r="A34" s="42" t="s">
        <v>57</v>
      </c>
      <c r="B34" s="8" t="s">
        <v>37</v>
      </c>
      <c r="C34" s="8" t="s">
        <v>13</v>
      </c>
      <c r="D34" s="8" t="s">
        <v>26</v>
      </c>
      <c r="E34" s="9" t="s">
        <v>25</v>
      </c>
      <c r="F34" s="18">
        <v>20</v>
      </c>
      <c r="G34" s="18">
        <v>70000</v>
      </c>
      <c r="H34" s="18">
        <v>70000</v>
      </c>
      <c r="I34" s="18">
        <v>70000</v>
      </c>
      <c r="J34" s="38">
        <f t="shared" si="1"/>
        <v>210000</v>
      </c>
      <c r="K34" s="27"/>
      <c r="L34" s="27"/>
    </row>
    <row r="35" spans="1:12" ht="18" customHeight="1" thickBot="1">
      <c r="A35" s="46" t="s">
        <v>68</v>
      </c>
      <c r="B35" s="47"/>
      <c r="C35" s="47"/>
      <c r="D35" s="47"/>
      <c r="E35" s="48"/>
      <c r="F35" s="20">
        <f>F34/60</f>
        <v>0.3333333333333333</v>
      </c>
      <c r="G35" s="16">
        <f>PRODUCT(G34,F35)</f>
        <v>23333.333333333332</v>
      </c>
      <c r="H35" s="16">
        <f>PRODUCT(H34,F35)</f>
        <v>23333.333333333332</v>
      </c>
      <c r="I35" s="16">
        <f>PRODUCT(I34,F35)</f>
        <v>23333.333333333332</v>
      </c>
      <c r="J35" s="38">
        <f t="shared" si="1"/>
        <v>70000</v>
      </c>
      <c r="K35" s="27"/>
      <c r="L35" s="27"/>
    </row>
    <row r="36" spans="1:10" ht="79.5" customHeight="1" thickBot="1">
      <c r="A36" s="42" t="s">
        <v>58</v>
      </c>
      <c r="B36" s="8" t="s">
        <v>36</v>
      </c>
      <c r="C36" s="8" t="s">
        <v>13</v>
      </c>
      <c r="D36" s="8" t="s">
        <v>26</v>
      </c>
      <c r="E36" s="9" t="s">
        <v>25</v>
      </c>
      <c r="F36" s="18">
        <v>20</v>
      </c>
      <c r="G36" s="18">
        <v>200</v>
      </c>
      <c r="H36" s="18">
        <v>200</v>
      </c>
      <c r="I36" s="18">
        <v>200</v>
      </c>
      <c r="J36" s="38">
        <f t="shared" si="1"/>
        <v>600</v>
      </c>
    </row>
    <row r="37" spans="1:10" ht="15" customHeight="1" thickBot="1">
      <c r="A37" s="46" t="s">
        <v>68</v>
      </c>
      <c r="B37" s="47"/>
      <c r="C37" s="47"/>
      <c r="D37" s="47"/>
      <c r="E37" s="48"/>
      <c r="F37" s="20">
        <f>F36/60</f>
        <v>0.3333333333333333</v>
      </c>
      <c r="G37" s="16">
        <f>PRODUCT(G36,F37)</f>
        <v>66.66666666666666</v>
      </c>
      <c r="H37" s="16">
        <f>PRODUCT(H36,F37)</f>
        <v>66.66666666666666</v>
      </c>
      <c r="I37" s="16">
        <f>PRODUCT(I36,F37)</f>
        <v>66.66666666666666</v>
      </c>
      <c r="J37" s="38">
        <f t="shared" si="1"/>
        <v>199.99999999999997</v>
      </c>
    </row>
    <row r="38" spans="1:10" ht="79.5" thickBot="1">
      <c r="A38" s="42" t="s">
        <v>102</v>
      </c>
      <c r="B38" s="8" t="s">
        <v>103</v>
      </c>
      <c r="C38" s="5" t="s">
        <v>8</v>
      </c>
      <c r="D38" s="5" t="s">
        <v>33</v>
      </c>
      <c r="E38" s="6" t="s">
        <v>30</v>
      </c>
      <c r="F38" s="18">
        <v>15</v>
      </c>
      <c r="G38" s="18">
        <v>100</v>
      </c>
      <c r="H38" s="18">
        <v>100</v>
      </c>
      <c r="I38" s="18">
        <v>100</v>
      </c>
      <c r="J38" s="38">
        <f>SUM(G38:I38)</f>
        <v>300</v>
      </c>
    </row>
    <row r="39" spans="1:10" ht="13.5" thickBot="1">
      <c r="A39" s="46" t="s">
        <v>68</v>
      </c>
      <c r="B39" s="47"/>
      <c r="C39" s="47"/>
      <c r="D39" s="47"/>
      <c r="E39" s="48"/>
      <c r="F39" s="20">
        <f>F38/60</f>
        <v>0.25</v>
      </c>
      <c r="G39" s="16">
        <f>PRODUCT(G38,F39)</f>
        <v>25</v>
      </c>
      <c r="H39" s="16">
        <f>PRODUCT(H38,F39)</f>
        <v>25</v>
      </c>
      <c r="I39" s="16">
        <f>PRODUCT(I38,F39)</f>
        <v>25</v>
      </c>
      <c r="J39" s="38">
        <f>SUM(G39:I39)</f>
        <v>75</v>
      </c>
    </row>
    <row r="40" spans="1:9" ht="13.5" thickBot="1">
      <c r="A40" s="70" t="s">
        <v>82</v>
      </c>
      <c r="B40" s="71"/>
      <c r="C40" s="71"/>
      <c r="D40" s="71"/>
      <c r="E40" s="72"/>
      <c r="F40" s="31"/>
      <c r="G40" s="30">
        <f aca="true" t="shared" si="2" ref="G40:I41">SUM(G38,G36,G34,G32,G30)</f>
        <v>145650</v>
      </c>
      <c r="H40" s="30">
        <f t="shared" si="2"/>
        <v>585650</v>
      </c>
      <c r="I40" s="30">
        <f t="shared" si="2"/>
        <v>83650</v>
      </c>
    </row>
    <row r="41" spans="1:9" ht="13.5" thickBot="1">
      <c r="A41" s="70" t="s">
        <v>83</v>
      </c>
      <c r="B41" s="71"/>
      <c r="C41" s="71"/>
      <c r="D41" s="71"/>
      <c r="E41" s="72"/>
      <c r="F41" s="31"/>
      <c r="G41" s="30">
        <f t="shared" si="2"/>
        <v>61070.83333333333</v>
      </c>
      <c r="H41" s="30">
        <f t="shared" si="2"/>
        <v>281070.8333333333</v>
      </c>
      <c r="I41" s="30">
        <f t="shared" si="2"/>
        <v>30070.833333333332</v>
      </c>
    </row>
    <row r="42" spans="1:9" ht="13.5" thickBot="1">
      <c r="A42" s="49" t="s">
        <v>69</v>
      </c>
      <c r="B42" s="50"/>
      <c r="C42" s="50"/>
      <c r="D42" s="50"/>
      <c r="E42" s="51"/>
      <c r="F42" s="18"/>
      <c r="G42" s="18"/>
      <c r="H42" s="18"/>
      <c r="I42" s="18"/>
    </row>
    <row r="43" spans="1:10" ht="68.25" thickBot="1">
      <c r="A43" s="41" t="s">
        <v>59</v>
      </c>
      <c r="B43" s="5" t="s">
        <v>28</v>
      </c>
      <c r="C43" s="5" t="s">
        <v>6</v>
      </c>
      <c r="D43" s="5" t="s">
        <v>29</v>
      </c>
      <c r="E43" s="10" t="s">
        <v>30</v>
      </c>
      <c r="F43" s="18">
        <v>30</v>
      </c>
      <c r="G43" s="18">
        <v>105000</v>
      </c>
      <c r="H43" s="18">
        <v>442500</v>
      </c>
      <c r="I43" s="18">
        <v>105000</v>
      </c>
      <c r="J43" s="38">
        <f aca="true" t="shared" si="3" ref="J43:J54">SUM(G43:I43)</f>
        <v>652500</v>
      </c>
    </row>
    <row r="44" spans="1:10" ht="13.5" thickBot="1">
      <c r="A44" s="46" t="s">
        <v>68</v>
      </c>
      <c r="B44" s="47"/>
      <c r="C44" s="47"/>
      <c r="D44" s="47"/>
      <c r="E44" s="48"/>
      <c r="F44" s="20">
        <f>F43/60</f>
        <v>0.5</v>
      </c>
      <c r="G44" s="16">
        <f>PRODUCT(G43,F44)</f>
        <v>52500</v>
      </c>
      <c r="H44" s="16">
        <f>PRODUCT(H43,F44)</f>
        <v>221250</v>
      </c>
      <c r="I44" s="16">
        <f>PRODUCT(I43,F44)</f>
        <v>52500</v>
      </c>
      <c r="J44" s="38">
        <f t="shared" si="3"/>
        <v>326250</v>
      </c>
    </row>
    <row r="45" spans="1:12" ht="79.5" thickBot="1">
      <c r="A45" s="41" t="s">
        <v>60</v>
      </c>
      <c r="B45" s="5" t="s">
        <v>31</v>
      </c>
      <c r="C45" s="5" t="s">
        <v>6</v>
      </c>
      <c r="D45" s="5" t="s">
        <v>75</v>
      </c>
      <c r="E45" s="10" t="s">
        <v>30</v>
      </c>
      <c r="F45" s="18">
        <v>15</v>
      </c>
      <c r="G45" s="18">
        <v>1000</v>
      </c>
      <c r="H45" s="18">
        <v>1000</v>
      </c>
      <c r="I45" s="18">
        <v>1000</v>
      </c>
      <c r="J45" s="38">
        <f t="shared" si="3"/>
        <v>3000</v>
      </c>
      <c r="K45" s="27"/>
      <c r="L45" s="27"/>
    </row>
    <row r="46" spans="1:12" ht="13.5" thickBot="1">
      <c r="A46" s="46" t="s">
        <v>68</v>
      </c>
      <c r="B46" s="47"/>
      <c r="C46" s="47"/>
      <c r="D46" s="47"/>
      <c r="E46" s="48"/>
      <c r="F46" s="20">
        <f>F45/60</f>
        <v>0.25</v>
      </c>
      <c r="G46" s="16">
        <f>PRODUCT(G45,F46)</f>
        <v>250</v>
      </c>
      <c r="H46" s="16">
        <f>PRODUCT(H45,F46)</f>
        <v>250</v>
      </c>
      <c r="I46" s="16">
        <f>PRODUCT(I45,F46)</f>
        <v>250</v>
      </c>
      <c r="J46" s="38">
        <f t="shared" si="3"/>
        <v>750</v>
      </c>
      <c r="K46" s="27"/>
      <c r="L46" s="27"/>
    </row>
    <row r="47" spans="1:10" ht="79.5" thickBot="1">
      <c r="A47" s="41" t="s">
        <v>61</v>
      </c>
      <c r="B47" s="5" t="s">
        <v>32</v>
      </c>
      <c r="C47" s="5" t="s">
        <v>6</v>
      </c>
      <c r="D47" s="5" t="s">
        <v>33</v>
      </c>
      <c r="E47" s="10" t="s">
        <v>30</v>
      </c>
      <c r="F47" s="18">
        <v>10</v>
      </c>
      <c r="G47" s="18">
        <v>100</v>
      </c>
      <c r="H47" s="18">
        <v>200</v>
      </c>
      <c r="I47" s="18">
        <v>500</v>
      </c>
      <c r="J47" s="38">
        <f t="shared" si="3"/>
        <v>800</v>
      </c>
    </row>
    <row r="48" spans="1:12" ht="12.75" customHeight="1" thickBot="1">
      <c r="A48" s="46" t="s">
        <v>68</v>
      </c>
      <c r="B48" s="47"/>
      <c r="C48" s="47"/>
      <c r="D48" s="47"/>
      <c r="E48" s="48"/>
      <c r="F48" s="20">
        <f>F47/60</f>
        <v>0.16666666666666666</v>
      </c>
      <c r="G48" s="16">
        <f>PRODUCT(G47,F48)</f>
        <v>16.666666666666664</v>
      </c>
      <c r="H48" s="16">
        <f>PRODUCT(H47,F48)</f>
        <v>33.33333333333333</v>
      </c>
      <c r="I48" s="16">
        <f>PRODUCT(I47,F48)</f>
        <v>83.33333333333333</v>
      </c>
      <c r="J48" s="38">
        <f t="shared" si="3"/>
        <v>133.33333333333331</v>
      </c>
      <c r="K48" s="3"/>
      <c r="L48" s="3"/>
    </row>
    <row r="49" spans="1:10" ht="57" thickBot="1">
      <c r="A49" s="45" t="s">
        <v>62</v>
      </c>
      <c r="B49" s="5" t="s">
        <v>34</v>
      </c>
      <c r="C49" s="11" t="s">
        <v>27</v>
      </c>
      <c r="D49" s="11" t="s">
        <v>35</v>
      </c>
      <c r="E49" s="12" t="s">
        <v>30</v>
      </c>
      <c r="F49" s="18">
        <v>1</v>
      </c>
      <c r="G49" s="18">
        <v>50</v>
      </c>
      <c r="H49" s="18">
        <v>50</v>
      </c>
      <c r="I49" s="18">
        <v>50</v>
      </c>
      <c r="J49" s="38">
        <f t="shared" si="3"/>
        <v>150</v>
      </c>
    </row>
    <row r="50" spans="1:10" ht="13.5" thickBot="1">
      <c r="A50" s="46" t="s">
        <v>68</v>
      </c>
      <c r="B50" s="47"/>
      <c r="C50" s="47"/>
      <c r="D50" s="47"/>
      <c r="E50" s="48"/>
      <c r="F50" s="20">
        <f>F49/60</f>
        <v>0.016666666666666666</v>
      </c>
      <c r="G50" s="16">
        <f>PRODUCT(G49,F50)</f>
        <v>0.8333333333333334</v>
      </c>
      <c r="H50" s="16">
        <f>PRODUCT(H49,F50)</f>
        <v>0.8333333333333334</v>
      </c>
      <c r="I50" s="16">
        <f>PRODUCT(I49,F50)</f>
        <v>0.8333333333333334</v>
      </c>
      <c r="J50" s="38">
        <f t="shared" si="3"/>
        <v>2.5</v>
      </c>
    </row>
    <row r="51" spans="1:10" ht="57" thickBot="1">
      <c r="A51" s="14" t="s">
        <v>63</v>
      </c>
      <c r="B51" s="13" t="s">
        <v>42</v>
      </c>
      <c r="C51" s="11" t="s">
        <v>27</v>
      </c>
      <c r="D51" s="11" t="s">
        <v>35</v>
      </c>
      <c r="E51" s="34" t="s">
        <v>107</v>
      </c>
      <c r="F51" s="18">
        <v>5</v>
      </c>
      <c r="G51" s="18">
        <v>1000</v>
      </c>
      <c r="H51" s="18">
        <v>0</v>
      </c>
      <c r="I51" s="18">
        <v>0</v>
      </c>
      <c r="J51" s="38">
        <f t="shared" si="3"/>
        <v>1000</v>
      </c>
    </row>
    <row r="52" spans="1:10" ht="13.5" thickBot="1">
      <c r="A52" s="46" t="s">
        <v>68</v>
      </c>
      <c r="B52" s="47"/>
      <c r="C52" s="47"/>
      <c r="D52" s="47"/>
      <c r="E52" s="48"/>
      <c r="F52" s="20">
        <f>F51/60</f>
        <v>0.08333333333333333</v>
      </c>
      <c r="G52" s="16">
        <f>PRODUCT(G51,F52)</f>
        <v>83.33333333333333</v>
      </c>
      <c r="H52" s="16">
        <f>PRODUCT(H51,F52)</f>
        <v>0</v>
      </c>
      <c r="I52" s="16">
        <f>PRODUCT(I51,F52)</f>
        <v>0</v>
      </c>
      <c r="J52" s="38">
        <f t="shared" si="3"/>
        <v>83.33333333333333</v>
      </c>
    </row>
    <row r="53" spans="1:11" ht="56.25">
      <c r="A53" s="43" t="s">
        <v>64</v>
      </c>
      <c r="B53" s="33" t="s">
        <v>76</v>
      </c>
      <c r="C53" s="29" t="s">
        <v>8</v>
      </c>
      <c r="D53" s="15" t="s">
        <v>77</v>
      </c>
      <c r="E53" s="75" t="s">
        <v>106</v>
      </c>
      <c r="F53" s="19">
        <v>40</v>
      </c>
      <c r="G53" s="18">
        <v>50</v>
      </c>
      <c r="H53" s="18">
        <v>150</v>
      </c>
      <c r="I53" s="18">
        <v>160</v>
      </c>
      <c r="J53" s="38">
        <f t="shared" si="3"/>
        <v>360</v>
      </c>
      <c r="K53" s="27"/>
    </row>
    <row r="54" spans="1:10" ht="13.5" thickBot="1">
      <c r="A54" s="58" t="s">
        <v>68</v>
      </c>
      <c r="B54" s="59"/>
      <c r="C54" s="59"/>
      <c r="D54" s="59"/>
      <c r="E54" s="59"/>
      <c r="F54" s="21">
        <f>F53/60</f>
        <v>0.6666666666666666</v>
      </c>
      <c r="G54" s="16">
        <f>PRODUCT(G53,F54)</f>
        <v>33.33333333333333</v>
      </c>
      <c r="H54" s="16">
        <f>PRODUCT(H53,F54)</f>
        <v>100</v>
      </c>
      <c r="I54" s="16">
        <f>PRODUCT(I53,F54)</f>
        <v>106.66666666666666</v>
      </c>
      <c r="J54" s="38">
        <f t="shared" si="3"/>
        <v>239.99999999999997</v>
      </c>
    </row>
    <row r="55" spans="1:9" ht="13.5" thickBot="1">
      <c r="A55" s="70" t="s">
        <v>84</v>
      </c>
      <c r="B55" s="71"/>
      <c r="C55" s="71"/>
      <c r="D55" s="71"/>
      <c r="E55" s="72"/>
      <c r="F55" s="32"/>
      <c r="G55" s="30">
        <f aca="true" t="shared" si="4" ref="G55:I56">SUM(G53,G51,G49,G47,G45,G43)</f>
        <v>107200</v>
      </c>
      <c r="H55" s="30">
        <f t="shared" si="4"/>
        <v>443900</v>
      </c>
      <c r="I55" s="30">
        <f t="shared" si="4"/>
        <v>106710</v>
      </c>
    </row>
    <row r="56" spans="1:9" ht="13.5" thickBot="1">
      <c r="A56" s="70" t="s">
        <v>85</v>
      </c>
      <c r="B56" s="71"/>
      <c r="C56" s="71"/>
      <c r="D56" s="71"/>
      <c r="E56" s="72"/>
      <c r="F56" s="32"/>
      <c r="G56" s="30">
        <f t="shared" si="4"/>
        <v>52884.166666666664</v>
      </c>
      <c r="H56" s="30">
        <f t="shared" si="4"/>
        <v>221634.16666666666</v>
      </c>
      <c r="I56" s="30">
        <f t="shared" si="4"/>
        <v>52940.833333333336</v>
      </c>
    </row>
    <row r="57" spans="1:10" ht="12.75">
      <c r="A57" s="22"/>
      <c r="B57" s="23"/>
      <c r="C57" s="23"/>
      <c r="D57" s="23"/>
      <c r="E57" s="24"/>
      <c r="F57" s="25"/>
      <c r="G57" s="28" t="s">
        <v>65</v>
      </c>
      <c r="H57" s="28" t="s">
        <v>71</v>
      </c>
      <c r="I57" s="28" t="s">
        <v>72</v>
      </c>
      <c r="J57" s="28" t="s">
        <v>100</v>
      </c>
    </row>
    <row r="58" spans="1:10" ht="12.75">
      <c r="A58" s="60" t="s">
        <v>73</v>
      </c>
      <c r="B58" s="61"/>
      <c r="C58" s="61"/>
      <c r="D58" s="61"/>
      <c r="E58" s="62"/>
      <c r="F58" s="66"/>
      <c r="G58" s="56">
        <f>SUM(G55,G40,G27)</f>
        <v>435783</v>
      </c>
      <c r="H58" s="56">
        <f>SUM(H55,H40,H27)</f>
        <v>1237906</v>
      </c>
      <c r="I58" s="56">
        <f>SUM(I55,I40,I27)</f>
        <v>401203</v>
      </c>
      <c r="J58" s="54">
        <f>SUM(G58:I59)</f>
        <v>2074892</v>
      </c>
    </row>
    <row r="59" spans="1:10" ht="12.75">
      <c r="A59" s="63"/>
      <c r="B59" s="64"/>
      <c r="C59" s="64"/>
      <c r="D59" s="64"/>
      <c r="E59" s="65"/>
      <c r="F59" s="66"/>
      <c r="G59" s="57"/>
      <c r="H59" s="57"/>
      <c r="I59" s="57"/>
      <c r="J59" s="55"/>
    </row>
    <row r="60" spans="1:10" ht="12.75">
      <c r="A60" s="73" t="s">
        <v>88</v>
      </c>
      <c r="B60" s="73"/>
      <c r="C60" s="73"/>
      <c r="D60" s="73"/>
      <c r="E60" s="73"/>
      <c r="F60" s="74"/>
      <c r="G60" s="54">
        <f>SUM(G56,G41,G28)</f>
        <v>124322.76666666666</v>
      </c>
      <c r="H60" s="54">
        <f>SUM(H56,H41,H28)</f>
        <v>518886.86666666664</v>
      </c>
      <c r="I60" s="54">
        <f>SUM(I56,I41,I28)</f>
        <v>99176.43333333333</v>
      </c>
      <c r="J60" s="54">
        <f>SUM(G60:I61)</f>
        <v>742386.0666666667</v>
      </c>
    </row>
    <row r="61" spans="1:10" ht="12.75">
      <c r="A61" s="73"/>
      <c r="B61" s="73"/>
      <c r="C61" s="73"/>
      <c r="D61" s="73"/>
      <c r="E61" s="73"/>
      <c r="F61" s="74"/>
      <c r="G61" s="55"/>
      <c r="H61" s="55"/>
      <c r="I61" s="55"/>
      <c r="J61" s="55"/>
    </row>
  </sheetData>
  <mergeCells count="45">
    <mergeCell ref="J58:J59"/>
    <mergeCell ref="J60:J61"/>
    <mergeCell ref="A55:E55"/>
    <mergeCell ref="A26:E26"/>
    <mergeCell ref="G58:G59"/>
    <mergeCell ref="H58:H59"/>
    <mergeCell ref="A56:E56"/>
    <mergeCell ref="I60:I61"/>
    <mergeCell ref="A60:E61"/>
    <mergeCell ref="F60:F61"/>
    <mergeCell ref="A14:E14"/>
    <mergeCell ref="A24:E24"/>
    <mergeCell ref="A40:E40"/>
    <mergeCell ref="A41:E41"/>
    <mergeCell ref="A16:E16"/>
    <mergeCell ref="A18:E18"/>
    <mergeCell ref="A20:E20"/>
    <mergeCell ref="A27:E27"/>
    <mergeCell ref="A28:E28"/>
    <mergeCell ref="A39:E39"/>
    <mergeCell ref="G1:I1"/>
    <mergeCell ref="A2:E2"/>
    <mergeCell ref="A4:E4"/>
    <mergeCell ref="A6:E6"/>
    <mergeCell ref="A8:E8"/>
    <mergeCell ref="A10:E10"/>
    <mergeCell ref="A12:E12"/>
    <mergeCell ref="I58:I59"/>
    <mergeCell ref="A44:E44"/>
    <mergeCell ref="A46:E46"/>
    <mergeCell ref="A48:E48"/>
    <mergeCell ref="A54:E54"/>
    <mergeCell ref="A58:E59"/>
    <mergeCell ref="F58:F59"/>
    <mergeCell ref="G60:G61"/>
    <mergeCell ref="H60:H61"/>
    <mergeCell ref="A52:E52"/>
    <mergeCell ref="A35:E35"/>
    <mergeCell ref="A42:E42"/>
    <mergeCell ref="A37:E37"/>
    <mergeCell ref="A50:E50"/>
    <mergeCell ref="A31:E31"/>
    <mergeCell ref="A33:E33"/>
    <mergeCell ref="A29:E29"/>
    <mergeCell ref="A22:E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MEWindsor</dc:creator>
  <cp:keywords/>
  <dc:description/>
  <cp:lastModifiedBy>MEWindsor</cp:lastModifiedBy>
  <dcterms:created xsi:type="dcterms:W3CDTF">2009-04-10T15:44:43Z</dcterms:created>
  <dcterms:modified xsi:type="dcterms:W3CDTF">2009-05-27T12:58:05Z</dcterms:modified>
  <cp:category/>
  <cp:version/>
  <cp:contentType/>
  <cp:contentStatus/>
</cp:coreProperties>
</file>