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  <sheet name="APHIS 79" sheetId="2" r:id="rId2"/>
  </sheets>
  <definedNames>
    <definedName name="_xlnm.Print_Area" localSheetId="0">'APHIS 71'!$A$1:$J$25</definedName>
  </definedNames>
  <calcPr fullCalcOnLoad="1"/>
</workbook>
</file>

<file path=xl/sharedStrings.xml><?xml version="1.0" encoding="utf-8"?>
<sst xmlns="http://schemas.openxmlformats.org/spreadsheetml/2006/main" count="62" uniqueCount="42">
  <si>
    <t>Page 1 of 1</t>
  </si>
  <si>
    <t>FORM NO.</t>
  </si>
  <si>
    <t>TOTAL HOURS PER YEAR</t>
  </si>
  <si>
    <t>PROGRAM COSTS</t>
  </si>
  <si>
    <t>OVERHEAD COSTS (.139)</t>
  </si>
  <si>
    <t>TOTAL COSTS</t>
  </si>
  <si>
    <t>Collection</t>
  </si>
  <si>
    <t>Analysis</t>
  </si>
  <si>
    <t>Data Entry</t>
  </si>
  <si>
    <t>Clerical</t>
  </si>
  <si>
    <t>GRADE &amp; AVG RATE OF PROGRAM PERSONNEL (Avg rate=Hourly Wage)</t>
  </si>
  <si>
    <t>TOTAL ANNUAL RESPONDENT</t>
  </si>
  <si>
    <t>AVERAGE TIME PER RESPONDENT</t>
  </si>
  <si>
    <t>$</t>
  </si>
  <si>
    <t>TOTAL</t>
  </si>
  <si>
    <t>DESCRIPTION</t>
  </si>
  <si>
    <t>NUMBER OF RESPONSES PER RESPONDENT</t>
  </si>
  <si>
    <t>HOURS PER RESPONSE</t>
  </si>
  <si>
    <t>NOTE: Actual number of hours may vary due to rounding</t>
  </si>
  <si>
    <t>TOTAL SAMPLE POPULATION</t>
  </si>
  <si>
    <t>ESTIMATED RESPONSE RATE</t>
  </si>
  <si>
    <t>Page 1 of 2</t>
  </si>
  <si>
    <t>GS-13</t>
  </si>
  <si>
    <t xml:space="preserve">GS-07 </t>
  </si>
  <si>
    <t xml:space="preserve">GS-12 </t>
  </si>
  <si>
    <t>NASS pay</t>
  </si>
  <si>
    <t>TOTAL HOURS FOR RESPONDENTS</t>
  </si>
  <si>
    <t xml:space="preserve">NASDA wage </t>
  </si>
  <si>
    <t>0579-XXXX</t>
  </si>
  <si>
    <t>ESTIMATED NUMBER OF RESPONDENTS</t>
  </si>
  <si>
    <t>TOTAL ANNUAL RESPONSES</t>
  </si>
  <si>
    <t>TOTAL HOURS NON RESPONSE ****</t>
  </si>
  <si>
    <t>APHIS-71:  NATIONAL ANIMAL HEALTH MONITORING SYSTEM, Catfish 2010</t>
  </si>
  <si>
    <t xml:space="preserve">* A total sample size of 700 producers in 4 states will be surveyed.  </t>
  </si>
  <si>
    <t>APHIS-79:  NATIONAL CENTER FOR ANIMAL HEALTH SURVEILLANCE, Catfish 2010</t>
  </si>
  <si>
    <t>**10 minutes per non-response -enumerator; 5 minutes per non-respondent - producer evaluation</t>
  </si>
  <si>
    <t>updated as of May 4, 2009</t>
  </si>
  <si>
    <t>TOTAL ANNUAL NON-RESPONSES</t>
  </si>
  <si>
    <t>NAHMS- 230 Catfish 2010 - NASS General Catfish Management Report</t>
  </si>
  <si>
    <t>NAHMS- 231 Catfish 2010 - Producer Evaluation</t>
  </si>
  <si>
    <t>NAHMS-230 Catfish 2010 - NASS General Catfish Management Report</t>
  </si>
  <si>
    <t>NAHMS-231 Catfish 2010 - Producer Evaluation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</si>
</sst>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8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8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8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8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right"/>
    </xf>
    <xf numFmtId="8" fontId="0" fillId="34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9" fillId="0" borderId="0" xfId="0" applyFont="1" applyFill="1" applyAlignment="1">
      <alignment wrapText="1"/>
    </xf>
    <xf numFmtId="3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59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39.57421875" style="0" customWidth="1"/>
    <col min="2" max="2" width="19.140625" style="0" customWidth="1"/>
    <col min="3" max="3" width="0.42578125" style="0" hidden="1" customWidth="1"/>
    <col min="4" max="4" width="21.00390625" style="0" customWidth="1"/>
    <col min="5" max="5" width="19.7109375" style="0" customWidth="1"/>
    <col min="6" max="6" width="16.7109375" style="0" customWidth="1"/>
    <col min="7" max="7" width="17.8515625" style="0" customWidth="1"/>
    <col min="8" max="9" width="17.28125" style="0" customWidth="1"/>
    <col min="10" max="10" width="16.7109375" style="0" customWidth="1"/>
    <col min="11" max="11" width="15.28125" style="0" bestFit="1" customWidth="1"/>
  </cols>
  <sheetData>
    <row r="1" spans="1:11" ht="15.75">
      <c r="A1" s="59" t="s">
        <v>32</v>
      </c>
      <c r="B1" s="59"/>
      <c r="C1" s="59"/>
      <c r="D1" s="59"/>
      <c r="E1" s="59"/>
      <c r="F1" s="59"/>
      <c r="G1" s="17"/>
      <c r="H1" s="60" t="s">
        <v>0</v>
      </c>
      <c r="I1" s="60"/>
      <c r="J1" s="60"/>
      <c r="K1" s="17"/>
    </row>
    <row r="2" spans="1:11" ht="15">
      <c r="A2" s="17"/>
      <c r="B2" s="17"/>
      <c r="C2" s="17"/>
      <c r="D2" s="17"/>
      <c r="E2" s="17"/>
      <c r="F2" s="17"/>
      <c r="G2" s="17"/>
      <c r="H2" s="61" t="s">
        <v>28</v>
      </c>
      <c r="I2" s="61"/>
      <c r="J2" s="61"/>
      <c r="K2" s="17"/>
    </row>
    <row r="3" spans="1:10" ht="12.75" customHeight="1">
      <c r="A3" s="51" t="s">
        <v>15</v>
      </c>
      <c r="B3" s="54" t="s">
        <v>19</v>
      </c>
      <c r="C3" s="54" t="s">
        <v>20</v>
      </c>
      <c r="D3" s="54" t="s">
        <v>29</v>
      </c>
      <c r="E3" s="54" t="s">
        <v>16</v>
      </c>
      <c r="F3" s="54" t="s">
        <v>30</v>
      </c>
      <c r="G3" s="54" t="s">
        <v>17</v>
      </c>
      <c r="H3" s="76" t="s">
        <v>26</v>
      </c>
      <c r="I3" s="79" t="s">
        <v>37</v>
      </c>
      <c r="J3" s="54" t="s">
        <v>31</v>
      </c>
    </row>
    <row r="4" spans="1:10" ht="12.75" customHeight="1">
      <c r="A4" s="52"/>
      <c r="B4" s="55"/>
      <c r="C4" s="55"/>
      <c r="D4" s="55"/>
      <c r="E4" s="55"/>
      <c r="F4" s="55"/>
      <c r="G4" s="55"/>
      <c r="H4" s="77"/>
      <c r="I4" s="80"/>
      <c r="J4" s="55"/>
    </row>
    <row r="5" spans="1:10" ht="12.75" customHeight="1">
      <c r="A5" s="52"/>
      <c r="B5" s="55"/>
      <c r="C5" s="55"/>
      <c r="D5" s="55"/>
      <c r="E5" s="55"/>
      <c r="F5" s="55"/>
      <c r="G5" s="55"/>
      <c r="H5" s="77"/>
      <c r="I5" s="80"/>
      <c r="J5" s="55"/>
    </row>
    <row r="6" spans="1:10" ht="12.75" customHeight="1">
      <c r="A6" s="52"/>
      <c r="B6" s="55"/>
      <c r="C6" s="55"/>
      <c r="D6" s="55"/>
      <c r="E6" s="55"/>
      <c r="F6" s="55"/>
      <c r="G6" s="55"/>
      <c r="H6" s="77"/>
      <c r="I6" s="80"/>
      <c r="J6" s="55"/>
    </row>
    <row r="7" spans="1:10" ht="12.75" customHeight="1">
      <c r="A7" s="53"/>
      <c r="B7" s="56"/>
      <c r="C7" s="56"/>
      <c r="D7" s="56"/>
      <c r="E7" s="56"/>
      <c r="F7" s="56"/>
      <c r="G7" s="56"/>
      <c r="H7" s="78"/>
      <c r="I7" s="81"/>
      <c r="J7" s="56"/>
    </row>
    <row r="8" spans="1:10" ht="36" customHeight="1">
      <c r="A8" s="29" t="s">
        <v>38</v>
      </c>
      <c r="B8" s="30">
        <v>700</v>
      </c>
      <c r="C8" s="31">
        <v>0.8</v>
      </c>
      <c r="D8" s="32">
        <f>C8*B8</f>
        <v>560</v>
      </c>
      <c r="E8" s="33">
        <v>1</v>
      </c>
      <c r="F8" s="30">
        <f>PRODUCT(D8,E8)</f>
        <v>560</v>
      </c>
      <c r="G8" s="33">
        <v>0.75</v>
      </c>
      <c r="H8" s="71">
        <f>PRODUCT(F8:G8)</f>
        <v>420</v>
      </c>
      <c r="I8" s="82">
        <f>SUM(B8-D8)</f>
        <v>140</v>
      </c>
      <c r="J8" s="32">
        <f>SUM((B8-D8)*0.16)</f>
        <v>22.400000000000002</v>
      </c>
    </row>
    <row r="9" spans="1:10" ht="22.5" customHeight="1">
      <c r="A9" s="29"/>
      <c r="B9" s="30"/>
      <c r="C9" s="31"/>
      <c r="D9" s="32"/>
      <c r="E9" s="33"/>
      <c r="F9" s="30"/>
      <c r="G9" s="33"/>
      <c r="H9" s="72"/>
      <c r="I9" s="82"/>
      <c r="J9" s="32"/>
    </row>
    <row r="10" spans="1:10" ht="39.75" customHeight="1">
      <c r="A10" s="29" t="s">
        <v>39</v>
      </c>
      <c r="B10" s="32">
        <f>SUM(D8)</f>
        <v>560</v>
      </c>
      <c r="C10" s="34">
        <v>0.3</v>
      </c>
      <c r="D10" s="32">
        <f>PRODUCT(B10:C10)</f>
        <v>168</v>
      </c>
      <c r="E10" s="35">
        <v>1</v>
      </c>
      <c r="F10" s="32">
        <f>PRODUCT(D10,E10)</f>
        <v>168</v>
      </c>
      <c r="G10" s="36">
        <v>0.25</v>
      </c>
      <c r="H10" s="73">
        <f>PRODUCT(F10,G10)</f>
        <v>42</v>
      </c>
      <c r="I10" s="83">
        <f>SUM(B10-D10)</f>
        <v>392</v>
      </c>
      <c r="J10" s="32">
        <f>SUM((B10-D10)*0.083)</f>
        <v>32.536</v>
      </c>
    </row>
    <row r="11" spans="1:10" ht="24" customHeight="1">
      <c r="A11" s="37"/>
      <c r="B11" s="38"/>
      <c r="C11" s="37"/>
      <c r="D11" s="38"/>
      <c r="E11" s="37"/>
      <c r="F11" s="38"/>
      <c r="G11" s="37"/>
      <c r="H11" s="74"/>
      <c r="I11" s="84"/>
      <c r="J11" s="38"/>
    </row>
    <row r="12" spans="1:10" ht="20.25" customHeight="1">
      <c r="A12" s="39" t="s">
        <v>14</v>
      </c>
      <c r="B12" s="40">
        <v>700</v>
      </c>
      <c r="C12" s="39"/>
      <c r="D12" s="40"/>
      <c r="E12" s="41"/>
      <c r="F12" s="42">
        <f>SUM(F8:F11)</f>
        <v>728</v>
      </c>
      <c r="G12" s="41"/>
      <c r="H12" s="75">
        <f>SUM(H8:H11)</f>
        <v>462</v>
      </c>
      <c r="I12" s="85">
        <f>SUM(I8:I11)</f>
        <v>532</v>
      </c>
      <c r="J12" s="40">
        <f>SUM(J8:J11)</f>
        <v>54.93600000000001</v>
      </c>
    </row>
    <row r="13" spans="1:10" ht="13.5" customHeight="1">
      <c r="A13" s="47"/>
      <c r="B13" s="48"/>
      <c r="C13" s="47"/>
      <c r="D13" s="48"/>
      <c r="E13" s="49"/>
      <c r="F13" s="50"/>
      <c r="G13" s="49"/>
      <c r="H13" s="50"/>
      <c r="I13" s="50"/>
      <c r="J13" s="48"/>
    </row>
    <row r="14" spans="1:10" ht="13.5" customHeight="1">
      <c r="A14" s="47"/>
      <c r="B14" s="48"/>
      <c r="C14" s="47"/>
      <c r="D14" s="48"/>
      <c r="E14" s="49"/>
      <c r="F14" s="50"/>
      <c r="G14" s="49"/>
      <c r="H14" s="50"/>
      <c r="I14" s="50"/>
      <c r="J14" s="48"/>
    </row>
    <row r="15" spans="1:10" ht="13.5" customHeight="1">
      <c r="A15" s="47"/>
      <c r="B15" s="48"/>
      <c r="C15" s="47"/>
      <c r="D15" s="48"/>
      <c r="E15" s="49"/>
      <c r="F15" s="50"/>
      <c r="G15" s="49"/>
      <c r="H15" s="50"/>
      <c r="I15" s="50"/>
      <c r="J15" s="48"/>
    </row>
    <row r="16" spans="1:10" ht="13.5" customHeight="1">
      <c r="A16" s="47"/>
      <c r="B16" s="48"/>
      <c r="C16" s="47"/>
      <c r="D16" s="48"/>
      <c r="E16" s="49"/>
      <c r="F16" s="50"/>
      <c r="G16" s="49"/>
      <c r="H16" s="50"/>
      <c r="I16" s="50"/>
      <c r="J16" s="48"/>
    </row>
    <row r="17" spans="1:10" ht="15.75">
      <c r="A17" s="37"/>
      <c r="B17" s="37"/>
      <c r="C17" s="37"/>
      <c r="D17" s="37"/>
      <c r="E17" s="37"/>
      <c r="F17" s="37"/>
      <c r="G17" s="37"/>
      <c r="H17" s="37"/>
      <c r="I17" s="37"/>
      <c r="J17" s="43"/>
    </row>
    <row r="18" spans="1:10" ht="14.25">
      <c r="A18" s="58" t="s">
        <v>18</v>
      </c>
      <c r="B18" s="58"/>
      <c r="C18" s="58"/>
      <c r="D18" s="58"/>
      <c r="E18" s="58"/>
      <c r="F18" s="58"/>
      <c r="G18" s="58"/>
      <c r="H18" s="44"/>
      <c r="I18" s="44"/>
      <c r="J18" s="44"/>
    </row>
    <row r="19" spans="1:10" ht="14.25">
      <c r="A19" s="57" t="s">
        <v>33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4.25">
      <c r="A20" s="44" t="s">
        <v>35</v>
      </c>
      <c r="B20" s="45"/>
      <c r="C20" s="46"/>
      <c r="D20" s="46"/>
      <c r="E20" s="46"/>
      <c r="F20" s="46"/>
      <c r="G20" s="46"/>
      <c r="H20" s="46"/>
      <c r="I20" s="46"/>
      <c r="J20" s="46"/>
    </row>
    <row r="21" spans="1:10" ht="30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ht="13.5" customHeight="1"/>
    <row r="25" ht="12.75">
      <c r="A25" s="15" t="s">
        <v>36</v>
      </c>
    </row>
    <row r="30" ht="15">
      <c r="K30" s="17"/>
    </row>
    <row r="32" ht="35.25" customHeight="1"/>
  </sheetData>
  <sheetProtection/>
  <mergeCells count="15">
    <mergeCell ref="H3:H7"/>
    <mergeCell ref="B3:B7"/>
    <mergeCell ref="E3:E7"/>
    <mergeCell ref="C3:C7"/>
    <mergeCell ref="F3:F7"/>
    <mergeCell ref="A3:A7"/>
    <mergeCell ref="J3:J7"/>
    <mergeCell ref="A19:J19"/>
    <mergeCell ref="A18:G18"/>
    <mergeCell ref="I3:I7"/>
    <mergeCell ref="A1:F1"/>
    <mergeCell ref="D3:D7"/>
    <mergeCell ref="H1:J1"/>
    <mergeCell ref="H2:J2"/>
    <mergeCell ref="G3:G7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6.00390625" style="0" customWidth="1"/>
    <col min="2" max="3" width="16.28125" style="0" customWidth="1"/>
    <col min="4" max="4" width="13.8515625" style="0" customWidth="1"/>
    <col min="5" max="5" width="12.7109375" style="16" customWidth="1"/>
    <col min="6" max="6" width="9.00390625" style="0" customWidth="1"/>
    <col min="7" max="7" width="2.28125" style="0" customWidth="1"/>
    <col min="8" max="8" width="12.140625" style="0" customWidth="1"/>
    <col min="9" max="9" width="13.8515625" style="0" customWidth="1"/>
    <col min="10" max="10" width="12.7109375" style="0" customWidth="1"/>
  </cols>
  <sheetData>
    <row r="1" spans="1:10" ht="12.75">
      <c r="A1" s="62" t="s">
        <v>34</v>
      </c>
      <c r="B1" s="62"/>
      <c r="C1" s="62"/>
      <c r="D1" s="62"/>
      <c r="E1" s="62"/>
      <c r="F1" s="62"/>
      <c r="G1" s="62"/>
      <c r="H1" s="62"/>
      <c r="I1" s="4"/>
      <c r="J1" s="7" t="s">
        <v>21</v>
      </c>
    </row>
    <row r="2" spans="1:10" ht="12.75">
      <c r="A2" s="4"/>
      <c r="B2" s="4"/>
      <c r="C2" s="4"/>
      <c r="D2" s="4"/>
      <c r="E2" s="8"/>
      <c r="F2" s="4"/>
      <c r="G2" s="4"/>
      <c r="H2" s="4"/>
      <c r="I2" s="4"/>
      <c r="J2" s="7" t="s">
        <v>28</v>
      </c>
    </row>
    <row r="3" spans="1:11" ht="12.75" customHeight="1">
      <c r="A3" s="63" t="s">
        <v>1</v>
      </c>
      <c r="B3" s="66" t="s">
        <v>11</v>
      </c>
      <c r="C3" s="66" t="s">
        <v>12</v>
      </c>
      <c r="D3" s="66" t="s">
        <v>2</v>
      </c>
      <c r="E3" s="66" t="s">
        <v>10</v>
      </c>
      <c r="F3" s="66"/>
      <c r="G3" s="66"/>
      <c r="H3" s="66" t="s">
        <v>3</v>
      </c>
      <c r="I3" s="66" t="s">
        <v>4</v>
      </c>
      <c r="J3" s="66" t="s">
        <v>5</v>
      </c>
      <c r="K3" s="1"/>
    </row>
    <row r="4" spans="1:10" ht="12.75" customHeight="1">
      <c r="A4" s="64"/>
      <c r="B4" s="67"/>
      <c r="C4" s="67"/>
      <c r="D4" s="67"/>
      <c r="E4" s="67"/>
      <c r="F4" s="67"/>
      <c r="G4" s="67"/>
      <c r="H4" s="67"/>
      <c r="I4" s="67"/>
      <c r="J4" s="67"/>
    </row>
    <row r="5" spans="1:10" ht="12.75" customHeight="1">
      <c r="A5" s="64"/>
      <c r="B5" s="67"/>
      <c r="C5" s="67"/>
      <c r="D5" s="67"/>
      <c r="E5" s="67"/>
      <c r="F5" s="67"/>
      <c r="G5" s="67"/>
      <c r="H5" s="67"/>
      <c r="I5" s="67"/>
      <c r="J5" s="67"/>
    </row>
    <row r="6" spans="1:10" ht="12.75" customHeight="1">
      <c r="A6" s="64"/>
      <c r="B6" s="67"/>
      <c r="C6" s="67"/>
      <c r="D6" s="67"/>
      <c r="E6" s="67"/>
      <c r="F6" s="67"/>
      <c r="G6" s="67"/>
      <c r="H6" s="67"/>
      <c r="I6" s="67"/>
      <c r="J6" s="67"/>
    </row>
    <row r="7" spans="1:10" ht="12.75" customHeight="1">
      <c r="A7" s="65"/>
      <c r="B7" s="68"/>
      <c r="C7" s="68"/>
      <c r="D7" s="68"/>
      <c r="E7" s="68"/>
      <c r="F7" s="68"/>
      <c r="G7" s="68"/>
      <c r="H7" s="68"/>
      <c r="I7" s="68"/>
      <c r="J7" s="68"/>
    </row>
    <row r="8" spans="1:10" ht="12.75" customHeight="1">
      <c r="A8" s="70" t="s">
        <v>40</v>
      </c>
      <c r="B8" s="70"/>
      <c r="C8" s="70"/>
      <c r="D8" s="70"/>
      <c r="E8" s="70"/>
      <c r="F8" s="2"/>
      <c r="G8" s="8"/>
      <c r="H8" s="8"/>
      <c r="I8" s="2"/>
      <c r="J8" s="2"/>
    </row>
    <row r="9" spans="1:10" ht="12.75" customHeight="1">
      <c r="A9" s="4" t="s">
        <v>6</v>
      </c>
      <c r="B9" s="3">
        <f>'APHIS 71'!D8</f>
        <v>560</v>
      </c>
      <c r="C9" s="2">
        <f>SUM('APHIS 71'!G8)</f>
        <v>0.75</v>
      </c>
      <c r="D9" s="5">
        <f>PRODUCT(B9,C9)</f>
        <v>420</v>
      </c>
      <c r="E9" s="23" t="s">
        <v>27</v>
      </c>
      <c r="F9" s="20">
        <v>-12.6</v>
      </c>
      <c r="G9" s="10" t="s">
        <v>13</v>
      </c>
      <c r="H9" s="11">
        <f>PRODUCT(D9,F9)*(-1)</f>
        <v>5292</v>
      </c>
      <c r="I9" s="2"/>
      <c r="J9" s="21" t="s">
        <v>25</v>
      </c>
    </row>
    <row r="10" spans="1:10" ht="12.75" customHeight="1">
      <c r="A10" s="4" t="s">
        <v>7</v>
      </c>
      <c r="B10" s="2"/>
      <c r="C10" s="2">
        <v>1</v>
      </c>
      <c r="D10" s="5">
        <f>PRODUCT(B9,C10)</f>
        <v>560</v>
      </c>
      <c r="E10" s="8" t="s">
        <v>22</v>
      </c>
      <c r="F10" s="9">
        <v>-42.35</v>
      </c>
      <c r="G10" s="10" t="s">
        <v>13</v>
      </c>
      <c r="H10" s="11">
        <f>PRODUCT(D10,F10)*(-1)</f>
        <v>23716</v>
      </c>
      <c r="I10" s="2"/>
      <c r="J10" s="2"/>
    </row>
    <row r="11" spans="1:10" ht="12.75" customHeight="1">
      <c r="A11" s="4" t="s">
        <v>8</v>
      </c>
      <c r="B11" s="2"/>
      <c r="C11" s="2">
        <v>0.25</v>
      </c>
      <c r="D11" s="5">
        <f>PRODUCT(B9,C11)</f>
        <v>140</v>
      </c>
      <c r="E11" s="8" t="s">
        <v>23</v>
      </c>
      <c r="F11" s="24">
        <v>-22.85</v>
      </c>
      <c r="G11" s="10" t="s">
        <v>13</v>
      </c>
      <c r="H11" s="11">
        <f>PRODUCT(D11,F11)*(-1)</f>
        <v>3199</v>
      </c>
      <c r="I11" s="2"/>
      <c r="J11" s="21" t="s">
        <v>25</v>
      </c>
    </row>
    <row r="12" spans="1:10" ht="12.75" customHeight="1">
      <c r="A12" s="4" t="s">
        <v>9</v>
      </c>
      <c r="B12" s="2"/>
      <c r="C12" s="2">
        <v>0.25</v>
      </c>
      <c r="D12" s="5">
        <f>PRODUCT(B9,C12)</f>
        <v>140</v>
      </c>
      <c r="E12" s="8" t="s">
        <v>23</v>
      </c>
      <c r="F12" s="9">
        <v>-20.08</v>
      </c>
      <c r="G12" s="12" t="s">
        <v>13</v>
      </c>
      <c r="H12" s="13">
        <f>PRODUCT(D12,F12)*(-1)</f>
        <v>2811.2</v>
      </c>
      <c r="I12" s="2"/>
      <c r="J12" s="2"/>
    </row>
    <row r="13" spans="1:10" ht="12.75" customHeight="1">
      <c r="A13" s="4"/>
      <c r="B13" s="2"/>
      <c r="C13" s="2"/>
      <c r="D13" s="5"/>
      <c r="E13" s="8"/>
      <c r="F13" s="9"/>
      <c r="G13" s="8" t="s">
        <v>13</v>
      </c>
      <c r="H13" s="11">
        <f>SUM(H9:H12)</f>
        <v>35018.2</v>
      </c>
      <c r="I13" s="6">
        <f>PRODUCT(H13,0.139)</f>
        <v>4867.5298</v>
      </c>
      <c r="J13" s="6">
        <f>SUM(I13,H13)</f>
        <v>39885.7298</v>
      </c>
    </row>
    <row r="14" spans="1:10" ht="12.75">
      <c r="A14" s="4"/>
      <c r="B14" s="4"/>
      <c r="C14" s="4"/>
      <c r="D14" s="4"/>
      <c r="E14" s="8"/>
      <c r="F14" s="4"/>
      <c r="G14" s="8"/>
      <c r="H14" s="11"/>
      <c r="I14" s="6"/>
      <c r="J14" s="6"/>
    </row>
    <row r="15" spans="1:10" ht="12.75">
      <c r="A15" s="70" t="s">
        <v>41</v>
      </c>
      <c r="B15" s="70"/>
      <c r="C15" s="70"/>
      <c r="D15" s="70"/>
      <c r="E15" s="70"/>
      <c r="F15" s="2"/>
      <c r="G15" s="8"/>
      <c r="H15" s="8"/>
      <c r="I15" s="2"/>
      <c r="J15" s="2"/>
    </row>
    <row r="16" spans="1:10" ht="12.75">
      <c r="A16" s="4" t="s">
        <v>6</v>
      </c>
      <c r="B16" s="3">
        <f>SUM('APHIS 71'!D10)</f>
        <v>168</v>
      </c>
      <c r="C16" s="5">
        <f>SUM('APHIS 71'!G10)</f>
        <v>0.25</v>
      </c>
      <c r="D16" s="5">
        <f>PRODUCT(B16,C16)</f>
        <v>42</v>
      </c>
      <c r="E16" s="8" t="s">
        <v>24</v>
      </c>
      <c r="F16" s="9">
        <v>-29.68</v>
      </c>
      <c r="G16" s="10" t="s">
        <v>13</v>
      </c>
      <c r="H16" s="11">
        <f>PRODUCT(D16,F16)*(-1)</f>
        <v>1246.56</v>
      </c>
      <c r="I16" s="2"/>
      <c r="J16" s="2"/>
    </row>
    <row r="17" spans="1:10" ht="12.75">
      <c r="A17" s="4" t="s">
        <v>7</v>
      </c>
      <c r="B17" s="2"/>
      <c r="C17" s="2">
        <v>1</v>
      </c>
      <c r="D17" s="5">
        <f>PRODUCT(B16,C17)</f>
        <v>168</v>
      </c>
      <c r="E17" s="8" t="s">
        <v>22</v>
      </c>
      <c r="F17" s="9">
        <v>-42.35</v>
      </c>
      <c r="G17" s="10" t="s">
        <v>13</v>
      </c>
      <c r="H17" s="11">
        <f>PRODUCT(D17,F17)*(-1)</f>
        <v>7114.8</v>
      </c>
      <c r="I17" s="2"/>
      <c r="J17" s="2"/>
    </row>
    <row r="18" spans="1:10" ht="12.75">
      <c r="A18" s="4" t="s">
        <v>8</v>
      </c>
      <c r="B18" s="2"/>
      <c r="C18" s="2">
        <v>0.25</v>
      </c>
      <c r="D18" s="5">
        <f>PRODUCT(B16,C18)</f>
        <v>42</v>
      </c>
      <c r="E18" s="8" t="s">
        <v>23</v>
      </c>
      <c r="F18" s="9">
        <v>-20.08</v>
      </c>
      <c r="G18" s="10" t="s">
        <v>13</v>
      </c>
      <c r="H18" s="11">
        <f>PRODUCT(D18,F18)*(-1)</f>
        <v>843.3599999999999</v>
      </c>
      <c r="I18" s="2"/>
      <c r="J18" s="2"/>
    </row>
    <row r="19" spans="1:10" ht="12.75">
      <c r="A19" s="4" t="s">
        <v>9</v>
      </c>
      <c r="B19" s="2"/>
      <c r="C19" s="2">
        <v>0.25</v>
      </c>
      <c r="D19" s="5">
        <f>PRODUCT(B16,C19)</f>
        <v>42</v>
      </c>
      <c r="E19" s="8" t="s">
        <v>23</v>
      </c>
      <c r="F19" s="9">
        <v>-20.08</v>
      </c>
      <c r="G19" s="12" t="s">
        <v>13</v>
      </c>
      <c r="H19" s="13">
        <f>PRODUCT(D19,F19)*(-1)</f>
        <v>843.3599999999999</v>
      </c>
      <c r="I19" s="2"/>
      <c r="J19" s="2"/>
    </row>
    <row r="20" spans="1:10" ht="12.75">
      <c r="A20" s="4"/>
      <c r="B20" s="2"/>
      <c r="C20" s="2"/>
      <c r="D20" s="5"/>
      <c r="E20" s="8"/>
      <c r="F20" s="9"/>
      <c r="G20" s="14"/>
      <c r="H20" s="11">
        <f>SUM(H16:H19)</f>
        <v>10048.080000000002</v>
      </c>
      <c r="I20" s="6">
        <f>PRODUCT(H20,0.139)</f>
        <v>1396.6831200000004</v>
      </c>
      <c r="J20" s="6">
        <f>SUM(I20,H20)</f>
        <v>11444.763120000001</v>
      </c>
    </row>
    <row r="21" spans="1:10" ht="13.5" thickBot="1">
      <c r="A21" s="4"/>
      <c r="B21" s="2"/>
      <c r="C21" s="2"/>
      <c r="D21" s="5"/>
      <c r="E21" s="8"/>
      <c r="F21" s="9"/>
      <c r="G21" s="14"/>
      <c r="H21" s="11"/>
      <c r="I21" s="6"/>
      <c r="J21" s="6"/>
    </row>
    <row r="22" spans="1:10" ht="13.5" thickBot="1">
      <c r="A22" s="25"/>
      <c r="B22" s="22"/>
      <c r="C22" s="22"/>
      <c r="D22" s="22"/>
      <c r="E22" s="26"/>
      <c r="F22" s="26" t="s">
        <v>14</v>
      </c>
      <c r="G22" s="22"/>
      <c r="H22" s="27">
        <f>SUM(H13,H20)</f>
        <v>45066.28</v>
      </c>
      <c r="I22" s="27">
        <f>SUM(I13,I20)</f>
        <v>6264.212920000001</v>
      </c>
      <c r="J22" s="28">
        <f>SUM(J13,J20)</f>
        <v>51330.492920000004</v>
      </c>
    </row>
    <row r="24" spans="1:2" ht="12.75">
      <c r="A24" s="69" t="s">
        <v>36</v>
      </c>
      <c r="B24" s="69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7"/>
    </row>
    <row r="40" ht="15">
      <c r="A40" s="19"/>
    </row>
    <row r="41" ht="15">
      <c r="A41" s="17"/>
    </row>
    <row r="42" ht="15">
      <c r="A42" s="19"/>
    </row>
    <row r="43" ht="15">
      <c r="A43" s="19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</sheetData>
  <sheetProtection/>
  <mergeCells count="12">
    <mergeCell ref="A24:B24"/>
    <mergeCell ref="I3:I7"/>
    <mergeCell ref="A8:E8"/>
    <mergeCell ref="J3:J7"/>
    <mergeCell ref="H3:H7"/>
    <mergeCell ref="A15:E15"/>
    <mergeCell ref="A1:H1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78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smharris</cp:lastModifiedBy>
  <cp:lastPrinted>2009-10-14T14:51:18Z</cp:lastPrinted>
  <dcterms:created xsi:type="dcterms:W3CDTF">2002-09-24T19:35:59Z</dcterms:created>
  <dcterms:modified xsi:type="dcterms:W3CDTF">2009-10-14T15:17:49Z</dcterms:modified>
  <cp:category/>
  <cp:version/>
  <cp:contentType/>
  <cp:contentStatus/>
</cp:coreProperties>
</file>