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08" yWindow="480" windowWidth="9588" windowHeight="2916" tabRatio="500" activeTab="0"/>
  </bookViews>
  <sheets>
    <sheet name="A" sheetId="1" r:id="rId1"/>
  </sheets>
  <definedNames>
    <definedName name="_xlnm.Print_Area" localSheetId="0">'A'!$A$1:$Q$47</definedName>
    <definedName name="_xlnm.Print_Titles" localSheetId="0">'A'!$1:$9</definedName>
    <definedName name="TOTCURR">#REF!</definedName>
    <definedName name="Z_53742F53_AEB1_4170_8746_CABB20F1F817_.wvu.PrintArea" localSheetId="0" hidden="1">'A'!$A$1:$Q$47</definedName>
    <definedName name="Z_53742F53_AEB1_4170_8746_CABB20F1F817_.wvu.PrintTitles" localSheetId="0" hidden="1">'A'!$1:$9</definedName>
    <definedName name="Z_C9838110_995B_4146_A297_EAEAF24558B2_.wvu.PrintArea" localSheetId="0" hidden="1">'A'!$A$1:$Q$47</definedName>
    <definedName name="Z_C9838110_995B_4146_A297_EAEAF24558B2_.wvu.PrintTitles" localSheetId="0" hidden="1">'A'!$1:$9</definedName>
  </definedNames>
  <calcPr fullCalcOnLoad="1"/>
</workbook>
</file>

<file path=xl/sharedStrings.xml><?xml version="1.0" encoding="utf-8"?>
<sst xmlns="http://schemas.openxmlformats.org/spreadsheetml/2006/main" count="130" uniqueCount="67">
  <si>
    <t>Paperwork Reduction Act</t>
  </si>
  <si>
    <t>Inventory of Information Collection Requirements</t>
  </si>
  <si>
    <t>Associated with SF 83 Submission</t>
  </si>
  <si>
    <t>Current/</t>
  </si>
  <si>
    <t xml:space="preserve">Action </t>
  </si>
  <si>
    <t>OMB</t>
  </si>
  <si>
    <t>No. of</t>
  </si>
  <si>
    <t>Total No.</t>
  </si>
  <si>
    <t>Total</t>
  </si>
  <si>
    <t>Records</t>
  </si>
  <si>
    <t>Item</t>
  </si>
  <si>
    <t>Former OMB</t>
  </si>
  <si>
    <t>Being</t>
  </si>
  <si>
    <t xml:space="preserve">Inventory </t>
  </si>
  <si>
    <t>Respon-</t>
  </si>
  <si>
    <t xml:space="preserve">Annual </t>
  </si>
  <si>
    <t>of Yearly</t>
  </si>
  <si>
    <t>Hours Per</t>
  </si>
  <si>
    <t>Of Hours</t>
  </si>
  <si>
    <t>Avg. Cost</t>
  </si>
  <si>
    <t>Yearly</t>
  </si>
  <si>
    <t>Retention</t>
  </si>
  <si>
    <t>No</t>
  </si>
  <si>
    <t>Description</t>
  </si>
  <si>
    <t>No.</t>
  </si>
  <si>
    <t>Taken</t>
  </si>
  <si>
    <t>Status</t>
  </si>
  <si>
    <t>dents</t>
  </si>
  <si>
    <t>Responses</t>
  </si>
  <si>
    <t>Response</t>
  </si>
  <si>
    <t>Per Hour</t>
  </si>
  <si>
    <t>Cost</t>
  </si>
  <si>
    <t>Remarks</t>
  </si>
  <si>
    <t>Requirements</t>
  </si>
  <si>
    <t>Schedules SC, SO, VA, PD,</t>
  </si>
  <si>
    <t>1550-0023</t>
  </si>
  <si>
    <t>Current</t>
  </si>
  <si>
    <t xml:space="preserve">No limit (1) </t>
  </si>
  <si>
    <t>Proposed</t>
  </si>
  <si>
    <t>Schedule CCR</t>
  </si>
  <si>
    <t>Schedule CMR</t>
  </si>
  <si>
    <t>Adjustment</t>
  </si>
  <si>
    <t>Quarterly Filings</t>
  </si>
  <si>
    <t xml:space="preserve">  Subtotal</t>
  </si>
  <si>
    <t>Schedule SB</t>
  </si>
  <si>
    <t>Annual Filings</t>
  </si>
  <si>
    <t>Cost of Funds</t>
  </si>
  <si>
    <t>Subtotal</t>
  </si>
  <si>
    <t>RecordKeeping</t>
  </si>
  <si>
    <t>Difference</t>
  </si>
  <si>
    <t>Program Change</t>
  </si>
  <si>
    <t xml:space="preserve">(1) Section 7(b)(5) of the Federal Depository Institutions Act requires each insured depository institution to maintain records for verifying the correctness of the institution's insurance assessment for five years from the date of filing.  </t>
  </si>
  <si>
    <t xml:space="preserve">      Data relating to the institution's insurance assessment is reported on Schedules SC and SI.  All other data should be maintained in accordance with basic business practices, as recommended by private counsel, but no less than three years.</t>
  </si>
  <si>
    <t>Schedule HC</t>
  </si>
  <si>
    <t>Schedule LD</t>
  </si>
  <si>
    <t xml:space="preserve"> </t>
  </si>
  <si>
    <t>OMB Control No. 1550-0023</t>
  </si>
  <si>
    <t>(2)</t>
  </si>
  <si>
    <t xml:space="preserve">Schedule FS </t>
  </si>
  <si>
    <t>`</t>
  </si>
  <si>
    <t>revised</t>
  </si>
  <si>
    <t>CC, CF, DI, SI, SQ</t>
  </si>
  <si>
    <t>Schedule FV</t>
  </si>
  <si>
    <t>new</t>
  </si>
  <si>
    <t>20010 TFR</t>
  </si>
  <si>
    <t>Schedule RM</t>
  </si>
  <si>
    <t>(2) Decrease due to lower estimated average hourly rate.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</si>
</sst>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0_)"/>
    <numFmt numFmtId="167" formatCode="0.000"/>
    <numFmt numFmtId="168" formatCode="#,##0.0_);\(#,##0.0\)"/>
    <numFmt numFmtId="169" formatCode="#,##0.000_);\(#,##0.000\)"/>
    <numFmt numFmtId="170" formatCode="00000"/>
    <numFmt numFmtId="171" formatCode="00.00"/>
    <numFmt numFmtId="172" formatCode="##.00"/>
  </numFmts>
  <fonts count="10">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2"/>
      <name val="Times New Roman"/>
      <family val="1"/>
    </font>
    <font>
      <sz val="10"/>
      <name val="Times New Roman"/>
      <family val="1"/>
    </font>
    <font>
      <u val="single"/>
      <sz val="7.5"/>
      <color indexed="12"/>
      <name val="Arial"/>
      <family val="0"/>
    </font>
    <font>
      <u val="single"/>
      <sz val="7.5"/>
      <color indexed="36"/>
      <name val="Arial"/>
      <family val="0"/>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0" fillId="0" borderId="0" applyFill="0" applyBorder="0" applyAlignment="0" applyProtection="0"/>
    <xf numFmtId="37"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2" fontId="0" fillId="0" borderId="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0" borderId="1" applyNumberFormat="0" applyFill="0" applyAlignment="0" applyProtection="0"/>
  </cellStyleXfs>
  <cellXfs count="83">
    <xf numFmtId="0" fontId="0" fillId="0" borderId="0" xfId="0" applyAlignment="1">
      <alignment/>
    </xf>
    <xf numFmtId="0" fontId="6" fillId="0" borderId="0" xfId="25" applyFont="1" applyBorder="1" applyAlignment="1">
      <alignment/>
    </xf>
    <xf numFmtId="0" fontId="6" fillId="0" borderId="0" xfId="25" applyFont="1" applyBorder="1" applyAlignment="1">
      <alignment horizontal="center"/>
    </xf>
    <xf numFmtId="0" fontId="6" fillId="2" borderId="0" xfId="25" applyFont="1" applyFill="1" applyBorder="1" applyAlignment="1">
      <alignment/>
    </xf>
    <xf numFmtId="0" fontId="6" fillId="0" borderId="0" xfId="0" applyFont="1" applyBorder="1" applyAlignment="1">
      <alignment/>
    </xf>
    <xf numFmtId="0" fontId="6" fillId="2" borderId="0" xfId="25" applyFont="1" applyFill="1" applyBorder="1" applyAlignment="1" quotePrefix="1">
      <alignment horizontal="left"/>
    </xf>
    <xf numFmtId="37" fontId="6" fillId="0" borderId="0" xfId="15" applyNumberFormat="1" applyFont="1" applyBorder="1" applyAlignment="1">
      <alignment/>
    </xf>
    <xf numFmtId="37" fontId="6" fillId="0" borderId="0" xfId="15" applyNumberFormat="1" applyFont="1" applyBorder="1" applyAlignment="1">
      <alignment horizontal="center"/>
    </xf>
    <xf numFmtId="39" fontId="6" fillId="0" borderId="0" xfId="15" applyFont="1" applyBorder="1" applyAlignment="1">
      <alignment horizontal="center"/>
    </xf>
    <xf numFmtId="37" fontId="6" fillId="2" borderId="0" xfId="15" applyNumberFormat="1" applyFont="1" applyFill="1" applyBorder="1" applyAlignment="1">
      <alignment/>
    </xf>
    <xf numFmtId="0" fontId="0" fillId="0" borderId="0" xfId="0" applyBorder="1" applyAlignment="1">
      <alignment/>
    </xf>
    <xf numFmtId="37" fontId="6" fillId="0" borderId="0" xfId="15" applyNumberFormat="1" applyFont="1" applyBorder="1" applyAlignment="1" applyProtection="1">
      <alignment/>
      <protection/>
    </xf>
    <xf numFmtId="39" fontId="6" fillId="0" borderId="0" xfId="15" applyNumberFormat="1" applyFont="1" applyBorder="1" applyAlignment="1">
      <alignment horizontal="center"/>
    </xf>
    <xf numFmtId="37" fontId="6" fillId="0" borderId="0" xfId="0" applyNumberFormat="1" applyFont="1" applyBorder="1" applyAlignment="1">
      <alignment/>
    </xf>
    <xf numFmtId="0" fontId="6" fillId="0" borderId="0" xfId="0" applyFont="1" applyBorder="1" applyAlignment="1" applyProtection="1">
      <alignment/>
      <protection/>
    </xf>
    <xf numFmtId="0" fontId="7" fillId="0" borderId="0" xfId="0" applyFont="1" applyBorder="1" applyAlignment="1" applyProtection="1">
      <alignment/>
      <protection/>
    </xf>
    <xf numFmtId="37" fontId="7" fillId="0" borderId="0" xfId="0" applyNumberFormat="1" applyFont="1" applyBorder="1" applyAlignment="1" applyProtection="1">
      <alignment/>
      <protection/>
    </xf>
    <xf numFmtId="0" fontId="7" fillId="0" borderId="0" xfId="0" applyFont="1" applyBorder="1" applyAlignment="1">
      <alignment/>
    </xf>
    <xf numFmtId="0" fontId="6" fillId="0" borderId="0" xfId="0" applyFont="1" applyBorder="1" applyAlignment="1" quotePrefix="1">
      <alignment/>
    </xf>
    <xf numFmtId="0" fontId="6" fillId="0" borderId="2" xfId="25" applyFont="1" applyBorder="1" applyAlignment="1">
      <alignment/>
    </xf>
    <xf numFmtId="37" fontId="6" fillId="0" borderId="2" xfId="15" applyNumberFormat="1" applyFont="1" applyBorder="1" applyAlignment="1">
      <alignment/>
    </xf>
    <xf numFmtId="0" fontId="6" fillId="0" borderId="2" xfId="0" applyFont="1" applyBorder="1" applyAlignment="1">
      <alignment/>
    </xf>
    <xf numFmtId="0" fontId="6" fillId="0" borderId="2" xfId="0" applyFont="1" applyBorder="1" applyAlignment="1" applyProtection="1">
      <alignment/>
      <protection/>
    </xf>
    <xf numFmtId="37" fontId="6" fillId="0" borderId="2" xfId="15" applyNumberFormat="1" applyFont="1" applyBorder="1" applyAlignment="1" applyProtection="1">
      <alignment/>
      <protection/>
    </xf>
    <xf numFmtId="0" fontId="6" fillId="0" borderId="2" xfId="25" applyFont="1" applyBorder="1" applyAlignment="1">
      <alignment horizontal="center"/>
    </xf>
    <xf numFmtId="37" fontId="6" fillId="0" borderId="2" xfId="15" applyNumberFormat="1" applyFont="1" applyBorder="1" applyAlignment="1">
      <alignment horizontal="center"/>
    </xf>
    <xf numFmtId="39" fontId="6" fillId="0" borderId="2" xfId="15" applyNumberFormat="1" applyFont="1" applyBorder="1" applyAlignment="1">
      <alignment horizontal="center"/>
    </xf>
    <xf numFmtId="39" fontId="6" fillId="0" borderId="2" xfId="15" applyFont="1" applyBorder="1" applyAlignment="1">
      <alignment horizontal="center"/>
    </xf>
    <xf numFmtId="37" fontId="6" fillId="2" borderId="2" xfId="15" applyNumberFormat="1" applyFont="1" applyFill="1" applyBorder="1" applyAlignment="1">
      <alignment/>
    </xf>
    <xf numFmtId="0" fontId="6" fillId="0" borderId="0" xfId="25" applyFont="1" applyBorder="1" applyAlignment="1" quotePrefix="1">
      <alignment/>
    </xf>
    <xf numFmtId="0" fontId="0" fillId="0" borderId="0" xfId="0" applyBorder="1" applyAlignment="1">
      <alignment horizontal="center"/>
    </xf>
    <xf numFmtId="0" fontId="6" fillId="0" borderId="0" xfId="0" applyFont="1" applyBorder="1" applyAlignment="1" applyProtection="1">
      <alignment horizontal="center"/>
      <protection/>
    </xf>
    <xf numFmtId="0" fontId="6" fillId="0" borderId="2" xfId="0" applyFont="1" applyBorder="1" applyAlignment="1" applyProtection="1">
      <alignment horizontal="center"/>
      <protection/>
    </xf>
    <xf numFmtId="0" fontId="6" fillId="0" borderId="0" xfId="0" applyFont="1" applyBorder="1" applyAlignment="1">
      <alignment horizontal="center"/>
    </xf>
    <xf numFmtId="0" fontId="6" fillId="2" borderId="0" xfId="25" applyFont="1" applyFill="1" applyBorder="1" applyAlignment="1">
      <alignment horizontal="center"/>
    </xf>
    <xf numFmtId="164" fontId="6" fillId="0" borderId="2" xfId="25" applyNumberFormat="1" applyFont="1" applyBorder="1" applyAlignment="1">
      <alignment horizontal="center"/>
    </xf>
    <xf numFmtId="0" fontId="6" fillId="0" borderId="2" xfId="0" applyFont="1" applyBorder="1" applyAlignment="1">
      <alignment horizontal="center"/>
    </xf>
    <xf numFmtId="37" fontId="6" fillId="0" borderId="0" xfId="15" applyNumberFormat="1" applyFont="1" applyBorder="1" applyAlignment="1" applyProtection="1">
      <alignment horizontal="center"/>
      <protection/>
    </xf>
    <xf numFmtId="37" fontId="6" fillId="2" borderId="3" xfId="15" applyNumberFormat="1" applyFont="1" applyFill="1" applyBorder="1" applyAlignment="1">
      <alignment horizontal="center"/>
    </xf>
    <xf numFmtId="37" fontId="6" fillId="2" borderId="0" xfId="15" applyNumberFormat="1" applyFont="1" applyFill="1" applyBorder="1" applyAlignment="1">
      <alignment horizontal="center"/>
    </xf>
    <xf numFmtId="37" fontId="6" fillId="0" borderId="2" xfId="15" applyNumberFormat="1" applyFont="1" applyBorder="1" applyAlignment="1" applyProtection="1">
      <alignment horizontal="center"/>
      <protection/>
    </xf>
    <xf numFmtId="39" fontId="6" fillId="0" borderId="0" xfId="0" applyNumberFormat="1" applyFont="1" applyBorder="1" applyAlignment="1">
      <alignment horizontal="center"/>
    </xf>
    <xf numFmtId="39" fontId="6" fillId="0" borderId="0" xfId="15" applyNumberFormat="1" applyFont="1" applyBorder="1" applyAlignment="1" applyProtection="1">
      <alignment horizontal="center"/>
      <protection/>
    </xf>
    <xf numFmtId="39" fontId="6" fillId="0" borderId="2" xfId="15" applyNumberFormat="1" applyFont="1" applyBorder="1" applyAlignment="1" applyProtection="1">
      <alignment horizontal="center"/>
      <protection/>
    </xf>
    <xf numFmtId="39" fontId="6" fillId="2" borderId="0" xfId="15" applyNumberFormat="1" applyFont="1" applyFill="1" applyBorder="1" applyAlignment="1">
      <alignment horizontal="center"/>
    </xf>
    <xf numFmtId="37" fontId="6" fillId="0" borderId="0" xfId="0" applyNumberFormat="1" applyFont="1" applyBorder="1" applyAlignment="1">
      <alignment horizontal="center"/>
    </xf>
    <xf numFmtId="37" fontId="6" fillId="0" borderId="0" xfId="15" applyNumberFormat="1" applyFont="1" applyBorder="1" applyAlignment="1">
      <alignment horizontal="right"/>
    </xf>
    <xf numFmtId="37" fontId="6" fillId="0" borderId="2" xfId="15" applyNumberFormat="1" applyFont="1" applyBorder="1" applyAlignment="1">
      <alignment horizontal="right"/>
    </xf>
    <xf numFmtId="37" fontId="6" fillId="0" borderId="0" xfId="15" applyNumberFormat="1" applyFont="1" applyBorder="1" applyAlignment="1" applyProtection="1">
      <alignment horizontal="right"/>
      <protection/>
    </xf>
    <xf numFmtId="37" fontId="6" fillId="0" borderId="2" xfId="15" applyNumberFormat="1" applyFont="1" applyBorder="1" applyAlignment="1" applyProtection="1">
      <alignment horizontal="right"/>
      <protection/>
    </xf>
    <xf numFmtId="37" fontId="6" fillId="0" borderId="0" xfId="0" applyNumberFormat="1" applyFont="1" applyAlignment="1">
      <alignment horizontal="right"/>
    </xf>
    <xf numFmtId="37" fontId="6" fillId="0" borderId="2" xfId="0" applyNumberFormat="1" applyFont="1" applyBorder="1" applyAlignment="1">
      <alignment horizontal="right"/>
    </xf>
    <xf numFmtId="37" fontId="6" fillId="2" borderId="0" xfId="15" applyNumberFormat="1" applyFont="1" applyFill="1" applyBorder="1" applyAlignment="1">
      <alignment horizontal="right"/>
    </xf>
    <xf numFmtId="37" fontId="6" fillId="2" borderId="2" xfId="15" applyNumberFormat="1" applyFont="1" applyFill="1" applyBorder="1" applyAlignment="1">
      <alignment horizontal="right"/>
    </xf>
    <xf numFmtId="37" fontId="6" fillId="2" borderId="3" xfId="15" applyNumberFormat="1" applyFont="1" applyFill="1" applyBorder="1" applyAlignment="1">
      <alignment horizontal="right"/>
    </xf>
    <xf numFmtId="39" fontId="6" fillId="0" borderId="0" xfId="15" applyFont="1" applyBorder="1" applyAlignment="1" applyProtection="1">
      <alignment horizontal="center"/>
      <protection/>
    </xf>
    <xf numFmtId="39" fontId="6" fillId="0" borderId="2" xfId="15" applyFont="1" applyBorder="1" applyAlignment="1" applyProtection="1">
      <alignment horizontal="center"/>
      <protection/>
    </xf>
    <xf numFmtId="39" fontId="6" fillId="2" borderId="0" xfId="15" applyFont="1" applyFill="1" applyBorder="1" applyAlignment="1">
      <alignment horizontal="center"/>
    </xf>
    <xf numFmtId="171" fontId="6" fillId="0" borderId="0" xfId="15" applyNumberFormat="1" applyFont="1" applyBorder="1" applyAlignment="1">
      <alignment horizontal="center"/>
    </xf>
    <xf numFmtId="171" fontId="6" fillId="0" borderId="2" xfId="15" applyNumberFormat="1" applyFont="1" applyBorder="1" applyAlignment="1">
      <alignment horizontal="center"/>
    </xf>
    <xf numFmtId="171" fontId="6" fillId="0" borderId="0" xfId="15" applyNumberFormat="1" applyFont="1" applyBorder="1" applyAlignment="1" applyProtection="1">
      <alignment horizontal="center"/>
      <protection/>
    </xf>
    <xf numFmtId="171" fontId="6" fillId="0" borderId="2" xfId="15" applyNumberFormat="1" applyFont="1" applyBorder="1" applyAlignment="1" applyProtection="1">
      <alignment horizontal="center"/>
      <protection/>
    </xf>
    <xf numFmtId="49" fontId="6" fillId="0" borderId="0" xfId="25" applyNumberFormat="1" applyFont="1" applyBorder="1" applyAlignment="1">
      <alignment horizontal="center"/>
    </xf>
    <xf numFmtId="164" fontId="6" fillId="0" borderId="0" xfId="25" applyNumberFormat="1" applyFont="1" applyBorder="1" applyAlignment="1">
      <alignment horizontal="center"/>
    </xf>
    <xf numFmtId="49" fontId="6" fillId="2" borderId="0" xfId="25" applyNumberFormat="1" applyFont="1" applyFill="1" applyBorder="1" applyAlignment="1">
      <alignment horizontal="left"/>
    </xf>
    <xf numFmtId="0" fontId="6" fillId="0" borderId="4" xfId="0" applyFont="1" applyBorder="1" applyAlignment="1">
      <alignment/>
    </xf>
    <xf numFmtId="0" fontId="6" fillId="0" borderId="4" xfId="0" applyFont="1" applyBorder="1" applyAlignment="1" applyProtection="1">
      <alignment/>
      <protection/>
    </xf>
    <xf numFmtId="0" fontId="6" fillId="0" borderId="4" xfId="0" applyFont="1" applyBorder="1" applyAlignment="1" applyProtection="1">
      <alignment horizontal="center"/>
      <protection/>
    </xf>
    <xf numFmtId="37" fontId="6" fillId="0" borderId="4" xfId="15" applyNumberFormat="1" applyFont="1" applyBorder="1" applyAlignment="1">
      <alignment horizontal="center"/>
    </xf>
    <xf numFmtId="37" fontId="6" fillId="0" borderId="4" xfId="15" applyNumberFormat="1" applyFont="1" applyBorder="1" applyAlignment="1" applyProtection="1">
      <alignment horizontal="right"/>
      <protection/>
    </xf>
    <xf numFmtId="39" fontId="6" fillId="0" borderId="4" xfId="15" applyFont="1" applyBorder="1" applyAlignment="1">
      <alignment horizontal="center"/>
    </xf>
    <xf numFmtId="37" fontId="6" fillId="0" borderId="4" xfId="15" applyNumberFormat="1" applyFont="1" applyBorder="1" applyAlignment="1" applyProtection="1">
      <alignment/>
      <protection/>
    </xf>
    <xf numFmtId="0" fontId="7" fillId="0" borderId="4" xfId="0" applyFont="1" applyBorder="1" applyAlignment="1" applyProtection="1">
      <alignment/>
      <protection/>
    </xf>
    <xf numFmtId="37" fontId="7" fillId="0" borderId="4" xfId="0" applyNumberFormat="1" applyFont="1" applyBorder="1" applyAlignment="1" applyProtection="1">
      <alignment/>
      <protection/>
    </xf>
    <xf numFmtId="0" fontId="7" fillId="0" borderId="4" xfId="0" applyFont="1" applyBorder="1" applyAlignment="1">
      <alignment/>
    </xf>
    <xf numFmtId="0" fontId="6" fillId="0" borderId="4" xfId="25" applyFont="1" applyBorder="1" applyAlignment="1">
      <alignment horizontal="center"/>
    </xf>
    <xf numFmtId="37" fontId="6" fillId="0" borderId="4" xfId="15" applyNumberFormat="1" applyFont="1" applyBorder="1" applyAlignment="1" applyProtection="1">
      <alignment horizontal="center"/>
      <protection/>
    </xf>
    <xf numFmtId="171" fontId="6" fillId="0" borderId="4" xfId="15" applyNumberFormat="1" applyFont="1" applyBorder="1" applyAlignment="1" applyProtection="1">
      <alignment horizontal="center"/>
      <protection/>
    </xf>
    <xf numFmtId="39" fontId="6" fillId="0" borderId="4" xfId="15" applyNumberFormat="1" applyFont="1" applyBorder="1" applyAlignment="1" applyProtection="1">
      <alignment horizontal="center"/>
      <protection/>
    </xf>
    <xf numFmtId="37" fontId="6" fillId="0" borderId="4" xfId="15" applyNumberFormat="1" applyFont="1" applyBorder="1" applyAlignment="1">
      <alignment horizontal="right"/>
    </xf>
    <xf numFmtId="39" fontId="6" fillId="0" borderId="4" xfId="15" applyFont="1" applyBorder="1" applyAlignment="1" applyProtection="1">
      <alignment horizontal="center"/>
      <protection/>
    </xf>
    <xf numFmtId="37" fontId="6" fillId="0" borderId="4" xfId="15" applyNumberFormat="1" applyFont="1" applyBorder="1" applyAlignment="1">
      <alignment/>
    </xf>
    <xf numFmtId="0" fontId="6" fillId="0" borderId="4" xfId="25" applyFont="1" applyBorder="1" applyAlignment="1">
      <alignment/>
    </xf>
  </cellXfs>
  <cellStyles count="14">
    <cellStyle name="Normal" xfId="0"/>
    <cellStyle name="Comma" xfId="15"/>
    <cellStyle name="Comma0" xfId="16"/>
    <cellStyle name="Currency" xfId="17"/>
    <cellStyle name="Currency0" xfId="18"/>
    <cellStyle name="Date" xfId="19"/>
    <cellStyle name="Fixed" xfId="20"/>
    <cellStyle name="Followed Hyperlink" xfId="21"/>
    <cellStyle name="Heading 1" xfId="22"/>
    <cellStyle name="Heading 2" xfId="23"/>
    <cellStyle name="Hyperlink" xfId="24"/>
    <cellStyle name="normal" xfId="25"/>
    <cellStyle name="Percent" xfId="26"/>
    <cellStyle name="Tot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W63"/>
  <sheetViews>
    <sheetView tabSelected="1" showOutlineSymbols="0" zoomScale="75" zoomScaleNormal="75" workbookViewId="0" topLeftCell="A4">
      <pane xSplit="2" ySplit="6" topLeftCell="E16" activePane="bottomRight" state="frozen"/>
      <selection pane="topLeft" activeCell="A4" sqref="A4"/>
      <selection pane="topRight" activeCell="C4" sqref="C4"/>
      <selection pane="bottomLeft" activeCell="A10" sqref="A10"/>
      <selection pane="bottomRight" activeCell="G11" sqref="G11"/>
    </sheetView>
  </sheetViews>
  <sheetFormatPr defaultColWidth="9.140625" defaultRowHeight="12.75"/>
  <cols>
    <col min="1" max="1" width="6.57421875" style="1" customWidth="1"/>
    <col min="2" max="2" width="30.28125" style="1" customWidth="1"/>
    <col min="3" max="3" width="20.7109375" style="2" customWidth="1"/>
    <col min="4" max="4" width="15.00390625" style="2" customWidth="1"/>
    <col min="5" max="5" width="14.8515625" style="2" customWidth="1"/>
    <col min="6" max="6" width="9.28125" style="6" customWidth="1"/>
    <col min="7" max="7" width="16.28125" style="7" customWidth="1"/>
    <col min="8" max="8" width="18.00390625" style="7" customWidth="1"/>
    <col min="9" max="9" width="13.8515625" style="12" customWidth="1"/>
    <col min="10" max="10" width="3.7109375" style="12" customWidth="1"/>
    <col min="11" max="11" width="10.7109375" style="7" customWidth="1"/>
    <col min="12" max="12" width="3.7109375" style="7" customWidth="1"/>
    <col min="13" max="13" width="12.00390625" style="8" customWidth="1"/>
    <col min="14" max="14" width="3.7109375" style="8" customWidth="1"/>
    <col min="15" max="15" width="12.7109375" style="6" customWidth="1"/>
    <col min="16" max="16" width="29.140625" style="1" customWidth="1"/>
    <col min="17" max="17" width="16.28125" style="4" customWidth="1"/>
    <col min="18" max="16384" width="9.140625" style="4" customWidth="1"/>
  </cols>
  <sheetData>
    <row r="1" ht="15">
      <c r="D1" s="2" t="s">
        <v>0</v>
      </c>
    </row>
    <row r="2" ht="15">
      <c r="D2" s="2" t="s">
        <v>1</v>
      </c>
    </row>
    <row r="3" ht="15">
      <c r="D3" s="2" t="s">
        <v>2</v>
      </c>
    </row>
    <row r="4" ht="15">
      <c r="D4" s="62" t="s">
        <v>64</v>
      </c>
    </row>
    <row r="5" ht="15">
      <c r="D5" s="62" t="s">
        <v>56</v>
      </c>
    </row>
    <row r="6" ht="15">
      <c r="F6" s="7"/>
    </row>
    <row r="7" spans="1:17" ht="15">
      <c r="A7" s="2"/>
      <c r="B7" s="2"/>
      <c r="C7" s="2" t="s">
        <v>3</v>
      </c>
      <c r="D7" s="2" t="s">
        <v>4</v>
      </c>
      <c r="E7" s="2" t="s">
        <v>5</v>
      </c>
      <c r="F7" s="7" t="s">
        <v>6</v>
      </c>
      <c r="G7" s="7" t="s">
        <v>6</v>
      </c>
      <c r="H7" s="7" t="s">
        <v>7</v>
      </c>
      <c r="I7" s="12" t="s">
        <v>6</v>
      </c>
      <c r="K7" s="7" t="s">
        <v>7</v>
      </c>
      <c r="O7" s="7" t="s">
        <v>8</v>
      </c>
      <c r="P7" s="2"/>
      <c r="Q7" s="4" t="s">
        <v>9</v>
      </c>
    </row>
    <row r="8" spans="1:17" ht="15.75" customHeight="1">
      <c r="A8" s="2" t="s">
        <v>10</v>
      </c>
      <c r="B8" s="2"/>
      <c r="C8" s="2" t="s">
        <v>11</v>
      </c>
      <c r="D8" s="2" t="s">
        <v>12</v>
      </c>
      <c r="E8" s="2" t="s">
        <v>13</v>
      </c>
      <c r="F8" s="7" t="s">
        <v>14</v>
      </c>
      <c r="G8" s="7" t="s">
        <v>15</v>
      </c>
      <c r="H8" s="7" t="s">
        <v>16</v>
      </c>
      <c r="I8" s="12" t="s">
        <v>17</v>
      </c>
      <c r="K8" s="7" t="s">
        <v>18</v>
      </c>
      <c r="M8" s="8" t="s">
        <v>19</v>
      </c>
      <c r="O8" s="7" t="s">
        <v>20</v>
      </c>
      <c r="P8" s="2"/>
      <c r="Q8" s="4" t="s">
        <v>21</v>
      </c>
    </row>
    <row r="9" spans="1:17" ht="15">
      <c r="A9" s="24" t="s">
        <v>22</v>
      </c>
      <c r="B9" s="24" t="s">
        <v>23</v>
      </c>
      <c r="C9" s="24" t="s">
        <v>24</v>
      </c>
      <c r="D9" s="24" t="s">
        <v>25</v>
      </c>
      <c r="E9" s="24" t="s">
        <v>26</v>
      </c>
      <c r="F9" s="25" t="s">
        <v>27</v>
      </c>
      <c r="G9" s="25" t="s">
        <v>28</v>
      </c>
      <c r="H9" s="25" t="s">
        <v>28</v>
      </c>
      <c r="I9" s="26" t="s">
        <v>29</v>
      </c>
      <c r="J9" s="26"/>
      <c r="K9" s="25" t="s">
        <v>20</v>
      </c>
      <c r="L9" s="25"/>
      <c r="M9" s="27" t="s">
        <v>30</v>
      </c>
      <c r="N9" s="27"/>
      <c r="O9" s="25" t="s">
        <v>31</v>
      </c>
      <c r="P9" s="24" t="s">
        <v>32</v>
      </c>
      <c r="Q9" s="21" t="s">
        <v>33</v>
      </c>
    </row>
    <row r="10" spans="3:17" s="10" customFormat="1" ht="15">
      <c r="C10" s="30"/>
      <c r="D10" s="30"/>
      <c r="E10" s="30"/>
      <c r="F10" s="33"/>
      <c r="G10" s="33"/>
      <c r="H10" s="33"/>
      <c r="I10" s="41"/>
      <c r="J10" s="41"/>
      <c r="K10" s="45"/>
      <c r="L10" s="45"/>
      <c r="M10" s="33"/>
      <c r="N10" s="33"/>
      <c r="O10" s="13"/>
      <c r="P10" s="4"/>
      <c r="Q10" s="4"/>
    </row>
    <row r="11" spans="1:17" ht="15">
      <c r="A11" s="1">
        <v>1</v>
      </c>
      <c r="B11" s="1" t="s">
        <v>34</v>
      </c>
      <c r="C11" s="2" t="s">
        <v>35</v>
      </c>
      <c r="D11" s="2" t="s">
        <v>60</v>
      </c>
      <c r="E11" s="2" t="s">
        <v>36</v>
      </c>
      <c r="F11" s="7">
        <v>771</v>
      </c>
      <c r="G11" s="7">
        <v>4</v>
      </c>
      <c r="H11" s="7">
        <f>F11*G11</f>
        <v>3084</v>
      </c>
      <c r="I11" s="58">
        <v>37</v>
      </c>
      <c r="K11" s="46">
        <f aca="true" t="shared" si="0" ref="K11:K25">H11*I11</f>
        <v>114108</v>
      </c>
      <c r="L11" s="46"/>
      <c r="M11" s="8">
        <v>25</v>
      </c>
      <c r="O11" s="6">
        <f>K11*M11</f>
        <v>2852700</v>
      </c>
      <c r="Q11" s="4" t="s">
        <v>37</v>
      </c>
    </row>
    <row r="12" spans="1:17" ht="15">
      <c r="A12" s="19"/>
      <c r="B12" s="19" t="s">
        <v>61</v>
      </c>
      <c r="C12" s="35"/>
      <c r="D12" s="24"/>
      <c r="E12" s="24" t="s">
        <v>38</v>
      </c>
      <c r="F12" s="25">
        <v>771</v>
      </c>
      <c r="G12" s="25">
        <v>4</v>
      </c>
      <c r="H12" s="25">
        <f>F12*G12</f>
        <v>3084</v>
      </c>
      <c r="I12" s="59">
        <v>37.5</v>
      </c>
      <c r="J12" s="26"/>
      <c r="K12" s="47">
        <f t="shared" si="0"/>
        <v>115650</v>
      </c>
      <c r="L12" s="47"/>
      <c r="M12" s="27">
        <v>25</v>
      </c>
      <c r="N12" s="27"/>
      <c r="O12" s="20">
        <f>K12*M12</f>
        <v>2891250</v>
      </c>
      <c r="P12" s="1" t="s">
        <v>59</v>
      </c>
      <c r="Q12" s="21"/>
    </row>
    <row r="13" spans="1:17" ht="15">
      <c r="A13" s="1">
        <v>2</v>
      </c>
      <c r="B13" s="1" t="s">
        <v>54</v>
      </c>
      <c r="C13" s="63" t="s">
        <v>35</v>
      </c>
      <c r="E13" s="2" t="s">
        <v>36</v>
      </c>
      <c r="F13" s="7">
        <v>630</v>
      </c>
      <c r="G13" s="7">
        <v>4</v>
      </c>
      <c r="H13" s="7">
        <f aca="true" t="shared" si="1" ref="H13:H18">F13*G13</f>
        <v>2520</v>
      </c>
      <c r="I13" s="58">
        <v>1</v>
      </c>
      <c r="K13" s="46">
        <f t="shared" si="0"/>
        <v>2520</v>
      </c>
      <c r="L13" s="46"/>
      <c r="M13" s="8">
        <v>25</v>
      </c>
      <c r="O13" s="81">
        <f aca="true" t="shared" si="2" ref="O13:O26">K13*M13</f>
        <v>63000</v>
      </c>
      <c r="Q13" s="4" t="s">
        <v>37</v>
      </c>
    </row>
    <row r="14" spans="1:16" s="21" customFormat="1" ht="15">
      <c r="A14" s="19"/>
      <c r="B14" s="19"/>
      <c r="C14" s="35"/>
      <c r="E14" s="24" t="s">
        <v>38</v>
      </c>
      <c r="F14" s="25">
        <v>630</v>
      </c>
      <c r="G14" s="25">
        <v>4</v>
      </c>
      <c r="H14" s="25">
        <f t="shared" si="1"/>
        <v>2520</v>
      </c>
      <c r="I14" s="59">
        <v>1</v>
      </c>
      <c r="J14" s="26"/>
      <c r="K14" s="47">
        <f t="shared" si="0"/>
        <v>2520</v>
      </c>
      <c r="L14" s="47"/>
      <c r="M14" s="27">
        <v>25</v>
      </c>
      <c r="N14" s="27"/>
      <c r="O14" s="20">
        <f t="shared" si="2"/>
        <v>63000</v>
      </c>
      <c r="P14" s="1"/>
    </row>
    <row r="15" spans="1:23" s="74" customFormat="1" ht="15">
      <c r="A15" s="65">
        <v>3</v>
      </c>
      <c r="B15" s="66" t="s">
        <v>44</v>
      </c>
      <c r="C15" s="75" t="s">
        <v>35</v>
      </c>
      <c r="D15" s="67" t="s">
        <v>60</v>
      </c>
      <c r="E15" s="67" t="s">
        <v>36</v>
      </c>
      <c r="F15" s="68">
        <f>F11</f>
        <v>771</v>
      </c>
      <c r="G15" s="76">
        <v>1</v>
      </c>
      <c r="H15" s="76">
        <f>F15*G15</f>
        <v>771</v>
      </c>
      <c r="I15" s="77">
        <v>2</v>
      </c>
      <c r="J15" s="78"/>
      <c r="K15" s="69">
        <f>H15*I15</f>
        <v>1542</v>
      </c>
      <c r="L15" s="69"/>
      <c r="M15" s="80">
        <v>25</v>
      </c>
      <c r="N15" s="80"/>
      <c r="O15" s="71">
        <f>K15*M15</f>
        <v>38550</v>
      </c>
      <c r="P15" s="66"/>
      <c r="Q15" s="65" t="s">
        <v>37</v>
      </c>
      <c r="R15" s="72"/>
      <c r="S15" s="72"/>
      <c r="T15" s="72"/>
      <c r="U15" s="72"/>
      <c r="V15" s="73"/>
      <c r="W15" s="72"/>
    </row>
    <row r="16" spans="1:23" s="17" customFormat="1" ht="15">
      <c r="A16" s="21"/>
      <c r="B16" s="22"/>
      <c r="C16" s="35"/>
      <c r="D16" s="32"/>
      <c r="E16" s="32" t="s">
        <v>38</v>
      </c>
      <c r="F16" s="25">
        <f>F12</f>
        <v>771</v>
      </c>
      <c r="G16" s="25">
        <v>4</v>
      </c>
      <c r="H16" s="25">
        <f>F16*G16</f>
        <v>3084</v>
      </c>
      <c r="I16" s="59">
        <v>2</v>
      </c>
      <c r="J16" s="26"/>
      <c r="K16" s="49">
        <f>H16*I16</f>
        <v>6168</v>
      </c>
      <c r="L16" s="49"/>
      <c r="M16" s="27">
        <v>25</v>
      </c>
      <c r="N16" s="27"/>
      <c r="O16" s="23">
        <f>K16*M16</f>
        <v>154200</v>
      </c>
      <c r="P16" s="14"/>
      <c r="Q16" s="22"/>
      <c r="R16" s="15"/>
      <c r="S16" s="15"/>
      <c r="T16" s="15"/>
      <c r="U16" s="15"/>
      <c r="V16" s="16"/>
      <c r="W16" s="15"/>
    </row>
    <row r="17" spans="1:17" ht="15">
      <c r="A17" s="1">
        <v>4</v>
      </c>
      <c r="B17" s="1" t="s">
        <v>58</v>
      </c>
      <c r="C17" s="63" t="s">
        <v>35</v>
      </c>
      <c r="E17" s="2" t="s">
        <v>36</v>
      </c>
      <c r="F17" s="7">
        <v>102</v>
      </c>
      <c r="G17" s="7">
        <v>4</v>
      </c>
      <c r="H17" s="7">
        <f t="shared" si="1"/>
        <v>408</v>
      </c>
      <c r="I17" s="58">
        <v>1.5</v>
      </c>
      <c r="K17" s="46">
        <f t="shared" si="0"/>
        <v>612</v>
      </c>
      <c r="L17" s="46"/>
      <c r="M17" s="8">
        <v>25</v>
      </c>
      <c r="O17" s="81">
        <f t="shared" si="2"/>
        <v>15300</v>
      </c>
      <c r="Q17" s="4" t="s">
        <v>37</v>
      </c>
    </row>
    <row r="18" spans="1:16" s="21" customFormat="1" ht="15">
      <c r="A18" s="19"/>
      <c r="B18" s="19"/>
      <c r="C18" s="35"/>
      <c r="D18" s="24" t="s">
        <v>55</v>
      </c>
      <c r="E18" s="24" t="s">
        <v>38</v>
      </c>
      <c r="F18" s="25">
        <v>102</v>
      </c>
      <c r="G18" s="25">
        <v>4</v>
      </c>
      <c r="H18" s="25">
        <f t="shared" si="1"/>
        <v>408</v>
      </c>
      <c r="I18" s="59">
        <v>1.5</v>
      </c>
      <c r="J18" s="26"/>
      <c r="K18" s="47">
        <f t="shared" si="0"/>
        <v>612</v>
      </c>
      <c r="L18" s="47"/>
      <c r="M18" s="27">
        <v>25</v>
      </c>
      <c r="N18" s="27"/>
      <c r="O18" s="20">
        <f t="shared" si="2"/>
        <v>15300</v>
      </c>
      <c r="P18" s="1"/>
    </row>
    <row r="19" spans="1:17" ht="15">
      <c r="A19" s="1">
        <v>5</v>
      </c>
      <c r="B19" s="1" t="s">
        <v>53</v>
      </c>
      <c r="C19" s="63" t="s">
        <v>35</v>
      </c>
      <c r="E19" s="33" t="s">
        <v>36</v>
      </c>
      <c r="F19" s="7">
        <v>433</v>
      </c>
      <c r="G19" s="7">
        <v>4</v>
      </c>
      <c r="H19" s="7">
        <f aca="true" t="shared" si="3" ref="H19:H28">F19*G19</f>
        <v>1732</v>
      </c>
      <c r="I19" s="58">
        <v>2.5</v>
      </c>
      <c r="K19" s="46">
        <f>H19*I19</f>
        <v>4330</v>
      </c>
      <c r="L19" s="46"/>
      <c r="M19" s="8">
        <v>40</v>
      </c>
      <c r="O19" s="81">
        <f>K19*M19</f>
        <v>173200</v>
      </c>
      <c r="Q19" s="4" t="s">
        <v>37</v>
      </c>
    </row>
    <row r="20" spans="1:16" s="21" customFormat="1" ht="15">
      <c r="A20" s="19"/>
      <c r="B20" s="19"/>
      <c r="C20" s="35"/>
      <c r="E20" s="24" t="s">
        <v>38</v>
      </c>
      <c r="F20" s="25">
        <v>433</v>
      </c>
      <c r="G20" s="25">
        <v>4</v>
      </c>
      <c r="H20" s="25">
        <f t="shared" si="3"/>
        <v>1732</v>
      </c>
      <c r="I20" s="59">
        <v>2.5</v>
      </c>
      <c r="J20" s="26"/>
      <c r="K20" s="47">
        <f>H20*I20</f>
        <v>4330</v>
      </c>
      <c r="L20" s="47"/>
      <c r="M20" s="27">
        <v>40</v>
      </c>
      <c r="N20" s="27"/>
      <c r="O20" s="20">
        <f>K20*M20</f>
        <v>173200</v>
      </c>
      <c r="P20" s="1"/>
    </row>
    <row r="21" spans="1:23" s="17" customFormat="1" ht="15">
      <c r="A21" s="4">
        <v>6</v>
      </c>
      <c r="B21" s="14" t="s">
        <v>39</v>
      </c>
      <c r="C21" s="2" t="s">
        <v>35</v>
      </c>
      <c r="D21" s="31"/>
      <c r="E21" s="31" t="s">
        <v>36</v>
      </c>
      <c r="F21" s="7">
        <f>F11</f>
        <v>771</v>
      </c>
      <c r="G21" s="37">
        <v>4</v>
      </c>
      <c r="H21" s="37">
        <f t="shared" si="3"/>
        <v>3084</v>
      </c>
      <c r="I21" s="60">
        <v>4</v>
      </c>
      <c r="J21" s="42"/>
      <c r="K21" s="48">
        <f t="shared" si="0"/>
        <v>12336</v>
      </c>
      <c r="L21" s="48"/>
      <c r="M21" s="55">
        <v>25</v>
      </c>
      <c r="N21" s="55"/>
      <c r="O21" s="11">
        <f t="shared" si="2"/>
        <v>308400</v>
      </c>
      <c r="P21" s="66"/>
      <c r="Q21" s="4" t="s">
        <v>37</v>
      </c>
      <c r="R21" s="15"/>
      <c r="S21" s="15"/>
      <c r="T21" s="15"/>
      <c r="U21" s="15"/>
      <c r="V21" s="16"/>
      <c r="W21" s="15"/>
    </row>
    <row r="22" spans="1:23" s="17" customFormat="1" ht="15">
      <c r="A22" s="21"/>
      <c r="B22" s="22"/>
      <c r="C22" s="35" t="s">
        <v>55</v>
      </c>
      <c r="D22" s="32"/>
      <c r="E22" s="32" t="s">
        <v>38</v>
      </c>
      <c r="F22" s="25">
        <f>F12</f>
        <v>771</v>
      </c>
      <c r="G22" s="25">
        <v>4</v>
      </c>
      <c r="H22" s="25">
        <f t="shared" si="3"/>
        <v>3084</v>
      </c>
      <c r="I22" s="59">
        <v>4</v>
      </c>
      <c r="J22" s="26"/>
      <c r="K22" s="49">
        <f t="shared" si="0"/>
        <v>12336</v>
      </c>
      <c r="L22" s="49"/>
      <c r="M22" s="27">
        <v>25</v>
      </c>
      <c r="N22" s="27"/>
      <c r="O22" s="23">
        <f t="shared" si="2"/>
        <v>308400</v>
      </c>
      <c r="P22" s="14"/>
      <c r="Q22" s="22"/>
      <c r="R22" s="15"/>
      <c r="S22" s="15"/>
      <c r="T22" s="15"/>
      <c r="U22" s="15"/>
      <c r="V22" s="16"/>
      <c r="W22" s="15"/>
    </row>
    <row r="23" spans="1:17" ht="15">
      <c r="A23" s="1">
        <v>7</v>
      </c>
      <c r="B23" s="1" t="s">
        <v>62</v>
      </c>
      <c r="C23" s="63" t="s">
        <v>35</v>
      </c>
      <c r="D23" s="33"/>
      <c r="E23" s="2" t="s">
        <v>36</v>
      </c>
      <c r="F23" s="7">
        <v>26</v>
      </c>
      <c r="G23" s="7">
        <v>4</v>
      </c>
      <c r="H23" s="7">
        <f t="shared" si="3"/>
        <v>104</v>
      </c>
      <c r="I23" s="58">
        <v>1</v>
      </c>
      <c r="K23" s="46">
        <f>H23*I23</f>
        <v>104</v>
      </c>
      <c r="L23" s="46"/>
      <c r="M23" s="8">
        <v>25</v>
      </c>
      <c r="O23" s="81">
        <f>K23*M23</f>
        <v>2600</v>
      </c>
      <c r="P23" s="82"/>
      <c r="Q23" s="4" t="s">
        <v>37</v>
      </c>
    </row>
    <row r="24" spans="1:16" s="21" customFormat="1" ht="15">
      <c r="A24" s="19"/>
      <c r="B24" s="19"/>
      <c r="C24" s="35"/>
      <c r="E24" s="24" t="s">
        <v>38</v>
      </c>
      <c r="F24" s="25">
        <v>26</v>
      </c>
      <c r="G24" s="25">
        <v>4</v>
      </c>
      <c r="H24" s="25">
        <f t="shared" si="3"/>
        <v>104</v>
      </c>
      <c r="I24" s="59">
        <v>1</v>
      </c>
      <c r="J24" s="26"/>
      <c r="K24" s="47">
        <f>H24*I24</f>
        <v>104</v>
      </c>
      <c r="L24" s="47"/>
      <c r="M24" s="27">
        <v>25</v>
      </c>
      <c r="N24" s="27"/>
      <c r="O24" s="20">
        <f>K24*M24</f>
        <v>2600</v>
      </c>
      <c r="P24" s="19"/>
    </row>
    <row r="25" spans="1:23" s="74" customFormat="1" ht="15.75" customHeight="1">
      <c r="A25" s="65">
        <v>8</v>
      </c>
      <c r="B25" s="66" t="s">
        <v>40</v>
      </c>
      <c r="C25" s="75" t="s">
        <v>35</v>
      </c>
      <c r="D25" s="67"/>
      <c r="E25" s="67" t="s">
        <v>36</v>
      </c>
      <c r="F25" s="68">
        <v>736</v>
      </c>
      <c r="G25" s="76">
        <v>4</v>
      </c>
      <c r="H25" s="76">
        <f t="shared" si="3"/>
        <v>2944</v>
      </c>
      <c r="I25" s="77">
        <v>12</v>
      </c>
      <c r="J25" s="78"/>
      <c r="K25" s="79">
        <f t="shared" si="0"/>
        <v>35328</v>
      </c>
      <c r="L25" s="79"/>
      <c r="M25" s="80">
        <v>25</v>
      </c>
      <c r="N25" s="80"/>
      <c r="O25" s="71">
        <f t="shared" si="2"/>
        <v>883200</v>
      </c>
      <c r="P25" s="66"/>
      <c r="Q25" s="65" t="s">
        <v>37</v>
      </c>
      <c r="R25" s="72"/>
      <c r="S25" s="72"/>
      <c r="T25" s="72"/>
      <c r="U25" s="72"/>
      <c r="V25" s="73"/>
      <c r="W25" s="72"/>
    </row>
    <row r="26" spans="1:23" s="17" customFormat="1" ht="15">
      <c r="A26" s="21"/>
      <c r="B26" s="22"/>
      <c r="C26" s="35" t="s">
        <v>55</v>
      </c>
      <c r="D26" s="32"/>
      <c r="E26" s="32" t="s">
        <v>38</v>
      </c>
      <c r="F26" s="25">
        <v>736</v>
      </c>
      <c r="G26" s="25">
        <v>4</v>
      </c>
      <c r="H26" s="40">
        <f t="shared" si="3"/>
        <v>2944</v>
      </c>
      <c r="I26" s="61">
        <v>12</v>
      </c>
      <c r="J26" s="43"/>
      <c r="K26" s="49">
        <f>H26*I26</f>
        <v>35328</v>
      </c>
      <c r="L26" s="49"/>
      <c r="M26" s="56">
        <v>25</v>
      </c>
      <c r="N26" s="56"/>
      <c r="O26" s="23">
        <f t="shared" si="2"/>
        <v>883200</v>
      </c>
      <c r="P26" s="14" t="s">
        <v>55</v>
      </c>
      <c r="Q26" s="22"/>
      <c r="R26" s="15"/>
      <c r="S26" s="15"/>
      <c r="T26" s="15"/>
      <c r="U26" s="15"/>
      <c r="V26" s="16"/>
      <c r="W26" s="15"/>
    </row>
    <row r="27" spans="1:23" s="17" customFormat="1" ht="15">
      <c r="A27" s="4">
        <v>9</v>
      </c>
      <c r="B27" s="14" t="s">
        <v>42</v>
      </c>
      <c r="C27" s="2" t="s">
        <v>35</v>
      </c>
      <c r="D27" s="31"/>
      <c r="E27" s="31" t="s">
        <v>36</v>
      </c>
      <c r="F27" s="7">
        <f>F11</f>
        <v>771</v>
      </c>
      <c r="G27" s="37">
        <v>4</v>
      </c>
      <c r="H27" s="37">
        <f t="shared" si="3"/>
        <v>3084</v>
      </c>
      <c r="I27" s="60">
        <f>K27/H27</f>
        <v>55.40856031128405</v>
      </c>
      <c r="J27" s="42"/>
      <c r="K27" s="48">
        <f>K11+K13+K15+K17+K19+K21+K23+K25</f>
        <v>170880</v>
      </c>
      <c r="L27" s="48"/>
      <c r="M27" s="80">
        <f>O27/K27</f>
        <v>25.380091292134832</v>
      </c>
      <c r="N27" s="55"/>
      <c r="O27" s="11">
        <f>SUM(O11,O13,O15,O17,O19,O21,O23,O25)</f>
        <v>4336950</v>
      </c>
      <c r="P27" s="66" t="s">
        <v>55</v>
      </c>
      <c r="Q27" s="14"/>
      <c r="R27" s="15"/>
      <c r="S27" s="15"/>
      <c r="T27" s="15"/>
      <c r="U27" s="15"/>
      <c r="V27" s="16"/>
      <c r="W27" s="15"/>
    </row>
    <row r="28" spans="1:23" s="17" customFormat="1" ht="15">
      <c r="A28" s="21"/>
      <c r="B28" s="22" t="s">
        <v>43</v>
      </c>
      <c r="C28" s="35"/>
      <c r="D28" s="32"/>
      <c r="E28" s="32" t="s">
        <v>38</v>
      </c>
      <c r="F28" s="25">
        <f>F12</f>
        <v>771</v>
      </c>
      <c r="G28" s="25">
        <v>4</v>
      </c>
      <c r="H28" s="40">
        <f t="shared" si="3"/>
        <v>3084</v>
      </c>
      <c r="I28" s="61">
        <f>K28/H28</f>
        <v>57.40856031128405</v>
      </c>
      <c r="J28" s="43"/>
      <c r="K28" s="49">
        <f>K12+K14++K16+K18+K20+K22+K24+K26</f>
        <v>177048</v>
      </c>
      <c r="L28" s="49"/>
      <c r="M28" s="56">
        <f>O28/K28</f>
        <v>25.366849667886676</v>
      </c>
      <c r="N28" s="56"/>
      <c r="O28" s="23">
        <f>SUM(O12,O14,O16,O18,O20,O22,O24,O26)</f>
        <v>4491150</v>
      </c>
      <c r="P28" s="14" t="s">
        <v>55</v>
      </c>
      <c r="Q28" s="22"/>
      <c r="R28" s="15"/>
      <c r="S28" s="15"/>
      <c r="T28" s="15"/>
      <c r="U28" s="15"/>
      <c r="V28" s="16"/>
      <c r="W28" s="15"/>
    </row>
    <row r="29" spans="1:23" s="17" customFormat="1" ht="15">
      <c r="A29" s="4">
        <v>10</v>
      </c>
      <c r="B29" s="14" t="s">
        <v>65</v>
      </c>
      <c r="C29" s="63" t="s">
        <v>35</v>
      </c>
      <c r="D29" s="31" t="s">
        <v>63</v>
      </c>
      <c r="E29" s="31" t="s">
        <v>36</v>
      </c>
      <c r="F29" s="7">
        <v>0</v>
      </c>
      <c r="G29" s="7">
        <v>0</v>
      </c>
      <c r="H29" s="7">
        <v>0</v>
      </c>
      <c r="I29" s="58">
        <v>0</v>
      </c>
      <c r="J29" s="12"/>
      <c r="K29" s="48">
        <f>H29*I29</f>
        <v>0</v>
      </c>
      <c r="L29" s="48"/>
      <c r="M29" s="80">
        <v>25</v>
      </c>
      <c r="N29" s="8"/>
      <c r="O29" s="71">
        <f>K29*M29</f>
        <v>0</v>
      </c>
      <c r="P29" s="66"/>
      <c r="Q29" s="65" t="s">
        <v>37</v>
      </c>
      <c r="R29" s="15"/>
      <c r="S29" s="15"/>
      <c r="T29" s="15"/>
      <c r="U29" s="15"/>
      <c r="V29" s="16"/>
      <c r="W29" s="15"/>
    </row>
    <row r="30" spans="1:23" s="17" customFormat="1" ht="15">
      <c r="A30" s="4"/>
      <c r="B30" s="14"/>
      <c r="C30" s="63"/>
      <c r="D30" s="31"/>
      <c r="E30" s="31" t="s">
        <v>38</v>
      </c>
      <c r="F30" s="7">
        <v>200</v>
      </c>
      <c r="G30" s="7">
        <v>1</v>
      </c>
      <c r="H30" s="7">
        <f aca="true" t="shared" si="4" ref="H30:H38">F30*G30</f>
        <v>200</v>
      </c>
      <c r="I30" s="58">
        <v>2</v>
      </c>
      <c r="J30" s="12"/>
      <c r="K30" s="48">
        <f>H30*I30</f>
        <v>400</v>
      </c>
      <c r="L30" s="48"/>
      <c r="M30" s="56">
        <v>25</v>
      </c>
      <c r="N30" s="8"/>
      <c r="O30" s="23">
        <f>K30*M30</f>
        <v>10000</v>
      </c>
      <c r="P30" s="14"/>
      <c r="Q30" s="14"/>
      <c r="R30" s="15"/>
      <c r="S30" s="15"/>
      <c r="T30" s="15"/>
      <c r="U30" s="15"/>
      <c r="V30" s="16"/>
      <c r="W30" s="15"/>
    </row>
    <row r="31" spans="1:23" s="74" customFormat="1" ht="15">
      <c r="A31" s="65">
        <v>11</v>
      </c>
      <c r="B31" s="66" t="s">
        <v>45</v>
      </c>
      <c r="C31" s="75" t="s">
        <v>35</v>
      </c>
      <c r="D31" s="67"/>
      <c r="E31" s="67" t="s">
        <v>36</v>
      </c>
      <c r="F31" s="68">
        <v>0</v>
      </c>
      <c r="G31" s="68">
        <v>1</v>
      </c>
      <c r="H31" s="76">
        <f t="shared" si="4"/>
        <v>0</v>
      </c>
      <c r="I31" s="77">
        <v>0</v>
      </c>
      <c r="J31" s="78"/>
      <c r="K31" s="69">
        <f>K29</f>
        <v>0</v>
      </c>
      <c r="L31" s="69"/>
      <c r="M31" s="70">
        <v>25</v>
      </c>
      <c r="N31" s="70"/>
      <c r="O31" s="71">
        <f>K31*M31</f>
        <v>0</v>
      </c>
      <c r="P31" s="66"/>
      <c r="Q31" s="66"/>
      <c r="R31" s="72"/>
      <c r="S31" s="72"/>
      <c r="T31" s="72"/>
      <c r="U31" s="72"/>
      <c r="V31" s="73"/>
      <c r="W31" s="72"/>
    </row>
    <row r="32" spans="1:23" s="17" customFormat="1" ht="15">
      <c r="A32" s="21"/>
      <c r="B32" s="22" t="s">
        <v>43</v>
      </c>
      <c r="C32" s="35"/>
      <c r="D32" s="32"/>
      <c r="E32" s="32" t="s">
        <v>38</v>
      </c>
      <c r="F32" s="25">
        <v>200</v>
      </c>
      <c r="G32" s="25">
        <v>1</v>
      </c>
      <c r="H32" s="25">
        <f t="shared" si="4"/>
        <v>200</v>
      </c>
      <c r="I32" s="61">
        <f>K32/H32</f>
        <v>2</v>
      </c>
      <c r="J32" s="43"/>
      <c r="K32" s="49">
        <f>K30</f>
        <v>400</v>
      </c>
      <c r="L32" s="49"/>
      <c r="M32" s="27">
        <v>25</v>
      </c>
      <c r="N32" s="27"/>
      <c r="O32" s="23">
        <f>SUM(O30)</f>
        <v>10000</v>
      </c>
      <c r="P32" s="14"/>
      <c r="Q32" s="22"/>
      <c r="R32" s="15"/>
      <c r="S32" s="15"/>
      <c r="T32" s="15"/>
      <c r="U32" s="15"/>
      <c r="V32" s="16"/>
      <c r="W32" s="15"/>
    </row>
    <row r="33" spans="1:23" s="17" customFormat="1" ht="15">
      <c r="A33" s="4">
        <v>12</v>
      </c>
      <c r="B33" s="14" t="s">
        <v>46</v>
      </c>
      <c r="C33" s="2" t="s">
        <v>35</v>
      </c>
      <c r="D33" s="31"/>
      <c r="E33" s="31" t="s">
        <v>36</v>
      </c>
      <c r="F33" s="7">
        <f>F11</f>
        <v>771</v>
      </c>
      <c r="G33" s="7">
        <v>12</v>
      </c>
      <c r="H33" s="37">
        <f t="shared" si="4"/>
        <v>9252</v>
      </c>
      <c r="I33" s="58">
        <v>0.5</v>
      </c>
      <c r="J33" s="12"/>
      <c r="K33" s="46">
        <f>H33*I33</f>
        <v>4626</v>
      </c>
      <c r="L33" s="46"/>
      <c r="M33" s="8">
        <v>25</v>
      </c>
      <c r="N33" s="8"/>
      <c r="O33" s="11">
        <f>K33*M33</f>
        <v>115650</v>
      </c>
      <c r="P33" s="66"/>
      <c r="Q33" s="14" t="s">
        <v>37</v>
      </c>
      <c r="R33" s="15"/>
      <c r="S33" s="15"/>
      <c r="T33" s="15"/>
      <c r="U33" s="15"/>
      <c r="V33" s="16"/>
      <c r="W33" s="15"/>
    </row>
    <row r="34" spans="1:23" s="17" customFormat="1" ht="15">
      <c r="A34" s="21"/>
      <c r="B34" s="22"/>
      <c r="C34" s="35"/>
      <c r="D34" s="32"/>
      <c r="E34" s="32" t="s">
        <v>38</v>
      </c>
      <c r="F34" s="25">
        <f>F12</f>
        <v>771</v>
      </c>
      <c r="G34" s="25">
        <v>12</v>
      </c>
      <c r="H34" s="25">
        <f t="shared" si="4"/>
        <v>9252</v>
      </c>
      <c r="I34" s="59">
        <v>0.5</v>
      </c>
      <c r="J34" s="26"/>
      <c r="K34" s="47">
        <f>H34*I34</f>
        <v>4626</v>
      </c>
      <c r="L34" s="47"/>
      <c r="M34" s="27">
        <v>25</v>
      </c>
      <c r="N34" s="27"/>
      <c r="O34" s="23">
        <f>K34*M34</f>
        <v>115650</v>
      </c>
      <c r="P34" s="14"/>
      <c r="Q34" s="4"/>
      <c r="R34" s="15"/>
      <c r="S34" s="15"/>
      <c r="T34" s="15"/>
      <c r="U34" s="15"/>
      <c r="V34" s="16"/>
      <c r="W34" s="15"/>
    </row>
    <row r="35" spans="1:17" ht="15">
      <c r="A35" s="4">
        <v>13</v>
      </c>
      <c r="B35" s="1" t="s">
        <v>47</v>
      </c>
      <c r="C35" s="2" t="s">
        <v>35</v>
      </c>
      <c r="D35" s="31"/>
      <c r="E35" s="2" t="s">
        <v>36</v>
      </c>
      <c r="F35" s="7">
        <f>F11</f>
        <v>771</v>
      </c>
      <c r="G35" s="7">
        <v>12</v>
      </c>
      <c r="H35" s="37">
        <f t="shared" si="4"/>
        <v>9252</v>
      </c>
      <c r="I35" s="60">
        <f>K35/H35</f>
        <v>18.969520103761347</v>
      </c>
      <c r="J35" s="42"/>
      <c r="K35" s="50">
        <f>K27+K31+K33</f>
        <v>175506</v>
      </c>
      <c r="L35" s="50"/>
      <c r="M35" s="8">
        <v>25.57</v>
      </c>
      <c r="O35" s="11">
        <f>O27+O31+O33</f>
        <v>4452600</v>
      </c>
      <c r="P35" s="82"/>
      <c r="Q35" s="65" t="s">
        <v>55</v>
      </c>
    </row>
    <row r="36" spans="1:17" ht="15">
      <c r="A36" s="19"/>
      <c r="B36" s="19"/>
      <c r="C36" s="35"/>
      <c r="D36" s="24"/>
      <c r="E36" s="24" t="s">
        <v>38</v>
      </c>
      <c r="F36" s="25">
        <f>F12</f>
        <v>771</v>
      </c>
      <c r="G36" s="25">
        <v>12</v>
      </c>
      <c r="H36" s="25">
        <f t="shared" si="4"/>
        <v>9252</v>
      </c>
      <c r="I36" s="61">
        <f>K36/H36</f>
        <v>19.679420665801988</v>
      </c>
      <c r="J36" s="43"/>
      <c r="K36" s="51">
        <f>K28+K32+K34</f>
        <v>182074</v>
      </c>
      <c r="L36" s="51"/>
      <c r="M36" s="27">
        <f>O36/K36</f>
        <v>25.35672309061151</v>
      </c>
      <c r="N36" s="27"/>
      <c r="O36" s="23">
        <f>O28+O32+O34</f>
        <v>4616800</v>
      </c>
      <c r="Q36" s="21"/>
    </row>
    <row r="37" spans="1:17" ht="15">
      <c r="A37" s="1">
        <v>14</v>
      </c>
      <c r="B37" s="1" t="s">
        <v>48</v>
      </c>
      <c r="D37" s="31"/>
      <c r="E37" s="2" t="s">
        <v>36</v>
      </c>
      <c r="F37" s="7">
        <f>F11</f>
        <v>771</v>
      </c>
      <c r="G37" s="7">
        <v>4</v>
      </c>
      <c r="H37" s="7">
        <f t="shared" si="4"/>
        <v>3084</v>
      </c>
      <c r="I37" s="58">
        <v>1</v>
      </c>
      <c r="K37" s="46">
        <f>H37*I37</f>
        <v>3084</v>
      </c>
      <c r="L37" s="46"/>
      <c r="M37" s="8">
        <v>25</v>
      </c>
      <c r="O37" s="6">
        <f>K37*M37</f>
        <v>77100</v>
      </c>
      <c r="P37" s="82"/>
      <c r="Q37" s="18"/>
    </row>
    <row r="38" spans="1:17" ht="15">
      <c r="A38" s="19"/>
      <c r="B38" s="19"/>
      <c r="C38" s="36"/>
      <c r="D38" s="24"/>
      <c r="E38" s="24" t="s">
        <v>38</v>
      </c>
      <c r="F38" s="25">
        <f>F12</f>
        <v>771</v>
      </c>
      <c r="G38" s="25">
        <v>4</v>
      </c>
      <c r="H38" s="25">
        <f t="shared" si="4"/>
        <v>3084</v>
      </c>
      <c r="I38" s="59">
        <v>1</v>
      </c>
      <c r="J38" s="26"/>
      <c r="K38" s="47">
        <f>H38*I38</f>
        <v>3084</v>
      </c>
      <c r="L38" s="47"/>
      <c r="M38" s="27">
        <v>25</v>
      </c>
      <c r="N38" s="27"/>
      <c r="O38" s="20">
        <f>K38*M38</f>
        <v>77100</v>
      </c>
      <c r="Q38" s="21"/>
    </row>
    <row r="39" spans="6:16" ht="15">
      <c r="F39" s="7"/>
      <c r="K39" s="46"/>
      <c r="L39" s="46"/>
      <c r="P39" s="82"/>
    </row>
    <row r="40" spans="3:15" ht="15">
      <c r="C40" s="2" t="s">
        <v>47</v>
      </c>
      <c r="E40" s="33" t="s">
        <v>36</v>
      </c>
      <c r="F40" s="7">
        <f>F11</f>
        <v>771</v>
      </c>
      <c r="H40" s="39"/>
      <c r="K40" s="52">
        <f>SUM(K35,K37)</f>
        <v>178590</v>
      </c>
      <c r="L40" s="52"/>
      <c r="O40" s="9">
        <f>SUM(O35,O37)</f>
        <v>4529700</v>
      </c>
    </row>
    <row r="41" spans="2:16" ht="15">
      <c r="B41" s="3"/>
      <c r="C41" s="34"/>
      <c r="D41" s="34"/>
      <c r="E41" s="33" t="s">
        <v>38</v>
      </c>
      <c r="F41" s="25">
        <f>F12</f>
        <v>771</v>
      </c>
      <c r="H41" s="39"/>
      <c r="I41" s="44"/>
      <c r="J41" s="44"/>
      <c r="K41" s="53">
        <f>SUM(K36,K38)</f>
        <v>185158</v>
      </c>
      <c r="L41" s="52"/>
      <c r="M41" s="57"/>
      <c r="N41" s="57"/>
      <c r="O41" s="28">
        <f>SUM(O36,O38)</f>
        <v>4693900</v>
      </c>
      <c r="P41" s="3"/>
    </row>
    <row r="42" spans="3:16" ht="15.75" thickBot="1">
      <c r="C42" s="33"/>
      <c r="D42" s="34"/>
      <c r="E42" s="34" t="s">
        <v>49</v>
      </c>
      <c r="F42" s="38">
        <f>F41-F40</f>
        <v>0</v>
      </c>
      <c r="G42" s="39"/>
      <c r="H42" s="39"/>
      <c r="I42" s="44"/>
      <c r="J42" s="44"/>
      <c r="K42" s="9">
        <f>SUM(-K40,K41)</f>
        <v>6568</v>
      </c>
      <c r="L42" s="52"/>
      <c r="M42" s="57"/>
      <c r="N42" s="57"/>
      <c r="O42" s="9">
        <f>SUM(-O40,O41)</f>
        <v>164200</v>
      </c>
      <c r="P42" s="3"/>
    </row>
    <row r="43" spans="3:16" ht="15.75" thickTop="1">
      <c r="C43" s="33"/>
      <c r="D43" s="34"/>
      <c r="E43" s="34" t="s">
        <v>50</v>
      </c>
      <c r="F43" s="39"/>
      <c r="G43" s="39"/>
      <c r="H43" s="39"/>
      <c r="I43" s="44"/>
      <c r="J43" s="44"/>
      <c r="K43" s="53">
        <f>SUM(-I35,I36)*H36</f>
        <v>6568.000000000009</v>
      </c>
      <c r="L43" s="52"/>
      <c r="M43" s="57"/>
      <c r="N43" s="57"/>
      <c r="O43" s="28">
        <f>K43*M36</f>
        <v>166542.95725913663</v>
      </c>
      <c r="P43" s="3"/>
    </row>
    <row r="44" spans="3:16" ht="15.75" thickBot="1">
      <c r="C44" s="33"/>
      <c r="D44" s="34"/>
      <c r="E44" s="34" t="s">
        <v>41</v>
      </c>
      <c r="F44" s="9"/>
      <c r="G44" s="39"/>
      <c r="H44" s="39"/>
      <c r="I44" s="44"/>
      <c r="J44" s="44"/>
      <c r="K44" s="54">
        <f>K42-K43</f>
        <v>-9.094947017729282E-12</v>
      </c>
      <c r="L44" s="52"/>
      <c r="M44" s="57"/>
      <c r="N44" s="57"/>
      <c r="O44" s="54">
        <f>O42-O43</f>
        <v>-2342.9572591366305</v>
      </c>
      <c r="P44" s="64" t="s">
        <v>57</v>
      </c>
    </row>
    <row r="45" spans="3:16" ht="15.75" thickTop="1">
      <c r="C45" s="33"/>
      <c r="D45" s="34"/>
      <c r="E45" s="34"/>
      <c r="F45" s="9"/>
      <c r="G45" s="39"/>
      <c r="H45" s="39"/>
      <c r="I45" s="44"/>
      <c r="J45" s="44"/>
      <c r="K45" s="52"/>
      <c r="L45" s="52"/>
      <c r="M45" s="57"/>
      <c r="N45" s="57"/>
      <c r="O45" s="9"/>
      <c r="P45" s="3"/>
    </row>
    <row r="46" spans="2:16" ht="15">
      <c r="B46" s="5" t="s">
        <v>51</v>
      </c>
      <c r="C46" s="33"/>
      <c r="D46" s="34"/>
      <c r="E46" s="34"/>
      <c r="F46" s="9"/>
      <c r="G46" s="39"/>
      <c r="H46" s="39"/>
      <c r="I46" s="44"/>
      <c r="J46" s="44"/>
      <c r="K46" s="39"/>
      <c r="L46" s="39"/>
      <c r="M46" s="57"/>
      <c r="N46" s="57"/>
      <c r="O46" s="9"/>
      <c r="P46" s="3"/>
    </row>
    <row r="47" spans="2:16" ht="15">
      <c r="B47" s="29" t="s">
        <v>52</v>
      </c>
      <c r="C47" s="33"/>
      <c r="D47" s="33"/>
      <c r="E47" s="33"/>
      <c r="P47" s="4"/>
    </row>
    <row r="48" ht="15">
      <c r="B48"/>
    </row>
    <row r="49" ht="15.75" customHeight="1">
      <c r="B49" s="5" t="s">
        <v>66</v>
      </c>
    </row>
    <row r="50" ht="15.75" customHeight="1"/>
    <row r="53" ht="14.25" customHeight="1"/>
    <row r="63" spans="15:16" ht="15">
      <c r="O63" s="9"/>
      <c r="P63" s="3"/>
    </row>
  </sheetData>
  <printOptions/>
  <pageMargins left="0.18" right="0.21" top="0.833333333333333" bottom="0.74" header="0.333333333333333" footer="0.333333333333333"/>
  <pageSetup fitToHeight="2" horizontalDpi="300" verticalDpi="300" orientation="landscape" scale="57" r:id="rId1"/>
  <headerFooter alignWithMargins="0">
    <oddHeader xml:space="preserve">&amp;R&amp;"Arial"&amp;6 Updated on &amp;D  </oddHeader>
    <oddFooter>&amp;L&amp;"Arial"&amp;6 &amp;T&amp;R&amp;"Arial"&amp;6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THRIFT SUPERVISION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OTS</dc:creator>
  <cp:keywords/>
  <dc:description/>
  <cp:lastModifiedBy>Ira Mills</cp:lastModifiedBy>
  <cp:lastPrinted>2009-12-23T16:52:01Z</cp:lastPrinted>
  <dcterms:created xsi:type="dcterms:W3CDTF">1996-10-29T18:24:08Z</dcterms:created>
  <dcterms:modified xsi:type="dcterms:W3CDTF">2009-12-23T16:57:00Z</dcterms:modified>
  <cp:category/>
  <cp:version/>
  <cp:contentType/>
  <cp:contentStatus/>
</cp:coreProperties>
</file>