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3960" windowHeight="3090" firstSheet="3" activeTab="7"/>
  </bookViews>
  <sheets>
    <sheet name="TOTALS" sheetId="13" r:id="rId1"/>
    <sheet name="0572-0121" sheetId="1" r:id="rId2"/>
    <sheet name="0570-0022" sheetId="6" r:id="rId3"/>
    <sheet name="0575-0173" sheetId="7" r:id="rId4"/>
    <sheet name="0575-0015" sheetId="8" r:id="rId5"/>
    <sheet name="0575-0172" sheetId="10" r:id="rId6"/>
    <sheet name="0575-0120" sheetId="11" r:id="rId7"/>
    <sheet name="0575-0078" sheetId="15" r:id="rId8"/>
  </sheets>
  <definedNames>
    <definedName name="_xlnm.Print_Area" localSheetId="2">'0570-0022'!$A$1:$J$59</definedName>
    <definedName name="_xlnm.Print_Area" localSheetId="1">'0572-0121'!$A$1:$K$156</definedName>
    <definedName name="_xlnm.Print_Area" localSheetId="4">'0575-0015'!$A$1:$J$134</definedName>
    <definedName name="_xlnm.Print_Area" localSheetId="7">'0575-0078'!$A$1:$J$57</definedName>
    <definedName name="_xlnm.Print_Titles" localSheetId="2">'0570-0022'!$1:$2</definedName>
    <definedName name="_xlnm.Print_Titles" localSheetId="1">'0572-0121'!$1:$15</definedName>
    <definedName name="_xlnm.Print_Titles" localSheetId="4">'0575-0015'!$2:$3</definedName>
    <definedName name="_xlnm.Print_Titles" localSheetId="6">'0575-0120'!$1:$4</definedName>
  </definedNames>
  <calcPr calcId="125725" fullCalcOnLoad="1"/>
</workbook>
</file>

<file path=xl/calcChain.xml><?xml version="1.0" encoding="utf-8"?>
<calcChain xmlns="http://schemas.openxmlformats.org/spreadsheetml/2006/main">
  <c r="H43" i="1"/>
  <c r="F43"/>
  <c r="H105"/>
  <c r="F105"/>
  <c r="H99"/>
  <c r="F99"/>
  <c r="F48" i="6"/>
  <c r="F4" i="13"/>
  <c r="E11"/>
  <c r="C11"/>
  <c r="D11"/>
  <c r="F10"/>
  <c r="F9"/>
  <c r="F8"/>
  <c r="F6"/>
  <c r="F5"/>
  <c r="F3"/>
  <c r="F11"/>
  <c r="F23" i="6"/>
  <c r="H23"/>
  <c r="J23"/>
  <c r="H4"/>
  <c r="J4"/>
  <c r="H5"/>
  <c r="J5"/>
  <c r="H6"/>
  <c r="J6"/>
  <c r="H7"/>
  <c r="J7"/>
  <c r="H8"/>
  <c r="J8"/>
  <c r="H9"/>
  <c r="J9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6"/>
  <c r="J26"/>
  <c r="H24"/>
  <c r="J24"/>
  <c r="H25"/>
  <c r="J25"/>
  <c r="F27"/>
  <c r="F42"/>
  <c r="F46"/>
  <c r="H40"/>
  <c r="H41"/>
  <c r="H42"/>
  <c r="H46"/>
  <c r="H44"/>
  <c r="H45"/>
  <c r="J40"/>
  <c r="J41"/>
  <c r="J42"/>
  <c r="J46"/>
  <c r="J48"/>
  <c r="J44"/>
  <c r="J45"/>
  <c r="G17" i="15"/>
  <c r="G37"/>
  <c r="G48"/>
  <c r="F24"/>
  <c r="H24"/>
  <c r="F25"/>
  <c r="H25"/>
  <c r="J25"/>
  <c r="F26"/>
  <c r="H26"/>
  <c r="J26"/>
  <c r="F27"/>
  <c r="H27"/>
  <c r="J27"/>
  <c r="F28"/>
  <c r="H28"/>
  <c r="J28"/>
  <c r="F29"/>
  <c r="H29"/>
  <c r="J29"/>
  <c r="F30"/>
  <c r="H30"/>
  <c r="J30"/>
  <c r="F31"/>
  <c r="H31"/>
  <c r="J31"/>
  <c r="F32"/>
  <c r="H32"/>
  <c r="J32"/>
  <c r="F33"/>
  <c r="H33"/>
  <c r="J33"/>
  <c r="F34"/>
  <c r="H34"/>
  <c r="J34"/>
  <c r="F35"/>
  <c r="H35"/>
  <c r="J35"/>
  <c r="F37"/>
  <c r="F55"/>
  <c r="F6"/>
  <c r="H6"/>
  <c r="F7"/>
  <c r="F8"/>
  <c r="H8"/>
  <c r="J8"/>
  <c r="F9"/>
  <c r="F10"/>
  <c r="H10"/>
  <c r="J10"/>
  <c r="F11"/>
  <c r="F12"/>
  <c r="H12"/>
  <c r="J12"/>
  <c r="F13"/>
  <c r="F14"/>
  <c r="H14"/>
  <c r="J14"/>
  <c r="F15"/>
  <c r="F17"/>
  <c r="F54"/>
  <c r="F47"/>
  <c r="H47"/>
  <c r="J47"/>
  <c r="F46"/>
  <c r="H46"/>
  <c r="J46"/>
  <c r="F45"/>
  <c r="H45"/>
  <c r="F44"/>
  <c r="H44"/>
  <c r="J44"/>
  <c r="H15"/>
  <c r="J15"/>
  <c r="H13"/>
  <c r="J13"/>
  <c r="H11"/>
  <c r="J11"/>
  <c r="H9"/>
  <c r="J9"/>
  <c r="H7"/>
  <c r="J7"/>
  <c r="F8" i="11"/>
  <c r="F12"/>
  <c r="H8"/>
  <c r="F9"/>
  <c r="H9"/>
  <c r="J9"/>
  <c r="F10"/>
  <c r="H10"/>
  <c r="J10"/>
  <c r="F11"/>
  <c r="H11"/>
  <c r="J11"/>
  <c r="F15"/>
  <c r="F23"/>
  <c r="H15"/>
  <c r="F16"/>
  <c r="H16"/>
  <c r="J16"/>
  <c r="F17"/>
  <c r="H17"/>
  <c r="J17"/>
  <c r="F18"/>
  <c r="H18"/>
  <c r="J18"/>
  <c r="F19"/>
  <c r="H19"/>
  <c r="J19"/>
  <c r="F20"/>
  <c r="H20"/>
  <c r="J20"/>
  <c r="F21"/>
  <c r="H21"/>
  <c r="J21"/>
  <c r="F22"/>
  <c r="H22"/>
  <c r="J22"/>
  <c r="J77" i="10"/>
  <c r="F77"/>
  <c r="F96"/>
  <c r="H96"/>
  <c r="J96"/>
  <c r="F95"/>
  <c r="F94"/>
  <c r="H94"/>
  <c r="J94"/>
  <c r="H95"/>
  <c r="H77"/>
  <c r="H29"/>
  <c r="F6" i="8"/>
  <c r="H6"/>
  <c r="F8"/>
  <c r="H8"/>
  <c r="J8"/>
  <c r="F10"/>
  <c r="H10"/>
  <c r="J10"/>
  <c r="F12"/>
  <c r="H12"/>
  <c r="J12"/>
  <c r="F14"/>
  <c r="H14"/>
  <c r="J14"/>
  <c r="F16"/>
  <c r="H16"/>
  <c r="J16"/>
  <c r="F18"/>
  <c r="H18"/>
  <c r="J18"/>
  <c r="F20"/>
  <c r="H20"/>
  <c r="J20"/>
  <c r="F22"/>
  <c r="H22"/>
  <c r="J22"/>
  <c r="F24"/>
  <c r="H24"/>
  <c r="J24"/>
  <c r="F26"/>
  <c r="H26"/>
  <c r="J26"/>
  <c r="F28"/>
  <c r="H28"/>
  <c r="J28"/>
  <c r="F30"/>
  <c r="H30"/>
  <c r="J30"/>
  <c r="F31"/>
  <c r="H31"/>
  <c r="J31"/>
  <c r="F34"/>
  <c r="H34"/>
  <c r="J34"/>
  <c r="F40"/>
  <c r="H40"/>
  <c r="F42"/>
  <c r="H42"/>
  <c r="J42"/>
  <c r="F44"/>
  <c r="H44"/>
  <c r="J44"/>
  <c r="F46"/>
  <c r="H46"/>
  <c r="J46"/>
  <c r="F48"/>
  <c r="H48"/>
  <c r="J48"/>
  <c r="F50"/>
  <c r="H50"/>
  <c r="J50"/>
  <c r="F52"/>
  <c r="H52"/>
  <c r="J52"/>
  <c r="F54"/>
  <c r="H54"/>
  <c r="J54"/>
  <c r="F56"/>
  <c r="H56"/>
  <c r="J56"/>
  <c r="F58"/>
  <c r="H58"/>
  <c r="J58"/>
  <c r="F60"/>
  <c r="H60"/>
  <c r="J60"/>
  <c r="F62"/>
  <c r="H62"/>
  <c r="J62"/>
  <c r="F64"/>
  <c r="H64"/>
  <c r="J64"/>
  <c r="F68"/>
  <c r="H68"/>
  <c r="J68"/>
  <c r="F70"/>
  <c r="H70"/>
  <c r="J70"/>
  <c r="F72"/>
  <c r="H72"/>
  <c r="J72"/>
  <c r="F74"/>
  <c r="H74"/>
  <c r="J74"/>
  <c r="F76"/>
  <c r="H76"/>
  <c r="J76"/>
  <c r="F78"/>
  <c r="H78"/>
  <c r="J78"/>
  <c r="F80"/>
  <c r="H80"/>
  <c r="J80"/>
  <c r="F82"/>
  <c r="H82"/>
  <c r="J82"/>
  <c r="F86"/>
  <c r="H86"/>
  <c r="J86"/>
  <c r="F88"/>
  <c r="H88"/>
  <c r="J88"/>
  <c r="F90"/>
  <c r="H90"/>
  <c r="J90"/>
  <c r="F92"/>
  <c r="H92"/>
  <c r="J92"/>
  <c r="F94"/>
  <c r="H94"/>
  <c r="J94"/>
  <c r="F96"/>
  <c r="H96"/>
  <c r="J96"/>
  <c r="F98"/>
  <c r="H98"/>
  <c r="J98"/>
  <c r="F100"/>
  <c r="H100"/>
  <c r="J100"/>
  <c r="F104"/>
  <c r="H104"/>
  <c r="J104"/>
  <c r="F106"/>
  <c r="H106"/>
  <c r="J106"/>
  <c r="F108"/>
  <c r="H108"/>
  <c r="J108"/>
  <c r="F110"/>
  <c r="H110"/>
  <c r="J110"/>
  <c r="F112"/>
  <c r="H112"/>
  <c r="J112"/>
  <c r="F114"/>
  <c r="H114"/>
  <c r="J114"/>
  <c r="F116"/>
  <c r="H116"/>
  <c r="J116"/>
  <c r="F118"/>
  <c r="H118"/>
  <c r="J118"/>
  <c r="F120"/>
  <c r="H120"/>
  <c r="J120"/>
  <c r="F122"/>
  <c r="H122"/>
  <c r="J122"/>
  <c r="F126"/>
  <c r="H126"/>
  <c r="J126"/>
  <c r="F127"/>
  <c r="H127"/>
  <c r="J127"/>
  <c r="F66"/>
  <c r="H66"/>
  <c r="J66"/>
  <c r="F84"/>
  <c r="H84"/>
  <c r="J84"/>
  <c r="F102"/>
  <c r="H102"/>
  <c r="J102"/>
  <c r="F124"/>
  <c r="H124"/>
  <c r="J124"/>
  <c r="H132"/>
  <c r="J132"/>
  <c r="F37"/>
  <c r="F129"/>
  <c r="F134"/>
  <c r="F9" i="7"/>
  <c r="H9"/>
  <c r="J9"/>
  <c r="F10"/>
  <c r="H10"/>
  <c r="J10"/>
  <c r="F11"/>
  <c r="H11"/>
  <c r="J11"/>
  <c r="F12"/>
  <c r="H12"/>
  <c r="J12"/>
  <c r="F13"/>
  <c r="H13"/>
  <c r="J13"/>
  <c r="F6"/>
  <c r="H6"/>
  <c r="J6"/>
  <c r="F14"/>
  <c r="F37" i="6"/>
  <c r="H37"/>
  <c r="H36"/>
  <c r="H35"/>
  <c r="H34"/>
  <c r="H33"/>
  <c r="H32"/>
  <c r="H31"/>
  <c r="H30"/>
  <c r="H29"/>
  <c r="F66" i="1"/>
  <c r="F81" i="10"/>
  <c r="H81"/>
  <c r="J81"/>
  <c r="F57"/>
  <c r="H57"/>
  <c r="J57"/>
  <c r="F63"/>
  <c r="H63"/>
  <c r="F38"/>
  <c r="H38"/>
  <c r="J38"/>
  <c r="F11"/>
  <c r="H11"/>
  <c r="J11"/>
  <c r="F35"/>
  <c r="H35"/>
  <c r="J35"/>
  <c r="F40"/>
  <c r="H40"/>
  <c r="J40"/>
  <c r="F99"/>
  <c r="H99"/>
  <c r="E17" i="15"/>
  <c r="E37"/>
  <c r="E48"/>
  <c r="F48"/>
  <c r="E54"/>
  <c r="G54"/>
  <c r="E55"/>
  <c r="G55"/>
  <c r="E56"/>
  <c r="G56"/>
  <c r="E57"/>
  <c r="G57"/>
  <c r="F28" i="11"/>
  <c r="H28"/>
  <c r="J28"/>
  <c r="F8" i="10"/>
  <c r="H8"/>
  <c r="J8"/>
  <c r="F9"/>
  <c r="H9"/>
  <c r="J9"/>
  <c r="F10"/>
  <c r="H10"/>
  <c r="J10"/>
  <c r="F12"/>
  <c r="H12"/>
  <c r="J12"/>
  <c r="F14"/>
  <c r="H14"/>
  <c r="J14"/>
  <c r="F16"/>
  <c r="H16"/>
  <c r="J16"/>
  <c r="F17"/>
  <c r="H17"/>
  <c r="J17"/>
  <c r="F24"/>
  <c r="H24"/>
  <c r="J24"/>
  <c r="F25"/>
  <c r="H25"/>
  <c r="J25"/>
  <c r="F36"/>
  <c r="H36"/>
  <c r="J36"/>
  <c r="F37"/>
  <c r="H37"/>
  <c r="J37"/>
  <c r="F39"/>
  <c r="H39"/>
  <c r="J39"/>
  <c r="F48"/>
  <c r="H48"/>
  <c r="J48"/>
  <c r="F49"/>
  <c r="H49"/>
  <c r="J49"/>
  <c r="F50"/>
  <c r="H50"/>
  <c r="J50"/>
  <c r="F52"/>
  <c r="H52"/>
  <c r="J52"/>
  <c r="F54"/>
  <c r="H54"/>
  <c r="J54"/>
  <c r="F56"/>
  <c r="H56"/>
  <c r="J56"/>
  <c r="F58"/>
  <c r="H58"/>
  <c r="J58"/>
  <c r="F59"/>
  <c r="H59"/>
  <c r="J59"/>
  <c r="F60"/>
  <c r="H60"/>
  <c r="J60"/>
  <c r="F61"/>
  <c r="H61"/>
  <c r="J61"/>
  <c r="F64"/>
  <c r="H64"/>
  <c r="J64"/>
  <c r="F65"/>
  <c r="H65"/>
  <c r="J65"/>
  <c r="F66"/>
  <c r="H66"/>
  <c r="J66"/>
  <c r="F67"/>
  <c r="H67"/>
  <c r="J67"/>
  <c r="F69"/>
  <c r="H69"/>
  <c r="J69"/>
  <c r="F71"/>
  <c r="H71"/>
  <c r="J71"/>
  <c r="F72"/>
  <c r="H72"/>
  <c r="J72"/>
  <c r="F73"/>
  <c r="H73"/>
  <c r="J73"/>
  <c r="F74"/>
  <c r="H74"/>
  <c r="J74"/>
  <c r="F80"/>
  <c r="H80"/>
  <c r="J80"/>
  <c r="F84"/>
  <c r="H84"/>
  <c r="J84"/>
  <c r="F86"/>
  <c r="H86"/>
  <c r="J86"/>
  <c r="F87"/>
  <c r="H87"/>
  <c r="J87"/>
  <c r="F88"/>
  <c r="H88"/>
  <c r="J88"/>
  <c r="F89"/>
  <c r="H89"/>
  <c r="J89"/>
  <c r="F90"/>
  <c r="H90"/>
  <c r="J90"/>
  <c r="F91"/>
  <c r="H91"/>
  <c r="J91"/>
  <c r="F92"/>
  <c r="H92"/>
  <c r="J92"/>
  <c r="F93"/>
  <c r="H93"/>
  <c r="J93"/>
  <c r="J95"/>
  <c r="F97"/>
  <c r="H97"/>
  <c r="J97"/>
  <c r="J99"/>
  <c r="J63"/>
  <c r="F76"/>
  <c r="H76"/>
  <c r="J76"/>
  <c r="F20" i="7"/>
  <c r="H20"/>
  <c r="J20"/>
  <c r="F17"/>
  <c r="H17"/>
  <c r="J17"/>
  <c r="F18"/>
  <c r="H18"/>
  <c r="J18"/>
  <c r="F19"/>
  <c r="H19"/>
  <c r="J19"/>
  <c r="F53" i="6"/>
  <c r="F54"/>
  <c r="F55"/>
  <c r="F56"/>
  <c r="F57"/>
  <c r="D58"/>
  <c r="J37"/>
  <c r="J34"/>
  <c r="J29"/>
  <c r="J30"/>
  <c r="J31"/>
  <c r="J32"/>
  <c r="J33"/>
  <c r="J35"/>
  <c r="J36"/>
  <c r="H48"/>
  <c r="F47"/>
  <c r="F49"/>
  <c r="H102" i="1"/>
  <c r="F17"/>
  <c r="F19"/>
  <c r="F21"/>
  <c r="H21" s="1"/>
  <c r="F23"/>
  <c r="H23"/>
  <c r="F25"/>
  <c r="F27"/>
  <c r="H27" s="1"/>
  <c r="F29"/>
  <c r="H29" s="1"/>
  <c r="F31"/>
  <c r="H31"/>
  <c r="F33"/>
  <c r="F35"/>
  <c r="H35" s="1"/>
  <c r="F37"/>
  <c r="H37" s="1"/>
  <c r="F44"/>
  <c r="H17"/>
  <c r="H25"/>
  <c r="H33"/>
  <c r="F46"/>
  <c r="F48"/>
  <c r="F50"/>
  <c r="F52"/>
  <c r="F54"/>
  <c r="F56"/>
  <c r="F58"/>
  <c r="F60"/>
  <c r="F62"/>
  <c r="F64"/>
  <c r="F68"/>
  <c r="F70"/>
  <c r="H70"/>
  <c r="F73"/>
  <c r="F75"/>
  <c r="H75" s="1"/>
  <c r="F77"/>
  <c r="F79"/>
  <c r="H79"/>
  <c r="F85"/>
  <c r="F87"/>
  <c r="F89"/>
  <c r="F91"/>
  <c r="F93"/>
  <c r="F95"/>
  <c r="F97"/>
  <c r="F100"/>
  <c r="H85"/>
  <c r="H87"/>
  <c r="H89"/>
  <c r="H91"/>
  <c r="H93"/>
  <c r="H95"/>
  <c r="H97"/>
  <c r="H100"/>
  <c r="H46"/>
  <c r="H48"/>
  <c r="H50"/>
  <c r="H52"/>
  <c r="H54"/>
  <c r="H56"/>
  <c r="H58"/>
  <c r="H60"/>
  <c r="H62"/>
  <c r="H64"/>
  <c r="H66"/>
  <c r="H68"/>
  <c r="H73"/>
  <c r="H77"/>
  <c r="K104"/>
  <c r="K105" s="1"/>
  <c r="K43" s="1"/>
  <c r="I43"/>
  <c r="F107"/>
  <c r="F110"/>
  <c r="H107"/>
  <c r="H110"/>
  <c r="H146"/>
  <c r="H152"/>
  <c r="H137"/>
  <c r="F122"/>
  <c r="H122" s="1"/>
  <c r="F119"/>
  <c r="H119" s="1"/>
  <c r="F116"/>
  <c r="H116" s="1"/>
  <c r="F113"/>
  <c r="H113" s="1"/>
  <c r="F149"/>
  <c r="H149" s="1"/>
  <c r="F143"/>
  <c r="H143" s="1"/>
  <c r="F140"/>
  <c r="H140" s="1"/>
  <c r="F134"/>
  <c r="H134" s="1"/>
  <c r="F131"/>
  <c r="H131" s="1"/>
  <c r="F128"/>
  <c r="H128" s="1"/>
  <c r="F125"/>
  <c r="H125" s="1"/>
  <c r="F130" i="10"/>
  <c r="H130"/>
  <c r="J130"/>
  <c r="F129"/>
  <c r="H129"/>
  <c r="J129"/>
  <c r="F128"/>
  <c r="H128"/>
  <c r="J128"/>
  <c r="F127"/>
  <c r="H127"/>
  <c r="J127"/>
  <c r="F126"/>
  <c r="H126"/>
  <c r="J126"/>
  <c r="F125"/>
  <c r="H125"/>
  <c r="J125"/>
  <c r="F124"/>
  <c r="H124"/>
  <c r="J124"/>
  <c r="F123"/>
  <c r="H123"/>
  <c r="J123"/>
  <c r="F122"/>
  <c r="H122"/>
  <c r="J122"/>
  <c r="F121"/>
  <c r="H121"/>
  <c r="J121"/>
  <c r="F120"/>
  <c r="H120"/>
  <c r="J120"/>
  <c r="F119"/>
  <c r="H119"/>
  <c r="J119"/>
  <c r="F118"/>
  <c r="H118"/>
  <c r="J118"/>
  <c r="F117"/>
  <c r="H117"/>
  <c r="J117"/>
  <c r="F116"/>
  <c r="H116"/>
  <c r="J116"/>
  <c r="F115"/>
  <c r="H115"/>
  <c r="J115"/>
  <c r="F114"/>
  <c r="H114"/>
  <c r="J114"/>
  <c r="F106"/>
  <c r="H106"/>
  <c r="J106"/>
  <c r="F105"/>
  <c r="H105"/>
  <c r="J105"/>
  <c r="F104"/>
  <c r="H104"/>
  <c r="J104"/>
  <c r="F103"/>
  <c r="H103"/>
  <c r="J103"/>
  <c r="F102"/>
  <c r="H102"/>
  <c r="J102"/>
  <c r="F101"/>
  <c r="H101"/>
  <c r="J101"/>
  <c r="F100"/>
  <c r="H100"/>
  <c r="J100"/>
  <c r="F98"/>
  <c r="H98"/>
  <c r="J98"/>
  <c r="F85"/>
  <c r="H85"/>
  <c r="J85"/>
  <c r="F83"/>
  <c r="H83"/>
  <c r="J83"/>
  <c r="F82"/>
  <c r="H82"/>
  <c r="J82"/>
  <c r="F79"/>
  <c r="H79"/>
  <c r="J79"/>
  <c r="F78"/>
  <c r="H78"/>
  <c r="J78"/>
  <c r="F75"/>
  <c r="H75"/>
  <c r="J75"/>
  <c r="F70"/>
  <c r="H70"/>
  <c r="J70"/>
  <c r="F68"/>
  <c r="H68"/>
  <c r="J68"/>
  <c r="F62"/>
  <c r="H62"/>
  <c r="J62"/>
  <c r="F55"/>
  <c r="H55"/>
  <c r="J55"/>
  <c r="F53"/>
  <c r="H53"/>
  <c r="J53"/>
  <c r="F51"/>
  <c r="H51"/>
  <c r="J51"/>
  <c r="F47"/>
  <c r="F6"/>
  <c r="F7"/>
  <c r="H7"/>
  <c r="J7"/>
  <c r="F13"/>
  <c r="H13"/>
  <c r="J13"/>
  <c r="F15"/>
  <c r="H15"/>
  <c r="J15"/>
  <c r="F18"/>
  <c r="H18"/>
  <c r="J18"/>
  <c r="F19"/>
  <c r="H19"/>
  <c r="J19"/>
  <c r="F20"/>
  <c r="H20"/>
  <c r="J20"/>
  <c r="F21"/>
  <c r="H21"/>
  <c r="F22"/>
  <c r="H22"/>
  <c r="J22"/>
  <c r="F23"/>
  <c r="H23"/>
  <c r="J23"/>
  <c r="F26"/>
  <c r="H26"/>
  <c r="J26"/>
  <c r="F27"/>
  <c r="H27"/>
  <c r="J27"/>
  <c r="F28"/>
  <c r="H28"/>
  <c r="J28"/>
  <c r="F30"/>
  <c r="H30"/>
  <c r="J30"/>
  <c r="F31"/>
  <c r="H31"/>
  <c r="J31"/>
  <c r="F32"/>
  <c r="H32"/>
  <c r="J32"/>
  <c r="F33"/>
  <c r="H33"/>
  <c r="J33"/>
  <c r="F34"/>
  <c r="H34"/>
  <c r="J34"/>
  <c r="F41"/>
  <c r="H41"/>
  <c r="J41"/>
  <c r="F41" i="1"/>
  <c r="H19"/>
  <c r="J56" i="15"/>
  <c r="J45"/>
  <c r="J48"/>
  <c r="H48"/>
  <c r="J6"/>
  <c r="H17"/>
  <c r="H54"/>
  <c r="F72" i="1"/>
  <c r="J21" i="7"/>
  <c r="H23" i="11"/>
  <c r="H12"/>
  <c r="H25"/>
  <c r="F57" i="15"/>
  <c r="H47" i="10"/>
  <c r="F108"/>
  <c r="H6"/>
  <c r="F43"/>
  <c r="F110"/>
  <c r="J40" i="8"/>
  <c r="J129"/>
  <c r="H129"/>
  <c r="J6"/>
  <c r="J37"/>
  <c r="J134"/>
  <c r="H37"/>
  <c r="H134"/>
  <c r="H37" i="15"/>
  <c r="H55"/>
  <c r="J24"/>
  <c r="J55"/>
  <c r="H44" i="1"/>
  <c r="H72"/>
  <c r="F58" i="6"/>
  <c r="J14" i="7"/>
  <c r="F25" i="11"/>
  <c r="J27" i="6"/>
  <c r="J47"/>
  <c r="J49"/>
  <c r="H14" i="7"/>
  <c r="J15" i="11"/>
  <c r="J23"/>
  <c r="J8"/>
  <c r="J12"/>
  <c r="J25"/>
  <c r="H27" i="6"/>
  <c r="H47"/>
  <c r="H49"/>
  <c r="J6" i="10"/>
  <c r="J43"/>
  <c r="H43"/>
  <c r="H108"/>
  <c r="J47"/>
  <c r="J108"/>
  <c r="J54" i="15"/>
  <c r="J17"/>
  <c r="J37"/>
  <c r="J57"/>
  <c r="H57"/>
  <c r="J110" i="10"/>
  <c r="H110"/>
  <c r="H41" i="1" l="1"/>
</calcChain>
</file>

<file path=xl/sharedStrings.xml><?xml version="1.0" encoding="utf-8"?>
<sst xmlns="http://schemas.openxmlformats.org/spreadsheetml/2006/main" count="1470" uniqueCount="949">
  <si>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</si>
  <si>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</si>
  <si>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</si>
  <si>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</si>
  <si>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</si>
  <si>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</si>
  <si>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</si>
  <si>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</si>
  <si>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</si>
  <si>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</si>
  <si>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</si>
  <si>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</si>
  <si>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</si>
  <si>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</si>
  <si>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</si>
  <si>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</si>
  <si>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</si>
  <si>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</si>
  <si>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</si>
  <si>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</si>
  <si>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</si>
  <si>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</si>
  <si>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</si>
  <si>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</si>
  <si>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</si>
  <si>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</si>
  <si>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</si>
  <si>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</si>
  <si>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</si>
  <si>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</si>
  <si>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</si>
  <si>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</si>
  <si>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</si>
  <si>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</si>
  <si>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</si>
  <si>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</si>
  <si>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</si>
  <si>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</si>
  <si>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</si>
  <si>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</si>
  <si>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</si>
  <si>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</si>
  <si>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</si>
  <si>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</si>
  <si>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</si>
  <si>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</si>
  <si>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</si>
  <si>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</si>
  <si>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</si>
  <si>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</si>
  <si>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</si>
  <si>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</si>
  <si>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</si>
  <si>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</si>
  <si>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</si>
  <si>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</si>
  <si>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</si>
  <si>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</si>
  <si>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</si>
  <si>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</si>
  <si>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1780.1(f)</t>
  </si>
  <si>
    <t>Relationship or association with RUS employees</t>
  </si>
  <si>
    <t>1780.7(d)</t>
  </si>
  <si>
    <t>Statement on availability to obtain credit elsewhere</t>
  </si>
  <si>
    <t>1780.11(a)(2)</t>
  </si>
  <si>
    <t>Notification of service statement</t>
  </si>
  <si>
    <t>1780.14(a)(3) &amp; (b)(2)</t>
  </si>
  <si>
    <t>Liens on real and chattel property</t>
  </si>
  <si>
    <t>1780.14(b)(2)</t>
  </si>
  <si>
    <t>Financing Statement</t>
  </si>
  <si>
    <t>Public Information</t>
  </si>
  <si>
    <t>1780.33(b)</t>
  </si>
  <si>
    <t>Intergovernmental comments</t>
  </si>
  <si>
    <t>1780.33(c)</t>
  </si>
  <si>
    <t>Preliminary engineering report</t>
  </si>
  <si>
    <t>1780.33(e)</t>
  </si>
  <si>
    <t>Supporting documentation</t>
  </si>
  <si>
    <t>1780.33(h)(5)</t>
  </si>
  <si>
    <t>Certification Regarding Debarment</t>
  </si>
  <si>
    <t>1780.33(h)(6)</t>
  </si>
  <si>
    <t>Certification Regarding Drug-Free Workplace</t>
  </si>
  <si>
    <t>1780.39(b)(1) and (2)</t>
  </si>
  <si>
    <t>Agreements for professional services</t>
  </si>
  <si>
    <t>1780.39(b)(4)</t>
  </si>
  <si>
    <t>Contracts for other services</t>
  </si>
  <si>
    <t>1780.39(c)(5)(i)</t>
  </si>
  <si>
    <t>Positive programs to encourage connections</t>
  </si>
  <si>
    <t>1780.39(c)(3)</t>
  </si>
  <si>
    <t>User agreement</t>
  </si>
  <si>
    <t>1780.39(d)</t>
  </si>
  <si>
    <t>Interim financing</t>
  </si>
  <si>
    <t>1780.39(g)(3)</t>
  </si>
  <si>
    <t>Fidelity or employee dishonesty Bond</t>
  </si>
  <si>
    <t>1780.39(g)(4)</t>
  </si>
  <si>
    <t>Property insurance</t>
  </si>
  <si>
    <t>1780.39(g)(5)</t>
  </si>
  <si>
    <t>General Liability Insurance</t>
  </si>
  <si>
    <t>1780.39(g)(6)</t>
  </si>
  <si>
    <t>Flood Insurance</t>
  </si>
  <si>
    <t>1780.39(g)7)</t>
  </si>
  <si>
    <t>Workman's compensation insurance</t>
  </si>
  <si>
    <t>1780.44(f)</t>
  </si>
  <si>
    <t>Evidence of other funds</t>
  </si>
  <si>
    <t>1780.44(g)(3)</t>
  </si>
  <si>
    <t>Water rights</t>
  </si>
  <si>
    <t>1780.44(g)</t>
  </si>
  <si>
    <t>Appraisal Report</t>
  </si>
  <si>
    <t>1780.44(g)(1)(ii)</t>
  </si>
  <si>
    <t>User Connections</t>
  </si>
  <si>
    <t>1780.44(g)(4)</t>
  </si>
  <si>
    <t>Lease agreement</t>
  </si>
  <si>
    <t>1780.45(a)</t>
  </si>
  <si>
    <t>Notes, bonds, warrants or other contractural obligations</t>
  </si>
  <si>
    <t>1780.45(a)(2)</t>
  </si>
  <si>
    <t>Loan Resolution (Public Bodies)</t>
  </si>
  <si>
    <t>Loan Resolution, Security Agreement</t>
  </si>
  <si>
    <t>1780.47(f)</t>
  </si>
  <si>
    <t>Management report</t>
  </si>
  <si>
    <t>Construction contract forms</t>
  </si>
  <si>
    <t>1780.61(b)</t>
  </si>
  <si>
    <t xml:space="preserve">Borrower attorney's certification of construction contract </t>
  </si>
  <si>
    <t>Sewage treatment and bulk water sales contracts</t>
  </si>
  <si>
    <t>Contracts awarded prior to application</t>
  </si>
  <si>
    <t>1780.76(b)</t>
  </si>
  <si>
    <t>Monitoring construction</t>
  </si>
  <si>
    <t>1780.76(c)</t>
  </si>
  <si>
    <t>Resident Inspector resume</t>
  </si>
  <si>
    <t>1780.76(d)</t>
  </si>
  <si>
    <t>Daily inspection report</t>
  </si>
  <si>
    <t>NON-FORM BURDEN</t>
  </si>
  <si>
    <t>FORMS APPROVED UNDER OTHER OMB NUMBERS</t>
  </si>
  <si>
    <t>1780.44(g)(2)</t>
  </si>
  <si>
    <t>Preliminary Title Opinion</t>
  </si>
  <si>
    <t>RD 1927-9</t>
  </si>
  <si>
    <t>(0575-0147)</t>
  </si>
  <si>
    <t>Final Title Opinion</t>
  </si>
  <si>
    <t>RD 1927-10</t>
  </si>
  <si>
    <t>1780.76(e)</t>
  </si>
  <si>
    <t>Partial Payment Estimate</t>
  </si>
  <si>
    <t>RD 1924-18</t>
  </si>
  <si>
    <t>(0575-0042)</t>
  </si>
  <si>
    <t>1780.76(h)(2)</t>
  </si>
  <si>
    <t>Contract Change Order</t>
  </si>
  <si>
    <t>RD 1924-7</t>
  </si>
  <si>
    <t>1780.33(h)(3)</t>
  </si>
  <si>
    <t>Equal Opportunity Agreement</t>
  </si>
  <si>
    <t>RD 400-1</t>
  </si>
  <si>
    <t>(0575-0018)</t>
  </si>
  <si>
    <t>1780.33(h)(4)</t>
  </si>
  <si>
    <t>Assurance Agreement</t>
  </si>
  <si>
    <t>RD 400-4</t>
  </si>
  <si>
    <t>1780.33(a)</t>
  </si>
  <si>
    <t xml:space="preserve">Application for Federal Assistance </t>
  </si>
  <si>
    <t>SF 424</t>
  </si>
  <si>
    <t>1780.33(h)(1)</t>
  </si>
  <si>
    <t>Operating Budget</t>
  </si>
  <si>
    <t>RD 442-7</t>
  </si>
  <si>
    <t>(0575-0015)</t>
  </si>
  <si>
    <t>1780.41(a)(3)</t>
  </si>
  <si>
    <t>Balance Sheet or Financial Statement</t>
  </si>
  <si>
    <t>RD 442-3</t>
  </si>
  <si>
    <t>1780.29(b)(1)</t>
  </si>
  <si>
    <t>Agreement for Engineering Services</t>
  </si>
  <si>
    <t>1942-19</t>
  </si>
  <si>
    <t>1780.39(f)</t>
  </si>
  <si>
    <t>Resolution of Members or Stockholders</t>
  </si>
  <si>
    <t>RD 1942-8</t>
  </si>
  <si>
    <t>1780.41(a)(6)</t>
  </si>
  <si>
    <t>Letter of Intent to Meet Conditions</t>
  </si>
  <si>
    <t>RD 1942-46</t>
  </si>
  <si>
    <t>1780.44(g)(1)(i)</t>
  </si>
  <si>
    <t>Opinion of Counsel Relative to Right-of-Way and Easements</t>
  </si>
  <si>
    <t>RD 442-22</t>
  </si>
  <si>
    <t>1780.45(b)(1)(ii)</t>
  </si>
  <si>
    <t>Estimate of Funds Needed for 30-Day Period Commencing ____"</t>
  </si>
  <si>
    <t>RD 440-11</t>
  </si>
  <si>
    <t>1780.37(f)</t>
  </si>
  <si>
    <t>Statement of Budget, Income, and Equity</t>
  </si>
  <si>
    <t>RD 442-2</t>
  </si>
  <si>
    <t>Water Purchase Contract</t>
  </si>
  <si>
    <t>RD 442-30</t>
  </si>
  <si>
    <t>Written</t>
  </si>
  <si>
    <t>AD-1047</t>
  </si>
  <si>
    <t>AD-1049</t>
  </si>
  <si>
    <t>0572-0121</t>
  </si>
  <si>
    <t>1780.37(b)</t>
  </si>
  <si>
    <t>Borrower shall maintain accounting records for 3 years</t>
  </si>
  <si>
    <t>TOTAL HOURS THIS COLLECTION</t>
  </si>
  <si>
    <t>(4040-0004)</t>
  </si>
  <si>
    <t xml:space="preserve">SUBTOTAL </t>
  </si>
  <si>
    <t>ARRA Recipient Reporting</t>
  </si>
  <si>
    <t>Bulletin 1780-27</t>
  </si>
  <si>
    <t xml:space="preserve"> Bulletin 1780-28</t>
  </si>
  <si>
    <t>Section of Regulation</t>
  </si>
  <si>
    <t>Title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</si>
  <si>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</si>
  <si>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</si>
  <si>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</si>
  <si>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</si>
  <si>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</si>
  <si>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</si>
  <si>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</si>
  <si>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</si>
  <si>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</si>
  <si>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</si>
  <si>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RECORDKEEPING REQUIREMENTS</t>
  </si>
  <si>
    <t>RECORD KEEPING REQUIREMENTS</t>
  </si>
  <si>
    <t>Form Number</t>
  </si>
  <si>
    <t>Estimated Number of Respondents</t>
  </si>
  <si>
    <t>Reports Filed Annually</t>
  </si>
  <si>
    <t>Total Annual Responses</t>
  </si>
  <si>
    <t>Estimated Number of Man Hours per Response</t>
  </si>
  <si>
    <t>Estimated Total Man Hours</t>
  </si>
  <si>
    <t>Wage Class (per hour)</t>
  </si>
  <si>
    <t>Cost to the Public</t>
  </si>
  <si>
    <t>1942.305, (b)(3)(ii)</t>
  </si>
  <si>
    <t>Evidence of Experience</t>
  </si>
  <si>
    <t>written</t>
  </si>
  <si>
    <t>on occasion</t>
  </si>
  <si>
    <t>1942.305 (b)(iv)(A)</t>
  </si>
  <si>
    <t>Evidence of Commitment by Small Business</t>
  </si>
  <si>
    <t>1942.305 (b)(iv)(B)</t>
  </si>
  <si>
    <t>Evidence of Commitment by Other Funding Sources</t>
  </si>
  <si>
    <t>1942.305 (b)(iv)(C)</t>
  </si>
  <si>
    <t>Evidence Loans are Needed</t>
  </si>
  <si>
    <t>1942.305 (b)(iv)(D)</t>
  </si>
  <si>
    <t>Commitment by Business of Jobs Created/Saved</t>
  </si>
  <si>
    <t>1942.305 (b)(iv)(E)</t>
  </si>
  <si>
    <t>Evidence Project is Covered by a Plan</t>
  </si>
  <si>
    <t>1942.311(a)(2) and Attachment 1</t>
  </si>
  <si>
    <t>Brief Narrative on Selection Priorities</t>
  </si>
  <si>
    <t>Plan to Provide Financial Assistance to Third Parties</t>
  </si>
  <si>
    <t>1942.314 Attachment 1</t>
  </si>
  <si>
    <t>Scope of Work</t>
  </si>
  <si>
    <t>1942.314 (g)</t>
  </si>
  <si>
    <t>Budget</t>
  </si>
  <si>
    <t>Attachment 1- Sec. A II E</t>
  </si>
  <si>
    <t>Intergovernmental Consultations</t>
  </si>
  <si>
    <t>Attachment 1- Sec. A II H 5</t>
  </si>
  <si>
    <t>Request for Appeal</t>
  </si>
  <si>
    <t>letter</t>
  </si>
  <si>
    <t>Attachment 1- Sec A II I 2</t>
  </si>
  <si>
    <t>Evidence of Fidelity Bond Insurance</t>
  </si>
  <si>
    <t>policy</t>
  </si>
  <si>
    <t>Attachment 1- Sec A II J</t>
  </si>
  <si>
    <t>Project Performance Report</t>
  </si>
  <si>
    <t>Attachment 1- Sec A II K</t>
  </si>
  <si>
    <t>Audit Report</t>
  </si>
  <si>
    <t>Totals</t>
  </si>
  <si>
    <t>REPORTING REQUIREMENTS APPROVED UNDER OTHER OMB NUMBERS</t>
  </si>
  <si>
    <t>1942.31 (b) (4)</t>
  </si>
  <si>
    <t>Request for Environmental Information</t>
  </si>
  <si>
    <t>RD 1940-20   (0575-0094)</t>
  </si>
  <si>
    <t>1942-31 (c) (1) (ii)</t>
  </si>
  <si>
    <t>Certificate of Non Relocation and Market Capacity Information Report</t>
  </si>
  <si>
    <t>RD 449-22     (0570-0094)</t>
  </si>
  <si>
    <t>1942.310 (d), Attachment 1 A II D (5)</t>
  </si>
  <si>
    <t>Certification Regarding Drug-Free Workplace Requirements (Grants) Alternative I - for Grantees other than individuals</t>
  </si>
  <si>
    <t>AD - 1049</t>
  </si>
  <si>
    <t>Attachment 1 Sec A II G (c)</t>
  </si>
  <si>
    <t>Certification Regarding Debarment Suspension &amp; Other Resp. Matters  Primary Covered Trans.</t>
  </si>
  <si>
    <t>AD - 1047</t>
  </si>
  <si>
    <t>Attachment 1 Sec A II G (cc)</t>
  </si>
  <si>
    <t>Certification Regarding Debarment, Suspension, Ineligibility and  &amp; Vol. Excl.</t>
  </si>
  <si>
    <t>AD - 1048</t>
  </si>
  <si>
    <t>7 CFR 3018</t>
  </si>
  <si>
    <t>Disclosure of Lobbying Activities</t>
  </si>
  <si>
    <t>1942.311 (a)</t>
  </si>
  <si>
    <t>Application for Federal Assistance</t>
  </si>
  <si>
    <t>SF - 424            (0348-0043)</t>
  </si>
  <si>
    <t>1942.315 (b)</t>
  </si>
  <si>
    <t>RD 1942-46    (0575-0015)</t>
  </si>
  <si>
    <t>Attachment 1. Sec A II D</t>
  </si>
  <si>
    <t>Preapplication for Federal Assistance</t>
  </si>
  <si>
    <t>Attachment 1 Sec A II D 3(a)</t>
  </si>
  <si>
    <t>RD 400-1            (0575-0018)</t>
  </si>
  <si>
    <t>Attachment 1-Sec A II D 3(b)</t>
  </si>
  <si>
    <t>RD 400-4             (0575-0018)</t>
  </si>
  <si>
    <t>Attachment 1- Sec A II I 1</t>
  </si>
  <si>
    <t>Request for Advance or Reimbursement</t>
  </si>
  <si>
    <t>Financial Status Report</t>
  </si>
  <si>
    <t>Federal Cash Transaction Report</t>
  </si>
  <si>
    <t>Reporting of IRP/RDLF Lending Activity</t>
  </si>
  <si>
    <t>RD 1951-4 (0570-0015)</t>
  </si>
  <si>
    <t>Attachment 1- Sec B III I</t>
  </si>
  <si>
    <t>Financial Records</t>
  </si>
  <si>
    <t>Records</t>
  </si>
  <si>
    <t>Attachment 1- Sec B III A</t>
  </si>
  <si>
    <t>Property Records</t>
  </si>
  <si>
    <t>OTHER</t>
  </si>
  <si>
    <t>Buy America</t>
  </si>
  <si>
    <t>Davis Bacon</t>
  </si>
  <si>
    <t>Docket Total</t>
  </si>
  <si>
    <t>Estimated Federal Cost</t>
  </si>
  <si>
    <t>Activity</t>
  </si>
  <si>
    <t>Number</t>
  </si>
  <si>
    <t>No. of Hours</t>
  </si>
  <si>
    <t>Rate</t>
  </si>
  <si>
    <t>Total</t>
  </si>
  <si>
    <t>Review of pre-appliaction materials/eligibility determination</t>
  </si>
  <si>
    <t>Process appliaction/ detyermine funding priority</t>
  </si>
  <si>
    <t>Approve grant and obligate funds</t>
  </si>
  <si>
    <t>Grant closing and servicing</t>
  </si>
  <si>
    <t>National Office reviews</t>
  </si>
  <si>
    <r>
      <t xml:space="preserve">NOTES TO FILE: </t>
    </r>
    <r>
      <rPr>
        <sz val="8"/>
        <rFont val="Arial"/>
        <family val="2"/>
      </rPr>
      <t xml:space="preserve"> Burden estimates based on funding $40 million in RBEG ARRA applications; even though $19.4 million was received in initial ARRA funding.  Additional funding is anticipated from other ARRA Business Programs.  Calculated total of 650 applications, calculating less than 5 percent of the grantees will need to comply with Buy America and or Davis Bacon.</t>
    </r>
  </si>
  <si>
    <t>Section of Regulations</t>
  </si>
  <si>
    <t>Form No. (if any)</t>
  </si>
  <si>
    <t>Estimated No. of Respondents</t>
  </si>
  <si>
    <t>Total Annual Responses (D) X (E)</t>
  </si>
  <si>
    <t>Estimated Total Man Hours     (F) X (G)</t>
  </si>
  <si>
    <t>Wage Class $/hr</t>
  </si>
  <si>
    <t>Total Cost to the Public  (H)x( (I)</t>
  </si>
  <si>
    <t>Reporting Requirements - Forms Approved With This Docket</t>
  </si>
  <si>
    <t>3570.80(a)</t>
  </si>
  <si>
    <t>Community Facilities Grant Agreement</t>
  </si>
  <si>
    <t>3570-3</t>
  </si>
  <si>
    <t>Reporting Requirements - No Forms</t>
  </si>
  <si>
    <t>3570.61(e)</t>
  </si>
  <si>
    <t>Lease/Management Agreement</t>
  </si>
  <si>
    <t>3570.62(d)(4)(v)</t>
  </si>
  <si>
    <t>Interim Financing</t>
  </si>
  <si>
    <t>3570.61(c)</t>
  </si>
  <si>
    <t>Statement of Inability to Obtain Credit Elsewhere</t>
  </si>
  <si>
    <t>3570.65(b)(2)</t>
  </si>
  <si>
    <t>Financial Feasibility Report</t>
  </si>
  <si>
    <t>3570.80 (c)</t>
  </si>
  <si>
    <t>Liens on real property</t>
  </si>
  <si>
    <t>Reporting Requirements - Forms Approved Under Other OMB</t>
  </si>
  <si>
    <t>3570.65(a)</t>
  </si>
  <si>
    <t>RD 400-1       (0575-0018)</t>
  </si>
  <si>
    <t>RD 400-4  (0575-0018)</t>
  </si>
  <si>
    <t>SF-269 (0348-0039)</t>
  </si>
  <si>
    <t>0575-0173</t>
  </si>
  <si>
    <t>Reports</t>
  </si>
  <si>
    <t>Total Annual</t>
  </si>
  <si>
    <t>Est. No. of</t>
  </si>
  <si>
    <t>Est. Total</t>
  </si>
  <si>
    <t>Form No.</t>
  </si>
  <si>
    <t>Filed</t>
  </si>
  <si>
    <t>Responses</t>
  </si>
  <si>
    <t xml:space="preserve"> Man hours</t>
  </si>
  <si>
    <t>Man-hours</t>
  </si>
  <si>
    <t>Class</t>
  </si>
  <si>
    <t>(if Any)</t>
  </si>
  <si>
    <t>Annually</t>
  </si>
  <si>
    <t>(D) x (E)</t>
  </si>
  <si>
    <t>Per Response</t>
  </si>
  <si>
    <t>(F) x (G)</t>
  </si>
  <si>
    <t>(H) x (I)</t>
  </si>
  <si>
    <t>REPORTING REQUIREMENTS - FORMS APPROVED WITH THIS DOCKET</t>
  </si>
  <si>
    <t>1780.23(h)(1); 1942.5(b)(1)(ii)(C); 1951.222(c)(3); 3570.71(h)</t>
  </si>
  <si>
    <t>442-7</t>
  </si>
  <si>
    <t>RHS</t>
  </si>
  <si>
    <t>1780.23(h)(2); 1942.5(b)(1)(ii)(E); 1951.230(a)(9);1955.10(f)(3)(i); &amp; 3570.82</t>
  </si>
  <si>
    <t>442-3</t>
  </si>
  <si>
    <t>1780.29(b)(1), 1942.17(l)(i)</t>
  </si>
  <si>
    <t>1780.29(f); Guide 16 of 1942-A; 3570.61(e)</t>
  </si>
  <si>
    <t>1942-8</t>
  </si>
  <si>
    <t>1780.31(a)(5); 1942.5(a)(1)(ii); 1951.230(f)(2); 4274.350; 1942.315(b); 4284.638(c); 3570.71</t>
  </si>
  <si>
    <t>1942-46</t>
  </si>
  <si>
    <t>1942.17(j)(4)(i)(A); 3570.76</t>
  </si>
  <si>
    <t>Right-of-Way Easement</t>
  </si>
  <si>
    <t>442-20</t>
  </si>
  <si>
    <t>1942.17(j)(4)(i); 3570.76</t>
  </si>
  <si>
    <t>Right-of-Way Certificate</t>
  </si>
  <si>
    <t>442-21</t>
  </si>
  <si>
    <t>1780.34(g)(1)(ii); 1942.17(j)(4)(i); 3570.76</t>
  </si>
  <si>
    <t>Opinion of Counsel Relative to Rights-of-Way</t>
  </si>
  <si>
    <t>442-22</t>
  </si>
  <si>
    <t>1780.35(a)(2); 1942.17(n)(2)</t>
  </si>
  <si>
    <t>1942-47</t>
  </si>
  <si>
    <t>1780.35(a)(2), 1942.17(n)(2)</t>
  </si>
  <si>
    <t>Loan Resolution Security Agreement</t>
  </si>
  <si>
    <t>1942-9</t>
  </si>
  <si>
    <t>1780.35(b)(1)(ii); 1942.17(p)(2)(ii); 1944.235(c)</t>
  </si>
  <si>
    <t>440-11</t>
  </si>
  <si>
    <t>1780.37(f); 1942.17(q)(2)(i)(A);1951.223(b)(1), 1951.230(a)(9); 3570.82</t>
  </si>
  <si>
    <t>442-2</t>
  </si>
  <si>
    <t>1942.8(d)</t>
  </si>
  <si>
    <t>Bond Registration Book</t>
  </si>
  <si>
    <t>442-28</t>
  </si>
  <si>
    <t>1942.17(j)(3)(ii)(B)</t>
  </si>
  <si>
    <t>Position Fidelity Schedule Bond Declarations</t>
  </si>
  <si>
    <t>440-24</t>
  </si>
  <si>
    <t xml:space="preserve">REPORTING REQUIREMENTS - NO FORMS </t>
  </si>
  <si>
    <t>1942.17(c)(2)(vii)</t>
  </si>
  <si>
    <t>Application to Obtain Additional Funding</t>
  </si>
  <si>
    <t>1942.17(b)(3); 3570.61(c)</t>
  </si>
  <si>
    <t>Statement on ability to obtain credit elsewhere</t>
  </si>
  <si>
    <t>1942.17(e)</t>
  </si>
  <si>
    <t>Notification of declination of service</t>
  </si>
  <si>
    <t>1942.17(g)(2)(iii)(A); 3570.80</t>
  </si>
  <si>
    <t>1942.17(g)(3)(i)(B)</t>
  </si>
  <si>
    <t>1942.17(j)(9); 3570.71</t>
  </si>
  <si>
    <t>1942.5(b)(1)(ii)(D) and Guides 6-10; 3570.65</t>
  </si>
  <si>
    <t>Preliminary Architectural or Engineering Report</t>
  </si>
  <si>
    <t>1942.17(l)(1); 3570.71</t>
  </si>
  <si>
    <t>Agreement for professional services</t>
  </si>
  <si>
    <t>1942.17(h)(2)(iii)</t>
  </si>
  <si>
    <t>1942.17(n)(3)</t>
  </si>
  <si>
    <t>1942.17(j)(3)(iii)(A)</t>
  </si>
  <si>
    <t>1942.17(j)(3)(iii)(B)</t>
  </si>
  <si>
    <t>Liability and Property Damage Insurance</t>
  </si>
  <si>
    <t xml:space="preserve">Written </t>
  </si>
  <si>
    <t>1942.17(j)(3)(iii)(D)</t>
  </si>
  <si>
    <t>1942.17(j)(3)(iii)(E)</t>
  </si>
  <si>
    <t>1942.17(n)(6); 3570.80</t>
  </si>
  <si>
    <t>Evidence of Disbursement of other funds</t>
  </si>
  <si>
    <t>1942.17(j)(4)(ii)</t>
  </si>
  <si>
    <t>Acquistion of Land, Easement, Water Rights &amp; Existing Facilities</t>
  </si>
  <si>
    <t>1942.3; 3570.65</t>
  </si>
  <si>
    <t>1942.5(b)(1)(ii)(I); 3570.70</t>
  </si>
  <si>
    <t>Lease/Management agreement</t>
  </si>
  <si>
    <t>1942.17(g)(2)</t>
  </si>
  <si>
    <t>1942.18(e) &amp; Guides 17 thru 19; 3570.76</t>
  </si>
  <si>
    <t>1942.8(g); 3570.80</t>
  </si>
  <si>
    <t>Certification by borrower's attorney</t>
  </si>
  <si>
    <t>1942.18(m); 3570.76</t>
  </si>
  <si>
    <t>1942.18(o)(3); 3570.76</t>
  </si>
  <si>
    <t>1942.18(o)(4); 3570.76</t>
  </si>
  <si>
    <t>1942.5(b)(1)(ii)(G)</t>
  </si>
  <si>
    <t>Evidence that facility cannot be provided by a public body</t>
  </si>
  <si>
    <t>1942.5(b)(1)(ii)(H); 3570.65</t>
  </si>
  <si>
    <t>Financial feasibility report</t>
  </si>
  <si>
    <t>1942.17(b)(4); 3570.65</t>
  </si>
  <si>
    <t>Organizational documents</t>
  </si>
  <si>
    <t>1942.5(a)(1)(ii), 1942.17(f)(1)</t>
  </si>
  <si>
    <t>Borrower request to choose interest rate</t>
  </si>
  <si>
    <t>1942.5(b)(1)(ii)(F)</t>
  </si>
  <si>
    <t>Five Year Financial History</t>
  </si>
  <si>
    <t>Exceptional Community Support and Documentation</t>
  </si>
  <si>
    <t>1942.17(g)(3)(i)(D)</t>
  </si>
  <si>
    <t>Other Security</t>
  </si>
  <si>
    <t>1942.17(j)(3)(iii)(C)</t>
  </si>
  <si>
    <t>Malpractice Insurance</t>
  </si>
  <si>
    <t>1942.17(j)(4)(iii)</t>
  </si>
  <si>
    <t>Land Purchase Contract</t>
  </si>
  <si>
    <t>1942.17(j)(8)</t>
  </si>
  <si>
    <t>Certificate of Need</t>
  </si>
  <si>
    <t>1942.17(k); 3570.70</t>
  </si>
  <si>
    <t>Certification of appropriate regulatory agencies</t>
  </si>
  <si>
    <t>1942.17(r)(1)(ii)(B) &amp; Guide 22</t>
  </si>
  <si>
    <t>Positive Action Plan</t>
  </si>
  <si>
    <t>1942.17(q)(4); 3570.83</t>
  </si>
  <si>
    <t>Audits</t>
  </si>
  <si>
    <t>1942.17(q)(4)(ii)</t>
  </si>
  <si>
    <t>Financial Statements - borrowers under $100,000 gross income</t>
  </si>
  <si>
    <t>1942.18(j)(5)(iv)</t>
  </si>
  <si>
    <t>Utilization of small business &amp; minority owned business</t>
  </si>
  <si>
    <t>1942.18(k)(5); 3570.75</t>
  </si>
  <si>
    <t>Procurement when other than bid or negotiation is used</t>
  </si>
  <si>
    <t>1942.18(l); 3570.76</t>
  </si>
  <si>
    <t>Unconventional contracting methods</t>
  </si>
  <si>
    <t>1942.2(a)(1)(iii); 3570.65(a)(1)</t>
  </si>
  <si>
    <t>State clearinghouse review</t>
  </si>
  <si>
    <t>1942.17(q)(1)(ii)</t>
  </si>
  <si>
    <t>Approval of Audit</t>
  </si>
  <si>
    <t>1942.17(q)(2)(ii)(A); 3570.83</t>
  </si>
  <si>
    <t>Governing body members and terms of office</t>
  </si>
  <si>
    <t>1942.17(q)(1)(iv)</t>
  </si>
  <si>
    <r>
      <t>1942.17(g)(2)(iii)(A)(</t>
    </r>
    <r>
      <rPr>
        <u/>
        <sz val="12"/>
        <rFont val="Arial"/>
        <family val="2"/>
      </rPr>
      <t>9</t>
    </r>
    <r>
      <rPr>
        <sz val="12"/>
        <rFont val="Arial"/>
        <family val="2"/>
      </rPr>
      <t>)(ii)</t>
    </r>
  </si>
  <si>
    <t>REPORTING REQUIREMENTS- FORMS</t>
  </si>
  <si>
    <t>Form No. 
(If Any)</t>
  </si>
  <si>
    <t>Estimated No. of Respondent</t>
  </si>
  <si>
    <t>Total Annual Reponses (D) X (E)</t>
  </si>
  <si>
    <t>Estimated No. of Manhours per Reponse</t>
  </si>
  <si>
    <t>Estimated Total Manhours (F) X (G)</t>
  </si>
  <si>
    <t>Wage Class</t>
  </si>
  <si>
    <t>Total Cost (H) X (I)</t>
  </si>
  <si>
    <t>HB-1-3550, 8.6</t>
  </si>
  <si>
    <t>Notice of Right to Cancel</t>
  </si>
  <si>
    <t>RD 1940-43</t>
  </si>
  <si>
    <t>HB-1-3550, 3.4</t>
  </si>
  <si>
    <t>Borrower's Certification &amp; Authorization</t>
  </si>
  <si>
    <t>RD 3550-1</t>
  </si>
  <si>
    <t>HB-1-3550, 7.19</t>
  </si>
  <si>
    <t>Request for Verification of Gift/Gift Letter</t>
  </si>
  <si>
    <t>RD 3550-2</t>
  </si>
  <si>
    <t>HB-1-3550 &amp; HB-2-3550, 4-E Attachment</t>
  </si>
  <si>
    <t>Employment Certification/Payment Assistance</t>
  </si>
  <si>
    <t>RD 3550-4</t>
  </si>
  <si>
    <t>HB-1-3550, 5.8</t>
  </si>
  <si>
    <t>Notice to Borrower of Special Flood Hazard and Federal Disaster Assistance</t>
  </si>
  <si>
    <t>RD 3550-6</t>
  </si>
  <si>
    <t>HB-1-3550, 8.2</t>
  </si>
  <si>
    <t>Mortgage Loan Commitment</t>
  </si>
  <si>
    <t>RD 3550-7</t>
  </si>
  <si>
    <t>HB-1-3550, 6.6</t>
  </si>
  <si>
    <t>Initial Escrow Account Disclosure Statement</t>
  </si>
  <si>
    <t>RD 3550-9</t>
  </si>
  <si>
    <t>HB-1-3550, 9.13,15</t>
  </si>
  <si>
    <t>Planned Unit/Condominium Rider</t>
  </si>
  <si>
    <t>RD 3550-10&amp;11</t>
  </si>
  <si>
    <t>HB-1-3550, Attachment 8-A</t>
  </si>
  <si>
    <t>Subsidy Repayment Agreement</t>
  </si>
  <si>
    <t>RD 3550-12</t>
  </si>
  <si>
    <t>Authorization Agreement for Preauthorized Payments</t>
  </si>
  <si>
    <t>SF5510</t>
  </si>
  <si>
    <t>Rural Housing Applicant Interview</t>
  </si>
  <si>
    <t>RD 3550-23</t>
  </si>
  <si>
    <t>HB-1-3550, 12.9</t>
  </si>
  <si>
    <t>Grant Agreement (504 Grant)</t>
  </si>
  <si>
    <t>RD 3550-24</t>
  </si>
  <si>
    <t>HB-1-3550, 3.4, 7 CFR 3550.55</t>
  </si>
  <si>
    <t>Application for Rural Housing Assistance (Non-Farm Tract) w/attachment</t>
  </si>
  <si>
    <t>410-4</t>
  </si>
  <si>
    <t>HB-1-3550, 7.18</t>
  </si>
  <si>
    <t>Option to Purchase Ral Property, or Other Standard Sales Contract, with directions and survey</t>
  </si>
  <si>
    <t>440-34</t>
  </si>
  <si>
    <t>HB-1-3550, HB-2-3550, Chapter 4, 7CFR 3550.53 &amp; 3550.54</t>
  </si>
  <si>
    <t>Request for Verification of Employment/Income</t>
  </si>
  <si>
    <t>1910-5 plus oral reverification</t>
  </si>
  <si>
    <t>HB-1-3550. 12.4 &amp; HB-2-3550, 5.5</t>
  </si>
  <si>
    <t>Budget and/or Financial Statement</t>
  </si>
  <si>
    <t>1944-3</t>
  </si>
  <si>
    <t>HB-1-3550 Chapter 4</t>
  </si>
  <si>
    <t>Certification of Disability or Handicap</t>
  </si>
  <si>
    <t>1944-4</t>
  </si>
  <si>
    <t>HB-1-3550, 3550.73</t>
  </si>
  <si>
    <t>RD Manufactured Housing  Dealer- Contractor Application</t>
  </si>
  <si>
    <t>1944-5</t>
  </si>
  <si>
    <t>HB-1-3550, Attachment 3-A</t>
  </si>
  <si>
    <t>Rural Housing Loan Application Package</t>
  </si>
  <si>
    <t>1944-12</t>
  </si>
  <si>
    <t>HB-1-3550, Attachment 8A, HB-2-3550, Chapter 4, , 7.5</t>
  </si>
  <si>
    <t>Payment Assistance/Deferred Mortgage Assistance Agreement or Interest Credit/Deferred Mortgage Agreement</t>
  </si>
  <si>
    <t>1944-14/1944-A14 1944-6/1944-A6 and 1944-B6</t>
  </si>
  <si>
    <t>HB-1-3550, 9.3</t>
  </si>
  <si>
    <t>Application for Conditional Commitment</t>
  </si>
  <si>
    <t>1944-36</t>
  </si>
  <si>
    <t>HB-1-3550, 4.13</t>
  </si>
  <si>
    <t>Landlord's Verification</t>
  </si>
  <si>
    <t>1944-60</t>
  </si>
  <si>
    <t>HB-1-3550, 4.6</t>
  </si>
  <si>
    <t>Request for Verification of Deposit</t>
  </si>
  <si>
    <t>1944-62</t>
  </si>
  <si>
    <t>HB-2-3550, 2.6</t>
  </si>
  <si>
    <t>Direct Payment Plan Change</t>
  </si>
  <si>
    <t>1951-34 or thru automation</t>
  </si>
  <si>
    <t>HB-1-3550, 13.3</t>
  </si>
  <si>
    <t>Reamortization Agreement</t>
  </si>
  <si>
    <t>3550-18</t>
  </si>
  <si>
    <t>HB-1-3550, 6.4</t>
  </si>
  <si>
    <t>Offer to Convey Security with Deed, Lease</t>
  </si>
  <si>
    <t>1955-1</t>
  </si>
  <si>
    <t>HB-1,3550, 16.2</t>
  </si>
  <si>
    <t>Open Real Property Master Listing Agreement</t>
  </si>
  <si>
    <t>1955-42</t>
  </si>
  <si>
    <t>HB-1-3550, 16.8</t>
  </si>
  <si>
    <t>Invitation to Bid and Acceptance-Sale of Real Property by the U.S. Government</t>
  </si>
  <si>
    <t>1955-46</t>
  </si>
  <si>
    <t>HB-1-3550, 16.7</t>
  </si>
  <si>
    <t>Standard Sales Contract or Sale of Real Property by the U.S Government</t>
  </si>
  <si>
    <t>1955-45</t>
  </si>
  <si>
    <t>HB-1-3550, 3.5</t>
  </si>
  <si>
    <t>Truth in Lending Statement</t>
  </si>
  <si>
    <t>1940-41</t>
  </si>
  <si>
    <t>HB-1-3550, Attachment 8A</t>
  </si>
  <si>
    <t>Promissory Note</t>
  </si>
  <si>
    <t>1940-16</t>
  </si>
  <si>
    <t>Real Estate Mortgage or Deed of Trust</t>
  </si>
  <si>
    <t>3550-14 (State)</t>
  </si>
  <si>
    <t xml:space="preserve">Tax Information </t>
  </si>
  <si>
    <t>3550-15</t>
  </si>
  <si>
    <t>HB-2-3550, 7.16</t>
  </si>
  <si>
    <t>Application for Debt Settlement</t>
  </si>
  <si>
    <t>3550-20</t>
  </si>
  <si>
    <t>HB-2-3550, Chapter 4</t>
  </si>
  <si>
    <t>Payment Subsidy Renewal Certification</t>
  </si>
  <si>
    <t>3550-21</t>
  </si>
  <si>
    <t>HB-2-3550, Attachment 8A</t>
  </si>
  <si>
    <t>Assumption Agreement- Single Family Housing</t>
  </si>
  <si>
    <t>3550-22</t>
  </si>
  <si>
    <t>SUBTOTAL</t>
  </si>
  <si>
    <t>Reporting Requirements - Non Forms</t>
  </si>
  <si>
    <t>HB-1-3550,4.1</t>
  </si>
  <si>
    <t>Evidence of Citizenship</t>
  </si>
  <si>
    <t>Various</t>
  </si>
  <si>
    <t>HB-1-3550, 9.16</t>
  </si>
  <si>
    <t>Certified Financial Statement</t>
  </si>
  <si>
    <t>N/A</t>
  </si>
  <si>
    <t>Manufacturer's Certificate of Origin/Contractor's Release</t>
  </si>
  <si>
    <t>Supplemental Information for Mobile/Manufactured Homes</t>
  </si>
  <si>
    <t>HB-1-3550 &amp; HB-2-3550, Attachment 4-E</t>
  </si>
  <si>
    <t>Verification of Income- Applicant's Income Tax Return</t>
  </si>
  <si>
    <t>HB-1-3550, 7.7</t>
  </si>
  <si>
    <t>Documentation pertaining to existing dwelling less than 1-year old</t>
  </si>
  <si>
    <t>HB-1-3550, 4</t>
  </si>
  <si>
    <t>Request for Copy of Credit Report</t>
  </si>
  <si>
    <t>HB-1-3550, 3.13</t>
  </si>
  <si>
    <t>Notification of Continued Interest</t>
  </si>
  <si>
    <t>none</t>
  </si>
  <si>
    <t>HB-1-3550, 3.6</t>
  </si>
  <si>
    <t>Request for Additional Information to Support Eligibility</t>
  </si>
  <si>
    <t>HB-1-3550, 6.14</t>
  </si>
  <si>
    <t>Furnish Documentation of Hazard and Flood Insurance</t>
  </si>
  <si>
    <t>HB-2-3550, 3.11</t>
  </si>
  <si>
    <t>Notification of Insurable Loss</t>
  </si>
  <si>
    <t>HB-2-3550, 2.28</t>
  </si>
  <si>
    <t>Notification of Non-Active Military Duty</t>
  </si>
  <si>
    <t>HB-1-3550, 13.11</t>
  </si>
  <si>
    <t>Authorization to Lease Mineral Rights</t>
  </si>
  <si>
    <t>HB-1-3550, 13.10</t>
  </si>
  <si>
    <t>Request for Subordination</t>
  </si>
  <si>
    <t>HB-1-3550, 13.12</t>
  </si>
  <si>
    <t>Partial Release</t>
  </si>
  <si>
    <t>HB-1-3550, 13.13</t>
  </si>
  <si>
    <t>Authorization to Lease</t>
  </si>
  <si>
    <t>HB-1-3550, 14.6</t>
  </si>
  <si>
    <t>Financial Data to Review for Refinancing</t>
  </si>
  <si>
    <t>HB-1-3550, 14.8</t>
  </si>
  <si>
    <t>Refute Refinance Request</t>
  </si>
  <si>
    <t>Documentation of Inability to Refinance</t>
  </si>
  <si>
    <t>HB-2-3550, 7.4</t>
  </si>
  <si>
    <t>Refute Unauthorized Assistance</t>
  </si>
  <si>
    <t>HB-2-3550, 5.5</t>
  </si>
  <si>
    <t>Request for Moratorium</t>
  </si>
  <si>
    <t>HB-1-3550, Atth. 3-H</t>
  </si>
  <si>
    <t>Credit Score Disclosure</t>
  </si>
  <si>
    <t>HB-2-3550, 7.10</t>
  </si>
  <si>
    <t>Borrower's Request for review of decision to refer for IRS Offset</t>
  </si>
  <si>
    <t>Letter</t>
  </si>
  <si>
    <t>HB-2-3550, 4.6</t>
  </si>
  <si>
    <t>Notification to Agency if circumstances change</t>
  </si>
  <si>
    <t>Phone call or written</t>
  </si>
  <si>
    <t>HB-2-3550, 7.6</t>
  </si>
  <si>
    <t>Repayment Agreement</t>
  </si>
  <si>
    <t>HB-2-3550, 6.5</t>
  </si>
  <si>
    <t>Offer to cure default after acceleration or informal meeting</t>
  </si>
  <si>
    <t>HB-2-3550, 15.3</t>
  </si>
  <si>
    <t>Determination of Abandonment Borrower Location inquiries</t>
  </si>
  <si>
    <t>Oral</t>
  </si>
  <si>
    <t>HB-1-3550, 15.10</t>
  </si>
  <si>
    <t>Lease of custodial property-Lease financial and credit information</t>
  </si>
  <si>
    <t>HB-2-3550, 15.11</t>
  </si>
  <si>
    <t>Lease of inventory for transitional housing</t>
  </si>
  <si>
    <t>HB-1-3550, 14</t>
  </si>
  <si>
    <t>Survey of Lender Criteria &amp; Policies</t>
  </si>
  <si>
    <t>Written/Oral</t>
  </si>
  <si>
    <t>HB-2-3550, 7.7</t>
  </si>
  <si>
    <t>Collection Efforts</t>
  </si>
  <si>
    <t>HB-2-3550, 13.4</t>
  </si>
  <si>
    <t>Disappeared Debtors</t>
  </si>
  <si>
    <t>None</t>
  </si>
  <si>
    <t>HB-2-3550, 7.12</t>
  </si>
  <si>
    <t>Delinquent Adjustment Agreements</t>
  </si>
  <si>
    <t>HB-1-3550, 3.7</t>
  </si>
  <si>
    <t>Withdrawn Application</t>
  </si>
  <si>
    <t>HB-1-3550 7 HB-2-3550, 4.9</t>
  </si>
  <si>
    <t>Third Party Verification of Income including other documentation (pay stubs, W-2, divorce decree, self-employment</t>
  </si>
  <si>
    <t>Chapters 4 of HB-1-3550 &amp; HB-2-3550</t>
  </si>
  <si>
    <t>Verification of Child Care, Medical, or other applicable expenses</t>
  </si>
  <si>
    <t>HB-1-3550, 4.12</t>
  </si>
  <si>
    <t>CAIVRS- Applicant Contact Federal Agency Reporting Delinquent Debt</t>
  </si>
  <si>
    <t>HB-1-3550, 5.11</t>
  </si>
  <si>
    <t>Evidence of Ownership with legal description, survey, directions</t>
  </si>
  <si>
    <t>HB-1-3550, 5.1</t>
  </si>
  <si>
    <t>Assurances of Road Completion</t>
  </si>
  <si>
    <t>HB-1-3550, Attachment 7A</t>
  </si>
  <si>
    <t>Termites, plumbing, sewage, HAC verifications</t>
  </si>
  <si>
    <t>HB-1-3550, 8.3</t>
  </si>
  <si>
    <t>Applicant cancels loan</t>
  </si>
  <si>
    <t>HB-1-3550, 9.8</t>
  </si>
  <si>
    <t>Conditional Commitment Change in Price, Plans, Specifications</t>
  </si>
  <si>
    <t>HB-1-3550, 9.14</t>
  </si>
  <si>
    <t xml:space="preserve">Community Land Trust Documents </t>
  </si>
  <si>
    <t>HB-1-3550, 10.10</t>
  </si>
  <si>
    <t>Firm Loan Commitment from Participating Lender</t>
  </si>
  <si>
    <t>Copies of Security Agreements from Participating Lender</t>
  </si>
  <si>
    <t>HB-1-3550, 16.6</t>
  </si>
  <si>
    <t>Release of DSS Restriction</t>
  </si>
  <si>
    <t>Notification of Leased Property and adequate insurance coverage</t>
  </si>
  <si>
    <t>HB-2-3550, 2.25</t>
  </si>
  <si>
    <t>Decision to Defer Recapture</t>
  </si>
  <si>
    <t>HB-2-3550, 2.23</t>
  </si>
  <si>
    <t>Information to Determine Recapture amount, including appraisals</t>
  </si>
  <si>
    <t>HB-2-3550, 2.31</t>
  </si>
  <si>
    <t>Request for Final Payoff</t>
  </si>
  <si>
    <t>HB-2-3550, 2.10</t>
  </si>
  <si>
    <t>Request to Waive Late or Other Fees</t>
  </si>
  <si>
    <t>HB-1-3550, 7.16</t>
  </si>
  <si>
    <t>Documentation regarding housing related costs in past 6 months or other compensating factors</t>
  </si>
  <si>
    <t>HB-1-3550, 7.20</t>
  </si>
  <si>
    <t>Identification of responsibility for costs of inspections and certifications in sales</t>
  </si>
  <si>
    <t>HB-1-3550, 5.19 and 6.5</t>
  </si>
  <si>
    <t>Decision regarding appraisal fee and tax service fee</t>
  </si>
  <si>
    <t>HB-1-3550, 9.6</t>
  </si>
  <si>
    <t>Modification of Sales Agreements for Conditional Commitments</t>
  </si>
  <si>
    <t>HB-2-3550, Chapter 9, 7.9</t>
  </si>
  <si>
    <t>Borrower's request for records</t>
  </si>
  <si>
    <t>HB-2-3550, 7.9</t>
  </si>
  <si>
    <t>Borrower's offer to repay</t>
  </si>
  <si>
    <t>Borrower's request for a review regarding administrative offset</t>
  </si>
  <si>
    <t>Employee's written agreement for a different repayment schedule</t>
  </si>
  <si>
    <t>REPORTING REQUIREMENTS- FORMS APPROVED UNDER OTHER OMB NUMBERS</t>
  </si>
  <si>
    <t>HB-1-3550, 7.12</t>
  </si>
  <si>
    <t>Application for Settlement of Indebtedness</t>
  </si>
  <si>
    <t>RD 1956-1 (0575-0118)</t>
  </si>
  <si>
    <t>HB-1-3550, 5.22</t>
  </si>
  <si>
    <t>Construction Contract</t>
  </si>
  <si>
    <t>RD 1924-6 (0575-0042)</t>
  </si>
  <si>
    <t>HB-1-3550, 5.24</t>
  </si>
  <si>
    <t>Release by Claimants</t>
  </si>
  <si>
    <t>RD 1924-10 (0575-0042)</t>
  </si>
  <si>
    <t>HB-1-3550, 9.4</t>
  </si>
  <si>
    <t>Affirmative Fair Housing Marketing Plan</t>
  </si>
  <si>
    <t>HUD 935-2 (2529-0013)</t>
  </si>
  <si>
    <t>HB-1-3550, 5.21</t>
  </si>
  <si>
    <t>Description of Materials</t>
  </si>
  <si>
    <t>RD 1924-2 (0575-0042)</t>
  </si>
  <si>
    <t>Affidavit Regarding Work of Improvement</t>
  </si>
  <si>
    <t>RD 1927-5 (0575-0147)</t>
  </si>
  <si>
    <t>Agreement with Prior Lienholder w/narrative</t>
  </si>
  <si>
    <t>RD 1927-8 (0575-0147)</t>
  </si>
  <si>
    <t>RD 1927-9 (0575-0147)</t>
  </si>
  <si>
    <t>RD 1927-10 (0575-0147)</t>
  </si>
  <si>
    <t>Warranty Deed (state) Joint Tenants</t>
  </si>
  <si>
    <t>RD 1927-11 (0575-0147)</t>
  </si>
  <si>
    <t>Warranty Deed (state)</t>
  </si>
  <si>
    <t>RD 1927-12 (0575-0147)</t>
  </si>
  <si>
    <t>Loan Closing Instructions</t>
  </si>
  <si>
    <t>RD 1927-15 (0575-0147)</t>
  </si>
  <si>
    <t>Notification of Loan Closing</t>
  </si>
  <si>
    <t>RD 1927-16 (0575-0147)</t>
  </si>
  <si>
    <t>HB-1-3550, 8.4</t>
  </si>
  <si>
    <t>Certification of Attorney</t>
  </si>
  <si>
    <t>RD 1927-19 (0575-0147)</t>
  </si>
  <si>
    <t>Certification of Tile Insurance</t>
  </si>
  <si>
    <t>RD 1927-20 (0575-0147)</t>
  </si>
  <si>
    <t>Invitation for Bid (Construction Contract</t>
  </si>
  <si>
    <t xml:space="preserve"> (0575-0042)</t>
  </si>
  <si>
    <t>HB-1-3550</t>
  </si>
  <si>
    <t>RD 3550-25</t>
  </si>
  <si>
    <t>HB-1-3550, 5.25</t>
  </si>
  <si>
    <t>Documentation of Construction Complaint/Request for Compensation for Construction Defects</t>
  </si>
  <si>
    <t>RD 1924-4 (0575-0082)</t>
  </si>
  <si>
    <t>RD 400-1 (0575-0018)</t>
  </si>
  <si>
    <t>Compliance Statement</t>
  </si>
  <si>
    <t>RD 400-6 (0575-0018)</t>
  </si>
  <si>
    <t>HB-1-3550,5.23</t>
  </si>
  <si>
    <t>RD 1924-7 (0575-0042)</t>
  </si>
  <si>
    <t>Development Plan</t>
  </si>
  <si>
    <t>RD 1924-1 (0575-0042)</t>
  </si>
  <si>
    <t>HB-1-3550,5.24</t>
  </si>
  <si>
    <t>Certificate of Contractor's Release</t>
  </si>
  <si>
    <t>RD 1924-9 (0575-0042)</t>
  </si>
  <si>
    <t>HB-1-3550, 5.23</t>
  </si>
  <si>
    <t>Inspection Report</t>
  </si>
  <si>
    <t>RD 1924-12 (0575-0042)</t>
  </si>
  <si>
    <t>Builder's Warranty</t>
  </si>
  <si>
    <t>RD 1924-19 (0575-0042)</t>
  </si>
  <si>
    <t>Plan Certification</t>
  </si>
  <si>
    <t>RD 1924-25 (0575-0042)</t>
  </si>
  <si>
    <t>HB-1-3550, 13.5</t>
  </si>
  <si>
    <t>Transfer of Real Estate Security</t>
  </si>
  <si>
    <t>RD 465-5 (0560-0158)</t>
  </si>
  <si>
    <t>Application Reference Letter</t>
  </si>
  <si>
    <t>RD 410-8 (0575)</t>
  </si>
  <si>
    <t>HB-1-3550,13.11</t>
  </si>
  <si>
    <t>Assignment of Income from Real Estate Security</t>
  </si>
  <si>
    <t>RD 443-16 (0575-0109)</t>
  </si>
  <si>
    <t>HB-1-3550,5.8</t>
  </si>
  <si>
    <t>Standard Flood Hazard Determination</t>
  </si>
  <si>
    <t>Drawings/Specifications/Certification</t>
  </si>
  <si>
    <t>Cost Estimates</t>
  </si>
  <si>
    <t>Narrative Description of Work Items</t>
  </si>
  <si>
    <t>Manufacturer's and Builder's Certification</t>
  </si>
  <si>
    <t>HB-1-355O, 5.24</t>
  </si>
  <si>
    <t>Documents for 10-year Warranty</t>
  </si>
  <si>
    <t>Complaints of Construction Defects</t>
  </si>
  <si>
    <t>Owner-Builder Construction Proposal</t>
  </si>
  <si>
    <t>HB-1-3550, 9.17</t>
  </si>
  <si>
    <t>Prerequisites for Modular/Panelized Housing Unit Mfrs.</t>
  </si>
  <si>
    <t>Approval of Modular/Panelized Housing Units</t>
  </si>
  <si>
    <t>HB-1-3550, , 7.15</t>
  </si>
  <si>
    <t>Credit elsewhere (borrower request to seek other credit)</t>
  </si>
  <si>
    <t>Written (0575-0166)</t>
  </si>
  <si>
    <t>HB-1-3550, 14.13</t>
  </si>
  <si>
    <t>Survey of Lender Criteria and Policies (means of gathering information from lenders).</t>
  </si>
  <si>
    <t>Written/Oral (0575-0158)</t>
  </si>
  <si>
    <t>GRAND TOTAL</t>
  </si>
  <si>
    <t>Section of</t>
  </si>
  <si>
    <t>Regulation</t>
  </si>
  <si>
    <t>Wage</t>
  </si>
  <si>
    <t>Cost</t>
  </si>
  <si>
    <t>Respondents</t>
  </si>
  <si>
    <t xml:space="preserve"> REPORTING REQUIREMENTS - FORMS APPROVED WITH THIS DOCKET</t>
  </si>
  <si>
    <t>1942.108(c)</t>
  </si>
  <si>
    <t>Cash Flow Projection</t>
  </si>
  <si>
    <t>1942-52</t>
  </si>
  <si>
    <t>1942.116(b)</t>
  </si>
  <si>
    <t>Applicant's Feasibility Report</t>
  </si>
  <si>
    <t>1942-54</t>
  </si>
  <si>
    <t>1942.128(b)</t>
  </si>
  <si>
    <t>Cash Flow Report (Quarterly)</t>
  </si>
  <si>
    <t>1942-53</t>
  </si>
  <si>
    <t>Cash Flow Report (Annually)</t>
  </si>
  <si>
    <t xml:space="preserve"> REPORTING REQUIREMENTS - NON FORMS </t>
  </si>
  <si>
    <t>1942.106(b)</t>
  </si>
  <si>
    <t>Intergovernmental Review Exemption</t>
  </si>
  <si>
    <t>1942.108(e)</t>
  </si>
  <si>
    <t>Organizational Documents</t>
  </si>
  <si>
    <t>1942.126(b)(1)</t>
  </si>
  <si>
    <t>Preliminary Arch./Engineering Report</t>
  </si>
  <si>
    <t>1942.126(b)(2)</t>
  </si>
  <si>
    <t>Final Plans and Specifications</t>
  </si>
  <si>
    <t>1942.126(l)(2)(ii)&amp;(iii)</t>
  </si>
  <si>
    <t>Construction Reports on Overruns or Savings</t>
  </si>
  <si>
    <t>1942.126(l)(3)</t>
  </si>
  <si>
    <t>Project Inspector Resume</t>
  </si>
  <si>
    <t>Inspection Reports</t>
  </si>
  <si>
    <t>1942.126(d)</t>
  </si>
  <si>
    <t>Construction Contracts</t>
  </si>
  <si>
    <t>REPORTING REQUIREMENTS - FORMS APPROVED UNDER OTHER OMB NUMBERS</t>
  </si>
  <si>
    <t>1942.104(a)</t>
  </si>
  <si>
    <t>Grand Total</t>
  </si>
  <si>
    <t>0570-0022</t>
  </si>
  <si>
    <t>0575-0172</t>
  </si>
  <si>
    <t>0575-0015</t>
  </si>
  <si>
    <t>0575-0120</t>
  </si>
  <si>
    <t>Increase in Form Burden</t>
  </si>
  <si>
    <t>Increase in Written Burden</t>
  </si>
  <si>
    <t xml:space="preserve">Water and Waste Loan and Grant Program </t>
  </si>
  <si>
    <t xml:space="preserve">Rural Business Enterprise Grant Program </t>
  </si>
  <si>
    <t xml:space="preserve">Community Facilities Grant Program </t>
  </si>
  <si>
    <t xml:space="preserve">Community Facilities Loans </t>
  </si>
  <si>
    <t xml:space="preserve">Fire and Rescue Loans </t>
  </si>
  <si>
    <t xml:space="preserve">Rural Housing Loans </t>
  </si>
  <si>
    <t>0575-0078</t>
  </si>
  <si>
    <t>Subtotal</t>
  </si>
  <si>
    <t>Form No.
(if any)</t>
  </si>
  <si>
    <t>Estimated 
No. of
Respondents</t>
  </si>
  <si>
    <t>Reports 
filed
Annually</t>
  </si>
  <si>
    <t>Total
Annual
Responses
(D) x (E)</t>
  </si>
  <si>
    <t>Estimated
No. of
Man-hours
per response</t>
  </si>
  <si>
    <t>Estimated
Total
Man-hours
(F) x (G)</t>
  </si>
  <si>
    <t>Wage
Class</t>
  </si>
  <si>
    <t>Total
Cost
(H) x (I)</t>
  </si>
  <si>
    <t>Section 1980.334</t>
  </si>
  <si>
    <t>Uniform Residential Appraisal Report (Lender)</t>
  </si>
  <si>
    <t xml:space="preserve"> URAR</t>
  </si>
  <si>
    <t>Section 1980.341</t>
  </si>
  <si>
    <t xml:space="preserve">Inspections of Construction (Lender) </t>
  </si>
  <si>
    <t>Written                   New Construction</t>
  </si>
  <si>
    <t>Existing Dwellings</t>
  </si>
  <si>
    <t>Section 1980.366</t>
  </si>
  <si>
    <t>Transfer &amp; Assumption (Lender)</t>
  </si>
  <si>
    <t>Section 1980.370 (d)(2)</t>
  </si>
  <si>
    <t xml:space="preserve">Guaranteed Rural Housing Loan Status Report </t>
  </si>
  <si>
    <t>Electronically</t>
  </si>
  <si>
    <t>Section 1980.370 (d)(1)</t>
  </si>
  <si>
    <t>Guaranteed Rural Housing Borrower Default Status</t>
  </si>
  <si>
    <t>Section 1980.374(d)</t>
  </si>
  <si>
    <t>Servicing Plan</t>
  </si>
  <si>
    <t>Section 1980.376</t>
  </si>
  <si>
    <t>Property Disposition Plan (Lender)</t>
  </si>
  <si>
    <t>Section 1980.390</t>
  </si>
  <si>
    <t>Overpayment Notification (Lender)</t>
  </si>
  <si>
    <t>Section 1980.392</t>
  </si>
  <si>
    <t>Mortgage Credit Certificate (Applicant)</t>
  </si>
  <si>
    <t>NO-FORM TOTAL:</t>
  </si>
  <si>
    <t>Section 1980.309 (e)</t>
  </si>
  <si>
    <t>Guaranteed Rural Housing Lender Record Change</t>
  </si>
  <si>
    <t>Form 1980-11   Initial Loan Sale</t>
  </si>
  <si>
    <t>Transfer of Servicer</t>
  </si>
  <si>
    <t>Forced Transfer</t>
  </si>
  <si>
    <t>Section 1980.309 (d)</t>
  </si>
  <si>
    <t>Agreement for Participation Guaranteed/Insured Loan Programs of the U.S. Government</t>
  </si>
  <si>
    <t>Form 1980-16</t>
  </si>
  <si>
    <t>Section 1980.309 (f)(3)</t>
  </si>
  <si>
    <t>Rural Housing Guarantee Report of Loss</t>
  </si>
  <si>
    <t>Form 1980-20</t>
  </si>
  <si>
    <t>Section 1980.351</t>
  </si>
  <si>
    <t>Request for Reservation of Funds</t>
  </si>
  <si>
    <t>Form 1980-86</t>
  </si>
  <si>
    <t>Section 1980.353 (c)</t>
  </si>
  <si>
    <t>Request for Single Family Housing Loan Guarantee</t>
  </si>
  <si>
    <t xml:space="preserve">Form 1980-21        </t>
  </si>
  <si>
    <t>Section 1980.355</t>
  </si>
  <si>
    <t>Conditional Commitment for SFH Guarantee</t>
  </si>
  <si>
    <t>Form 1980-18</t>
  </si>
  <si>
    <t>Section 1980.361</t>
  </si>
  <si>
    <t>Loan Note Guarantee</t>
  </si>
  <si>
    <t>Form 1980-17</t>
  </si>
  <si>
    <t>Section 1980.390 (f)(2)</t>
  </si>
  <si>
    <t>Master Interest Assistance and Shared Equity Agreement with Promissory Note</t>
  </si>
  <si>
    <t>Form 1980-12 - No Activity at This Time</t>
  </si>
  <si>
    <t>Annual Interest Assistance Agreement</t>
  </si>
  <si>
    <t>Form 1980-13   Borrower</t>
  </si>
  <si>
    <t>Lender</t>
  </si>
  <si>
    <t>FORM TOTAL:</t>
  </si>
  <si>
    <t>Section 1980.317       Section 1980.353 (c)</t>
  </si>
  <si>
    <t>Equal Opportunity Agreement      RD Form 400-1</t>
  </si>
  <si>
    <t>Form RD 400-1    (0575-0018)</t>
  </si>
  <si>
    <t>Section 1980.317</t>
  </si>
  <si>
    <t>Compliance Statement             RD Form 400-6</t>
  </si>
  <si>
    <t>Form RD 400-6   (0575-0018)</t>
  </si>
  <si>
    <t>Section 1980.353 (e)   Section 1980.390 (h)</t>
  </si>
  <si>
    <t>Request for Verification of Employment  RD Form 1910-5</t>
  </si>
  <si>
    <t>Form RD 1910-5   (0575-0172)</t>
  </si>
  <si>
    <t>Section 1980.361 (a)</t>
  </si>
  <si>
    <t>Guaranteed Loan Closing Report  RD Form 1980-19</t>
  </si>
  <si>
    <t>Form RD 1980-19   (0575-0137)</t>
  </si>
  <si>
    <t>SUMMARY</t>
  </si>
  <si>
    <t>FORMS APPROVED UNDER OTHER OMB NUMBERS:</t>
  </si>
  <si>
    <t>TOTAL BURDEN:</t>
  </si>
  <si>
    <t>Written REQ.</t>
  </si>
  <si>
    <t>Form REQ</t>
  </si>
  <si>
    <t>OTHER OMB NOs</t>
  </si>
  <si>
    <t>Total Burden Hours</t>
  </si>
  <si>
    <t>Reporting Requirements (ARRA)</t>
  </si>
  <si>
    <t xml:space="preserve">Water or Waste System Grant Agreement </t>
  </si>
  <si>
    <t>Bulletin 1780-12</t>
  </si>
  <si>
    <t>1780.45( c )</t>
  </si>
  <si>
    <t>1780.47(d)</t>
  </si>
  <si>
    <t>1780-62</t>
  </si>
  <si>
    <t>Water Purchase contract</t>
  </si>
  <si>
    <t>442-30</t>
  </si>
  <si>
    <t>RUS</t>
  </si>
  <si>
    <t>Water and Waste Loan &amp; Grant Program 7 CFR 1780</t>
  </si>
  <si>
    <t xml:space="preserve">RD Consolidated Programs - ARRA Funding </t>
  </si>
  <si>
    <t>SF - 424    (4040-0004)</t>
  </si>
  <si>
    <t>Reporting / Forms</t>
  </si>
  <si>
    <t>Totals:</t>
  </si>
  <si>
    <t xml:space="preserve">SF 424         (4040-0004)       </t>
  </si>
  <si>
    <t>No. of Respon-dents</t>
  </si>
  <si>
    <t>No. of Responses Per Respondent</t>
  </si>
  <si>
    <t xml:space="preserve">Hours per Response </t>
  </si>
  <si>
    <t>Wages Class $/Hr.</t>
  </si>
  <si>
    <r>
      <t xml:space="preserve">Form No(s).       </t>
    </r>
    <r>
      <rPr>
        <b/>
        <sz val="8"/>
        <rFont val="Arial"/>
        <family val="2"/>
      </rPr>
      <t>(if "none" so state)</t>
    </r>
  </si>
  <si>
    <r>
      <t xml:space="preserve">Cost to the Public        </t>
    </r>
    <r>
      <rPr>
        <b/>
        <sz val="9"/>
        <rFont val="Arial"/>
        <family val="2"/>
      </rPr>
      <t>(H) x (I)</t>
    </r>
  </si>
  <si>
    <r>
      <t xml:space="preserve">Total Hours </t>
    </r>
    <r>
      <rPr>
        <b/>
        <sz val="9"/>
        <rFont val="Arial"/>
        <family val="2"/>
      </rPr>
      <t>(f x g)</t>
    </r>
  </si>
  <si>
    <t>FEMA 81-93 (1660-0040)</t>
  </si>
  <si>
    <t>Application for Federal Assistance (For Construction) (OMB 4040-0004)</t>
  </si>
  <si>
    <t xml:space="preserve">SF 424.2 </t>
  </si>
  <si>
    <t>Total Recordkeeping</t>
  </si>
  <si>
    <t xml:space="preserve">Record Keeping </t>
  </si>
  <si>
    <t>Forms Total</t>
  </si>
  <si>
    <t>Non-Forms Total</t>
  </si>
  <si>
    <t>OMB Nos. of Approved Packages</t>
  </si>
  <si>
    <t>Increase in Recordkeeping Hours</t>
  </si>
  <si>
    <t>SF -272          (0348-0003)</t>
  </si>
  <si>
    <t>*Due to rounding the numbers do not add correctly.  This is the correct number.</t>
  </si>
  <si>
    <t>Direct Single Family Housing Loan and Grant Programs *</t>
  </si>
  <si>
    <t xml:space="preserve">REPORTING REQUIREMENTS </t>
  </si>
  <si>
    <t>SF - 270                   (0348-0003)</t>
  </si>
  <si>
    <t>SF - 269                (0348-0039)</t>
  </si>
  <si>
    <t>SF-LLL         (0348-0046)</t>
  </si>
  <si>
    <t>0575-0194</t>
  </si>
</sst>
</file>

<file path=xl/styles.xml><?xml version="1.0" encoding="utf-8"?>
<styleSheet xmlns="http://schemas.openxmlformats.org/spreadsheetml/2006/main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74" formatCode="_(&quot;$&quot;* #,##0_);_(&quot;$&quot;* \(#,##0\);_(&quot;$&quot;* &quot;-&quot;??_);_(@_)"/>
    <numFmt numFmtId="175" formatCode="0.0"/>
    <numFmt numFmtId="176" formatCode="&quot;$&quot;#,##0"/>
    <numFmt numFmtId="179" formatCode="_(* #,##0_);_(* \(#,##0\);_(* &quot;-&quot;??_);_(@_)"/>
    <numFmt numFmtId="186" formatCode="m/d/yy;@"/>
    <numFmt numFmtId="188" formatCode="0.00_);\(0.00\)"/>
  </numFmts>
  <fonts count="5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8"/>
      <name val="Arial"/>
    </font>
    <font>
      <b/>
      <sz val="10"/>
      <color indexed="8"/>
      <name val="TMSRMN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</font>
    <font>
      <b/>
      <sz val="10"/>
      <name val="Albertus Medium"/>
    </font>
    <font>
      <b/>
      <sz val="12"/>
      <name val="Albertus Medium"/>
    </font>
    <font>
      <sz val="12"/>
      <name val="Albertus Medium"/>
      <family val="2"/>
    </font>
    <font>
      <b/>
      <sz val="10"/>
      <name val="Albertus Medium"/>
      <family val="2"/>
    </font>
    <font>
      <b/>
      <sz val="8"/>
      <name val="Arial"/>
    </font>
    <font>
      <b/>
      <sz val="10"/>
      <name val="Arial"/>
    </font>
    <font>
      <b/>
      <u/>
      <sz val="8"/>
      <name val="Arial"/>
      <family val="2"/>
    </font>
    <font>
      <sz val="12"/>
      <name val="Times New Roman"/>
      <family val="1"/>
    </font>
    <font>
      <b/>
      <sz val="9"/>
      <name val="Univers (W1)"/>
      <family val="2"/>
    </font>
    <font>
      <b/>
      <u/>
      <sz val="12"/>
      <name val="Univers (W1)"/>
    </font>
    <font>
      <b/>
      <sz val="10"/>
      <name val="Univers (W1)"/>
      <family val="2"/>
    </font>
    <font>
      <b/>
      <i/>
      <u/>
      <sz val="10"/>
      <name val="Univers (W1)"/>
      <family val="2"/>
    </font>
    <font>
      <i/>
      <u/>
      <sz val="10"/>
      <name val="Arial"/>
    </font>
    <font>
      <b/>
      <sz val="8"/>
      <name val="Univers (W1)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Times New Roman"/>
      <family val="1"/>
    </font>
    <font>
      <sz val="10"/>
      <color indexed="10"/>
      <name val="TMSRMN"/>
    </font>
    <font>
      <sz val="10"/>
      <color indexed="10"/>
      <name val="Arial"/>
    </font>
    <font>
      <sz val="10"/>
      <name val="TMSRMN"/>
    </font>
    <font>
      <b/>
      <sz val="10"/>
      <color indexed="8"/>
      <name val="Arial"/>
      <family val="2"/>
    </font>
    <font>
      <sz val="9"/>
      <name val="Arial"/>
    </font>
    <font>
      <sz val="9"/>
      <color indexed="8"/>
      <name val="TMSRMN"/>
    </font>
    <font>
      <sz val="9"/>
      <color indexed="10"/>
      <name val="Arial"/>
      <family val="2"/>
    </font>
    <font>
      <b/>
      <sz val="8"/>
      <color indexed="8"/>
      <name val="TMSRMN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1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4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6" fillId="0" borderId="5" xfId="0" applyNumberFormat="1" applyFont="1" applyBorder="1" applyProtection="1"/>
    <xf numFmtId="37" fontId="5" fillId="0" borderId="8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7" fillId="0" borderId="11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0" xfId="0" applyNumberFormat="1" applyFont="1" applyBorder="1" applyAlignment="1" applyProtection="1">
      <alignment horizontal="center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3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2" fillId="0" borderId="13" xfId="0" applyNumberFormat="1" applyFont="1" applyBorder="1" applyAlignment="1" applyProtection="1">
      <alignment horizontal="center"/>
    </xf>
    <xf numFmtId="37" fontId="2" fillId="0" borderId="9" xfId="0" applyNumberFormat="1" applyFont="1" applyBorder="1" applyAlignment="1" applyProtection="1">
      <alignment horizontal="center"/>
    </xf>
    <xf numFmtId="37" fontId="3" fillId="0" borderId="12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2" fillId="0" borderId="13" xfId="0" applyNumberFormat="1" applyFont="1" applyBorder="1" applyProtection="1"/>
    <xf numFmtId="37" fontId="10" fillId="0" borderId="9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9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right"/>
    </xf>
    <xf numFmtId="37" fontId="11" fillId="0" borderId="9" xfId="0" applyNumberFormat="1" applyFont="1" applyBorder="1" applyAlignment="1" applyProtection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37" fontId="11" fillId="0" borderId="0" xfId="0" applyNumberFormat="1" applyFont="1" applyBorder="1" applyProtection="1"/>
    <xf numFmtId="37" fontId="11" fillId="0" borderId="13" xfId="0" applyNumberFormat="1" applyFont="1" applyBorder="1" applyAlignment="1" applyProtection="1">
      <alignment wrapText="1"/>
    </xf>
    <xf numFmtId="37" fontId="11" fillId="0" borderId="19" xfId="0" applyNumberFormat="1" applyFont="1" applyBorder="1" applyAlignment="1" applyProtection="1">
      <alignment horizontal="center"/>
    </xf>
    <xf numFmtId="37" fontId="11" fillId="0" borderId="19" xfId="0" applyNumberFormat="1" applyFont="1" applyBorder="1" applyProtection="1"/>
    <xf numFmtId="37" fontId="5" fillId="0" borderId="8" xfId="0" applyNumberFormat="1" applyFont="1" applyBorder="1" applyAlignment="1" applyProtection="1">
      <alignment horizontal="left"/>
    </xf>
    <xf numFmtId="0" fontId="13" fillId="0" borderId="16" xfId="0" applyFont="1" applyBorder="1"/>
    <xf numFmtId="0" fontId="12" fillId="0" borderId="20" xfId="0" applyFont="1" applyBorder="1" applyAlignment="1">
      <alignment wrapText="1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 wrapText="1"/>
    </xf>
    <xf numFmtId="2" fontId="11" fillId="0" borderId="13" xfId="0" applyNumberFormat="1" applyFont="1" applyBorder="1" applyProtection="1"/>
    <xf numFmtId="0" fontId="12" fillId="0" borderId="21" xfId="0" applyFont="1" applyBorder="1" applyAlignment="1"/>
    <xf numFmtId="37" fontId="11" fillId="0" borderId="21" xfId="0" applyNumberFormat="1" applyFont="1" applyBorder="1" applyProtection="1"/>
    <xf numFmtId="0" fontId="14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right"/>
    </xf>
    <xf numFmtId="0" fontId="12" fillId="0" borderId="21" xfId="0" applyFont="1" applyBorder="1" applyAlignment="1">
      <alignment wrapText="1"/>
    </xf>
    <xf numFmtId="0" fontId="12" fillId="0" borderId="21" xfId="0" applyFont="1" applyBorder="1" applyAlignment="1">
      <alignment horizontal="left" wrapText="1"/>
    </xf>
    <xf numFmtId="0" fontId="12" fillId="0" borderId="21" xfId="0" applyFont="1" applyBorder="1" applyAlignment="1">
      <alignment horizontal="center" wrapText="1"/>
    </xf>
    <xf numFmtId="0" fontId="0" fillId="0" borderId="21" xfId="0" applyBorder="1"/>
    <xf numFmtId="0" fontId="0" fillId="0" borderId="5" xfId="0" applyBorder="1"/>
    <xf numFmtId="2" fontId="11" fillId="0" borderId="20" xfId="0" applyNumberFormat="1" applyFont="1" applyBorder="1" applyProtection="1"/>
    <xf numFmtId="0" fontId="0" fillId="0" borderId="0" xfId="0" applyBorder="1"/>
    <xf numFmtId="37" fontId="11" fillId="0" borderId="20" xfId="0" applyNumberFormat="1" applyFont="1" applyBorder="1" applyProtection="1"/>
    <xf numFmtId="39" fontId="11" fillId="0" borderId="13" xfId="0" applyNumberFormat="1" applyFont="1" applyBorder="1" applyProtection="1"/>
    <xf numFmtId="37" fontId="11" fillId="2" borderId="22" xfId="0" applyNumberFormat="1" applyFont="1" applyFill="1" applyBorder="1" applyProtection="1"/>
    <xf numFmtId="37" fontId="11" fillId="0" borderId="22" xfId="0" applyNumberFormat="1" applyFont="1" applyBorder="1" applyProtection="1"/>
    <xf numFmtId="39" fontId="11" fillId="0" borderId="22" xfId="0" applyNumberFormat="1" applyFont="1" applyBorder="1" applyProtection="1"/>
    <xf numFmtId="37" fontId="11" fillId="0" borderId="23" xfId="0" applyNumberFormat="1" applyFont="1" applyBorder="1" applyProtection="1"/>
    <xf numFmtId="2" fontId="11" fillId="0" borderId="22" xfId="0" applyNumberFormat="1" applyFont="1" applyBorder="1" applyProtection="1"/>
    <xf numFmtId="37" fontId="11" fillId="0" borderId="22" xfId="0" applyNumberFormat="1" applyFont="1" applyBorder="1" applyAlignment="1" applyProtection="1">
      <alignment horizontal="center"/>
    </xf>
    <xf numFmtId="0" fontId="11" fillId="0" borderId="22" xfId="0" applyNumberFormat="1" applyFont="1" applyBorder="1" applyAlignment="1" applyProtection="1">
      <alignment horizontal="center"/>
    </xf>
    <xf numFmtId="37" fontId="11" fillId="0" borderId="24" xfId="0" applyNumberFormat="1" applyFont="1" applyBorder="1" applyAlignment="1" applyProtection="1">
      <alignment horizontal="right"/>
    </xf>
    <xf numFmtId="0" fontId="0" fillId="0" borderId="25" xfId="0" applyBorder="1"/>
    <xf numFmtId="37" fontId="0" fillId="0" borderId="25" xfId="0" applyNumberFormat="1" applyBorder="1"/>
    <xf numFmtId="37" fontId="4" fillId="0" borderId="26" xfId="0" applyNumberFormat="1" applyFont="1" applyBorder="1" applyProtection="1"/>
    <xf numFmtId="37" fontId="11" fillId="0" borderId="27" xfId="0" applyNumberFormat="1" applyFont="1" applyBorder="1" applyAlignment="1" applyProtection="1">
      <alignment horizontal="right"/>
    </xf>
    <xf numFmtId="37" fontId="11" fillId="0" borderId="28" xfId="0" applyNumberFormat="1" applyFont="1" applyBorder="1" applyProtection="1"/>
    <xf numFmtId="0" fontId="0" fillId="0" borderId="29" xfId="0" applyBorder="1"/>
    <xf numFmtId="37" fontId="4" fillId="0" borderId="30" xfId="0" applyNumberFormat="1" applyFont="1" applyBorder="1" applyProtection="1"/>
    <xf numFmtId="37" fontId="4" fillId="0" borderId="31" xfId="0" applyNumberFormat="1" applyFont="1" applyBorder="1" applyProtection="1"/>
    <xf numFmtId="37" fontId="11" fillId="0" borderId="32" xfId="0" applyNumberFormat="1" applyFont="1" applyBorder="1" applyProtection="1"/>
    <xf numFmtId="0" fontId="12" fillId="0" borderId="33" xfId="0" applyFont="1" applyBorder="1" applyAlignment="1">
      <alignment horizontal="left" wrapText="1"/>
    </xf>
    <xf numFmtId="0" fontId="12" fillId="0" borderId="33" xfId="0" applyFont="1" applyBorder="1"/>
    <xf numFmtId="0" fontId="0" fillId="0" borderId="34" xfId="0" applyBorder="1"/>
    <xf numFmtId="37" fontId="4" fillId="0" borderId="35" xfId="0" applyNumberFormat="1" applyFont="1" applyBorder="1" applyProtection="1"/>
    <xf numFmtId="0" fontId="0" fillId="0" borderId="36" xfId="0" applyBorder="1"/>
    <xf numFmtId="37" fontId="4" fillId="0" borderId="37" xfId="0" applyNumberFormat="1" applyFont="1" applyBorder="1" applyAlignment="1" applyProtection="1">
      <alignment horizontal="right"/>
    </xf>
    <xf numFmtId="0" fontId="12" fillId="0" borderId="33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37" fontId="11" fillId="0" borderId="33" xfId="0" applyNumberFormat="1" applyFont="1" applyBorder="1" applyProtection="1"/>
    <xf numFmtId="0" fontId="12" fillId="0" borderId="33" xfId="0" quotePrefix="1" applyFont="1" applyBorder="1" applyAlignment="1">
      <alignment horizontal="left" wrapText="1"/>
    </xf>
    <xf numFmtId="37" fontId="11" fillId="0" borderId="38" xfId="0" applyNumberFormat="1" applyFont="1" applyBorder="1" applyProtection="1"/>
    <xf numFmtId="37" fontId="11" fillId="0" borderId="39" xfId="0" applyNumberFormat="1" applyFont="1" applyBorder="1" applyProtection="1"/>
    <xf numFmtId="37" fontId="16" fillId="0" borderId="39" xfId="0" applyNumberFormat="1" applyFont="1" applyBorder="1" applyProtection="1"/>
    <xf numFmtId="2" fontId="16" fillId="0" borderId="39" xfId="0" applyNumberFormat="1" applyFont="1" applyBorder="1" applyProtection="1"/>
    <xf numFmtId="39" fontId="16" fillId="0" borderId="39" xfId="0" applyNumberFormat="1" applyFont="1" applyBorder="1" applyProtection="1"/>
    <xf numFmtId="37" fontId="16" fillId="0" borderId="40" xfId="0" applyNumberFormat="1" applyFont="1" applyBorder="1" applyProtection="1"/>
    <xf numFmtId="0" fontId="11" fillId="0" borderId="13" xfId="0" applyNumberFormat="1" applyFont="1" applyBorder="1" applyAlignment="1" applyProtection="1">
      <alignment horizontal="center"/>
    </xf>
    <xf numFmtId="0" fontId="0" fillId="0" borderId="41" xfId="0" applyBorder="1"/>
    <xf numFmtId="0" fontId="12" fillId="0" borderId="12" xfId="0" applyFont="1" applyBorder="1" applyAlignment="1">
      <alignment horizontal="left"/>
    </xf>
    <xf numFmtId="0" fontId="12" fillId="0" borderId="12" xfId="0" applyFont="1" applyBorder="1"/>
    <xf numFmtId="0" fontId="12" fillId="0" borderId="12" xfId="0" applyFont="1" applyBorder="1" applyAlignment="1">
      <alignment wrapText="1"/>
    </xf>
    <xf numFmtId="0" fontId="12" fillId="0" borderId="12" xfId="0" applyFont="1" applyBorder="1" applyAlignment="1">
      <alignment horizontal="left" wrapText="1"/>
    </xf>
    <xf numFmtId="0" fontId="0" fillId="0" borderId="42" xfId="0" applyBorder="1"/>
    <xf numFmtId="0" fontId="0" fillId="0" borderId="43" xfId="0" applyBorder="1"/>
    <xf numFmtId="0" fontId="12" fillId="0" borderId="5" xfId="0" applyFont="1" applyBorder="1"/>
    <xf numFmtId="37" fontId="11" fillId="0" borderId="44" xfId="0" applyNumberFormat="1" applyFont="1" applyBorder="1" applyProtection="1"/>
    <xf numFmtId="0" fontId="12" fillId="0" borderId="45" xfId="0" applyFont="1" applyBorder="1"/>
    <xf numFmtId="0" fontId="12" fillId="0" borderId="45" xfId="0" applyFont="1" applyBorder="1" applyAlignment="1">
      <alignment horizontal="left" wrapText="1"/>
    </xf>
    <xf numFmtId="0" fontId="12" fillId="0" borderId="45" xfId="0" applyFont="1" applyBorder="1" applyAlignment="1">
      <alignment horizontal="left"/>
    </xf>
    <xf numFmtId="37" fontId="11" fillId="0" borderId="45" xfId="0" applyNumberFormat="1" applyFont="1" applyBorder="1" applyProtection="1"/>
    <xf numFmtId="37" fontId="11" fillId="2" borderId="13" xfId="0" applyNumberFormat="1" applyFont="1" applyFill="1" applyBorder="1" applyAlignment="1" applyProtection="1">
      <alignment horizontal="right"/>
    </xf>
    <xf numFmtId="37" fontId="11" fillId="0" borderId="23" xfId="0" applyNumberFormat="1" applyFont="1" applyBorder="1" applyAlignment="1" applyProtection="1">
      <alignment horizontal="right"/>
    </xf>
    <xf numFmtId="37" fontId="11" fillId="0" borderId="20" xfId="0" applyNumberFormat="1" applyFont="1" applyBorder="1" applyAlignment="1" applyProtection="1">
      <alignment horizontal="right"/>
    </xf>
    <xf numFmtId="37" fontId="16" fillId="0" borderId="46" xfId="0" applyNumberFormat="1" applyFont="1" applyBorder="1" applyAlignment="1" applyProtection="1">
      <alignment horizontal="left"/>
    </xf>
    <xf numFmtId="37" fontId="11" fillId="0" borderId="47" xfId="0" applyNumberFormat="1" applyFont="1" applyBorder="1" applyProtection="1"/>
    <xf numFmtId="0" fontId="12" fillId="0" borderId="48" xfId="0" applyFont="1" applyBorder="1"/>
    <xf numFmtId="37" fontId="11" fillId="0" borderId="49" xfId="0" applyNumberFormat="1" applyFont="1" applyBorder="1" applyProtection="1"/>
    <xf numFmtId="37" fontId="11" fillId="0" borderId="50" xfId="0" applyNumberFormat="1" applyFont="1" applyBorder="1" applyAlignment="1" applyProtection="1">
      <alignment horizontal="right"/>
    </xf>
    <xf numFmtId="0" fontId="12" fillId="0" borderId="5" xfId="0" applyFont="1" applyBorder="1" applyAlignment="1">
      <alignment horizontal="left" wrapText="1"/>
    </xf>
    <xf numFmtId="39" fontId="11" fillId="0" borderId="28" xfId="0" applyNumberFormat="1" applyFont="1" applyBorder="1" applyProtection="1"/>
    <xf numFmtId="37" fontId="16" fillId="0" borderId="8" xfId="0" applyNumberFormat="1" applyFont="1" applyBorder="1" applyAlignment="1" applyProtection="1">
      <alignment horizontal="left"/>
    </xf>
    <xf numFmtId="37" fontId="16" fillId="0" borderId="13" xfId="0" applyNumberFormat="1" applyFont="1" applyBorder="1" applyProtection="1"/>
    <xf numFmtId="2" fontId="16" fillId="0" borderId="13" xfId="0" applyNumberFormat="1" applyFont="1" applyBorder="1" applyProtection="1"/>
    <xf numFmtId="39" fontId="16" fillId="0" borderId="13" xfId="0" applyNumberFormat="1" applyFont="1" applyBorder="1" applyProtection="1"/>
    <xf numFmtId="37" fontId="11" fillId="0" borderId="13" xfId="0" applyNumberFormat="1" applyFont="1" applyFill="1" applyBorder="1" applyProtection="1"/>
    <xf numFmtId="37" fontId="11" fillId="0" borderId="19" xfId="0" applyNumberFormat="1" applyFont="1" applyBorder="1" applyAlignment="1" applyProtection="1">
      <alignment horizontal="right"/>
    </xf>
    <xf numFmtId="0" fontId="18" fillId="0" borderId="0" xfId="0" applyFont="1"/>
    <xf numFmtId="0" fontId="15" fillId="0" borderId="0" xfId="0" applyFont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3" fontId="15" fillId="0" borderId="52" xfId="0" applyNumberFormat="1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2" xfId="0" applyNumberFormat="1" applyFont="1" applyBorder="1" applyAlignment="1">
      <alignment horizontal="center" vertical="center" wrapText="1"/>
    </xf>
    <xf numFmtId="3" fontId="15" fillId="0" borderId="54" xfId="0" applyNumberFormat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left" vertical="center" indent="1"/>
    </xf>
    <xf numFmtId="0" fontId="15" fillId="0" borderId="55" xfId="0" applyFont="1" applyBorder="1" applyAlignment="1">
      <alignment horizontal="left" vertical="center" wrapText="1"/>
    </xf>
    <xf numFmtId="0" fontId="15" fillId="0" borderId="55" xfId="0" applyFont="1" applyBorder="1" applyAlignment="1">
      <alignment vertical="center" wrapText="1"/>
    </xf>
    <xf numFmtId="0" fontId="15" fillId="0" borderId="55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55" xfId="0" applyFont="1" applyBorder="1" applyAlignment="1">
      <alignment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5" xfId="0" applyFont="1" applyBorder="1" applyAlignment="1">
      <alignment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6" fontId="18" fillId="0" borderId="0" xfId="0" applyNumberFormat="1" applyFont="1" applyAlignment="1">
      <alignment horizontal="center" vertical="center" wrapText="1"/>
    </xf>
    <xf numFmtId="42" fontId="18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44" fontId="18" fillId="0" borderId="55" xfId="2" applyFont="1" applyBorder="1" applyAlignment="1">
      <alignment horizontal="center" vertical="center" wrapText="1"/>
    </xf>
    <xf numFmtId="174" fontId="18" fillId="0" borderId="55" xfId="0" applyNumberFormat="1" applyFont="1" applyBorder="1" applyAlignment="1">
      <alignment horizontal="center" vertical="center" wrapText="1"/>
    </xf>
    <xf numFmtId="174" fontId="17" fillId="0" borderId="55" xfId="2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6" fontId="15" fillId="0" borderId="0" xfId="0" applyNumberFormat="1" applyFont="1" applyAlignment="1">
      <alignment horizontal="center" vertical="center" wrapText="1"/>
    </xf>
    <xf numFmtId="42" fontId="15" fillId="0" borderId="0" xfId="0" applyNumberFormat="1" applyFont="1" applyAlignment="1">
      <alignment vertical="center" wrapText="1"/>
    </xf>
    <xf numFmtId="0" fontId="13" fillId="0" borderId="25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3" fontId="20" fillId="0" borderId="25" xfId="0" applyNumberFormat="1" applyFont="1" applyBorder="1" applyAlignment="1">
      <alignment wrapText="1"/>
    </xf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3" fontId="0" fillId="0" borderId="55" xfId="0" applyNumberFormat="1" applyBorder="1" applyAlignment="1">
      <alignment horizontal="center" wrapText="1"/>
    </xf>
    <xf numFmtId="0" fontId="0" fillId="0" borderId="56" xfId="0" applyBorder="1"/>
    <xf numFmtId="0" fontId="0" fillId="0" borderId="57" xfId="0" applyBorder="1" applyAlignment="1">
      <alignment horizontal="center" wrapText="1"/>
    </xf>
    <xf numFmtId="3" fontId="0" fillId="0" borderId="56" xfId="0" applyNumberForma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0" fillId="0" borderId="55" xfId="0" applyBorder="1" applyAlignment="1">
      <alignment wrapText="1"/>
    </xf>
    <xf numFmtId="3" fontId="0" fillId="0" borderId="55" xfId="0" applyNumberFormat="1" applyBorder="1" applyAlignment="1">
      <alignment wrapText="1"/>
    </xf>
    <xf numFmtId="174" fontId="1" fillId="0" borderId="55" xfId="2" applyNumberFormat="1" applyBorder="1" applyAlignment="1">
      <alignment wrapText="1"/>
    </xf>
    <xf numFmtId="174" fontId="0" fillId="0" borderId="55" xfId="0" applyNumberForma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174" fontId="1" fillId="0" borderId="0" xfId="2" applyNumberFormat="1" applyBorder="1" applyAlignment="1">
      <alignment wrapText="1"/>
    </xf>
    <xf numFmtId="174" fontId="0" fillId="0" borderId="0" xfId="0" applyNumberFormat="1" applyBorder="1" applyAlignment="1">
      <alignment wrapText="1"/>
    </xf>
    <xf numFmtId="0" fontId="13" fillId="0" borderId="0" xfId="0" applyFont="1" applyBorder="1" applyAlignment="1"/>
    <xf numFmtId="0" fontId="0" fillId="0" borderId="52" xfId="0" applyBorder="1" applyAlignment="1">
      <alignment wrapText="1"/>
    </xf>
    <xf numFmtId="3" fontId="0" fillId="0" borderId="52" xfId="0" applyNumberFormat="1" applyBorder="1" applyAlignment="1">
      <alignment wrapText="1"/>
    </xf>
    <xf numFmtId="6" fontId="0" fillId="0" borderId="52" xfId="0" applyNumberFormat="1" applyBorder="1" applyAlignment="1">
      <alignment wrapText="1"/>
    </xf>
    <xf numFmtId="0" fontId="0" fillId="0" borderId="54" xfId="0" applyBorder="1" applyAlignment="1">
      <alignment wrapText="1"/>
    </xf>
    <xf numFmtId="3" fontId="0" fillId="0" borderId="54" xfId="0" applyNumberFormat="1" applyBorder="1" applyAlignment="1">
      <alignment wrapText="1"/>
    </xf>
    <xf numFmtId="5" fontId="1" fillId="0" borderId="54" xfId="2" applyNumberFormat="1" applyBorder="1" applyAlignment="1">
      <alignment wrapText="1"/>
    </xf>
    <xf numFmtId="6" fontId="0" fillId="0" borderId="54" xfId="0" applyNumberFormat="1" applyBorder="1" applyAlignment="1">
      <alignment wrapText="1"/>
    </xf>
    <xf numFmtId="5" fontId="1" fillId="0" borderId="55" xfId="2" applyNumberFormat="1" applyBorder="1" applyAlignment="1">
      <alignment wrapText="1"/>
    </xf>
    <xf numFmtId="6" fontId="0" fillId="0" borderId="55" xfId="0" applyNumberFormat="1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6" fontId="0" fillId="0" borderId="0" xfId="0" applyNumberFormat="1" applyAlignment="1">
      <alignment wrapText="1"/>
    </xf>
    <xf numFmtId="0" fontId="0" fillId="0" borderId="55" xfId="0" applyBorder="1" applyAlignment="1">
      <alignment horizontal="left" wrapText="1"/>
    </xf>
    <xf numFmtId="6" fontId="0" fillId="0" borderId="0" xfId="0" applyNumberFormat="1" applyBorder="1" applyAlignment="1">
      <alignment wrapText="1"/>
    </xf>
    <xf numFmtId="0" fontId="13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3" fontId="21" fillId="0" borderId="0" xfId="0" applyNumberFormat="1" applyFont="1" applyBorder="1" applyAlignment="1">
      <alignment wrapText="1"/>
    </xf>
    <xf numFmtId="174" fontId="22" fillId="0" borderId="0" xfId="0" applyNumberFormat="1" applyFont="1" applyBorder="1" applyAlignment="1">
      <alignment horizontal="right" wrapText="1"/>
    </xf>
    <xf numFmtId="0" fontId="19" fillId="0" borderId="58" xfId="0" applyFont="1" applyBorder="1" applyAlignment="1">
      <alignment horizontal="center" wrapText="1"/>
    </xf>
    <xf numFmtId="0" fontId="23" fillId="0" borderId="58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3" fillId="0" borderId="0" xfId="0" applyFont="1" applyAlignment="1">
      <alignment wrapText="1"/>
    </xf>
    <xf numFmtId="0" fontId="19" fillId="0" borderId="0" xfId="0" applyFont="1" applyBorder="1" applyAlignment="1">
      <alignment horizontal="center" wrapText="1"/>
    </xf>
    <xf numFmtId="0" fontId="23" fillId="0" borderId="59" xfId="0" applyFont="1" applyBorder="1" applyAlignment="1">
      <alignment horizontal="left" wrapText="1"/>
    </xf>
    <xf numFmtId="0" fontId="23" fillId="0" borderId="59" xfId="0" applyFont="1" applyBorder="1" applyAlignment="1">
      <alignment horizontal="center" wrapText="1"/>
    </xf>
    <xf numFmtId="3" fontId="23" fillId="0" borderId="59" xfId="1" applyNumberFormat="1" applyFont="1" applyBorder="1" applyAlignment="1">
      <alignment horizontal="center" wrapText="1"/>
    </xf>
    <xf numFmtId="176" fontId="23" fillId="0" borderId="59" xfId="0" applyNumberFormat="1" applyFont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Alignment="1">
      <alignment horizontal="left" wrapText="1"/>
    </xf>
    <xf numFmtId="0" fontId="23" fillId="0" borderId="60" xfId="0" applyFont="1" applyBorder="1" applyAlignment="1">
      <alignment horizontal="left" wrapText="1"/>
    </xf>
    <xf numFmtId="0" fontId="23" fillId="0" borderId="60" xfId="0" applyFont="1" applyBorder="1" applyAlignment="1">
      <alignment horizontal="center" wrapText="1"/>
    </xf>
    <xf numFmtId="3" fontId="23" fillId="0" borderId="60" xfId="1" applyNumberFormat="1" applyFont="1" applyBorder="1" applyAlignment="1">
      <alignment horizontal="center" wrapText="1"/>
    </xf>
    <xf numFmtId="176" fontId="23" fillId="0" borderId="60" xfId="0" applyNumberFormat="1" applyFont="1" applyBorder="1" applyAlignment="1">
      <alignment wrapText="1"/>
    </xf>
    <xf numFmtId="0" fontId="23" fillId="0" borderId="59" xfId="0" applyFont="1" applyBorder="1" applyAlignment="1">
      <alignment wrapText="1"/>
    </xf>
    <xf numFmtId="3" fontId="23" fillId="0" borderId="58" xfId="1" applyNumberFormat="1" applyFont="1" applyBorder="1" applyAlignment="1">
      <alignment horizontal="center" wrapText="1"/>
    </xf>
    <xf numFmtId="0" fontId="23" fillId="0" borderId="61" xfId="0" applyFont="1" applyBorder="1" applyAlignment="1">
      <alignment wrapText="1"/>
    </xf>
    <xf numFmtId="0" fontId="23" fillId="0" borderId="29" xfId="0" applyFont="1" applyBorder="1" applyAlignment="1">
      <alignment horizontal="center" wrapText="1"/>
    </xf>
    <xf numFmtId="3" fontId="23" fillId="0" borderId="62" xfId="1" applyNumberFormat="1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3" fontId="23" fillId="0" borderId="63" xfId="1" applyNumberFormat="1" applyFont="1" applyBorder="1" applyAlignment="1">
      <alignment horizontal="center" wrapText="1"/>
    </xf>
    <xf numFmtId="0" fontId="23" fillId="0" borderId="63" xfId="0" applyFont="1" applyBorder="1" applyAlignment="1">
      <alignment horizontal="left" wrapText="1"/>
    </xf>
    <xf numFmtId="0" fontId="24" fillId="0" borderId="64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3" fontId="23" fillId="0" borderId="59" xfId="0" applyNumberFormat="1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left"/>
    </xf>
    <xf numFmtId="0" fontId="26" fillId="0" borderId="0" xfId="0" applyFont="1"/>
    <xf numFmtId="0" fontId="28" fillId="0" borderId="0" xfId="0" applyFont="1"/>
    <xf numFmtId="0" fontId="29" fillId="0" borderId="0" xfId="0" applyFont="1"/>
    <xf numFmtId="0" fontId="27" fillId="0" borderId="0" xfId="0" applyFont="1" applyAlignment="1">
      <alignment horizontal="left"/>
    </xf>
    <xf numFmtId="0" fontId="17" fillId="0" borderId="55" xfId="0" applyFont="1" applyBorder="1" applyAlignment="1">
      <alignment horizontal="center"/>
    </xf>
    <xf numFmtId="0" fontId="17" fillId="0" borderId="55" xfId="0" applyFont="1" applyBorder="1" applyAlignment="1">
      <alignment horizontal="center" wrapText="1"/>
    </xf>
    <xf numFmtId="0" fontId="17" fillId="0" borderId="0" xfId="0" applyFont="1"/>
    <xf numFmtId="0" fontId="0" fillId="0" borderId="55" xfId="0" applyBorder="1" applyAlignment="1">
      <alignment horizontal="center"/>
    </xf>
    <xf numFmtId="0" fontId="0" fillId="0" borderId="55" xfId="0" applyBorder="1"/>
    <xf numFmtId="179" fontId="1" fillId="0" borderId="55" xfId="1" applyNumberFormat="1" applyBorder="1"/>
    <xf numFmtId="0" fontId="0" fillId="0" borderId="55" xfId="0" applyBorder="1" applyAlignment="1">
      <alignment horizontal="right" wrapText="1"/>
    </xf>
    <xf numFmtId="44" fontId="1" fillId="0" borderId="55" xfId="2" applyBorder="1"/>
    <xf numFmtId="174" fontId="1" fillId="0" borderId="55" xfId="2" applyNumberFormat="1" applyBorder="1"/>
    <xf numFmtId="179" fontId="1" fillId="0" borderId="55" xfId="1" applyNumberFormat="1" applyBorder="1" applyAlignment="1"/>
    <xf numFmtId="3" fontId="0" fillId="0" borderId="55" xfId="0" applyNumberFormat="1" applyBorder="1"/>
    <xf numFmtId="179" fontId="0" fillId="0" borderId="55" xfId="0" applyNumberFormat="1" applyBorder="1"/>
    <xf numFmtId="2" fontId="1" fillId="0" borderId="55" xfId="5" applyNumberFormat="1" applyBorder="1"/>
    <xf numFmtId="2" fontId="0" fillId="0" borderId="55" xfId="0" applyNumberFormat="1" applyBorder="1"/>
    <xf numFmtId="179" fontId="1" fillId="0" borderId="55" xfId="1" applyNumberFormat="1" applyBorder="1" applyAlignment="1">
      <alignment wrapText="1"/>
    </xf>
    <xf numFmtId="174" fontId="1" fillId="0" borderId="55" xfId="2" applyNumberFormat="1" applyFont="1" applyBorder="1"/>
    <xf numFmtId="1" fontId="1" fillId="0" borderId="55" xfId="1" applyNumberFormat="1" applyBorder="1" applyAlignment="1">
      <alignment wrapText="1"/>
    </xf>
    <xf numFmtId="0" fontId="13" fillId="0" borderId="55" xfId="0" applyFont="1" applyBorder="1"/>
    <xf numFmtId="0" fontId="0" fillId="0" borderId="55" xfId="0" applyBorder="1" applyAlignment="1">
      <alignment horizontal="left"/>
    </xf>
    <xf numFmtId="179" fontId="1" fillId="0" borderId="55" xfId="1" applyNumberFormat="1" applyBorder="1" applyAlignment="1">
      <alignment horizontal="right"/>
    </xf>
    <xf numFmtId="0" fontId="0" fillId="0" borderId="55" xfId="0" applyBorder="1" applyAlignment="1">
      <alignment horizontal="right"/>
    </xf>
    <xf numFmtId="179" fontId="1" fillId="0" borderId="55" xfId="1" applyNumberFormat="1" applyBorder="1" applyAlignment="1">
      <alignment horizontal="left"/>
    </xf>
    <xf numFmtId="2" fontId="0" fillId="0" borderId="55" xfId="0" applyNumberFormat="1" applyBorder="1" applyAlignment="1">
      <alignment horizontal="right"/>
    </xf>
    <xf numFmtId="44" fontId="1" fillId="0" borderId="55" xfId="2" applyBorder="1" applyAlignment="1">
      <alignment horizontal="right"/>
    </xf>
    <xf numFmtId="41" fontId="1" fillId="0" borderId="55" xfId="2" applyNumberFormat="1" applyBorder="1" applyAlignment="1">
      <alignment horizontal="left"/>
    </xf>
    <xf numFmtId="44" fontId="0" fillId="0" borderId="55" xfId="0" applyNumberFormat="1" applyBorder="1"/>
    <xf numFmtId="41" fontId="0" fillId="0" borderId="55" xfId="0" applyNumberFormat="1" applyBorder="1"/>
    <xf numFmtId="44" fontId="1" fillId="0" borderId="55" xfId="2" applyFont="1" applyBorder="1"/>
    <xf numFmtId="38" fontId="1" fillId="0" borderId="55" xfId="5" applyNumberFormat="1" applyBorder="1"/>
    <xf numFmtId="40" fontId="1" fillId="0" borderId="55" xfId="5" applyNumberFormat="1" applyBorder="1"/>
    <xf numFmtId="0" fontId="29" fillId="0" borderId="0" xfId="0" applyFont="1" applyAlignment="1">
      <alignment wrapText="1"/>
    </xf>
    <xf numFmtId="0" fontId="1" fillId="0" borderId="55" xfId="5" applyNumberFormat="1" applyBorder="1" applyAlignment="1">
      <alignment horizontal="center"/>
    </xf>
    <xf numFmtId="9" fontId="1" fillId="0" borderId="55" xfId="5" applyBorder="1" applyAlignment="1">
      <alignment horizontal="center"/>
    </xf>
    <xf numFmtId="43" fontId="1" fillId="0" borderId="55" xfId="1" applyBorder="1"/>
    <xf numFmtId="0" fontId="0" fillId="0" borderId="53" xfId="0" applyBorder="1"/>
    <xf numFmtId="0" fontId="0" fillId="0" borderId="54" xfId="0" applyBorder="1"/>
    <xf numFmtId="0" fontId="0" fillId="0" borderId="66" xfId="0" applyBorder="1"/>
    <xf numFmtId="0" fontId="0" fillId="0" borderId="67" xfId="0" applyBorder="1"/>
    <xf numFmtId="179" fontId="13" fillId="0" borderId="55" xfId="1" applyNumberFormat="1" applyFont="1" applyBorder="1"/>
    <xf numFmtId="174" fontId="13" fillId="0" borderId="55" xfId="2" applyNumberFormat="1" applyFont="1" applyBorder="1"/>
    <xf numFmtId="3" fontId="13" fillId="0" borderId="55" xfId="0" applyNumberFormat="1" applyFont="1" applyBorder="1"/>
    <xf numFmtId="179" fontId="13" fillId="0" borderId="55" xfId="0" applyNumberFormat="1" applyFont="1" applyBorder="1"/>
    <xf numFmtId="2" fontId="13" fillId="0" borderId="55" xfId="0" applyNumberFormat="1" applyFont="1" applyBorder="1"/>
    <xf numFmtId="44" fontId="13" fillId="0" borderId="55" xfId="0" applyNumberFormat="1" applyFont="1" applyBorder="1"/>
    <xf numFmtId="0" fontId="31" fillId="0" borderId="58" xfId="0" applyFont="1" applyBorder="1" applyAlignment="1"/>
    <xf numFmtId="0" fontId="31" fillId="0" borderId="58" xfId="0" applyFont="1" applyBorder="1" applyAlignment="1">
      <alignment horizontal="center"/>
    </xf>
    <xf numFmtId="0" fontId="0" fillId="0" borderId="58" xfId="0" applyBorder="1"/>
    <xf numFmtId="0" fontId="17" fillId="0" borderId="58" xfId="0" applyFont="1" applyBorder="1" applyAlignment="1">
      <alignment horizontal="center"/>
    </xf>
    <xf numFmtId="0" fontId="31" fillId="0" borderId="68" xfId="0" applyFont="1" applyBorder="1" applyAlignment="1"/>
    <xf numFmtId="0" fontId="0" fillId="0" borderId="68" xfId="0" applyBorder="1" applyAlignment="1"/>
    <xf numFmtId="0" fontId="31" fillId="0" borderId="68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31" fillId="0" borderId="60" xfId="0" applyFont="1" applyBorder="1" applyAlignment="1"/>
    <xf numFmtId="0" fontId="32" fillId="0" borderId="60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33" fillId="0" borderId="0" xfId="0" quotePrefix="1" applyFont="1" applyAlignment="1">
      <alignment horizontal="left"/>
    </xf>
    <xf numFmtId="0" fontId="18" fillId="0" borderId="0" xfId="0" applyFont="1" applyAlignment="1"/>
    <xf numFmtId="0" fontId="17" fillId="0" borderId="0" xfId="0" applyFont="1" applyAlignment="1"/>
    <xf numFmtId="0" fontId="18" fillId="0" borderId="69" xfId="0" applyFont="1" applyBorder="1" applyAlignment="1">
      <alignment wrapText="1"/>
    </xf>
    <xf numFmtId="0" fontId="18" fillId="0" borderId="70" xfId="0" applyFont="1" applyBorder="1" applyAlignment="1">
      <alignment horizontal="left" wrapText="1"/>
    </xf>
    <xf numFmtId="0" fontId="18" fillId="0" borderId="70" xfId="0" applyFont="1" applyBorder="1" applyAlignment="1">
      <alignment horizontal="center" wrapText="1"/>
    </xf>
    <xf numFmtId="3" fontId="18" fillId="0" borderId="70" xfId="1" applyNumberFormat="1" applyFont="1" applyBorder="1" applyAlignment="1">
      <alignment horizontal="center" wrapText="1"/>
    </xf>
    <xf numFmtId="0" fontId="35" fillId="0" borderId="55" xfId="3" applyNumberFormat="1" applyFont="1" applyBorder="1" applyAlignment="1" applyProtection="1">
      <alignment horizontal="center" wrapText="1"/>
    </xf>
    <xf numFmtId="0" fontId="35" fillId="0" borderId="0" xfId="4" applyFont="1" applyBorder="1" applyAlignment="1" applyProtection="1">
      <alignment horizontal="center"/>
      <protection locked="0"/>
    </xf>
    <xf numFmtId="0" fontId="18" fillId="0" borderId="71" xfId="0" applyFont="1" applyBorder="1" applyAlignment="1">
      <alignment horizontal="center" wrapText="1"/>
    </xf>
    <xf numFmtId="0" fontId="18" fillId="0" borderId="71" xfId="0" applyFont="1" applyBorder="1" applyAlignment="1">
      <alignment wrapText="1"/>
    </xf>
    <xf numFmtId="0" fontId="18" fillId="0" borderId="33" xfId="0" applyFont="1" applyBorder="1" applyAlignment="1">
      <alignment wrapText="1"/>
    </xf>
    <xf numFmtId="0" fontId="18" fillId="0" borderId="21" xfId="0" applyFont="1" applyBorder="1" applyAlignment="1">
      <alignment horizontal="left" wrapText="1"/>
    </xf>
    <xf numFmtId="0" fontId="18" fillId="0" borderId="21" xfId="0" applyFont="1" applyBorder="1" applyAlignment="1">
      <alignment horizontal="center" wrapText="1"/>
    </xf>
    <xf numFmtId="3" fontId="18" fillId="0" borderId="21" xfId="1" applyNumberFormat="1" applyFont="1" applyBorder="1" applyAlignment="1">
      <alignment horizontal="center" wrapText="1"/>
    </xf>
    <xf numFmtId="0" fontId="18" fillId="0" borderId="21" xfId="0" applyFont="1" applyBorder="1" applyAlignment="1">
      <alignment wrapText="1"/>
    </xf>
    <xf numFmtId="0" fontId="18" fillId="0" borderId="54" xfId="0" applyFont="1" applyBorder="1" applyAlignment="1">
      <alignment horizontal="center" wrapText="1"/>
    </xf>
    <xf numFmtId="0" fontId="18" fillId="0" borderId="54" xfId="0" applyFont="1" applyBorder="1" applyAlignment="1">
      <alignment wrapText="1"/>
    </xf>
    <xf numFmtId="0" fontId="18" fillId="0" borderId="55" xfId="0" applyFont="1" applyBorder="1" applyAlignment="1">
      <alignment horizontal="center" wrapText="1"/>
    </xf>
    <xf numFmtId="0" fontId="18" fillId="0" borderId="55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31" xfId="0" applyFont="1" applyBorder="1" applyAlignment="1">
      <alignment horizontal="left" wrapText="1"/>
    </xf>
    <xf numFmtId="0" fontId="18" fillId="0" borderId="31" xfId="0" applyFont="1" applyBorder="1" applyAlignment="1">
      <alignment horizontal="center" wrapText="1"/>
    </xf>
    <xf numFmtId="3" fontId="18" fillId="0" borderId="31" xfId="1" applyNumberFormat="1" applyFont="1" applyBorder="1" applyAlignment="1">
      <alignment horizontal="center" wrapText="1"/>
    </xf>
    <xf numFmtId="3" fontId="18" fillId="0" borderId="73" xfId="1" applyNumberFormat="1" applyFont="1" applyBorder="1" applyAlignment="1">
      <alignment horizontal="center" wrapText="1"/>
    </xf>
    <xf numFmtId="0" fontId="18" fillId="0" borderId="31" xfId="0" applyFont="1" applyBorder="1" applyAlignment="1">
      <alignment wrapText="1"/>
    </xf>
    <xf numFmtId="0" fontId="33" fillId="0" borderId="0" xfId="0" applyFont="1" applyAlignment="1"/>
    <xf numFmtId="3" fontId="18" fillId="0" borderId="0" xfId="1" applyNumberFormat="1" applyFont="1" applyAlignment="1">
      <alignment horizontal="center"/>
    </xf>
    <xf numFmtId="0" fontId="18" fillId="0" borderId="74" xfId="0" applyFont="1" applyBorder="1" applyAlignment="1">
      <alignment horizontal="left" wrapText="1"/>
    </xf>
    <xf numFmtId="3" fontId="18" fillId="0" borderId="71" xfId="1" applyNumberFormat="1" applyFont="1" applyBorder="1" applyAlignment="1">
      <alignment horizontal="center" wrapText="1"/>
    </xf>
    <xf numFmtId="1" fontId="18" fillId="0" borderId="71" xfId="1" applyNumberFormat="1" applyFont="1" applyBorder="1" applyAlignment="1">
      <alignment horizontal="center" wrapText="1"/>
    </xf>
    <xf numFmtId="1" fontId="18" fillId="0" borderId="71" xfId="0" applyNumberFormat="1" applyFont="1" applyBorder="1" applyAlignment="1">
      <alignment horizontal="center" wrapText="1"/>
    </xf>
    <xf numFmtId="0" fontId="18" fillId="0" borderId="75" xfId="0" applyFont="1" applyBorder="1" applyAlignment="1">
      <alignment horizontal="left" wrapText="1"/>
    </xf>
    <xf numFmtId="0" fontId="18" fillId="0" borderId="25" xfId="0" applyFont="1" applyBorder="1" applyAlignment="1">
      <alignment horizontal="left" wrapText="1"/>
    </xf>
    <xf numFmtId="3" fontId="18" fillId="0" borderId="55" xfId="1" applyNumberFormat="1" applyFont="1" applyBorder="1" applyAlignment="1">
      <alignment horizontal="center" wrapText="1"/>
    </xf>
    <xf numFmtId="1" fontId="18" fillId="0" borderId="55" xfId="0" applyNumberFormat="1" applyFont="1" applyBorder="1" applyAlignment="1">
      <alignment horizontal="center" wrapText="1"/>
    </xf>
    <xf numFmtId="0" fontId="18" fillId="0" borderId="76" xfId="0" applyFont="1" applyBorder="1" applyAlignment="1">
      <alignment horizontal="left" wrapText="1"/>
    </xf>
    <xf numFmtId="0" fontId="18" fillId="0" borderId="28" xfId="0" applyFont="1" applyBorder="1" applyAlignment="1">
      <alignment horizontal="left" wrapText="1"/>
    </xf>
    <xf numFmtId="0" fontId="18" fillId="0" borderId="28" xfId="0" applyFont="1" applyBorder="1" applyAlignment="1">
      <alignment horizontal="center" wrapText="1"/>
    </xf>
    <xf numFmtId="3" fontId="18" fillId="0" borderId="28" xfId="1" applyNumberFormat="1" applyFont="1" applyBorder="1" applyAlignment="1">
      <alignment horizontal="center" wrapText="1"/>
    </xf>
    <xf numFmtId="1" fontId="18" fillId="0" borderId="28" xfId="0" applyNumberFormat="1" applyFont="1" applyBorder="1" applyAlignment="1">
      <alignment horizontal="center" wrapText="1"/>
    </xf>
    <xf numFmtId="0" fontId="18" fillId="0" borderId="28" xfId="0" applyFont="1" applyBorder="1" applyAlignment="1">
      <alignment wrapText="1"/>
    </xf>
    <xf numFmtId="0" fontId="18" fillId="0" borderId="54" xfId="0" applyFont="1" applyBorder="1" applyAlignment="1">
      <alignment horizontal="left" wrapText="1"/>
    </xf>
    <xf numFmtId="3" fontId="18" fillId="0" borderId="54" xfId="1" applyNumberFormat="1" applyFont="1" applyBorder="1" applyAlignment="1">
      <alignment horizontal="center" wrapText="1"/>
    </xf>
    <xf numFmtId="1" fontId="18" fillId="0" borderId="54" xfId="1" applyNumberFormat="1" applyFont="1" applyBorder="1" applyAlignment="1">
      <alignment horizontal="center" wrapText="1"/>
    </xf>
    <xf numFmtId="1" fontId="18" fillId="0" borderId="55" xfId="1" applyNumberFormat="1" applyFont="1" applyBorder="1" applyAlignment="1">
      <alignment horizontal="center" wrapText="1"/>
    </xf>
    <xf numFmtId="0" fontId="17" fillId="0" borderId="25" xfId="0" applyFont="1" applyBorder="1" applyAlignment="1">
      <alignment wrapText="1"/>
    </xf>
    <xf numFmtId="0" fontId="18" fillId="0" borderId="25" xfId="0" applyFont="1" applyBorder="1" applyAlignment="1">
      <alignment horizontal="center" wrapText="1"/>
    </xf>
    <xf numFmtId="3" fontId="18" fillId="0" borderId="25" xfId="1" applyNumberFormat="1" applyFont="1" applyBorder="1" applyAlignment="1">
      <alignment horizontal="center" wrapText="1"/>
    </xf>
    <xf numFmtId="1" fontId="18" fillId="0" borderId="25" xfId="1" applyNumberFormat="1" applyFont="1" applyBorder="1" applyAlignment="1">
      <alignment horizontal="center" wrapText="1"/>
    </xf>
    <xf numFmtId="175" fontId="18" fillId="0" borderId="25" xfId="0" applyNumberFormat="1" applyFont="1" applyBorder="1" applyAlignment="1">
      <alignment horizontal="center" wrapText="1"/>
    </xf>
    <xf numFmtId="0" fontId="18" fillId="0" borderId="25" xfId="0" applyFont="1" applyBorder="1" applyAlignment="1">
      <alignment wrapText="1"/>
    </xf>
    <xf numFmtId="0" fontId="18" fillId="0" borderId="77" xfId="0" applyFont="1" applyBorder="1" applyAlignment="1">
      <alignment horizontal="left" wrapText="1"/>
    </xf>
    <xf numFmtId="0" fontId="18" fillId="0" borderId="73" xfId="0" applyFont="1" applyBorder="1" applyAlignment="1">
      <alignment horizontal="left" wrapText="1"/>
    </xf>
    <xf numFmtId="0" fontId="18" fillId="0" borderId="73" xfId="0" applyFont="1" applyBorder="1" applyAlignment="1">
      <alignment horizontal="center" wrapText="1"/>
    </xf>
    <xf numFmtId="1" fontId="18" fillId="0" borderId="73" xfId="1" applyNumberFormat="1" applyFont="1" applyBorder="1" applyAlignment="1">
      <alignment horizontal="center" wrapText="1"/>
    </xf>
    <xf numFmtId="175" fontId="18" fillId="0" borderId="73" xfId="0" applyNumberFormat="1" applyFont="1" applyBorder="1" applyAlignment="1">
      <alignment horizontal="center" wrapText="1"/>
    </xf>
    <xf numFmtId="0" fontId="18" fillId="0" borderId="73" xfId="0" applyFont="1" applyBorder="1" applyAlignment="1">
      <alignment wrapText="1"/>
    </xf>
    <xf numFmtId="0" fontId="17" fillId="0" borderId="55" xfId="0" applyFont="1" applyBorder="1" applyAlignment="1">
      <alignment horizontal="left" wrapText="1"/>
    </xf>
    <xf numFmtId="3" fontId="18" fillId="0" borderId="55" xfId="0" applyNumberFormat="1" applyFont="1" applyBorder="1" applyAlignment="1">
      <alignment horizontal="center" wrapText="1"/>
    </xf>
    <xf numFmtId="3" fontId="18" fillId="0" borderId="55" xfId="0" applyNumberFormat="1" applyFont="1" applyBorder="1" applyAlignment="1">
      <alignment wrapText="1"/>
    </xf>
    <xf numFmtId="0" fontId="0" fillId="0" borderId="0" xfId="0" applyAlignment="1"/>
    <xf numFmtId="0" fontId="18" fillId="0" borderId="66" xfId="0" applyFont="1" applyBorder="1" applyAlignment="1">
      <alignment horizontal="left" wrapText="1"/>
    </xf>
    <xf numFmtId="1" fontId="18" fillId="0" borderId="21" xfId="0" applyNumberFormat="1" applyFont="1" applyBorder="1" applyAlignment="1">
      <alignment horizontal="center" wrapText="1"/>
    </xf>
    <xf numFmtId="3" fontId="0" fillId="0" borderId="0" xfId="0" applyNumberFormat="1"/>
    <xf numFmtId="0" fontId="35" fillId="3" borderId="55" xfId="4" applyFont="1" applyFill="1" applyBorder="1" applyAlignment="1" applyProtection="1">
      <alignment horizontal="center" wrapText="1"/>
    </xf>
    <xf numFmtId="0" fontId="35" fillId="3" borderId="55" xfId="4" applyFont="1" applyFill="1" applyBorder="1" applyAlignment="1" applyProtection="1">
      <alignment horizontal="center"/>
    </xf>
    <xf numFmtId="2" fontId="35" fillId="3" borderId="55" xfId="4" applyNumberFormat="1" applyFont="1" applyFill="1" applyBorder="1" applyAlignment="1" applyProtection="1">
      <alignment horizontal="center" wrapText="1"/>
    </xf>
    <xf numFmtId="3" fontId="35" fillId="3" borderId="55" xfId="4" applyNumberFormat="1" applyFont="1" applyFill="1" applyBorder="1" applyAlignment="1" applyProtection="1">
      <alignment horizontal="center" wrapText="1"/>
    </xf>
    <xf numFmtId="0" fontId="35" fillId="3" borderId="55" xfId="3" applyNumberFormat="1" applyFont="1" applyFill="1" applyBorder="1" applyAlignment="1" applyProtection="1">
      <alignment horizontal="center" wrapText="1"/>
    </xf>
    <xf numFmtId="0" fontId="35" fillId="0" borderId="55" xfId="4" applyFont="1" applyBorder="1" applyAlignment="1" applyProtection="1">
      <alignment horizontal="center"/>
    </xf>
    <xf numFmtId="0" fontId="35" fillId="0" borderId="55" xfId="4" applyFont="1" applyFill="1" applyBorder="1" applyAlignment="1" applyProtection="1">
      <alignment horizontal="center"/>
    </xf>
    <xf numFmtId="2" fontId="35" fillId="0" borderId="55" xfId="4" applyNumberFormat="1" applyFont="1" applyBorder="1" applyAlignment="1" applyProtection="1">
      <alignment horizontal="center"/>
    </xf>
    <xf numFmtId="3" fontId="35" fillId="0" borderId="55" xfId="4" applyNumberFormat="1" applyFont="1" applyBorder="1" applyAlignment="1" applyProtection="1">
      <alignment horizontal="center"/>
    </xf>
    <xf numFmtId="0" fontId="35" fillId="0" borderId="0" xfId="4" applyFont="1" applyFill="1" applyBorder="1" applyAlignment="1" applyProtection="1">
      <alignment horizontal="center"/>
      <protection locked="0"/>
    </xf>
    <xf numFmtId="0" fontId="35" fillId="0" borderId="0" xfId="4" applyFont="1" applyBorder="1" applyAlignment="1">
      <alignment horizontal="center"/>
    </xf>
    <xf numFmtId="2" fontId="35" fillId="0" borderId="0" xfId="4" applyNumberFormat="1" applyFont="1" applyBorder="1" applyAlignment="1" applyProtection="1">
      <alignment horizontal="center"/>
      <protection locked="0"/>
    </xf>
    <xf numFmtId="3" fontId="35" fillId="0" borderId="0" xfId="4" applyNumberFormat="1" applyFont="1" applyBorder="1" applyAlignment="1">
      <alignment horizontal="center"/>
    </xf>
    <xf numFmtId="0" fontId="37" fillId="0" borderId="0" xfId="4" applyFont="1" applyAlignment="1" applyProtection="1">
      <alignment horizontal="centerContinuous"/>
      <protection locked="0"/>
    </xf>
    <xf numFmtId="0" fontId="37" fillId="0" borderId="0" xfId="4" applyFont="1" applyFill="1" applyAlignment="1" applyProtection="1">
      <alignment horizontal="centerContinuous"/>
      <protection locked="0"/>
    </xf>
    <xf numFmtId="0" fontId="37" fillId="0" borderId="0" xfId="4" applyFont="1" applyAlignment="1">
      <alignment horizontal="centerContinuous"/>
    </xf>
    <xf numFmtId="2" fontId="37" fillId="0" borderId="0" xfId="4" applyNumberFormat="1" applyFont="1" applyAlignment="1" applyProtection="1">
      <alignment horizontal="centerContinuous"/>
      <protection locked="0"/>
    </xf>
    <xf numFmtId="3" fontId="37" fillId="0" borderId="0" xfId="4" applyNumberFormat="1" applyFont="1" applyAlignment="1">
      <alignment horizontal="centerContinuous"/>
    </xf>
    <xf numFmtId="0" fontId="38" fillId="0" borderId="0" xfId="4" applyFont="1" applyAlignment="1" applyProtection="1">
      <alignment horizontal="centerContinuous"/>
      <protection locked="0"/>
    </xf>
    <xf numFmtId="0" fontId="38" fillId="0" borderId="0" xfId="4" applyFont="1" applyFill="1" applyAlignment="1" applyProtection="1">
      <alignment horizontal="centerContinuous"/>
      <protection locked="0"/>
    </xf>
    <xf numFmtId="0" fontId="38" fillId="0" borderId="0" xfId="4" applyFont="1" applyAlignment="1">
      <alignment horizontal="centerContinuous"/>
    </xf>
    <xf numFmtId="2" fontId="38" fillId="0" borderId="0" xfId="4" applyNumberFormat="1" applyFont="1" applyAlignment="1" applyProtection="1">
      <alignment horizontal="centerContinuous"/>
      <protection locked="0"/>
    </xf>
    <xf numFmtId="3" fontId="38" fillId="0" borderId="0" xfId="4" applyNumberFormat="1" applyFont="1" applyAlignment="1">
      <alignment horizontal="centerContinuous"/>
    </xf>
    <xf numFmtId="0" fontId="39" fillId="0" borderId="0" xfId="0" applyFont="1"/>
    <xf numFmtId="0" fontId="0" fillId="0" borderId="78" xfId="0" applyBorder="1"/>
    <xf numFmtId="0" fontId="32" fillId="0" borderId="79" xfId="0" applyFont="1" applyBorder="1"/>
    <xf numFmtId="0" fontId="32" fillId="0" borderId="80" xfId="0" applyFont="1" applyBorder="1"/>
    <xf numFmtId="0" fontId="0" fillId="0" borderId="0" xfId="0" applyFill="1"/>
    <xf numFmtId="2" fontId="0" fillId="0" borderId="0" xfId="0" applyNumberFormat="1"/>
    <xf numFmtId="0" fontId="35" fillId="0" borderId="0" xfId="4" applyFont="1" applyBorder="1" applyAlignment="1" applyProtection="1">
      <alignment horizontal="center"/>
    </xf>
    <xf numFmtId="0" fontId="35" fillId="0" borderId="0" xfId="4" applyFont="1" applyFill="1" applyBorder="1" applyAlignment="1" applyProtection="1">
      <alignment horizontal="center"/>
    </xf>
    <xf numFmtId="2" fontId="35" fillId="0" borderId="0" xfId="4" applyNumberFormat="1" applyFont="1" applyBorder="1" applyAlignment="1" applyProtection="1">
      <alignment horizontal="center"/>
    </xf>
    <xf numFmtId="3" fontId="35" fillId="0" borderId="0" xfId="4" applyNumberFormat="1" applyFont="1" applyBorder="1" applyAlignment="1" applyProtection="1">
      <alignment horizontal="center"/>
    </xf>
    <xf numFmtId="0" fontId="40" fillId="0" borderId="54" xfId="4" applyFont="1" applyBorder="1" applyAlignment="1" applyProtection="1">
      <alignment horizontal="left" vertical="top" wrapText="1"/>
      <protection locked="0"/>
    </xf>
    <xf numFmtId="0" fontId="41" fillId="0" borderId="79" xfId="0" applyFont="1" applyBorder="1"/>
    <xf numFmtId="8" fontId="13" fillId="0" borderId="0" xfId="4" applyNumberFormat="1" applyFont="1" applyBorder="1" applyAlignment="1" applyProtection="1">
      <alignment horizontal="right" vertical="top"/>
      <protection locked="0"/>
    </xf>
    <xf numFmtId="0" fontId="13" fillId="0" borderId="0" xfId="4" applyFont="1" applyBorder="1" applyAlignment="1" applyProtection="1">
      <alignment horizontal="left" vertical="top" wrapText="1"/>
      <protection locked="0"/>
    </xf>
    <xf numFmtId="0" fontId="13" fillId="0" borderId="0" xfId="4" applyFont="1" applyBorder="1" applyAlignment="1" applyProtection="1">
      <alignment horizontal="center" vertical="top" wrapText="1"/>
      <protection locked="0"/>
    </xf>
    <xf numFmtId="3" fontId="13" fillId="0" borderId="0" xfId="4" quotePrefix="1" applyNumberFormat="1" applyFont="1" applyBorder="1" applyAlignment="1" applyProtection="1">
      <alignment horizontal="right" vertical="top" wrapText="1"/>
      <protection locked="0"/>
    </xf>
    <xf numFmtId="0" fontId="13" fillId="0" borderId="0" xfId="4" applyFont="1" applyFill="1" applyBorder="1" applyAlignment="1" applyProtection="1">
      <alignment horizontal="center" vertical="top" wrapText="1"/>
      <protection locked="0"/>
    </xf>
    <xf numFmtId="3" fontId="13" fillId="0" borderId="0" xfId="4" quotePrefix="1" applyNumberFormat="1" applyFont="1" applyBorder="1" applyAlignment="1">
      <alignment horizontal="right" vertical="top" wrapText="1"/>
    </xf>
    <xf numFmtId="2" fontId="13" fillId="0" borderId="0" xfId="4" quotePrefix="1" applyNumberFormat="1" applyFont="1" applyBorder="1" applyAlignment="1" applyProtection="1">
      <alignment horizontal="center" vertical="top" wrapText="1"/>
      <protection locked="0"/>
    </xf>
    <xf numFmtId="0" fontId="41" fillId="0" borderId="0" xfId="0" applyFont="1"/>
    <xf numFmtId="6" fontId="13" fillId="0" borderId="0" xfId="3" quotePrefix="1" applyNumberFormat="1" applyFont="1" applyBorder="1" applyAlignment="1">
      <alignment horizontal="right" vertical="top" wrapText="1"/>
    </xf>
    <xf numFmtId="0" fontId="41" fillId="0" borderId="56" xfId="0" applyFont="1" applyBorder="1"/>
    <xf numFmtId="0" fontId="41" fillId="0" borderId="81" xfId="0" applyFont="1" applyBorder="1"/>
    <xf numFmtId="3" fontId="42" fillId="4" borderId="61" xfId="4" applyNumberFormat="1" applyFont="1" applyFill="1" applyBorder="1" applyAlignment="1" applyProtection="1">
      <alignment horizontal="centerContinuous" vertical="top"/>
    </xf>
    <xf numFmtId="8" fontId="19" fillId="4" borderId="63" xfId="4" quotePrefix="1" applyNumberFormat="1" applyFont="1" applyFill="1" applyBorder="1" applyAlignment="1" applyProtection="1">
      <alignment horizontal="centerContinuous" vertical="top"/>
    </xf>
    <xf numFmtId="0" fontId="19" fillId="4" borderId="63" xfId="4" applyFont="1" applyFill="1" applyBorder="1" applyAlignment="1" applyProtection="1">
      <alignment horizontal="centerContinuous" vertical="top" wrapText="1"/>
      <protection locked="0"/>
    </xf>
    <xf numFmtId="3" fontId="19" fillId="4" borderId="63" xfId="4" quotePrefix="1" applyNumberFormat="1" applyFont="1" applyFill="1" applyBorder="1" applyAlignment="1" applyProtection="1">
      <alignment horizontal="centerContinuous" vertical="top" wrapText="1"/>
      <protection locked="0"/>
    </xf>
    <xf numFmtId="0" fontId="19" fillId="0" borderId="63" xfId="4" applyFont="1" applyFill="1" applyBorder="1" applyAlignment="1" applyProtection="1">
      <alignment horizontal="centerContinuous" vertical="top" wrapText="1"/>
      <protection locked="0"/>
    </xf>
    <xf numFmtId="3" fontId="19" fillId="4" borderId="63" xfId="4" quotePrefix="1" applyNumberFormat="1" applyFont="1" applyFill="1" applyBorder="1" applyAlignment="1">
      <alignment horizontal="centerContinuous" vertical="top" wrapText="1"/>
    </xf>
    <xf numFmtId="2" fontId="19" fillId="4" borderId="63" xfId="4" quotePrefix="1" applyNumberFormat="1" applyFont="1" applyFill="1" applyBorder="1" applyAlignment="1" applyProtection="1">
      <alignment horizontal="centerContinuous" vertical="top" wrapText="1"/>
      <protection locked="0"/>
    </xf>
    <xf numFmtId="3" fontId="23" fillId="4" borderId="63" xfId="0" applyNumberFormat="1" applyFont="1" applyFill="1" applyBorder="1" applyAlignment="1">
      <alignment horizontal="centerContinuous"/>
    </xf>
    <xf numFmtId="0" fontId="23" fillId="4" borderId="63" xfId="0" applyFont="1" applyFill="1" applyBorder="1" applyAlignment="1">
      <alignment horizontal="centerContinuous"/>
    </xf>
    <xf numFmtId="6" fontId="19" fillId="4" borderId="82" xfId="3" quotePrefix="1" applyNumberFormat="1" applyFont="1" applyFill="1" applyBorder="1" applyAlignment="1" applyProtection="1">
      <alignment horizontal="centerContinuous" vertical="top"/>
    </xf>
    <xf numFmtId="0" fontId="41" fillId="0" borderId="63" xfId="0" applyFont="1" applyBorder="1"/>
    <xf numFmtId="0" fontId="35" fillId="3" borderId="74" xfId="4" applyFont="1" applyFill="1" applyBorder="1" applyAlignment="1" applyProtection="1">
      <alignment horizontal="center" wrapText="1"/>
    </xf>
    <xf numFmtId="0" fontId="35" fillId="3" borderId="71" xfId="4" applyFont="1" applyFill="1" applyBorder="1" applyAlignment="1" applyProtection="1">
      <alignment horizontal="center"/>
    </xf>
    <xf numFmtId="0" fontId="35" fillId="3" borderId="71" xfId="4" applyFont="1" applyFill="1" applyBorder="1" applyAlignment="1" applyProtection="1">
      <alignment horizontal="center" wrapText="1"/>
    </xf>
    <xf numFmtId="2" fontId="35" fillId="3" borderId="71" xfId="4" applyNumberFormat="1" applyFont="1" applyFill="1" applyBorder="1" applyAlignment="1" applyProtection="1">
      <alignment horizontal="center" wrapText="1"/>
    </xf>
    <xf numFmtId="3" fontId="35" fillId="3" borderId="71" xfId="4" applyNumberFormat="1" applyFont="1" applyFill="1" applyBorder="1" applyAlignment="1" applyProtection="1">
      <alignment horizontal="center" wrapText="1"/>
    </xf>
    <xf numFmtId="0" fontId="35" fillId="3" borderId="83" xfId="3" applyNumberFormat="1" applyFont="1" applyFill="1" applyBorder="1" applyAlignment="1" applyProtection="1">
      <alignment horizontal="center" wrapText="1"/>
    </xf>
    <xf numFmtId="0" fontId="0" fillId="0" borderId="63" xfId="0" applyBorder="1"/>
    <xf numFmtId="0" fontId="35" fillId="0" borderId="75" xfId="4" applyFont="1" applyBorder="1" applyAlignment="1" applyProtection="1">
      <alignment horizontal="center"/>
    </xf>
    <xf numFmtId="0" fontId="35" fillId="0" borderId="84" xfId="3" applyNumberFormat="1" applyFont="1" applyBorder="1" applyAlignment="1" applyProtection="1">
      <alignment horizontal="center" wrapText="1"/>
    </xf>
    <xf numFmtId="0" fontId="41" fillId="0" borderId="85" xfId="0" applyFont="1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3" fontId="13" fillId="5" borderId="34" xfId="4" quotePrefix="1" applyNumberFormat="1" applyFont="1" applyFill="1" applyBorder="1" applyAlignment="1" applyProtection="1">
      <alignment horizontal="right" vertical="top"/>
    </xf>
    <xf numFmtId="0" fontId="13" fillId="5" borderId="29" xfId="4" applyFont="1" applyFill="1" applyBorder="1" applyAlignment="1" applyProtection="1">
      <alignment horizontal="center" vertical="top" wrapText="1"/>
      <protection locked="0"/>
    </xf>
    <xf numFmtId="3" fontId="13" fillId="5" borderId="29" xfId="4" quotePrefix="1" applyNumberFormat="1" applyFont="1" applyFill="1" applyBorder="1" applyAlignment="1" applyProtection="1">
      <alignment horizontal="right" vertical="top" wrapText="1"/>
      <protection locked="0"/>
    </xf>
    <xf numFmtId="2" fontId="32" fillId="5" borderId="29" xfId="4" quotePrefix="1" applyNumberFormat="1" applyFont="1" applyFill="1" applyBorder="1" applyAlignment="1" applyProtection="1">
      <alignment horizontal="center" vertical="top" wrapText="1"/>
      <protection locked="0"/>
    </xf>
    <xf numFmtId="0" fontId="32" fillId="5" borderId="29" xfId="0" applyFont="1" applyFill="1" applyBorder="1"/>
    <xf numFmtId="3" fontId="13" fillId="5" borderId="86" xfId="4" quotePrefix="1" applyNumberFormat="1" applyFont="1" applyFill="1" applyBorder="1" applyAlignment="1" applyProtection="1">
      <alignment horizontal="right" vertical="top"/>
    </xf>
    <xf numFmtId="0" fontId="13" fillId="5" borderId="55" xfId="4" applyFont="1" applyFill="1" applyBorder="1" applyAlignment="1" applyProtection="1">
      <alignment horizontal="center" vertical="top" wrapText="1"/>
      <protection locked="0"/>
    </xf>
    <xf numFmtId="3" fontId="13" fillId="5" borderId="55" xfId="4" quotePrefix="1" applyNumberFormat="1" applyFont="1" applyFill="1" applyBorder="1" applyAlignment="1" applyProtection="1">
      <alignment horizontal="right" vertical="top" wrapText="1"/>
      <protection locked="0"/>
    </xf>
    <xf numFmtId="0" fontId="13" fillId="5" borderId="67" xfId="4" applyFont="1" applyFill="1" applyBorder="1" applyAlignment="1" applyProtection="1">
      <alignment horizontal="center" vertical="top" wrapText="1"/>
      <protection locked="0"/>
    </xf>
    <xf numFmtId="2" fontId="32" fillId="5" borderId="67" xfId="4" quotePrefix="1" applyNumberFormat="1" applyFont="1" applyFill="1" applyBorder="1" applyAlignment="1" applyProtection="1">
      <alignment horizontal="center" vertical="top" wrapText="1"/>
      <protection locked="0"/>
    </xf>
    <xf numFmtId="0" fontId="32" fillId="5" borderId="67" xfId="0" applyFont="1" applyFill="1" applyBorder="1"/>
    <xf numFmtId="3" fontId="13" fillId="5" borderId="87" xfId="4" quotePrefix="1" applyNumberFormat="1" applyFont="1" applyFill="1" applyBorder="1" applyAlignment="1" applyProtection="1">
      <alignment horizontal="right" vertical="top"/>
    </xf>
    <xf numFmtId="0" fontId="13" fillId="5" borderId="66" xfId="4" applyFont="1" applyFill="1" applyBorder="1" applyAlignment="1" applyProtection="1">
      <alignment horizontal="center" vertical="top" wrapText="1"/>
      <protection locked="0"/>
    </xf>
    <xf numFmtId="3" fontId="13" fillId="5" borderId="66" xfId="4" quotePrefix="1" applyNumberFormat="1" applyFont="1" applyFill="1" applyBorder="1" applyAlignment="1" applyProtection="1">
      <alignment horizontal="right" vertical="top" wrapText="1"/>
      <protection locked="0"/>
    </xf>
    <xf numFmtId="2" fontId="32" fillId="5" borderId="66" xfId="4" quotePrefix="1" applyNumberFormat="1" applyFont="1" applyFill="1" applyBorder="1" applyAlignment="1" applyProtection="1">
      <alignment horizontal="center" vertical="top" wrapText="1"/>
      <protection locked="0"/>
    </xf>
    <xf numFmtId="0" fontId="32" fillId="5" borderId="66" xfId="0" applyFont="1" applyFill="1" applyBorder="1"/>
    <xf numFmtId="3" fontId="13" fillId="5" borderId="88" xfId="4" quotePrefix="1" applyNumberFormat="1" applyFont="1" applyFill="1" applyBorder="1" applyAlignment="1" applyProtection="1">
      <alignment horizontal="right" vertical="top"/>
    </xf>
    <xf numFmtId="0" fontId="13" fillId="5" borderId="89" xfId="4" applyFont="1" applyFill="1" applyBorder="1" applyAlignment="1" applyProtection="1">
      <alignment horizontal="center" vertical="top" wrapText="1"/>
      <protection locked="0"/>
    </xf>
    <xf numFmtId="3" fontId="13" fillId="5" borderId="89" xfId="4" quotePrefix="1" applyNumberFormat="1" applyFont="1" applyFill="1" applyBorder="1" applyAlignment="1" applyProtection="1">
      <alignment horizontal="right" vertical="top" wrapText="1"/>
      <protection locked="0"/>
    </xf>
    <xf numFmtId="0" fontId="32" fillId="5" borderId="89" xfId="0" applyFont="1" applyFill="1" applyBorder="1"/>
    <xf numFmtId="37" fontId="44" fillId="0" borderId="13" xfId="0" applyNumberFormat="1" applyFont="1" applyBorder="1" applyProtection="1"/>
    <xf numFmtId="37" fontId="44" fillId="0" borderId="9" xfId="0" applyNumberFormat="1" applyFont="1" applyBorder="1" applyProtection="1"/>
    <xf numFmtId="0" fontId="45" fillId="0" borderId="0" xfId="0" applyFont="1"/>
    <xf numFmtId="37" fontId="46" fillId="0" borderId="13" xfId="0" applyNumberFormat="1" applyFont="1" applyBorder="1" applyAlignment="1" applyProtection="1">
      <alignment wrapText="1"/>
    </xf>
    <xf numFmtId="37" fontId="46" fillId="0" borderId="13" xfId="0" applyNumberFormat="1" applyFont="1" applyBorder="1" applyProtection="1"/>
    <xf numFmtId="2" fontId="46" fillId="0" borderId="13" xfId="0" applyNumberFormat="1" applyFont="1" applyBorder="1" applyProtection="1"/>
    <xf numFmtId="37" fontId="46" fillId="0" borderId="21" xfId="0" applyNumberFormat="1" applyFont="1" applyBorder="1" applyProtection="1"/>
    <xf numFmtId="0" fontId="12" fillId="0" borderId="21" xfId="0" applyFont="1" applyBorder="1"/>
    <xf numFmtId="0" fontId="0" fillId="0" borderId="20" xfId="0" applyBorder="1"/>
    <xf numFmtId="0" fontId="0" fillId="0" borderId="90" xfId="0" applyBorder="1"/>
    <xf numFmtId="37" fontId="47" fillId="0" borderId="11" xfId="0" applyNumberFormat="1" applyFont="1" applyBorder="1" applyProtection="1"/>
    <xf numFmtId="186" fontId="8" fillId="0" borderId="11" xfId="0" applyNumberFormat="1" applyFont="1" applyBorder="1" applyAlignment="1" applyProtection="1">
      <alignment horizontal="center"/>
    </xf>
    <xf numFmtId="37" fontId="16" fillId="0" borderId="44" xfId="0" applyNumberFormat="1" applyFont="1" applyBorder="1" applyProtection="1"/>
    <xf numFmtId="37" fontId="16" fillId="0" borderId="91" xfId="0" applyNumberFormat="1" applyFont="1" applyBorder="1" applyProtection="1"/>
    <xf numFmtId="0" fontId="48" fillId="0" borderId="55" xfId="0" applyFont="1" applyBorder="1" applyAlignment="1">
      <alignment horizontal="left" vertical="center" wrapText="1"/>
    </xf>
    <xf numFmtId="0" fontId="48" fillId="0" borderId="55" xfId="0" applyFont="1" applyBorder="1" applyAlignment="1">
      <alignment vertical="center" wrapText="1"/>
    </xf>
    <xf numFmtId="0" fontId="48" fillId="0" borderId="55" xfId="0" applyFont="1" applyBorder="1" applyAlignment="1">
      <alignment horizontal="center" vertical="center" wrapText="1"/>
    </xf>
    <xf numFmtId="3" fontId="48" fillId="0" borderId="55" xfId="0" applyNumberFormat="1" applyFont="1" applyBorder="1" applyAlignment="1">
      <alignment horizontal="center" vertical="center" wrapText="1"/>
    </xf>
    <xf numFmtId="6" fontId="48" fillId="0" borderId="55" xfId="0" applyNumberFormat="1" applyFont="1" applyBorder="1" applyAlignment="1">
      <alignment horizontal="center" vertical="center" wrapText="1"/>
    </xf>
    <xf numFmtId="42" fontId="48" fillId="0" borderId="55" xfId="0" applyNumberFormat="1" applyFont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55" xfId="0" applyFont="1" applyBorder="1" applyAlignment="1">
      <alignment vertical="center" wrapText="1"/>
    </xf>
    <xf numFmtId="0" fontId="12" fillId="0" borderId="55" xfId="0" applyFont="1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55" xfId="0" applyFont="1" applyBorder="1" applyAlignment="1">
      <alignment vertical="center" wrapText="1"/>
    </xf>
    <xf numFmtId="3" fontId="20" fillId="0" borderId="55" xfId="0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6" fontId="20" fillId="0" borderId="55" xfId="0" applyNumberFormat="1" applyFont="1" applyBorder="1" applyAlignment="1">
      <alignment horizontal="center" vertical="center" wrapText="1"/>
    </xf>
    <xf numFmtId="42" fontId="20" fillId="0" borderId="55" xfId="0" applyNumberFormat="1" applyFont="1" applyBorder="1" applyAlignment="1">
      <alignment horizontal="center" vertical="center" wrapText="1"/>
    </xf>
    <xf numFmtId="37" fontId="49" fillId="0" borderId="55" xfId="0" applyNumberFormat="1" applyFont="1" applyBorder="1" applyAlignment="1" applyProtection="1">
      <alignment horizontal="center" vertical="center"/>
    </xf>
    <xf numFmtId="0" fontId="18" fillId="0" borderId="57" xfId="0" applyFont="1" applyBorder="1" applyAlignment="1">
      <alignment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6" xfId="0" applyFont="1" applyBorder="1" applyAlignment="1">
      <alignment vertical="center" wrapText="1"/>
    </xf>
    <xf numFmtId="3" fontId="18" fillId="0" borderId="56" xfId="0" applyNumberFormat="1" applyFont="1" applyBorder="1" applyAlignment="1">
      <alignment horizontal="center" vertical="center" wrapText="1"/>
    </xf>
    <xf numFmtId="6" fontId="18" fillId="0" borderId="56" xfId="0" applyNumberFormat="1" applyFont="1" applyBorder="1" applyAlignment="1">
      <alignment horizontal="center" vertical="center" wrapText="1"/>
    </xf>
    <xf numFmtId="42" fontId="18" fillId="0" borderId="67" xfId="0" applyNumberFormat="1" applyFont="1" applyBorder="1" applyAlignment="1">
      <alignment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6" xfId="0" applyFont="1" applyBorder="1" applyAlignment="1">
      <alignment vertical="center" wrapText="1"/>
    </xf>
    <xf numFmtId="0" fontId="15" fillId="0" borderId="56" xfId="0" applyFont="1" applyBorder="1" applyAlignment="1">
      <alignment horizontal="center" vertical="center" wrapText="1"/>
    </xf>
    <xf numFmtId="3" fontId="15" fillId="0" borderId="56" xfId="0" applyNumberFormat="1" applyFont="1" applyBorder="1" applyAlignment="1">
      <alignment horizontal="center" vertical="center" wrapText="1"/>
    </xf>
    <xf numFmtId="6" fontId="15" fillId="0" borderId="56" xfId="0" applyNumberFormat="1" applyFont="1" applyBorder="1" applyAlignment="1">
      <alignment horizontal="center" vertical="center" wrapText="1"/>
    </xf>
    <xf numFmtId="42" fontId="15" fillId="0" borderId="67" xfId="0" applyNumberFormat="1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 indent="1"/>
    </xf>
    <xf numFmtId="0" fontId="17" fillId="0" borderId="57" xfId="0" applyFont="1" applyBorder="1" applyAlignment="1">
      <alignment horizontal="left" vertical="center" wrapText="1" indent="1"/>
    </xf>
    <xf numFmtId="0" fontId="13" fillId="0" borderId="55" xfId="0" applyFont="1" applyBorder="1" applyAlignment="1">
      <alignment vertical="center" wrapText="1"/>
    </xf>
    <xf numFmtId="0" fontId="13" fillId="0" borderId="55" xfId="0" applyFont="1" applyBorder="1" applyAlignment="1">
      <alignment horizontal="center" vertical="center" wrapText="1"/>
    </xf>
    <xf numFmtId="6" fontId="12" fillId="0" borderId="55" xfId="0" applyNumberFormat="1" applyFont="1" applyBorder="1" applyAlignment="1">
      <alignment horizontal="center" vertical="center" wrapText="1"/>
    </xf>
    <xf numFmtId="42" fontId="12" fillId="0" borderId="5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0" fillId="0" borderId="55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2" fillId="0" borderId="92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20" fillId="0" borderId="78" xfId="0" applyFont="1" applyBorder="1" applyAlignment="1">
      <alignment horizontal="center" vertical="center" wrapText="1"/>
    </xf>
    <xf numFmtId="3" fontId="20" fillId="0" borderId="78" xfId="0" applyNumberFormat="1" applyFont="1" applyBorder="1" applyAlignment="1">
      <alignment horizontal="right" vertical="center" wrapText="1"/>
    </xf>
    <xf numFmtId="6" fontId="20" fillId="0" borderId="78" xfId="0" applyNumberFormat="1" applyFont="1" applyBorder="1" applyAlignment="1">
      <alignment horizontal="center" vertical="center" wrapText="1"/>
    </xf>
    <xf numFmtId="42" fontId="20" fillId="0" borderId="29" xfId="0" applyNumberFormat="1" applyFont="1" applyBorder="1" applyAlignment="1">
      <alignment vertical="center" wrapText="1"/>
    </xf>
    <xf numFmtId="0" fontId="12" fillId="0" borderId="9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vertical="center" wrapText="1"/>
    </xf>
    <xf numFmtId="6" fontId="20" fillId="0" borderId="0" xfId="0" applyNumberFormat="1" applyFont="1" applyBorder="1" applyAlignment="1">
      <alignment horizontal="center" vertical="center" wrapText="1"/>
    </xf>
    <xf numFmtId="42" fontId="20" fillId="0" borderId="66" xfId="0" applyNumberFormat="1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20" fillId="0" borderId="52" xfId="0" applyFont="1" applyBorder="1" applyAlignment="1">
      <alignment horizontal="center" vertical="center" wrapText="1"/>
    </xf>
    <xf numFmtId="3" fontId="20" fillId="0" borderId="52" xfId="0" applyNumberFormat="1" applyFont="1" applyBorder="1" applyAlignment="1">
      <alignment horizontal="right" vertical="center" wrapText="1"/>
    </xf>
    <xf numFmtId="6" fontId="20" fillId="0" borderId="52" xfId="0" applyNumberFormat="1" applyFont="1" applyBorder="1" applyAlignment="1">
      <alignment horizontal="center" vertical="center" wrapText="1"/>
    </xf>
    <xf numFmtId="42" fontId="20" fillId="0" borderId="53" xfId="0" applyNumberFormat="1" applyFont="1" applyBorder="1" applyAlignment="1">
      <alignment vertical="center" wrapText="1"/>
    </xf>
    <xf numFmtId="0" fontId="23" fillId="0" borderId="56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57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67" xfId="0" applyBorder="1" applyAlignment="1">
      <alignment wrapText="1"/>
    </xf>
    <xf numFmtId="0" fontId="13" fillId="0" borderId="56" xfId="0" applyFont="1" applyBorder="1" applyAlignment="1">
      <alignment wrapText="1"/>
    </xf>
    <xf numFmtId="3" fontId="13" fillId="0" borderId="56" xfId="0" applyNumberFormat="1" applyFont="1" applyBorder="1" applyAlignment="1">
      <alignment wrapText="1"/>
    </xf>
    <xf numFmtId="6" fontId="13" fillId="0" borderId="55" xfId="0" applyNumberFormat="1" applyFont="1" applyBorder="1" applyAlignment="1">
      <alignment wrapText="1"/>
    </xf>
    <xf numFmtId="174" fontId="13" fillId="0" borderId="55" xfId="0" applyNumberFormat="1" applyFont="1" applyBorder="1" applyAlignment="1">
      <alignment horizontal="right" wrapText="1"/>
    </xf>
    <xf numFmtId="0" fontId="19" fillId="0" borderId="58" xfId="0" applyFont="1" applyBorder="1" applyAlignment="1">
      <alignment horizontal="center" vertical="center" wrapText="1"/>
    </xf>
    <xf numFmtId="176" fontId="19" fillId="0" borderId="58" xfId="0" applyNumberFormat="1" applyFont="1" applyBorder="1" applyAlignment="1">
      <alignment horizontal="center" vertical="center" wrapText="1"/>
    </xf>
    <xf numFmtId="0" fontId="19" fillId="0" borderId="58" xfId="0" applyFont="1" applyBorder="1" applyAlignment="1">
      <alignment horizontal="left" wrapText="1"/>
    </xf>
    <xf numFmtId="0" fontId="0" fillId="0" borderId="56" xfId="0" applyBorder="1" applyAlignment="1">
      <alignment vertical="center" wrapText="1"/>
    </xf>
    <xf numFmtId="0" fontId="0" fillId="0" borderId="56" xfId="0" applyBorder="1" applyAlignment="1">
      <alignment vertical="center"/>
    </xf>
    <xf numFmtId="3" fontId="23" fillId="0" borderId="56" xfId="0" applyNumberFormat="1" applyFont="1" applyBorder="1" applyAlignment="1">
      <alignment horizontal="center" wrapText="1"/>
    </xf>
    <xf numFmtId="0" fontId="24" fillId="0" borderId="94" xfId="0" applyFont="1" applyBorder="1" applyAlignment="1">
      <alignment wrapText="1"/>
    </xf>
    <xf numFmtId="0" fontId="23" fillId="0" borderId="94" xfId="0" applyFont="1" applyBorder="1" applyAlignment="1">
      <alignment horizontal="left" wrapText="1"/>
    </xf>
    <xf numFmtId="0" fontId="23" fillId="0" borderId="94" xfId="0" applyFont="1" applyBorder="1" applyAlignment="1">
      <alignment horizontal="center" wrapText="1"/>
    </xf>
    <xf numFmtId="3" fontId="23" fillId="0" borderId="94" xfId="1" applyNumberFormat="1" applyFont="1" applyBorder="1" applyAlignment="1">
      <alignment horizontal="center" wrapText="1"/>
    </xf>
    <xf numFmtId="3" fontId="23" fillId="0" borderId="94" xfId="0" applyNumberFormat="1" applyFont="1" applyBorder="1" applyAlignment="1">
      <alignment horizontal="center" wrapText="1"/>
    </xf>
    <xf numFmtId="176" fontId="23" fillId="0" borderId="94" xfId="0" applyNumberFormat="1" applyFont="1" applyBorder="1" applyAlignment="1">
      <alignment wrapText="1"/>
    </xf>
    <xf numFmtId="0" fontId="19" fillId="0" borderId="95" xfId="0" applyFont="1" applyBorder="1" applyAlignment="1">
      <alignment wrapText="1"/>
    </xf>
    <xf numFmtId="0" fontId="23" fillId="0" borderId="96" xfId="0" applyFont="1" applyBorder="1" applyAlignment="1">
      <alignment horizontal="left" wrapText="1"/>
    </xf>
    <xf numFmtId="0" fontId="23" fillId="0" borderId="96" xfId="0" applyFont="1" applyBorder="1" applyAlignment="1">
      <alignment wrapText="1"/>
    </xf>
    <xf numFmtId="3" fontId="23" fillId="0" borderId="96" xfId="0" applyNumberFormat="1" applyFont="1" applyBorder="1" applyAlignment="1">
      <alignment horizontal="center" wrapText="1"/>
    </xf>
    <xf numFmtId="3" fontId="23" fillId="0" borderId="97" xfId="0" applyNumberFormat="1" applyFont="1" applyBorder="1" applyAlignment="1">
      <alignment horizontal="center" wrapText="1"/>
    </xf>
    <xf numFmtId="7" fontId="1" fillId="0" borderId="55" xfId="2" applyNumberFormat="1" applyBorder="1"/>
    <xf numFmtId="188" fontId="0" fillId="0" borderId="55" xfId="0" applyNumberFormat="1" applyBorder="1"/>
    <xf numFmtId="0" fontId="30" fillId="0" borderId="57" xfId="0" applyFont="1" applyBorder="1" applyAlignment="1">
      <alignment horizontal="left"/>
    </xf>
    <xf numFmtId="176" fontId="18" fillId="0" borderId="98" xfId="0" applyNumberFormat="1" applyFont="1" applyBorder="1" applyAlignment="1">
      <alignment wrapText="1"/>
    </xf>
    <xf numFmtId="1" fontId="18" fillId="0" borderId="28" xfId="1" applyNumberFormat="1" applyFont="1" applyBorder="1" applyAlignment="1">
      <alignment horizontal="center" wrapText="1"/>
    </xf>
    <xf numFmtId="176" fontId="18" fillId="0" borderId="83" xfId="0" applyNumberFormat="1" applyFont="1" applyBorder="1" applyAlignment="1">
      <alignment wrapText="1"/>
    </xf>
    <xf numFmtId="0" fontId="19" fillId="0" borderId="59" xfId="0" applyFont="1" applyBorder="1" applyAlignment="1">
      <alignment horizontal="left" wrapText="1"/>
    </xf>
    <xf numFmtId="3" fontId="19" fillId="0" borderId="59" xfId="1" applyNumberFormat="1" applyFont="1" applyBorder="1" applyAlignment="1">
      <alignment horizontal="center" wrapText="1"/>
    </xf>
    <xf numFmtId="0" fontId="17" fillId="0" borderId="21" xfId="0" applyFont="1" applyBorder="1" applyAlignment="1">
      <alignment horizontal="left" wrapText="1"/>
    </xf>
    <xf numFmtId="176" fontId="18" fillId="0" borderId="84" xfId="0" applyNumberFormat="1" applyFont="1" applyBorder="1" applyAlignment="1">
      <alignment wrapText="1"/>
    </xf>
    <xf numFmtId="176" fontId="18" fillId="0" borderId="99" xfId="0" applyNumberFormat="1" applyFont="1" applyBorder="1" applyAlignment="1">
      <alignment wrapText="1"/>
    </xf>
    <xf numFmtId="176" fontId="18" fillId="0" borderId="36" xfId="0" applyNumberFormat="1" applyFont="1" applyBorder="1" applyAlignment="1">
      <alignment wrapText="1"/>
    </xf>
    <xf numFmtId="0" fontId="40" fillId="0" borderId="55" xfId="4" applyFont="1" applyBorder="1" applyAlignment="1" applyProtection="1">
      <alignment vertical="center" wrapText="1"/>
      <protection locked="0"/>
    </xf>
    <xf numFmtId="0" fontId="40" fillId="0" borderId="21" xfId="4" applyFont="1" applyBorder="1" applyAlignment="1" applyProtection="1">
      <alignment vertical="center" wrapText="1"/>
      <protection locked="0"/>
    </xf>
    <xf numFmtId="0" fontId="40" fillId="0" borderId="54" xfId="4" applyFont="1" applyBorder="1" applyAlignment="1" applyProtection="1">
      <alignment vertical="center" wrapText="1"/>
      <protection locked="0"/>
    </xf>
    <xf numFmtId="0" fontId="40" fillId="0" borderId="55" xfId="4" applyFont="1" applyBorder="1" applyAlignment="1" applyProtection="1">
      <alignment horizontal="left" vertical="center" wrapText="1"/>
      <protection locked="0"/>
    </xf>
    <xf numFmtId="0" fontId="40" fillId="0" borderId="21" xfId="4" applyFont="1" applyBorder="1" applyAlignment="1" applyProtection="1">
      <alignment horizontal="left" vertical="center" wrapText="1"/>
      <protection locked="0"/>
    </xf>
    <xf numFmtId="0" fontId="40" fillId="0" borderId="55" xfId="4" applyFont="1" applyBorder="1" applyAlignment="1" applyProtection="1">
      <alignment horizontal="center" vertical="center" wrapText="1"/>
      <protection locked="0"/>
    </xf>
    <xf numFmtId="3" fontId="40" fillId="0" borderId="55" xfId="4" quotePrefix="1" applyNumberFormat="1" applyFont="1" applyBorder="1" applyAlignment="1" applyProtection="1">
      <alignment horizontal="right" vertical="center" wrapText="1"/>
      <protection locked="0"/>
    </xf>
    <xf numFmtId="0" fontId="40" fillId="0" borderId="55" xfId="4" applyFont="1" applyFill="1" applyBorder="1" applyAlignment="1" applyProtection="1">
      <alignment horizontal="center" vertical="center" wrapText="1"/>
      <protection locked="0"/>
    </xf>
    <xf numFmtId="2" fontId="40" fillId="0" borderId="55" xfId="4" quotePrefix="1" applyNumberFormat="1" applyFont="1" applyBorder="1" applyAlignment="1" applyProtection="1">
      <alignment horizontal="center" vertical="center" wrapText="1"/>
      <protection locked="0"/>
    </xf>
    <xf numFmtId="8" fontId="40" fillId="0" borderId="55" xfId="4" quotePrefix="1" applyNumberFormat="1" applyFont="1" applyBorder="1" applyAlignment="1" applyProtection="1">
      <alignment horizontal="center" vertical="center" wrapText="1"/>
      <protection locked="0"/>
    </xf>
    <xf numFmtId="0" fontId="40" fillId="0" borderId="54" xfId="4" applyFont="1" applyBorder="1" applyAlignment="1" applyProtection="1">
      <alignment horizontal="center" vertical="center" wrapText="1"/>
      <protection locked="0"/>
    </xf>
    <xf numFmtId="3" fontId="40" fillId="0" borderId="21" xfId="4" quotePrefix="1" applyNumberFormat="1" applyFont="1" applyBorder="1" applyAlignment="1" applyProtection="1">
      <alignment horizontal="right" vertical="center" wrapText="1"/>
      <protection locked="0"/>
    </xf>
    <xf numFmtId="0" fontId="40" fillId="0" borderId="54" xfId="4" applyFont="1" applyFill="1" applyBorder="1" applyAlignment="1" applyProtection="1">
      <alignment horizontal="center" vertical="center" wrapText="1"/>
      <protection locked="0"/>
    </xf>
    <xf numFmtId="2" fontId="40" fillId="0" borderId="21" xfId="4" quotePrefix="1" applyNumberFormat="1" applyFont="1" applyBorder="1" applyAlignment="1" applyProtection="1">
      <alignment horizontal="center" vertical="center" wrapText="1"/>
      <protection locked="0"/>
    </xf>
    <xf numFmtId="8" fontId="40" fillId="0" borderId="54" xfId="4" quotePrefix="1" applyNumberFormat="1" applyFont="1" applyBorder="1" applyAlignment="1" applyProtection="1">
      <alignment horizontal="center" vertical="center" wrapText="1"/>
      <protection locked="0"/>
    </xf>
    <xf numFmtId="0" fontId="40" fillId="0" borderId="25" xfId="4" applyFont="1" applyBorder="1" applyAlignment="1" applyProtection="1">
      <alignment horizontal="center" vertical="center" wrapText="1"/>
      <protection locked="0"/>
    </xf>
    <xf numFmtId="3" fontId="40" fillId="0" borderId="25" xfId="4" quotePrefix="1" applyNumberFormat="1" applyFont="1" applyBorder="1" applyAlignment="1" applyProtection="1">
      <alignment horizontal="right" vertical="center" wrapText="1"/>
      <protection locked="0"/>
    </xf>
    <xf numFmtId="2" fontId="40" fillId="0" borderId="25" xfId="4" quotePrefix="1" applyNumberFormat="1" applyFont="1" applyBorder="1" applyAlignment="1" applyProtection="1">
      <alignment horizontal="center" vertical="center" wrapText="1"/>
      <protection locked="0"/>
    </xf>
    <xf numFmtId="8" fontId="40" fillId="0" borderId="25" xfId="4" quotePrefix="1" applyNumberFormat="1" applyFont="1" applyBorder="1" applyAlignment="1" applyProtection="1">
      <alignment horizontal="center" vertical="center" wrapText="1"/>
      <protection locked="0"/>
    </xf>
    <xf numFmtId="3" fontId="40" fillId="0" borderId="55" xfId="4" quotePrefix="1" applyNumberFormat="1" applyFont="1" applyBorder="1" applyAlignment="1" applyProtection="1">
      <alignment horizontal="right" vertical="center"/>
      <protection locked="0"/>
    </xf>
    <xf numFmtId="37" fontId="51" fillId="0" borderId="55" xfId="0" applyNumberFormat="1" applyFont="1" applyBorder="1" applyAlignment="1" applyProtection="1">
      <alignment vertical="center"/>
    </xf>
    <xf numFmtId="6" fontId="17" fillId="0" borderId="54" xfId="0" applyNumberFormat="1" applyFont="1" applyBorder="1" applyAlignment="1">
      <alignment vertical="center" wrapText="1"/>
    </xf>
    <xf numFmtId="6" fontId="17" fillId="0" borderId="55" xfId="0" applyNumberFormat="1" applyFont="1" applyBorder="1" applyAlignment="1">
      <alignment vertical="center" wrapText="1"/>
    </xf>
    <xf numFmtId="0" fontId="40" fillId="0" borderId="25" xfId="4" applyFont="1" applyFill="1" applyBorder="1" applyAlignment="1" applyProtection="1">
      <alignment horizontal="center" vertical="center" wrapText="1"/>
      <protection locked="0"/>
    </xf>
    <xf numFmtId="0" fontId="40" fillId="0" borderId="21" xfId="4" applyFont="1" applyFill="1" applyBorder="1" applyAlignment="1" applyProtection="1">
      <alignment horizontal="center" vertical="center" wrapText="1"/>
      <protection locked="0"/>
    </xf>
    <xf numFmtId="2" fontId="40" fillId="0" borderId="54" xfId="4" quotePrefix="1" applyNumberFormat="1" applyFont="1" applyBorder="1" applyAlignment="1" applyProtection="1">
      <alignment horizontal="center" vertical="center" wrapText="1"/>
      <protection locked="0"/>
    </xf>
    <xf numFmtId="8" fontId="40" fillId="0" borderId="21" xfId="4" quotePrefix="1" applyNumberFormat="1" applyFont="1" applyBorder="1" applyAlignment="1" applyProtection="1">
      <alignment horizontal="center" vertical="center" wrapText="1"/>
      <protection locked="0"/>
    </xf>
    <xf numFmtId="8" fontId="40" fillId="0" borderId="25" xfId="4" applyNumberFormat="1" applyFont="1" applyBorder="1" applyAlignment="1" applyProtection="1">
      <alignment horizontal="center" vertical="center" wrapText="1"/>
      <protection locked="0"/>
    </xf>
    <xf numFmtId="0" fontId="40" fillId="0" borderId="100" xfId="4" applyFont="1" applyBorder="1" applyAlignment="1" applyProtection="1">
      <alignment horizontal="left" vertical="center" wrapText="1"/>
      <protection locked="0"/>
    </xf>
    <xf numFmtId="0" fontId="40" fillId="0" borderId="100" xfId="4" applyFont="1" applyBorder="1" applyAlignment="1" applyProtection="1">
      <alignment horizontal="center" vertical="center" wrapText="1"/>
      <protection locked="0"/>
    </xf>
    <xf numFmtId="0" fontId="40" fillId="0" borderId="25" xfId="4" applyFont="1" applyBorder="1" applyAlignment="1" applyProtection="1">
      <alignment vertical="center" wrapText="1"/>
      <protection locked="0"/>
    </xf>
    <xf numFmtId="0" fontId="40" fillId="0" borderId="100" xfId="4" applyFont="1" applyBorder="1" applyAlignment="1" applyProtection="1">
      <alignment vertical="center" wrapText="1"/>
      <protection locked="0"/>
    </xf>
    <xf numFmtId="3" fontId="40" fillId="0" borderId="54" xfId="4" quotePrefix="1" applyNumberFormat="1" applyFont="1" applyBorder="1" applyAlignment="1" applyProtection="1">
      <alignment horizontal="right" vertical="center"/>
      <protection locked="0"/>
    </xf>
    <xf numFmtId="3" fontId="40" fillId="0" borderId="25" xfId="4" quotePrefix="1" applyNumberFormat="1" applyFont="1" applyBorder="1" applyAlignment="1" applyProtection="1">
      <alignment horizontal="right" vertical="center"/>
      <protection locked="0"/>
    </xf>
    <xf numFmtId="3" fontId="40" fillId="0" borderId="100" xfId="4" quotePrefix="1" applyNumberFormat="1" applyFont="1" applyBorder="1" applyAlignment="1" applyProtection="1">
      <alignment horizontal="right" vertical="center" wrapText="1"/>
      <protection locked="0"/>
    </xf>
    <xf numFmtId="0" fontId="40" fillId="0" borderId="100" xfId="4" applyFont="1" applyFill="1" applyBorder="1" applyAlignment="1" applyProtection="1">
      <alignment horizontal="center" vertical="center" wrapText="1"/>
      <protection locked="0"/>
    </xf>
    <xf numFmtId="2" fontId="40" fillId="0" borderId="100" xfId="4" quotePrefix="1" applyNumberFormat="1" applyFont="1" applyBorder="1" applyAlignment="1" applyProtection="1">
      <alignment horizontal="center" vertical="center" wrapText="1"/>
      <protection locked="0"/>
    </xf>
    <xf numFmtId="37" fontId="51" fillId="0" borderId="100" xfId="0" applyNumberFormat="1" applyFont="1" applyBorder="1" applyAlignment="1" applyProtection="1">
      <alignment vertical="center"/>
    </xf>
    <xf numFmtId="8" fontId="40" fillId="0" borderId="100" xfId="4" quotePrefix="1" applyNumberFormat="1" applyFont="1" applyBorder="1" applyAlignment="1" applyProtection="1">
      <alignment horizontal="center" vertical="center" wrapText="1"/>
      <protection locked="0"/>
    </xf>
    <xf numFmtId="6" fontId="17" fillId="0" borderId="100" xfId="0" applyNumberFormat="1" applyFont="1" applyBorder="1" applyAlignment="1">
      <alignment vertical="center" wrapText="1"/>
    </xf>
    <xf numFmtId="37" fontId="51" fillId="0" borderId="25" xfId="0" applyNumberFormat="1" applyFont="1" applyBorder="1" applyAlignment="1" applyProtection="1">
      <alignment vertical="center"/>
    </xf>
    <xf numFmtId="37" fontId="51" fillId="0" borderId="54" xfId="0" applyNumberFormat="1" applyFont="1" applyBorder="1" applyAlignment="1" applyProtection="1">
      <alignment vertical="center"/>
    </xf>
    <xf numFmtId="37" fontId="51" fillId="0" borderId="21" xfId="0" applyNumberFormat="1" applyFont="1" applyBorder="1" applyAlignment="1" applyProtection="1">
      <alignment vertical="center"/>
    </xf>
    <xf numFmtId="6" fontId="17" fillId="0" borderId="25" xfId="0" applyNumberFormat="1" applyFont="1" applyBorder="1" applyAlignment="1">
      <alignment vertical="center" wrapText="1"/>
    </xf>
    <xf numFmtId="6" fontId="17" fillId="0" borderId="21" xfId="0" applyNumberFormat="1" applyFont="1" applyBorder="1" applyAlignment="1">
      <alignment vertical="center" wrapText="1"/>
    </xf>
    <xf numFmtId="0" fontId="40" fillId="0" borderId="25" xfId="4" applyFont="1" applyBorder="1" applyAlignment="1" applyProtection="1">
      <alignment horizontal="left" vertical="center" wrapText="1"/>
      <protection locked="0"/>
    </xf>
    <xf numFmtId="0" fontId="40" fillId="0" borderId="54" xfId="4" applyFont="1" applyBorder="1" applyAlignment="1" applyProtection="1">
      <alignment horizontal="left" vertical="center" wrapText="1"/>
      <protection locked="0"/>
    </xf>
    <xf numFmtId="2" fontId="40" fillId="0" borderId="81" xfId="4" quotePrefix="1" applyNumberFormat="1" applyFont="1" applyBorder="1" applyAlignment="1" applyProtection="1">
      <alignment horizontal="center" vertical="center" wrapText="1"/>
      <protection locked="0"/>
    </xf>
    <xf numFmtId="0" fontId="40" fillId="0" borderId="21" xfId="4" applyFont="1" applyBorder="1" applyAlignment="1" applyProtection="1">
      <alignment horizontal="center" vertical="center" wrapText="1"/>
      <protection locked="0"/>
    </xf>
    <xf numFmtId="0" fontId="32" fillId="0" borderId="101" xfId="0" applyFont="1" applyBorder="1" applyAlignment="1">
      <alignment horizontal="right"/>
    </xf>
    <xf numFmtId="0" fontId="32" fillId="0" borderId="102" xfId="0" applyFont="1" applyBorder="1"/>
    <xf numFmtId="3" fontId="32" fillId="0" borderId="102" xfId="0" applyNumberFormat="1" applyFont="1" applyBorder="1"/>
    <xf numFmtId="4" fontId="13" fillId="0" borderId="102" xfId="4" quotePrefix="1" applyNumberFormat="1" applyFont="1" applyBorder="1" applyAlignment="1">
      <alignment horizontal="center" wrapText="1"/>
    </xf>
    <xf numFmtId="6" fontId="32" fillId="0" borderId="103" xfId="0" applyNumberFormat="1" applyFont="1" applyBorder="1"/>
    <xf numFmtId="0" fontId="40" fillId="0" borderId="104" xfId="4" applyFont="1" applyBorder="1" applyAlignment="1" applyProtection="1">
      <alignment vertical="center" wrapText="1"/>
      <protection locked="0"/>
    </xf>
    <xf numFmtId="0" fontId="40" fillId="0" borderId="81" xfId="4" applyFont="1" applyBorder="1" applyAlignment="1" applyProtection="1">
      <alignment horizontal="left" vertical="center" wrapText="1"/>
      <protection locked="0"/>
    </xf>
    <xf numFmtId="0" fontId="40" fillId="0" borderId="81" xfId="4" applyFont="1" applyBorder="1" applyAlignment="1" applyProtection="1">
      <alignment horizontal="center" vertical="center" wrapText="1"/>
      <protection locked="0"/>
    </xf>
    <xf numFmtId="3" fontId="40" fillId="0" borderId="81" xfId="4" quotePrefix="1" applyNumberFormat="1" applyFont="1" applyBorder="1" applyAlignment="1" applyProtection="1">
      <alignment horizontal="right" vertical="center" wrapText="1"/>
      <protection locked="0"/>
    </xf>
    <xf numFmtId="0" fontId="40" fillId="0" borderId="81" xfId="4" applyFont="1" applyFill="1" applyBorder="1" applyAlignment="1" applyProtection="1">
      <alignment horizontal="center" vertical="center" wrapText="1"/>
      <protection locked="0"/>
    </xf>
    <xf numFmtId="37" fontId="51" fillId="0" borderId="81" xfId="0" applyNumberFormat="1" applyFont="1" applyBorder="1" applyAlignment="1" applyProtection="1">
      <alignment vertical="center"/>
    </xf>
    <xf numFmtId="8" fontId="40" fillId="0" borderId="81" xfId="4" quotePrefix="1" applyNumberFormat="1" applyFont="1" applyBorder="1" applyAlignment="1" applyProtection="1">
      <alignment horizontal="center" vertical="center" wrapText="1"/>
      <protection locked="0"/>
    </xf>
    <xf numFmtId="6" fontId="17" fillId="0" borderId="105" xfId="0" applyNumberFormat="1" applyFont="1" applyBorder="1" applyAlignment="1">
      <alignment vertical="center" wrapText="1"/>
    </xf>
    <xf numFmtId="8" fontId="13" fillId="0" borderId="101" xfId="4" applyNumberFormat="1" applyFont="1" applyBorder="1" applyAlignment="1" applyProtection="1">
      <alignment horizontal="right" vertical="top"/>
      <protection locked="0"/>
    </xf>
    <xf numFmtId="0" fontId="13" fillId="0" borderId="102" xfId="4" applyFont="1" applyBorder="1" applyAlignment="1" applyProtection="1">
      <alignment horizontal="left" vertical="top" wrapText="1"/>
      <protection locked="0"/>
    </xf>
    <xf numFmtId="0" fontId="13" fillId="0" borderId="102" xfId="4" applyFont="1" applyBorder="1" applyAlignment="1" applyProtection="1">
      <alignment horizontal="center" vertical="top" wrapText="1"/>
      <protection locked="0"/>
    </xf>
    <xf numFmtId="3" fontId="13" fillId="0" borderId="102" xfId="4" quotePrefix="1" applyNumberFormat="1" applyFont="1" applyBorder="1" applyAlignment="1" applyProtection="1">
      <alignment horizontal="right" vertical="top" wrapText="1"/>
      <protection locked="0"/>
    </xf>
    <xf numFmtId="3" fontId="13" fillId="0" borderId="102" xfId="4" quotePrefix="1" applyNumberFormat="1" applyFont="1" applyBorder="1" applyAlignment="1">
      <alignment horizontal="right" wrapText="1"/>
    </xf>
    <xf numFmtId="0" fontId="41" fillId="0" borderId="102" xfId="0" applyFont="1" applyBorder="1" applyAlignment="1">
      <alignment horizontal="right"/>
    </xf>
    <xf numFmtId="6" fontId="13" fillId="0" borderId="103" xfId="3" quotePrefix="1" applyNumberFormat="1" applyFont="1" applyBorder="1" applyAlignment="1">
      <alignment horizontal="right" wrapText="1"/>
    </xf>
    <xf numFmtId="0" fontId="40" fillId="0" borderId="81" xfId="4" applyFont="1" applyBorder="1" applyAlignment="1" applyProtection="1">
      <alignment horizontal="left" vertical="top" wrapText="1"/>
      <protection locked="0"/>
    </xf>
    <xf numFmtId="0" fontId="40" fillId="0" borderId="81" xfId="4" applyFont="1" applyBorder="1" applyAlignment="1" applyProtection="1">
      <alignment horizontal="center" vertical="top" wrapText="1"/>
      <protection locked="0"/>
    </xf>
    <xf numFmtId="3" fontId="40" fillId="0" borderId="81" xfId="4" quotePrefix="1" applyNumberFormat="1" applyFont="1" applyBorder="1" applyAlignment="1" applyProtection="1">
      <alignment horizontal="right" vertical="center"/>
      <protection locked="0"/>
    </xf>
    <xf numFmtId="3" fontId="13" fillId="5" borderId="29" xfId="4" quotePrefix="1" applyNumberFormat="1" applyFont="1" applyFill="1" applyBorder="1" applyAlignment="1">
      <alignment horizontal="right" vertical="center" wrapText="1"/>
    </xf>
    <xf numFmtId="3" fontId="13" fillId="5" borderId="67" xfId="4" quotePrefix="1" applyNumberFormat="1" applyFont="1" applyFill="1" applyBorder="1" applyAlignment="1">
      <alignment horizontal="right" vertical="center" wrapText="1"/>
    </xf>
    <xf numFmtId="3" fontId="13" fillId="5" borderId="66" xfId="4" quotePrefix="1" applyNumberFormat="1" applyFont="1" applyFill="1" applyBorder="1" applyAlignment="1">
      <alignment horizontal="right" vertical="center" wrapText="1"/>
    </xf>
    <xf numFmtId="3" fontId="13" fillId="5" borderId="89" xfId="4" quotePrefix="1" applyNumberFormat="1" applyFont="1" applyFill="1" applyBorder="1" applyAlignment="1">
      <alignment horizontal="right" vertical="center" wrapText="1"/>
    </xf>
    <xf numFmtId="3" fontId="32" fillId="5" borderId="66" xfId="0" applyNumberFormat="1" applyFont="1" applyFill="1" applyBorder="1" applyAlignment="1">
      <alignment horizontal="right" vertical="center"/>
    </xf>
    <xf numFmtId="3" fontId="32" fillId="5" borderId="89" xfId="0" applyNumberFormat="1" applyFont="1" applyFill="1" applyBorder="1" applyAlignment="1">
      <alignment horizontal="right" vertical="center"/>
    </xf>
    <xf numFmtId="0" fontId="13" fillId="5" borderId="89" xfId="4" applyFont="1" applyFill="1" applyBorder="1" applyAlignment="1" applyProtection="1">
      <alignment horizontal="center" vertical="center" wrapText="1"/>
      <protection locked="0"/>
    </xf>
    <xf numFmtId="2" fontId="32" fillId="5" borderId="89" xfId="4" quotePrefix="1" applyNumberFormat="1" applyFont="1" applyFill="1" applyBorder="1" applyAlignment="1" applyProtection="1">
      <alignment horizontal="center" vertical="center" wrapText="1"/>
      <protection locked="0"/>
    </xf>
    <xf numFmtId="8" fontId="13" fillId="5" borderId="29" xfId="4" applyNumberFormat="1" applyFont="1" applyFill="1" applyBorder="1" applyAlignment="1" applyProtection="1">
      <alignment horizontal="right" vertical="center"/>
    </xf>
    <xf numFmtId="8" fontId="13" fillId="5" borderId="67" xfId="4" applyNumberFormat="1" applyFont="1" applyFill="1" applyBorder="1" applyAlignment="1" applyProtection="1">
      <alignment horizontal="right" vertical="center"/>
    </xf>
    <xf numFmtId="8" fontId="13" fillId="5" borderId="66" xfId="4" applyNumberFormat="1" applyFont="1" applyFill="1" applyBorder="1" applyAlignment="1" applyProtection="1">
      <alignment horizontal="right" vertical="center"/>
    </xf>
    <xf numFmtId="8" fontId="13" fillId="5" borderId="89" xfId="4" applyNumberFormat="1" applyFont="1" applyFill="1" applyBorder="1" applyAlignment="1" applyProtection="1">
      <alignment horizontal="right" vertical="center"/>
    </xf>
    <xf numFmtId="6" fontId="13" fillId="5" borderId="106" xfId="3" quotePrefix="1" applyNumberFormat="1" applyFont="1" applyFill="1" applyBorder="1" applyAlignment="1" applyProtection="1">
      <alignment horizontal="right" vertical="center"/>
    </xf>
    <xf numFmtId="6" fontId="13" fillId="5" borderId="84" xfId="3" applyNumberFormat="1" applyFont="1" applyFill="1" applyBorder="1" applyAlignment="1" applyProtection="1">
      <alignment horizontal="right" vertical="center"/>
    </xf>
    <xf numFmtId="6" fontId="13" fillId="5" borderId="32" xfId="3" applyNumberFormat="1" applyFont="1" applyFill="1" applyBorder="1" applyAlignment="1" applyProtection="1">
      <alignment horizontal="right" vertical="center"/>
    </xf>
    <xf numFmtId="6" fontId="13" fillId="5" borderId="107" xfId="3" quotePrefix="1" applyNumberFormat="1" applyFont="1" applyFill="1" applyBorder="1" applyAlignment="1" applyProtection="1">
      <alignment horizontal="right" vertical="center"/>
    </xf>
    <xf numFmtId="0" fontId="32" fillId="0" borderId="102" xfId="0" applyFont="1" applyFill="1" applyBorder="1" applyAlignment="1">
      <alignment horizontal="center"/>
    </xf>
    <xf numFmtId="0" fontId="13" fillId="0" borderId="102" xfId="4" applyFont="1" applyFill="1" applyBorder="1" applyAlignment="1" applyProtection="1">
      <alignment horizontal="center" wrapText="1"/>
      <protection locked="0"/>
    </xf>
    <xf numFmtId="0" fontId="35" fillId="0" borderId="92" xfId="4" applyFont="1" applyBorder="1" applyAlignment="1" applyProtection="1">
      <alignment horizontal="center"/>
      <protection locked="0"/>
    </xf>
    <xf numFmtId="0" fontId="36" fillId="0" borderId="93" xfId="4" applyFont="1" applyBorder="1" applyAlignment="1" applyProtection="1"/>
    <xf numFmtId="0" fontId="38" fillId="0" borderId="51" xfId="4" applyFont="1" applyBorder="1" applyAlignment="1" applyProtection="1">
      <alignment horizontal="centerContinuous"/>
    </xf>
    <xf numFmtId="0" fontId="35" fillId="0" borderId="29" xfId="3" applyNumberFormat="1" applyFont="1" applyBorder="1" applyAlignment="1">
      <alignment horizontal="center" wrapText="1"/>
    </xf>
    <xf numFmtId="0" fontId="37" fillId="0" borderId="66" xfId="3" applyNumberFormat="1" applyFont="1" applyBorder="1" applyAlignment="1">
      <alignment horizontal="centerContinuous"/>
    </xf>
    <xf numFmtId="0" fontId="38" fillId="0" borderId="53" xfId="3" applyNumberFormat="1" applyFont="1" applyBorder="1" applyAlignment="1">
      <alignment horizontal="centerContinuous"/>
    </xf>
    <xf numFmtId="0" fontId="35" fillId="0" borderId="29" xfId="3" applyNumberFormat="1" applyFont="1" applyBorder="1" applyAlignment="1" applyProtection="1">
      <alignment horizontal="center" wrapText="1"/>
    </xf>
    <xf numFmtId="0" fontId="37" fillId="0" borderId="53" xfId="3" applyNumberFormat="1" applyFont="1" applyBorder="1" applyAlignment="1">
      <alignment horizontal="centerContinuous"/>
    </xf>
    <xf numFmtId="0" fontId="35" fillId="0" borderId="92" xfId="4" applyFont="1" applyBorder="1" applyAlignment="1" applyProtection="1">
      <alignment horizontal="center"/>
    </xf>
    <xf numFmtId="0" fontId="37" fillId="0" borderId="51" xfId="4" applyFont="1" applyBorder="1" applyAlignment="1" applyProtection="1">
      <alignment horizontal="centerContinuous"/>
      <protection locked="0"/>
    </xf>
    <xf numFmtId="3" fontId="20" fillId="0" borderId="0" xfId="0" applyNumberFormat="1" applyFont="1" applyBorder="1" applyAlignment="1">
      <alignment horizontal="center" vertical="center" wrapText="1"/>
    </xf>
    <xf numFmtId="3" fontId="15" fillId="0" borderId="5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0" fillId="0" borderId="55" xfId="0" applyNumberFormat="1" applyFont="1" applyBorder="1" applyAlignment="1">
      <alignment horizontal="right" vertical="center" wrapText="1"/>
    </xf>
    <xf numFmtId="0" fontId="18" fillId="0" borderId="64" xfId="0" quotePrefix="1" applyFont="1" applyBorder="1" applyAlignment="1">
      <alignment horizontal="left" wrapText="1"/>
    </xf>
    <xf numFmtId="0" fontId="17" fillId="0" borderId="65" xfId="0" applyFont="1" applyBorder="1" applyAlignment="1">
      <alignment horizontal="left" wrapText="1"/>
    </xf>
    <xf numFmtId="0" fontId="18" fillId="0" borderId="65" xfId="0" applyFont="1" applyBorder="1" applyAlignment="1">
      <alignment horizontal="center" wrapText="1"/>
    </xf>
    <xf numFmtId="3" fontId="18" fillId="0" borderId="65" xfId="1" applyNumberFormat="1" applyFont="1" applyBorder="1" applyAlignment="1">
      <alignment horizontal="center" wrapText="1"/>
    </xf>
    <xf numFmtId="0" fontId="18" fillId="0" borderId="65" xfId="0" applyFont="1" applyBorder="1" applyAlignment="1">
      <alignment wrapText="1"/>
    </xf>
    <xf numFmtId="37" fontId="51" fillId="0" borderId="108" xfId="0" applyNumberFormat="1" applyFont="1" applyBorder="1" applyAlignment="1" applyProtection="1">
      <alignment horizontal="center" vertical="center"/>
    </xf>
    <xf numFmtId="1" fontId="18" fillId="0" borderId="73" xfId="0" applyNumberFormat="1" applyFont="1" applyBorder="1" applyAlignment="1">
      <alignment horizontal="center" wrapText="1"/>
    </xf>
    <xf numFmtId="176" fontId="18" fillId="0" borderId="21" xfId="1" applyNumberFormat="1" applyFont="1" applyBorder="1" applyAlignment="1">
      <alignment horizontal="center" wrapText="1"/>
    </xf>
    <xf numFmtId="0" fontId="33" fillId="0" borderId="54" xfId="0" applyFont="1" applyBorder="1" applyAlignment="1">
      <alignment wrapText="1"/>
    </xf>
    <xf numFmtId="175" fontId="18" fillId="0" borderId="54" xfId="0" applyNumberFormat="1" applyFont="1" applyBorder="1" applyAlignment="1">
      <alignment horizontal="center" wrapText="1"/>
    </xf>
    <xf numFmtId="3" fontId="17" fillId="0" borderId="73" xfId="1" applyNumberFormat="1" applyFont="1" applyBorder="1" applyAlignment="1">
      <alignment horizontal="center" wrapText="1"/>
    </xf>
    <xf numFmtId="5" fontId="51" fillId="0" borderId="108" xfId="0" applyNumberFormat="1" applyFont="1" applyBorder="1" applyAlignment="1" applyProtection="1"/>
    <xf numFmtId="176" fontId="17" fillId="0" borderId="98" xfId="1" applyNumberFormat="1" applyFont="1" applyBorder="1" applyAlignment="1">
      <alignment wrapText="1"/>
    </xf>
    <xf numFmtId="0" fontId="17" fillId="0" borderId="73" xfId="0" applyFont="1" applyBorder="1" applyAlignment="1">
      <alignment horizontal="left" vertical="center" wrapText="1"/>
    </xf>
    <xf numFmtId="3" fontId="0" fillId="0" borderId="0" xfId="0" applyNumberFormat="1" applyBorder="1"/>
    <xf numFmtId="0" fontId="34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0" fontId="43" fillId="0" borderId="0" xfId="0" applyFont="1" applyBorder="1" applyAlignment="1">
      <alignment wrapText="1"/>
    </xf>
    <xf numFmtId="3" fontId="13" fillId="0" borderId="0" xfId="0" applyNumberFormat="1" applyFont="1" applyBorder="1"/>
    <xf numFmtId="0" fontId="13" fillId="0" borderId="92" xfId="0" applyFont="1" applyBorder="1" applyAlignment="1">
      <alignment vertical="center" wrapText="1"/>
    </xf>
    <xf numFmtId="0" fontId="13" fillId="0" borderId="7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0" fillId="0" borderId="93" xfId="0" applyBorder="1"/>
    <xf numFmtId="3" fontId="0" fillId="0" borderId="66" xfId="0" applyNumberFormat="1" applyBorder="1"/>
    <xf numFmtId="0" fontId="0" fillId="0" borderId="93" xfId="0" applyBorder="1" applyAlignment="1">
      <alignment vertical="center"/>
    </xf>
    <xf numFmtId="3" fontId="0" fillId="0" borderId="66" xfId="0" applyNumberFormat="1" applyBorder="1" applyAlignment="1">
      <alignment vertical="center"/>
    </xf>
    <xf numFmtId="3" fontId="13" fillId="0" borderId="66" xfId="0" applyNumberFormat="1" applyFont="1" applyBorder="1"/>
    <xf numFmtId="0" fontId="0" fillId="0" borderId="51" xfId="0" applyBorder="1"/>
    <xf numFmtId="0" fontId="0" fillId="0" borderId="52" xfId="0" applyBorder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78" xfId="0" applyFont="1" applyBorder="1" applyAlignment="1">
      <alignment vertical="center"/>
    </xf>
    <xf numFmtId="0" fontId="0" fillId="0" borderId="78" xfId="0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0" fillId="0" borderId="52" xfId="0" applyFont="1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4" fillId="0" borderId="57" xfId="0" quotePrefix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4" fillId="0" borderId="64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37" fontId="3" fillId="0" borderId="109" xfId="0" applyNumberFormat="1" applyFont="1" applyBorder="1" applyProtection="1"/>
    <xf numFmtId="0" fontId="0" fillId="0" borderId="13" xfId="0" applyBorder="1"/>
    <xf numFmtId="0" fontId="0" fillId="0" borderId="15" xfId="0" applyBorder="1"/>
    <xf numFmtId="37" fontId="11" fillId="0" borderId="66" xfId="0" applyNumberFormat="1" applyFont="1" applyBorder="1" applyProtection="1"/>
    <xf numFmtId="37" fontId="46" fillId="0" borderId="66" xfId="0" applyNumberFormat="1" applyFont="1" applyBorder="1" applyProtection="1"/>
    <xf numFmtId="37" fontId="11" fillId="0" borderId="53" xfId="0" applyNumberFormat="1" applyFont="1" applyBorder="1" applyProtection="1"/>
    <xf numFmtId="37" fontId="11" fillId="0" borderId="110" xfId="0" applyNumberFormat="1" applyFont="1" applyBorder="1" applyProtection="1"/>
    <xf numFmtId="37" fontId="11" fillId="0" borderId="111" xfId="0" applyNumberFormat="1" applyFont="1" applyBorder="1" applyProtection="1"/>
    <xf numFmtId="0" fontId="12" fillId="0" borderId="90" xfId="0" applyFont="1" applyBorder="1" applyAlignment="1"/>
    <xf numFmtId="37" fontId="11" fillId="0" borderId="15" xfId="0" applyNumberFormat="1" applyFont="1" applyBorder="1" applyProtection="1"/>
    <xf numFmtId="2" fontId="11" fillId="0" borderId="15" xfId="0" applyNumberFormat="1" applyFont="1" applyBorder="1" applyProtection="1"/>
    <xf numFmtId="37" fontId="11" fillId="0" borderId="7" xfId="0" applyNumberFormat="1" applyFont="1" applyBorder="1" applyProtection="1"/>
    <xf numFmtId="0" fontId="12" fillId="0" borderId="112" xfId="0" applyFont="1" applyBorder="1" applyAlignment="1">
      <alignment horizontal="right"/>
    </xf>
    <xf numFmtId="37" fontId="11" fillId="0" borderId="113" xfId="0" applyNumberFormat="1" applyFont="1" applyBorder="1" applyProtection="1"/>
    <xf numFmtId="2" fontId="11" fillId="0" borderId="113" xfId="0" applyNumberFormat="1" applyFont="1" applyBorder="1" applyProtection="1"/>
    <xf numFmtId="37" fontId="11" fillId="0" borderId="114" xfId="0" applyNumberFormat="1" applyFont="1" applyBorder="1" applyProtection="1"/>
    <xf numFmtId="37" fontId="11" fillId="0" borderId="115" xfId="0" applyNumberFormat="1" applyFont="1" applyBorder="1" applyProtection="1"/>
    <xf numFmtId="37" fontId="11" fillId="0" borderId="116" xfId="0" applyNumberFormat="1" applyFont="1" applyBorder="1" applyProtection="1"/>
    <xf numFmtId="0" fontId="12" fillId="0" borderId="117" xfId="0" applyFont="1" applyBorder="1" applyAlignment="1">
      <alignment horizontal="left"/>
    </xf>
    <xf numFmtId="0" fontId="12" fillId="0" borderId="72" xfId="0" applyFont="1" applyBorder="1" applyAlignment="1">
      <alignment horizontal="left" wrapText="1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>
      <alignment horizontal="center"/>
    </xf>
    <xf numFmtId="37" fontId="11" fillId="0" borderId="31" xfId="0" applyNumberFormat="1" applyFont="1" applyBorder="1" applyProtection="1"/>
    <xf numFmtId="37" fontId="11" fillId="0" borderId="118" xfId="0" applyNumberFormat="1" applyFont="1" applyBorder="1" applyProtection="1"/>
    <xf numFmtId="2" fontId="11" fillId="0" borderId="118" xfId="0" applyNumberFormat="1" applyFont="1" applyBorder="1" applyProtection="1"/>
    <xf numFmtId="37" fontId="11" fillId="0" borderId="119" xfId="0" applyNumberFormat="1" applyFont="1" applyBorder="1" applyProtection="1"/>
    <xf numFmtId="37" fontId="11" fillId="0" borderId="120" xfId="0" applyNumberFormat="1" applyFont="1" applyBorder="1" applyProtection="1"/>
  </cellXfs>
  <cellStyles count="6">
    <cellStyle name="Comma" xfId="1" builtinId="3"/>
    <cellStyle name="Currency" xfId="2" builtinId="4"/>
    <cellStyle name="Currency_Sheet1" xfId="3"/>
    <cellStyle name="Normal" xfId="0" builtinId="0"/>
    <cellStyle name="Normal_Sheet1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E4" sqref="E4"/>
    </sheetView>
  </sheetViews>
  <sheetFormatPr defaultRowHeight="12.75"/>
  <cols>
    <col min="1" max="1" width="15.140625" customWidth="1"/>
    <col min="2" max="2" width="32.28515625" style="206" customWidth="1"/>
    <col min="3" max="3" width="14.140625" customWidth="1"/>
    <col min="4" max="5" width="15.5703125" customWidth="1"/>
    <col min="6" max="6" width="12.85546875" customWidth="1"/>
  </cols>
  <sheetData>
    <row r="1" spans="1:6" ht="38.25">
      <c r="A1" s="697" t="s">
        <v>939</v>
      </c>
      <c r="B1" s="698" t="s">
        <v>194</v>
      </c>
      <c r="C1" s="698" t="s">
        <v>820</v>
      </c>
      <c r="D1" s="698" t="s">
        <v>821</v>
      </c>
      <c r="E1" s="698" t="s">
        <v>940</v>
      </c>
      <c r="F1" s="699" t="s">
        <v>909</v>
      </c>
    </row>
    <row r="2" spans="1:6">
      <c r="A2" s="700"/>
      <c r="B2" s="192"/>
      <c r="C2" s="692"/>
      <c r="D2" s="692"/>
      <c r="E2" s="692"/>
      <c r="F2" s="701"/>
    </row>
    <row r="3" spans="1:6" s="676" customFormat="1" ht="40.15" customHeight="1">
      <c r="A3" s="702" t="s">
        <v>184</v>
      </c>
      <c r="B3" s="693" t="s">
        <v>822</v>
      </c>
      <c r="C3" s="694">
        <v>0</v>
      </c>
      <c r="D3" s="694">
        <v>94485</v>
      </c>
      <c r="E3" s="694">
        <v>560</v>
      </c>
      <c r="F3" s="703">
        <f>C3+D3+E3</f>
        <v>95045</v>
      </c>
    </row>
    <row r="4" spans="1:6" s="676" customFormat="1" ht="40.15" customHeight="1">
      <c r="A4" s="702" t="s">
        <v>816</v>
      </c>
      <c r="B4" s="693" t="s">
        <v>823</v>
      </c>
      <c r="C4" s="694">
        <v>15105</v>
      </c>
      <c r="D4" s="694">
        <v>19014</v>
      </c>
      <c r="E4" s="694">
        <v>2466</v>
      </c>
      <c r="F4" s="703">
        <f>C4+D4+E4</f>
        <v>36585</v>
      </c>
    </row>
    <row r="5" spans="1:6" s="676" customFormat="1" ht="40.15" customHeight="1">
      <c r="A5" s="702" t="s">
        <v>332</v>
      </c>
      <c r="B5" s="693" t="s">
        <v>824</v>
      </c>
      <c r="C5" s="694">
        <v>636</v>
      </c>
      <c r="D5" s="694">
        <v>6842</v>
      </c>
      <c r="E5" s="694">
        <v>0</v>
      </c>
      <c r="F5" s="703">
        <f t="shared" ref="F5:F10" si="0">C5+D5+E5</f>
        <v>7478</v>
      </c>
    </row>
    <row r="6" spans="1:6" ht="30" customHeight="1">
      <c r="A6" s="702" t="s">
        <v>818</v>
      </c>
      <c r="B6" s="693" t="s">
        <v>825</v>
      </c>
      <c r="C6" s="692">
        <v>17660</v>
      </c>
      <c r="D6" s="692">
        <v>51722</v>
      </c>
      <c r="E6" s="692">
        <v>521</v>
      </c>
      <c r="F6" s="701">
        <f t="shared" si="0"/>
        <v>69903</v>
      </c>
    </row>
    <row r="7" spans="1:6" ht="40.15" customHeight="1">
      <c r="A7" s="702" t="s">
        <v>817</v>
      </c>
      <c r="B7" s="693" t="s">
        <v>943</v>
      </c>
      <c r="C7" s="692">
        <v>30061</v>
      </c>
      <c r="D7" s="692">
        <v>20195</v>
      </c>
      <c r="E7" s="692">
        <v>0</v>
      </c>
      <c r="F7" s="701">
        <v>50257</v>
      </c>
    </row>
    <row r="8" spans="1:6" ht="30" customHeight="1">
      <c r="A8" s="702" t="s">
        <v>819</v>
      </c>
      <c r="B8" s="693" t="s">
        <v>826</v>
      </c>
      <c r="C8" s="692">
        <v>5485</v>
      </c>
      <c r="D8" s="692">
        <v>2027</v>
      </c>
      <c r="E8" s="692">
        <v>0</v>
      </c>
      <c r="F8" s="701">
        <f t="shared" si="0"/>
        <v>7512</v>
      </c>
    </row>
    <row r="9" spans="1:6" ht="30" customHeight="1">
      <c r="A9" s="702" t="s">
        <v>828</v>
      </c>
      <c r="B9" s="693" t="s">
        <v>827</v>
      </c>
      <c r="C9" s="692">
        <v>73253</v>
      </c>
      <c r="D9" s="692">
        <v>29117</v>
      </c>
      <c r="E9" s="692">
        <v>0</v>
      </c>
      <c r="F9" s="701">
        <f t="shared" si="0"/>
        <v>102370</v>
      </c>
    </row>
    <row r="10" spans="1:6">
      <c r="A10" s="700"/>
      <c r="B10" s="192"/>
      <c r="C10" s="79"/>
      <c r="D10" s="79"/>
      <c r="E10" s="79"/>
      <c r="F10" s="701">
        <f t="shared" si="0"/>
        <v>0</v>
      </c>
    </row>
    <row r="11" spans="1:6" ht="15.75">
      <c r="A11" s="700"/>
      <c r="B11" s="695" t="s">
        <v>815</v>
      </c>
      <c r="C11" s="696">
        <f>SUM(C3:C9)</f>
        <v>142200</v>
      </c>
      <c r="D11" s="696">
        <f>SUM(D3:D9)</f>
        <v>223402</v>
      </c>
      <c r="E11" s="696">
        <f>SUM(E3:E9)</f>
        <v>3547</v>
      </c>
      <c r="F11" s="704">
        <f>SUM(F3:F9)</f>
        <v>369150</v>
      </c>
    </row>
    <row r="12" spans="1:6">
      <c r="A12" s="705"/>
      <c r="B12" s="197"/>
      <c r="C12" s="706"/>
      <c r="D12" s="706"/>
      <c r="E12" s="706"/>
      <c r="F12" s="284"/>
    </row>
    <row r="14" spans="1:6">
      <c r="A14" t="s">
        <v>942</v>
      </c>
    </row>
  </sheetData>
  <phoneticPr fontId="15" type="noConversion"/>
  <pageMargins left="0.75" right="0.75" top="1" bottom="1" header="0.5" footer="0.5"/>
  <pageSetup scale="86" orientation="landscape" r:id="rId1"/>
  <headerFooter alignWithMargins="0">
    <oddHeader>&amp;L&amp;12 0575-0194&amp;C&amp;"Arial,Bold"&amp;12GRAND TOTAL of RD Consolidated Programs - ARRA Funding&amp;RApril 2010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66"/>
  <sheetViews>
    <sheetView topLeftCell="A34" zoomScaleNormal="100" workbookViewId="0">
      <selection activeCell="A39" sqref="A39"/>
    </sheetView>
  </sheetViews>
  <sheetFormatPr defaultRowHeight="12.75"/>
  <cols>
    <col min="1" max="1" width="12.7109375" customWidth="1"/>
    <col min="2" max="2" width="47.5703125" customWidth="1"/>
    <col min="3" max="3" width="10.5703125" customWidth="1"/>
    <col min="6" max="6" width="9.85546875" customWidth="1"/>
    <col min="8" max="8" width="11.140625" bestFit="1" customWidth="1"/>
    <col min="10" max="10" width="9.85546875" bestFit="1" customWidth="1"/>
    <col min="11" max="11" width="9.28515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61" t="s">
        <v>920</v>
      </c>
      <c r="D2" s="7"/>
      <c r="E2" s="7"/>
      <c r="F2" s="7"/>
      <c r="G2" s="7"/>
      <c r="H2" s="7"/>
      <c r="I2" s="8"/>
      <c r="J2" s="475" t="s">
        <v>948</v>
      </c>
      <c r="K2" s="9"/>
    </row>
    <row r="3" spans="1:11" ht="15.75">
      <c r="A3" s="10" t="s">
        <v>4</v>
      </c>
      <c r="B3" s="7"/>
      <c r="C3" s="11" t="s">
        <v>919</v>
      </c>
      <c r="D3" s="7"/>
      <c r="E3" s="7"/>
      <c r="F3" s="7"/>
      <c r="G3" s="7"/>
      <c r="H3" s="7"/>
      <c r="I3" s="12" t="s">
        <v>5</v>
      </c>
      <c r="J3" s="13"/>
      <c r="K3" s="14"/>
    </row>
    <row r="4" spans="1:11" ht="15.75">
      <c r="A4" s="15"/>
      <c r="B4" s="17"/>
      <c r="C4" s="18" t="s">
        <v>3</v>
      </c>
      <c r="D4" s="16"/>
      <c r="E4" s="16"/>
      <c r="F4" s="16"/>
      <c r="G4" s="16"/>
      <c r="H4" s="16"/>
      <c r="I4" s="19"/>
      <c r="J4" s="476">
        <v>40298</v>
      </c>
      <c r="K4" s="20"/>
    </row>
    <row r="5" spans="1:11">
      <c r="A5" s="21" t="s">
        <v>6</v>
      </c>
      <c r="B5" s="22" t="s">
        <v>3</v>
      </c>
      <c r="C5" s="7"/>
      <c r="D5" s="7"/>
      <c r="E5" s="7" t="s">
        <v>7</v>
      </c>
      <c r="F5" s="23" t="s">
        <v>8</v>
      </c>
      <c r="G5" s="24"/>
      <c r="H5" s="23" t="s">
        <v>9</v>
      </c>
      <c r="I5" s="24"/>
      <c r="J5" s="23" t="s">
        <v>10</v>
      </c>
      <c r="K5" s="25"/>
    </row>
    <row r="6" spans="1:11">
      <c r="A6" s="26" t="s">
        <v>11</v>
      </c>
      <c r="B6" s="7"/>
      <c r="C6" s="7"/>
      <c r="D6" s="7"/>
      <c r="E6" s="7" t="s">
        <v>7</v>
      </c>
      <c r="F6" s="27" t="s">
        <v>12</v>
      </c>
      <c r="G6" s="24" t="s">
        <v>13</v>
      </c>
      <c r="H6" s="27" t="s">
        <v>12</v>
      </c>
      <c r="I6" s="24" t="s">
        <v>14</v>
      </c>
      <c r="J6" s="27" t="s">
        <v>12</v>
      </c>
      <c r="K6" s="25" t="s">
        <v>15</v>
      </c>
    </row>
    <row r="7" spans="1:11">
      <c r="A7" s="28" t="s">
        <v>16</v>
      </c>
      <c r="B7" s="16"/>
      <c r="C7" s="16"/>
      <c r="D7" s="16"/>
      <c r="E7" s="16" t="s">
        <v>7</v>
      </c>
      <c r="F7" s="29" t="s">
        <v>17</v>
      </c>
      <c r="G7" s="30"/>
      <c r="H7" s="29" t="s">
        <v>8</v>
      </c>
      <c r="I7" s="30"/>
      <c r="J7" s="29" t="s">
        <v>18</v>
      </c>
      <c r="K7" s="31"/>
    </row>
    <row r="8" spans="1:11">
      <c r="A8" s="32" t="s">
        <v>19</v>
      </c>
      <c r="B8" s="16"/>
      <c r="C8" s="92"/>
      <c r="D8" s="16"/>
      <c r="E8" s="16"/>
      <c r="F8" s="16"/>
      <c r="G8" s="16" t="s">
        <v>20</v>
      </c>
      <c r="H8" s="16"/>
      <c r="I8" s="16"/>
      <c r="J8" s="16"/>
      <c r="K8" s="9"/>
    </row>
    <row r="9" spans="1:11">
      <c r="A9" s="33"/>
      <c r="B9" s="34"/>
      <c r="C9" s="35" t="s">
        <v>21</v>
      </c>
      <c r="D9" s="36"/>
      <c r="E9" s="36"/>
      <c r="F9" s="37" t="s">
        <v>22</v>
      </c>
      <c r="G9" s="36"/>
      <c r="H9" s="727"/>
      <c r="I9" s="36"/>
      <c r="J9" s="37" t="s">
        <v>23</v>
      </c>
      <c r="K9" s="38"/>
    </row>
    <row r="10" spans="1:11">
      <c r="A10" s="33"/>
      <c r="B10" s="34"/>
      <c r="C10" s="35" t="s">
        <v>24</v>
      </c>
      <c r="D10" s="39" t="s">
        <v>25</v>
      </c>
      <c r="E10" s="39" t="s">
        <v>25</v>
      </c>
      <c r="F10" s="39" t="s">
        <v>26</v>
      </c>
      <c r="G10" s="39" t="s">
        <v>27</v>
      </c>
      <c r="H10" s="39" t="s">
        <v>26</v>
      </c>
      <c r="I10" s="39" t="s">
        <v>25</v>
      </c>
      <c r="J10" s="39" t="s">
        <v>28</v>
      </c>
      <c r="K10" s="40" t="s">
        <v>26</v>
      </c>
    </row>
    <row r="11" spans="1:11">
      <c r="A11" s="41" t="s">
        <v>29</v>
      </c>
      <c r="B11" s="34"/>
      <c r="C11" s="42" t="s">
        <v>30</v>
      </c>
      <c r="D11" s="39" t="s">
        <v>31</v>
      </c>
      <c r="E11" s="39" t="s">
        <v>32</v>
      </c>
      <c r="F11" s="39" t="s">
        <v>28</v>
      </c>
      <c r="G11" s="39" t="s">
        <v>33</v>
      </c>
      <c r="H11" s="39" t="s">
        <v>27</v>
      </c>
      <c r="I11" s="39" t="s">
        <v>34</v>
      </c>
      <c r="J11" s="39" t="s">
        <v>35</v>
      </c>
      <c r="K11" s="40" t="s">
        <v>34</v>
      </c>
    </row>
    <row r="12" spans="1:11">
      <c r="A12" s="41" t="s">
        <v>36</v>
      </c>
      <c r="B12" s="35" t="s">
        <v>37</v>
      </c>
      <c r="C12" s="42" t="s">
        <v>38</v>
      </c>
      <c r="D12" s="39" t="s">
        <v>39</v>
      </c>
      <c r="E12" s="39" t="s">
        <v>33</v>
      </c>
      <c r="F12" s="39" t="s">
        <v>32</v>
      </c>
      <c r="G12" s="39" t="s">
        <v>40</v>
      </c>
      <c r="H12" s="42" t="s">
        <v>41</v>
      </c>
      <c r="I12" s="39" t="s">
        <v>42</v>
      </c>
      <c r="J12" s="39" t="s">
        <v>34</v>
      </c>
      <c r="K12" s="40" t="s">
        <v>43</v>
      </c>
    </row>
    <row r="13" spans="1:11">
      <c r="A13" s="33"/>
      <c r="B13" s="35"/>
      <c r="C13" s="34"/>
      <c r="D13" s="43"/>
      <c r="E13" s="39" t="s">
        <v>31</v>
      </c>
      <c r="F13" s="42" t="s">
        <v>44</v>
      </c>
      <c r="G13" s="34"/>
      <c r="H13" s="34"/>
      <c r="I13" s="43"/>
      <c r="J13" s="39" t="s">
        <v>45</v>
      </c>
      <c r="K13" s="40" t="s">
        <v>27</v>
      </c>
    </row>
    <row r="14" spans="1:11">
      <c r="A14" s="33"/>
      <c r="B14" s="35"/>
      <c r="C14" s="34"/>
      <c r="D14" s="43"/>
      <c r="E14" s="39" t="s">
        <v>46</v>
      </c>
      <c r="F14" s="34"/>
      <c r="G14" s="34"/>
      <c r="H14" s="34"/>
      <c r="I14" s="34"/>
      <c r="J14" s="34"/>
      <c r="K14" s="44" t="s">
        <v>47</v>
      </c>
    </row>
    <row r="15" spans="1:11">
      <c r="A15" s="45" t="s">
        <v>48</v>
      </c>
      <c r="B15" s="46" t="s">
        <v>49</v>
      </c>
      <c r="C15" s="46" t="s">
        <v>50</v>
      </c>
      <c r="D15" s="46" t="s">
        <v>51</v>
      </c>
      <c r="E15" s="46" t="s">
        <v>52</v>
      </c>
      <c r="F15" s="46" t="s">
        <v>53</v>
      </c>
      <c r="G15" s="46" t="s">
        <v>54</v>
      </c>
      <c r="H15" s="46" t="s">
        <v>55</v>
      </c>
      <c r="I15" s="46" t="s">
        <v>56</v>
      </c>
      <c r="J15" s="46" t="s">
        <v>57</v>
      </c>
      <c r="K15" s="47" t="s">
        <v>58</v>
      </c>
    </row>
    <row r="16" spans="1:11">
      <c r="A16" s="116"/>
      <c r="B16" s="62" t="s">
        <v>129</v>
      </c>
      <c r="C16" s="55"/>
      <c r="D16" s="54"/>
      <c r="E16" s="54"/>
      <c r="F16" s="54"/>
      <c r="G16" s="54"/>
      <c r="H16" s="54"/>
      <c r="I16" s="55"/>
      <c r="J16" s="54"/>
      <c r="K16" s="56"/>
    </row>
    <row r="17" spans="1:11">
      <c r="A17" s="117" t="s">
        <v>60</v>
      </c>
      <c r="B17" s="63" t="s">
        <v>61</v>
      </c>
      <c r="C17" s="51" t="s">
        <v>181</v>
      </c>
      <c r="D17" s="48">
        <v>1000</v>
      </c>
      <c r="E17" s="48">
        <v>1</v>
      </c>
      <c r="F17" s="48">
        <f>SUM(D17*E17)</f>
        <v>1000</v>
      </c>
      <c r="G17" s="66">
        <v>0.25</v>
      </c>
      <c r="H17" s="48">
        <f>SUM(F17*G17)</f>
        <v>250</v>
      </c>
      <c r="I17" s="52" t="s">
        <v>3</v>
      </c>
      <c r="J17" s="52" t="s">
        <v>3</v>
      </c>
      <c r="K17" s="53" t="s">
        <v>3</v>
      </c>
    </row>
    <row r="18" spans="1:11">
      <c r="A18" s="117"/>
      <c r="B18" s="63"/>
      <c r="C18" s="51"/>
      <c r="D18" s="48"/>
      <c r="E18" s="48"/>
      <c r="F18" s="48"/>
      <c r="G18" s="66"/>
      <c r="H18" s="48"/>
      <c r="I18" s="52"/>
      <c r="J18" s="52"/>
      <c r="K18" s="53"/>
    </row>
    <row r="19" spans="1:11">
      <c r="A19" s="117" t="s">
        <v>62</v>
      </c>
      <c r="B19" s="63" t="s">
        <v>63</v>
      </c>
      <c r="C19" s="48" t="s">
        <v>181</v>
      </c>
      <c r="D19" s="48">
        <v>1000</v>
      </c>
      <c r="E19" s="48">
        <v>1</v>
      </c>
      <c r="F19" s="48">
        <f>SUM(D19*E19)</f>
        <v>1000</v>
      </c>
      <c r="G19" s="66">
        <v>1</v>
      </c>
      <c r="H19" s="48">
        <f>SUM(F19*G19)</f>
        <v>1000</v>
      </c>
      <c r="I19" s="52" t="s">
        <v>3</v>
      </c>
      <c r="J19" s="52" t="s">
        <v>3</v>
      </c>
      <c r="K19" s="53" t="s">
        <v>3</v>
      </c>
    </row>
    <row r="20" spans="1:11">
      <c r="A20" s="117"/>
      <c r="B20" s="63"/>
      <c r="C20" s="51"/>
      <c r="D20" s="48"/>
      <c r="E20" s="48"/>
      <c r="F20" s="48"/>
      <c r="G20" s="66"/>
      <c r="H20" s="48"/>
      <c r="I20" s="52"/>
      <c r="J20" s="52"/>
      <c r="K20" s="53"/>
    </row>
    <row r="21" spans="1:11">
      <c r="A21" s="118" t="s">
        <v>64</v>
      </c>
      <c r="B21" s="64" t="s">
        <v>65</v>
      </c>
      <c r="C21" s="51" t="s">
        <v>181</v>
      </c>
      <c r="D21" s="48">
        <v>250</v>
      </c>
      <c r="E21" s="144">
        <v>1</v>
      </c>
      <c r="F21" s="48">
        <f>SUM(D21*E21)</f>
        <v>250</v>
      </c>
      <c r="G21" s="66">
        <v>2</v>
      </c>
      <c r="H21" s="48">
        <f>SUM(F21*G21)</f>
        <v>500</v>
      </c>
      <c r="I21" s="52"/>
      <c r="J21" s="52"/>
      <c r="K21" s="53"/>
    </row>
    <row r="22" spans="1:11">
      <c r="A22" s="118"/>
      <c r="B22" s="64"/>
      <c r="C22" s="51"/>
      <c r="D22" s="48"/>
      <c r="E22" s="59"/>
      <c r="F22" s="48"/>
      <c r="G22" s="66"/>
      <c r="H22" s="48"/>
      <c r="I22" s="52" t="s">
        <v>3</v>
      </c>
      <c r="J22" s="52" t="s">
        <v>3</v>
      </c>
      <c r="K22" s="53" t="s">
        <v>3</v>
      </c>
    </row>
    <row r="23" spans="1:11" ht="24">
      <c r="A23" s="119" t="s">
        <v>66</v>
      </c>
      <c r="B23" s="64" t="s">
        <v>67</v>
      </c>
      <c r="C23" s="48" t="s">
        <v>181</v>
      </c>
      <c r="D23" s="57">
        <v>167</v>
      </c>
      <c r="E23" s="60">
        <v>1</v>
      </c>
      <c r="F23" s="48">
        <f>SUM(D23*E23)</f>
        <v>167</v>
      </c>
      <c r="G23" s="66">
        <v>1</v>
      </c>
      <c r="H23" s="48">
        <f>SUM(F23*G23)</f>
        <v>167</v>
      </c>
      <c r="I23" s="48"/>
      <c r="J23" s="48"/>
      <c r="K23" s="49"/>
    </row>
    <row r="24" spans="1:11">
      <c r="A24" s="118"/>
      <c r="B24" s="64"/>
      <c r="C24" s="48"/>
      <c r="D24" s="57"/>
      <c r="E24" s="60"/>
      <c r="F24" s="48"/>
      <c r="G24" s="66"/>
      <c r="H24" s="48"/>
      <c r="I24" s="48"/>
      <c r="J24" s="48"/>
      <c r="K24" s="49"/>
    </row>
    <row r="25" spans="1:11">
      <c r="A25" s="118" t="s">
        <v>68</v>
      </c>
      <c r="B25" s="64" t="s">
        <v>69</v>
      </c>
      <c r="C25" s="48" t="s">
        <v>181</v>
      </c>
      <c r="D25" s="57">
        <v>250</v>
      </c>
      <c r="E25" s="60">
        <v>1</v>
      </c>
      <c r="F25" s="48">
        <f>SUM(D25*E25)</f>
        <v>250</v>
      </c>
      <c r="G25" s="66">
        <v>1</v>
      </c>
      <c r="H25" s="48">
        <f>SUM(F25*G25)</f>
        <v>250</v>
      </c>
      <c r="I25" s="48"/>
      <c r="J25" s="48"/>
      <c r="K25" s="49"/>
    </row>
    <row r="26" spans="1:11">
      <c r="A26" s="118"/>
      <c r="B26" s="64"/>
      <c r="C26" s="48"/>
      <c r="D26" s="57"/>
      <c r="E26" s="60"/>
      <c r="F26" s="48"/>
      <c r="G26" s="66"/>
      <c r="H26" s="48"/>
      <c r="I26" s="48"/>
      <c r="J26" s="48"/>
      <c r="K26" s="49"/>
    </row>
    <row r="27" spans="1:11">
      <c r="A27" s="120">
        <v>1780.19</v>
      </c>
      <c r="B27" s="64" t="s">
        <v>70</v>
      </c>
      <c r="C27" s="48" t="s">
        <v>181</v>
      </c>
      <c r="D27" s="57">
        <v>1000</v>
      </c>
      <c r="E27" s="60">
        <v>1</v>
      </c>
      <c r="F27" s="48">
        <f>SUM(D27*E27)</f>
        <v>1000</v>
      </c>
      <c r="G27" s="66">
        <v>2</v>
      </c>
      <c r="H27" s="48">
        <f>SUM(F27*G27)</f>
        <v>2000</v>
      </c>
      <c r="I27" s="48"/>
      <c r="J27" s="48"/>
      <c r="K27" s="49"/>
    </row>
    <row r="28" spans="1:11">
      <c r="A28" s="120"/>
      <c r="B28" s="64"/>
      <c r="C28" s="48"/>
      <c r="D28" s="57"/>
      <c r="E28" s="60"/>
      <c r="F28" s="48"/>
      <c r="G28" s="66"/>
      <c r="H28" s="48"/>
      <c r="I28" s="48"/>
      <c r="J28" s="48"/>
      <c r="K28" s="49"/>
    </row>
    <row r="29" spans="1:11">
      <c r="A29" s="118" t="s">
        <v>71</v>
      </c>
      <c r="B29" s="64" t="s">
        <v>72</v>
      </c>
      <c r="C29" s="48" t="s">
        <v>181</v>
      </c>
      <c r="D29" s="57">
        <v>1500</v>
      </c>
      <c r="E29" s="60">
        <v>1</v>
      </c>
      <c r="F29" s="48">
        <f>SUM(D29*E29)</f>
        <v>1500</v>
      </c>
      <c r="G29" s="66">
        <v>1</v>
      </c>
      <c r="H29" s="48">
        <f>SUM(F29*G29)</f>
        <v>1500</v>
      </c>
      <c r="I29" s="48"/>
      <c r="J29" s="48"/>
      <c r="K29" s="49"/>
    </row>
    <row r="30" spans="1:11">
      <c r="A30" s="77"/>
      <c r="B30" s="80"/>
      <c r="C30" s="143"/>
      <c r="D30" s="57"/>
      <c r="E30" s="81"/>
      <c r="F30" s="48"/>
      <c r="G30" s="66"/>
      <c r="H30" s="80"/>
      <c r="I30" s="48"/>
      <c r="J30" s="48"/>
      <c r="K30" s="49"/>
    </row>
    <row r="31" spans="1:11">
      <c r="A31" s="118" t="s">
        <v>73</v>
      </c>
      <c r="B31" s="64" t="s">
        <v>74</v>
      </c>
      <c r="C31" s="48" t="s">
        <v>181</v>
      </c>
      <c r="D31" s="57">
        <v>1500</v>
      </c>
      <c r="E31" s="60">
        <v>1</v>
      </c>
      <c r="F31" s="48">
        <f>SUM(D31*E31)</f>
        <v>1500</v>
      </c>
      <c r="G31" s="66">
        <v>4</v>
      </c>
      <c r="H31" s="48">
        <f>SUM(F31*G31)</f>
        <v>6000</v>
      </c>
      <c r="I31" s="48"/>
      <c r="J31" s="48"/>
      <c r="K31" s="49"/>
    </row>
    <row r="32" spans="1:11">
      <c r="A32" s="118"/>
      <c r="B32" s="64"/>
      <c r="C32" s="48"/>
      <c r="D32" s="57"/>
      <c r="E32" s="60"/>
      <c r="F32" s="48"/>
      <c r="G32" s="66"/>
      <c r="H32" s="48"/>
      <c r="I32" s="48"/>
      <c r="J32" s="48"/>
      <c r="K32" s="49"/>
    </row>
    <row r="33" spans="1:11">
      <c r="A33" s="118" t="s">
        <v>75</v>
      </c>
      <c r="B33" s="64" t="s">
        <v>76</v>
      </c>
      <c r="C33" s="48" t="s">
        <v>181</v>
      </c>
      <c r="D33" s="57">
        <v>1500</v>
      </c>
      <c r="E33" s="60">
        <v>1</v>
      </c>
      <c r="F33" s="48">
        <f>SUM(D33*E33)</f>
        <v>1500</v>
      </c>
      <c r="G33" s="66">
        <v>6</v>
      </c>
      <c r="H33" s="48">
        <f>SUM(F33*G33)</f>
        <v>9000</v>
      </c>
      <c r="I33" s="48"/>
      <c r="J33" s="48"/>
      <c r="K33" s="49"/>
    </row>
    <row r="34" spans="1:11">
      <c r="A34" s="118"/>
      <c r="B34" s="64"/>
      <c r="C34" s="48"/>
      <c r="D34" s="57"/>
      <c r="E34" s="60"/>
      <c r="F34" s="48"/>
      <c r="G34" s="66"/>
      <c r="H34" s="48"/>
      <c r="I34" s="48"/>
      <c r="J34" s="48"/>
      <c r="K34" s="49"/>
    </row>
    <row r="35" spans="1:11">
      <c r="A35" s="118" t="s">
        <v>77</v>
      </c>
      <c r="B35" s="64" t="s">
        <v>78</v>
      </c>
      <c r="C35" s="48" t="s">
        <v>182</v>
      </c>
      <c r="D35" s="48">
        <v>1000</v>
      </c>
      <c r="E35" s="48">
        <v>1</v>
      </c>
      <c r="F35" s="48">
        <f>SUM(D35*E35)</f>
        <v>1000</v>
      </c>
      <c r="G35" s="66">
        <v>0.25</v>
      </c>
      <c r="H35" s="48">
        <f>SUM(F35*G35)</f>
        <v>250</v>
      </c>
      <c r="I35" s="48"/>
      <c r="J35" s="48"/>
      <c r="K35" s="49"/>
    </row>
    <row r="36" spans="1:11">
      <c r="A36" s="118"/>
      <c r="B36" s="64"/>
      <c r="C36" s="48"/>
      <c r="D36" s="48"/>
      <c r="E36" s="48"/>
      <c r="F36" s="48"/>
      <c r="G36" s="66"/>
      <c r="H36" s="48"/>
      <c r="I36" s="48"/>
      <c r="J36" s="48"/>
      <c r="K36" s="49"/>
    </row>
    <row r="37" spans="1:11">
      <c r="A37" s="118" t="s">
        <v>79</v>
      </c>
      <c r="B37" s="64" t="s">
        <v>80</v>
      </c>
      <c r="C37" s="48" t="s">
        <v>183</v>
      </c>
      <c r="D37" s="48">
        <v>1000</v>
      </c>
      <c r="E37" s="48">
        <v>1</v>
      </c>
      <c r="F37" s="48">
        <f>SUM(D37*E37)</f>
        <v>1000</v>
      </c>
      <c r="G37" s="66">
        <v>0.25</v>
      </c>
      <c r="H37" s="48">
        <f>SUM(F37*G37)</f>
        <v>250</v>
      </c>
      <c r="I37" s="48"/>
      <c r="J37" s="48"/>
      <c r="K37" s="49"/>
    </row>
    <row r="38" spans="1:11">
      <c r="A38" s="118"/>
      <c r="B38" s="64"/>
      <c r="C38" s="48"/>
      <c r="D38" s="48"/>
      <c r="E38" s="48"/>
      <c r="F38" s="48"/>
      <c r="G38" s="66"/>
      <c r="H38" s="48"/>
      <c r="I38" s="48"/>
      <c r="J38" s="48"/>
      <c r="K38" s="49"/>
    </row>
    <row r="39" spans="1:11">
      <c r="A39" s="473"/>
      <c r="B39" s="473"/>
      <c r="C39" s="473"/>
      <c r="D39" s="473"/>
      <c r="E39" s="473"/>
      <c r="F39" s="473"/>
      <c r="G39" s="473"/>
      <c r="H39" s="728"/>
      <c r="I39" s="48"/>
      <c r="J39" s="48"/>
      <c r="K39" s="49"/>
    </row>
    <row r="40" spans="1:11">
      <c r="A40" s="474"/>
      <c r="B40" s="474"/>
      <c r="C40" s="474"/>
      <c r="D40" s="474"/>
      <c r="E40" s="474"/>
      <c r="F40" s="474"/>
      <c r="G40" s="474"/>
      <c r="H40" s="729"/>
      <c r="I40" s="48"/>
      <c r="J40" s="48"/>
      <c r="K40" s="49"/>
    </row>
    <row r="41" spans="1:11" ht="13.5" thickBot="1">
      <c r="A41" s="121"/>
      <c r="B41" s="130" t="s">
        <v>189</v>
      </c>
      <c r="C41" s="82"/>
      <c r="D41" s="83"/>
      <c r="E41" s="84"/>
      <c r="F41" s="85">
        <f>SUM(F17:F40)</f>
        <v>10167</v>
      </c>
      <c r="G41" s="86"/>
      <c r="H41" s="85">
        <f>SUM(H17:H40)</f>
        <v>21167</v>
      </c>
      <c r="I41" s="87" t="s">
        <v>3</v>
      </c>
      <c r="J41" s="88" t="s">
        <v>3</v>
      </c>
      <c r="K41" s="89"/>
    </row>
    <row r="42" spans="1:11" ht="14.25" thickTop="1" thickBot="1">
      <c r="A42" s="122"/>
      <c r="B42" s="131"/>
      <c r="C42" s="129"/>
      <c r="D42" s="57"/>
      <c r="E42" s="81"/>
      <c r="F42" s="48"/>
      <c r="G42" s="66"/>
      <c r="H42" s="48"/>
      <c r="I42" s="50"/>
      <c r="J42" s="115"/>
      <c r="K42" s="114"/>
    </row>
    <row r="43" spans="1:11" ht="20.25" customHeight="1" thickTop="1" thickBot="1">
      <c r="A43" s="133"/>
      <c r="B43" s="132" t="s">
        <v>187</v>
      </c>
      <c r="C43" s="109"/>
      <c r="D43" s="109"/>
      <c r="E43" s="110"/>
      <c r="F43" s="111">
        <f>SUM(F41,F72,F99,F105)</f>
        <v>47147</v>
      </c>
      <c r="G43" s="112"/>
      <c r="H43" s="111">
        <f>SUM(H41,H72,H99,H105+K105)</f>
        <v>95044.5</v>
      </c>
      <c r="I43" s="111">
        <f>SUM(I105)</f>
        <v>7000</v>
      </c>
      <c r="J43" s="113"/>
      <c r="K43" s="114">
        <f>SUM(K105)</f>
        <v>560</v>
      </c>
    </row>
    <row r="44" spans="1:11" ht="26.25" customHeight="1" thickTop="1">
      <c r="A44" s="119" t="s">
        <v>81</v>
      </c>
      <c r="B44" s="64" t="s">
        <v>82</v>
      </c>
      <c r="C44" s="48" t="s">
        <v>181</v>
      </c>
      <c r="D44" s="48">
        <v>1000</v>
      </c>
      <c r="E44" s="48">
        <v>1</v>
      </c>
      <c r="F44" s="48">
        <f>SUM(D44*E44)</f>
        <v>1000</v>
      </c>
      <c r="G44" s="66">
        <v>4</v>
      </c>
      <c r="H44" s="48">
        <f>SUM(F44*G44)</f>
        <v>4000</v>
      </c>
      <c r="I44" s="140"/>
      <c r="J44" s="142"/>
      <c r="K44" s="478"/>
    </row>
    <row r="45" spans="1:11" ht="13.15" customHeight="1">
      <c r="A45" s="80"/>
      <c r="B45" s="139"/>
      <c r="C45" s="68"/>
      <c r="D45" s="68"/>
      <c r="E45" s="48"/>
      <c r="F45" s="140"/>
      <c r="G45" s="141"/>
      <c r="H45" s="140"/>
      <c r="I45" s="140"/>
      <c r="J45" s="142"/>
      <c r="K45" s="477"/>
    </row>
    <row r="46" spans="1:11" ht="19.899999999999999" customHeight="1">
      <c r="A46" s="118" t="s">
        <v>83</v>
      </c>
      <c r="B46" s="64" t="s">
        <v>84</v>
      </c>
      <c r="C46" s="48" t="s">
        <v>181</v>
      </c>
      <c r="D46" s="48">
        <v>501</v>
      </c>
      <c r="E46" s="48">
        <v>1</v>
      </c>
      <c r="F46" s="48">
        <f>SUM(D46*E46)</f>
        <v>501</v>
      </c>
      <c r="G46" s="66">
        <v>2</v>
      </c>
      <c r="H46" s="48">
        <f>SUM(F46*G46)</f>
        <v>1002</v>
      </c>
      <c r="I46" s="140"/>
      <c r="J46" s="142"/>
      <c r="K46" s="477"/>
    </row>
    <row r="47" spans="1:11" ht="13.15" customHeight="1">
      <c r="A47" s="120"/>
      <c r="B47" s="64"/>
      <c r="C47" s="48"/>
      <c r="D47" s="57"/>
      <c r="E47" s="60"/>
      <c r="F47" s="48"/>
      <c r="G47" s="66"/>
      <c r="H47" s="48"/>
      <c r="I47" s="140"/>
      <c r="J47" s="142"/>
      <c r="K47" s="477"/>
    </row>
    <row r="48" spans="1:11">
      <c r="A48" s="118" t="s">
        <v>85</v>
      </c>
      <c r="B48" s="64" t="s">
        <v>86</v>
      </c>
      <c r="C48" s="48" t="s">
        <v>181</v>
      </c>
      <c r="D48" s="48">
        <v>167</v>
      </c>
      <c r="E48" s="48">
        <v>1</v>
      </c>
      <c r="F48" s="48">
        <f>SUM(D48*E48)</f>
        <v>167</v>
      </c>
      <c r="G48" s="66">
        <v>3</v>
      </c>
      <c r="H48" s="80">
        <f>SUM(F48*G48)</f>
        <v>501</v>
      </c>
      <c r="I48" s="48"/>
      <c r="J48" s="48"/>
      <c r="K48" s="49"/>
    </row>
    <row r="49" spans="1:11">
      <c r="A49" s="118"/>
      <c r="B49" s="64"/>
      <c r="C49" s="48"/>
      <c r="D49" s="48"/>
      <c r="E49" s="48"/>
      <c r="F49" s="48"/>
      <c r="G49" s="66"/>
      <c r="H49" s="80"/>
      <c r="I49" s="48"/>
      <c r="J49" s="48"/>
      <c r="K49" s="49"/>
    </row>
    <row r="50" spans="1:11">
      <c r="A50" s="118" t="s">
        <v>87</v>
      </c>
      <c r="B50" s="64" t="s">
        <v>88</v>
      </c>
      <c r="C50" s="48" t="s">
        <v>181</v>
      </c>
      <c r="D50" s="48">
        <v>89</v>
      </c>
      <c r="E50" s="48">
        <v>1</v>
      </c>
      <c r="F50" s="48">
        <f>SUM(D50*E50)</f>
        <v>89</v>
      </c>
      <c r="G50" s="66">
        <v>4</v>
      </c>
      <c r="H50" s="80">
        <f>SUM(F50*G50)</f>
        <v>356</v>
      </c>
      <c r="I50" s="48"/>
      <c r="J50" s="48"/>
      <c r="K50" s="49"/>
    </row>
    <row r="51" spans="1:11">
      <c r="A51" s="118"/>
      <c r="B51" s="64"/>
      <c r="C51" s="48"/>
      <c r="D51" s="48"/>
      <c r="E51" s="48"/>
      <c r="F51" s="48"/>
      <c r="G51" s="66"/>
      <c r="H51" s="80"/>
      <c r="I51" s="48"/>
      <c r="J51" s="48"/>
      <c r="K51" s="49"/>
    </row>
    <row r="52" spans="1:11">
      <c r="A52" s="118" t="s">
        <v>89</v>
      </c>
      <c r="B52" s="64" t="s">
        <v>90</v>
      </c>
      <c r="C52" s="48" t="s">
        <v>181</v>
      </c>
      <c r="D52" s="48">
        <v>900</v>
      </c>
      <c r="E52" s="48">
        <v>1</v>
      </c>
      <c r="F52" s="48">
        <f>SUM(D52*E52)</f>
        <v>900</v>
      </c>
      <c r="G52" s="66">
        <v>4</v>
      </c>
      <c r="H52" s="80">
        <f>SUM(F52*G52)</f>
        <v>3600</v>
      </c>
      <c r="I52" s="48"/>
      <c r="J52" s="48"/>
      <c r="K52" s="49"/>
    </row>
    <row r="53" spans="1:11">
      <c r="A53" s="118"/>
      <c r="B53" s="64"/>
      <c r="C53" s="48"/>
      <c r="D53" s="48"/>
      <c r="E53" s="48"/>
      <c r="F53" s="48"/>
      <c r="G53" s="66"/>
      <c r="H53" s="80"/>
      <c r="I53" s="48"/>
      <c r="J53" s="48"/>
      <c r="K53" s="49"/>
    </row>
    <row r="54" spans="1:11">
      <c r="A54" s="123" t="s">
        <v>91</v>
      </c>
      <c r="B54" s="67" t="s">
        <v>92</v>
      </c>
      <c r="C54" s="48" t="s">
        <v>181</v>
      </c>
      <c r="D54" s="48">
        <v>751</v>
      </c>
      <c r="E54" s="48">
        <v>1</v>
      </c>
      <c r="F54" s="48">
        <f>SUM(D54*E54)</f>
        <v>751</v>
      </c>
      <c r="G54" s="66">
        <v>4</v>
      </c>
      <c r="H54" s="80">
        <f>SUM(F54*G54)</f>
        <v>3004</v>
      </c>
      <c r="I54" s="48"/>
      <c r="J54" s="48"/>
      <c r="K54" s="49"/>
    </row>
    <row r="55" spans="1:11">
      <c r="A55" s="118"/>
      <c r="B55" s="64"/>
      <c r="C55" s="48"/>
      <c r="D55" s="48"/>
      <c r="E55" s="48"/>
      <c r="F55" s="48"/>
      <c r="G55" s="66"/>
      <c r="H55" s="80"/>
      <c r="I55" s="48" t="s">
        <v>3</v>
      </c>
      <c r="J55" s="48" t="s">
        <v>3</v>
      </c>
      <c r="K55" s="49" t="s">
        <v>3</v>
      </c>
    </row>
    <row r="56" spans="1:11">
      <c r="A56" s="123" t="s">
        <v>93</v>
      </c>
      <c r="B56" s="67" t="s">
        <v>94</v>
      </c>
      <c r="C56" s="48" t="s">
        <v>181</v>
      </c>
      <c r="D56" s="48">
        <v>751</v>
      </c>
      <c r="E56" s="48">
        <v>1</v>
      </c>
      <c r="F56" s="48">
        <f>SUM(D56*E56)</f>
        <v>751</v>
      </c>
      <c r="G56" s="66">
        <v>1</v>
      </c>
      <c r="H56" s="80">
        <f>SUM(F56*G56)</f>
        <v>751</v>
      </c>
      <c r="I56" s="48"/>
      <c r="J56" s="48"/>
      <c r="K56" s="49"/>
    </row>
    <row r="57" spans="1:11">
      <c r="A57" s="123"/>
      <c r="B57" s="67"/>
      <c r="C57" s="48"/>
      <c r="D57" s="48"/>
      <c r="E57" s="48"/>
      <c r="F57" s="48"/>
      <c r="G57" s="66"/>
      <c r="H57" s="80"/>
      <c r="I57" s="48"/>
      <c r="J57" s="48"/>
      <c r="K57" s="49"/>
    </row>
    <row r="58" spans="1:11">
      <c r="A58" s="118" t="s">
        <v>95</v>
      </c>
      <c r="B58" s="64" t="s">
        <v>96</v>
      </c>
      <c r="C58" s="48" t="s">
        <v>181</v>
      </c>
      <c r="D58" s="48">
        <v>751</v>
      </c>
      <c r="E58" s="48">
        <v>1</v>
      </c>
      <c r="F58" s="48">
        <f>SUM(D58*E58)</f>
        <v>751</v>
      </c>
      <c r="G58" s="66">
        <v>1</v>
      </c>
      <c r="H58" s="80">
        <f>SUM(F58*G58)</f>
        <v>751</v>
      </c>
      <c r="I58" s="48"/>
      <c r="J58" s="48"/>
      <c r="K58" s="49"/>
    </row>
    <row r="59" spans="1:11">
      <c r="A59" s="118"/>
      <c r="B59" s="64"/>
      <c r="C59" s="48"/>
      <c r="D59" s="48"/>
      <c r="E59" s="48"/>
      <c r="F59" s="48"/>
      <c r="G59" s="66"/>
      <c r="H59" s="80"/>
      <c r="I59" s="48"/>
      <c r="J59" s="48"/>
      <c r="K59" s="49"/>
    </row>
    <row r="60" spans="1:11">
      <c r="A60" s="118" t="s">
        <v>97</v>
      </c>
      <c r="B60" s="64" t="s">
        <v>98</v>
      </c>
      <c r="C60" s="48" t="s">
        <v>181</v>
      </c>
      <c r="D60" s="48">
        <v>89</v>
      </c>
      <c r="E60" s="48">
        <v>1</v>
      </c>
      <c r="F60" s="48">
        <f>SUM(D60*E60)</f>
        <v>89</v>
      </c>
      <c r="G60" s="66">
        <v>1</v>
      </c>
      <c r="H60" s="80">
        <f>SUM(F60*G60)</f>
        <v>89</v>
      </c>
      <c r="I60" s="48"/>
      <c r="J60" s="48"/>
      <c r="K60" s="49"/>
    </row>
    <row r="61" spans="1:11">
      <c r="A61" s="118"/>
      <c r="B61" s="64"/>
      <c r="C61" s="48"/>
      <c r="D61" s="48"/>
      <c r="E61" s="48"/>
      <c r="F61" s="48"/>
      <c r="G61" s="66"/>
      <c r="H61" s="80"/>
      <c r="I61" s="48"/>
      <c r="J61" s="48"/>
      <c r="K61" s="49"/>
    </row>
    <row r="62" spans="1:11">
      <c r="A62" s="118" t="s">
        <v>99</v>
      </c>
      <c r="B62" s="64" t="s">
        <v>100</v>
      </c>
      <c r="C62" s="48" t="s">
        <v>181</v>
      </c>
      <c r="D62" s="48">
        <v>751</v>
      </c>
      <c r="E62" s="48">
        <v>1</v>
      </c>
      <c r="F62" s="48">
        <f>SUM(D62*E62)</f>
        <v>751</v>
      </c>
      <c r="G62" s="66">
        <v>0.5</v>
      </c>
      <c r="H62" s="80">
        <f>SUM(F62*G62)</f>
        <v>375.5</v>
      </c>
      <c r="I62" s="48"/>
      <c r="J62" s="48"/>
      <c r="K62" s="49"/>
    </row>
    <row r="63" spans="1:11">
      <c r="A63" s="118"/>
      <c r="B63" s="64"/>
      <c r="C63" s="48"/>
      <c r="D63" s="48"/>
      <c r="E63" s="48"/>
      <c r="F63" s="48"/>
      <c r="G63" s="66"/>
      <c r="H63" s="80"/>
      <c r="I63" s="48"/>
      <c r="J63" s="48"/>
      <c r="K63" s="49"/>
    </row>
    <row r="64" spans="1:11">
      <c r="A64" s="118" t="s">
        <v>101</v>
      </c>
      <c r="B64" s="64" t="s">
        <v>102</v>
      </c>
      <c r="C64" s="48" t="s">
        <v>181</v>
      </c>
      <c r="D64" s="48">
        <v>250</v>
      </c>
      <c r="E64" s="48">
        <v>1</v>
      </c>
      <c r="F64" s="48">
        <f>SUM(D64*E64)</f>
        <v>250</v>
      </c>
      <c r="G64" s="66">
        <v>1</v>
      </c>
      <c r="H64" s="80">
        <f>SUM(F64*G64)</f>
        <v>250</v>
      </c>
      <c r="I64" s="48"/>
      <c r="J64" s="48"/>
      <c r="K64" s="49"/>
    </row>
    <row r="65" spans="1:11">
      <c r="A65" s="118"/>
      <c r="B65" s="64"/>
      <c r="C65" s="48"/>
      <c r="D65" s="48"/>
      <c r="E65" s="48"/>
      <c r="F65" s="48"/>
      <c r="G65" s="66"/>
      <c r="H65" s="80"/>
      <c r="I65" s="48"/>
      <c r="J65" s="48"/>
      <c r="K65" s="49"/>
    </row>
    <row r="66" spans="1:11">
      <c r="A66" s="118" t="s">
        <v>103</v>
      </c>
      <c r="B66" s="64" t="s">
        <v>104</v>
      </c>
      <c r="C66" s="48" t="s">
        <v>181</v>
      </c>
      <c r="D66" s="48">
        <v>100</v>
      </c>
      <c r="E66" s="48">
        <v>1</v>
      </c>
      <c r="F66" s="48">
        <f>SUM(D66*E66)</f>
        <v>100</v>
      </c>
      <c r="G66" s="66">
        <v>3</v>
      </c>
      <c r="H66" s="80">
        <f>SUM(F66*G66)</f>
        <v>300</v>
      </c>
      <c r="I66" s="48"/>
      <c r="J66" s="48"/>
      <c r="K66" s="49"/>
    </row>
    <row r="67" spans="1:11">
      <c r="A67" s="118"/>
      <c r="B67" s="64"/>
      <c r="C67" s="48"/>
      <c r="D67" s="48"/>
      <c r="E67" s="48"/>
      <c r="F67" s="48"/>
      <c r="G67" s="66"/>
      <c r="H67" s="80"/>
      <c r="I67" s="48"/>
      <c r="J67" s="48"/>
      <c r="K67" s="49"/>
    </row>
    <row r="68" spans="1:11">
      <c r="A68" s="118" t="s">
        <v>105</v>
      </c>
      <c r="B68" s="64" t="s">
        <v>106</v>
      </c>
      <c r="C68" s="48" t="s">
        <v>181</v>
      </c>
      <c r="D68" s="48">
        <v>42</v>
      </c>
      <c r="E68" s="48">
        <v>1</v>
      </c>
      <c r="F68" s="48">
        <f>SUM(D68*E68)</f>
        <v>42</v>
      </c>
      <c r="G68" s="66">
        <v>2</v>
      </c>
      <c r="H68" s="80">
        <f>SUM(F68*G68)</f>
        <v>84</v>
      </c>
      <c r="I68" s="48"/>
      <c r="J68" s="48"/>
      <c r="K68" s="49"/>
    </row>
    <row r="69" spans="1:11">
      <c r="A69" s="118"/>
      <c r="B69" s="64"/>
      <c r="C69" s="48"/>
      <c r="D69" s="48"/>
      <c r="E69" s="48"/>
      <c r="F69" s="48"/>
      <c r="G69" s="66"/>
      <c r="H69" s="80"/>
      <c r="I69" s="48"/>
      <c r="J69" s="48"/>
      <c r="K69" s="49"/>
    </row>
    <row r="70" spans="1:11" ht="12.6" customHeight="1">
      <c r="A70" s="119" t="s">
        <v>107</v>
      </c>
      <c r="B70" s="64" t="s">
        <v>108</v>
      </c>
      <c r="C70" s="48" t="s">
        <v>181</v>
      </c>
      <c r="D70" s="48">
        <v>25</v>
      </c>
      <c r="E70" s="48">
        <v>1</v>
      </c>
      <c r="F70" s="48">
        <f>SUM(D70*E70)</f>
        <v>25</v>
      </c>
      <c r="G70" s="66">
        <v>3</v>
      </c>
      <c r="H70" s="80">
        <f>SUM(F70*G70)</f>
        <v>75</v>
      </c>
      <c r="I70" s="48"/>
      <c r="J70" s="48"/>
      <c r="K70" s="49"/>
    </row>
    <row r="71" spans="1:11">
      <c r="A71" s="118"/>
      <c r="B71" s="64"/>
      <c r="C71" s="48"/>
      <c r="D71" s="48"/>
      <c r="E71" s="48"/>
      <c r="F71" s="48"/>
      <c r="G71" s="66"/>
      <c r="H71" s="80"/>
      <c r="I71" s="48"/>
      <c r="J71" s="48"/>
      <c r="K71" s="49"/>
    </row>
    <row r="72" spans="1:11" ht="13.5" thickBot="1">
      <c r="A72" s="121"/>
      <c r="B72" s="130" t="s">
        <v>189</v>
      </c>
      <c r="C72" s="82"/>
      <c r="D72" s="83"/>
      <c r="E72" s="84"/>
      <c r="F72" s="85">
        <f>SUM(F44:F71)</f>
        <v>6167</v>
      </c>
      <c r="G72" s="86"/>
      <c r="H72" s="85">
        <f>SUM(H44:H71)</f>
        <v>15138.5</v>
      </c>
      <c r="I72" s="87"/>
      <c r="J72" s="88"/>
      <c r="K72" s="89"/>
    </row>
    <row r="73" spans="1:11">
      <c r="A73" s="118" t="s">
        <v>109</v>
      </c>
      <c r="B73" s="64" t="s">
        <v>110</v>
      </c>
      <c r="C73" s="48" t="s">
        <v>181</v>
      </c>
      <c r="D73" s="48">
        <v>42</v>
      </c>
      <c r="E73" s="48">
        <v>1</v>
      </c>
      <c r="F73" s="48">
        <f>SUM(D73*E73)</f>
        <v>42</v>
      </c>
      <c r="G73" s="66">
        <v>5</v>
      </c>
      <c r="H73" s="48">
        <f>SUM(F73*G73)</f>
        <v>210</v>
      </c>
      <c r="I73" s="50"/>
      <c r="J73" s="115"/>
      <c r="K73" s="53"/>
    </row>
    <row r="74" spans="1:11">
      <c r="A74" s="77"/>
      <c r="B74" s="131"/>
      <c r="C74" s="143"/>
      <c r="D74" s="48"/>
      <c r="E74" s="81"/>
      <c r="F74" s="48"/>
      <c r="G74" s="66"/>
      <c r="H74" s="48"/>
      <c r="I74" s="50"/>
      <c r="J74" s="115"/>
      <c r="K74" s="53"/>
    </row>
    <row r="75" spans="1:11">
      <c r="A75" s="118" t="s">
        <v>111</v>
      </c>
      <c r="B75" s="63" t="s">
        <v>112</v>
      </c>
      <c r="C75" s="48" t="s">
        <v>181</v>
      </c>
      <c r="D75" s="48">
        <v>1000</v>
      </c>
      <c r="E75" s="48">
        <v>1</v>
      </c>
      <c r="F75" s="48">
        <f>SUM(D75*E75)</f>
        <v>1000</v>
      </c>
      <c r="G75" s="66">
        <v>5</v>
      </c>
      <c r="H75" s="48">
        <f>SUM(F75*G75)</f>
        <v>5000</v>
      </c>
      <c r="I75" s="50"/>
      <c r="J75" s="115"/>
      <c r="K75" s="53"/>
    </row>
    <row r="76" spans="1:11">
      <c r="A76" s="118"/>
      <c r="B76" s="64"/>
      <c r="C76" s="48"/>
      <c r="D76" s="48"/>
      <c r="E76" s="48"/>
      <c r="F76" s="48"/>
      <c r="G76" s="66"/>
      <c r="H76" s="730"/>
      <c r="I76" s="48"/>
      <c r="J76" s="48"/>
      <c r="K76" s="49"/>
    </row>
    <row r="77" spans="1:11" ht="25.5">
      <c r="A77" s="137" t="s">
        <v>113</v>
      </c>
      <c r="B77" s="65" t="s">
        <v>114</v>
      </c>
      <c r="C77" s="58" t="s">
        <v>191</v>
      </c>
      <c r="D77" s="48">
        <v>668</v>
      </c>
      <c r="E77" s="48">
        <v>1</v>
      </c>
      <c r="F77" s="48">
        <f>SUM(D77*E77)</f>
        <v>668</v>
      </c>
      <c r="G77" s="66">
        <v>1</v>
      </c>
      <c r="H77" s="730">
        <f>SUM(F77*G77)</f>
        <v>668</v>
      </c>
      <c r="I77" s="48"/>
      <c r="J77" s="48"/>
      <c r="K77" s="49"/>
    </row>
    <row r="78" spans="1:11">
      <c r="A78" s="137"/>
      <c r="B78" s="65"/>
      <c r="C78" s="58"/>
      <c r="D78" s="48"/>
      <c r="E78" s="48"/>
      <c r="F78" s="48"/>
      <c r="G78" s="66"/>
      <c r="H78" s="730"/>
      <c r="I78" s="48"/>
      <c r="J78" s="48"/>
      <c r="K78" s="49"/>
    </row>
    <row r="79" spans="1:11" ht="25.5">
      <c r="A79" s="137" t="s">
        <v>113</v>
      </c>
      <c r="B79" s="65" t="s">
        <v>115</v>
      </c>
      <c r="C79" s="58" t="s">
        <v>192</v>
      </c>
      <c r="D79" s="48">
        <v>167</v>
      </c>
      <c r="E79" s="48">
        <v>1</v>
      </c>
      <c r="F79" s="48">
        <f>SUM(D79*E79)</f>
        <v>167</v>
      </c>
      <c r="G79" s="66">
        <v>1</v>
      </c>
      <c r="H79" s="730">
        <f>SUM(F79*G79)</f>
        <v>167</v>
      </c>
      <c r="I79" s="48"/>
      <c r="J79" s="48"/>
      <c r="K79" s="49"/>
    </row>
    <row r="80" spans="1:11">
      <c r="A80" s="137"/>
      <c r="B80" s="65"/>
      <c r="C80" s="58"/>
      <c r="D80" s="48"/>
      <c r="E80" s="48"/>
      <c r="F80" s="48"/>
      <c r="G80" s="66"/>
      <c r="H80" s="730"/>
      <c r="I80" s="48"/>
      <c r="J80" s="48"/>
      <c r="K80" s="49"/>
    </row>
    <row r="81" spans="1:11" ht="25.5">
      <c r="A81" s="137" t="s">
        <v>913</v>
      </c>
      <c r="B81" s="472" t="s">
        <v>911</v>
      </c>
      <c r="C81" s="468" t="s">
        <v>912</v>
      </c>
      <c r="D81" s="469">
        <v>327</v>
      </c>
      <c r="E81" s="469">
        <v>1</v>
      </c>
      <c r="F81" s="469">
        <v>327</v>
      </c>
      <c r="G81" s="470">
        <v>1</v>
      </c>
      <c r="H81" s="731">
        <v>327</v>
      </c>
      <c r="I81" s="48"/>
      <c r="J81" s="48"/>
      <c r="K81" s="49"/>
    </row>
    <row r="82" spans="1:11">
      <c r="A82" s="137"/>
      <c r="B82" s="472"/>
      <c r="C82" s="468"/>
      <c r="D82" s="469"/>
      <c r="E82" s="469"/>
      <c r="F82" s="469"/>
      <c r="G82" s="470"/>
      <c r="H82" s="731"/>
      <c r="I82" s="48"/>
      <c r="J82" s="48"/>
      <c r="K82" s="49"/>
    </row>
    <row r="83" spans="1:11">
      <c r="A83" s="137" t="s">
        <v>914</v>
      </c>
      <c r="B83" s="472" t="s">
        <v>444</v>
      </c>
      <c r="C83" s="468" t="s">
        <v>181</v>
      </c>
      <c r="D83" s="469">
        <v>1000</v>
      </c>
      <c r="E83" s="469">
        <v>1</v>
      </c>
      <c r="F83" s="469">
        <v>1000</v>
      </c>
      <c r="G83" s="470">
        <v>5</v>
      </c>
      <c r="H83" s="731">
        <v>5000</v>
      </c>
      <c r="I83" s="48"/>
      <c r="J83" s="48"/>
      <c r="K83" s="49"/>
    </row>
    <row r="84" spans="1:11">
      <c r="A84" s="137"/>
      <c r="B84" s="65"/>
      <c r="C84" s="58"/>
      <c r="D84" s="48"/>
      <c r="E84" s="48"/>
      <c r="F84" s="48"/>
      <c r="G84" s="66"/>
      <c r="H84" s="730"/>
      <c r="I84" s="48"/>
      <c r="J84" s="48"/>
      <c r="K84" s="49"/>
    </row>
    <row r="85" spans="1:11" ht="13.5" customHeight="1">
      <c r="A85" s="123" t="s">
        <v>116</v>
      </c>
      <c r="B85" s="64" t="s">
        <v>117</v>
      </c>
      <c r="C85" s="48" t="s">
        <v>181</v>
      </c>
      <c r="D85" s="48">
        <v>1000</v>
      </c>
      <c r="E85" s="48">
        <v>1</v>
      </c>
      <c r="F85" s="48">
        <f>SUM(D85*E85)</f>
        <v>1000</v>
      </c>
      <c r="G85" s="66">
        <v>8</v>
      </c>
      <c r="H85" s="730">
        <f>SUM(F85*G85)</f>
        <v>8000</v>
      </c>
      <c r="I85" s="48"/>
      <c r="J85" s="48"/>
      <c r="K85" s="49"/>
    </row>
    <row r="86" spans="1:11" ht="13.5" customHeight="1">
      <c r="A86" s="123"/>
      <c r="B86" s="64"/>
      <c r="C86" s="48"/>
      <c r="D86" s="48"/>
      <c r="E86" s="48"/>
      <c r="F86" s="48"/>
      <c r="G86" s="66"/>
      <c r="H86" s="730"/>
      <c r="I86" s="48"/>
      <c r="J86" s="48"/>
      <c r="K86" s="49"/>
    </row>
    <row r="87" spans="1:11">
      <c r="A87" s="137">
        <v>1780.61</v>
      </c>
      <c r="B87" s="64" t="s">
        <v>118</v>
      </c>
      <c r="C87" s="48" t="s">
        <v>181</v>
      </c>
      <c r="D87" s="48">
        <v>1000</v>
      </c>
      <c r="E87" s="48">
        <v>1</v>
      </c>
      <c r="F87" s="48">
        <f>SUM(D87*E87)</f>
        <v>1000</v>
      </c>
      <c r="G87" s="66">
        <v>3</v>
      </c>
      <c r="H87" s="730">
        <f>SUM(F87*G87)</f>
        <v>3000</v>
      </c>
      <c r="I87" s="48"/>
      <c r="J87" s="48"/>
      <c r="K87" s="49"/>
    </row>
    <row r="88" spans="1:11">
      <c r="A88" s="76"/>
      <c r="B88" s="76"/>
      <c r="C88" s="76"/>
      <c r="D88" s="76"/>
      <c r="E88" s="76"/>
      <c r="F88" s="76"/>
      <c r="G88" s="76"/>
      <c r="H88" s="286"/>
      <c r="I88" s="48"/>
      <c r="J88" s="48"/>
      <c r="K88" s="49"/>
    </row>
    <row r="89" spans="1:11">
      <c r="A89" s="125" t="s">
        <v>119</v>
      </c>
      <c r="B89" s="63" t="s">
        <v>120</v>
      </c>
      <c r="C89" s="48" t="s">
        <v>181</v>
      </c>
      <c r="D89" s="48">
        <v>1000</v>
      </c>
      <c r="E89" s="48">
        <v>1</v>
      </c>
      <c r="F89" s="48">
        <f>SUM(D89*E89)</f>
        <v>1000</v>
      </c>
      <c r="G89" s="66">
        <v>15</v>
      </c>
      <c r="H89" s="730">
        <f>SUM(F89*G89)</f>
        <v>15000</v>
      </c>
      <c r="I89" s="48"/>
      <c r="J89" s="48"/>
      <c r="K89" s="49"/>
    </row>
    <row r="90" spans="1:11">
      <c r="A90" s="125"/>
      <c r="B90" s="63"/>
      <c r="C90" s="48"/>
      <c r="D90" s="48"/>
      <c r="E90" s="48"/>
      <c r="F90" s="48"/>
      <c r="G90" s="66"/>
      <c r="H90" s="730"/>
      <c r="I90" s="48"/>
      <c r="J90" s="48"/>
      <c r="K90" s="49"/>
    </row>
    <row r="91" spans="1:11">
      <c r="A91" s="126">
        <v>1780.63</v>
      </c>
      <c r="B91" s="63" t="s">
        <v>121</v>
      </c>
      <c r="C91" s="48" t="s">
        <v>181</v>
      </c>
      <c r="D91" s="48">
        <v>89</v>
      </c>
      <c r="E91" s="48">
        <v>1</v>
      </c>
      <c r="F91" s="48">
        <f>SUM(D91*E91)</f>
        <v>89</v>
      </c>
      <c r="G91" s="66">
        <v>3</v>
      </c>
      <c r="H91" s="730">
        <f>SUM(F91*G91)</f>
        <v>267</v>
      </c>
      <c r="I91" s="48"/>
      <c r="J91" s="48"/>
      <c r="K91" s="49"/>
    </row>
    <row r="92" spans="1:11">
      <c r="A92" s="126"/>
      <c r="B92" s="63"/>
      <c r="C92" s="48"/>
      <c r="D92" s="48"/>
      <c r="E92" s="48"/>
      <c r="F92" s="48"/>
      <c r="G92" s="66"/>
      <c r="H92" s="730"/>
      <c r="I92" s="48"/>
      <c r="J92" s="48"/>
      <c r="K92" s="49"/>
    </row>
    <row r="93" spans="1:11">
      <c r="A93" s="126">
        <v>1780.74</v>
      </c>
      <c r="B93" s="64" t="s">
        <v>122</v>
      </c>
      <c r="C93" s="48" t="s">
        <v>181</v>
      </c>
      <c r="D93" s="48">
        <v>20</v>
      </c>
      <c r="E93" s="48">
        <v>1</v>
      </c>
      <c r="F93" s="48">
        <f>SUM(D93*E93)</f>
        <v>20</v>
      </c>
      <c r="G93" s="66">
        <v>2</v>
      </c>
      <c r="H93" s="730">
        <f>SUM(F93*G93)</f>
        <v>40</v>
      </c>
      <c r="I93" s="48"/>
      <c r="J93" s="48"/>
      <c r="K93" s="49"/>
    </row>
    <row r="94" spans="1:11">
      <c r="A94" s="126"/>
      <c r="B94" s="64"/>
      <c r="C94" s="48"/>
      <c r="D94" s="48"/>
      <c r="E94" s="48"/>
      <c r="F94" s="48"/>
      <c r="G94" s="66"/>
      <c r="H94" s="730"/>
      <c r="I94" s="48"/>
      <c r="J94" s="48"/>
      <c r="K94" s="49"/>
    </row>
    <row r="95" spans="1:11">
      <c r="A95" s="127" t="s">
        <v>123</v>
      </c>
      <c r="B95" s="64" t="s">
        <v>124</v>
      </c>
      <c r="C95" s="48" t="s">
        <v>181</v>
      </c>
      <c r="D95" s="48">
        <v>1000</v>
      </c>
      <c r="E95" s="48">
        <v>1</v>
      </c>
      <c r="F95" s="48">
        <f>SUM(D95*E95)</f>
        <v>1000</v>
      </c>
      <c r="G95" s="66">
        <v>5</v>
      </c>
      <c r="H95" s="730">
        <f>SUM(F95*G95)</f>
        <v>5000</v>
      </c>
      <c r="I95" s="48"/>
      <c r="J95" s="48"/>
      <c r="K95" s="49"/>
    </row>
    <row r="96" spans="1:11">
      <c r="A96" s="127"/>
      <c r="B96" s="64"/>
      <c r="C96" s="48"/>
      <c r="D96" s="48"/>
      <c r="E96" s="48"/>
      <c r="F96" s="48"/>
      <c r="G96" s="66"/>
      <c r="H96" s="730"/>
      <c r="I96" s="48"/>
      <c r="J96" s="48"/>
      <c r="K96" s="49"/>
    </row>
    <row r="97" spans="1:11">
      <c r="A97" s="127" t="s">
        <v>125</v>
      </c>
      <c r="B97" s="64" t="s">
        <v>126</v>
      </c>
      <c r="C97" s="48" t="s">
        <v>181</v>
      </c>
      <c r="D97" s="48">
        <v>1000</v>
      </c>
      <c r="E97" s="48">
        <v>1</v>
      </c>
      <c r="F97" s="48">
        <f>SUM(D97*E97)</f>
        <v>1000</v>
      </c>
      <c r="G97" s="66">
        <v>2</v>
      </c>
      <c r="H97" s="730">
        <f>SUM(F97*G97)</f>
        <v>2000</v>
      </c>
      <c r="I97" s="48"/>
      <c r="J97" s="48"/>
      <c r="K97" s="49"/>
    </row>
    <row r="98" spans="1:11">
      <c r="A98" s="127"/>
      <c r="B98" s="735"/>
      <c r="C98" s="736"/>
      <c r="D98" s="736"/>
      <c r="E98" s="736"/>
      <c r="F98" s="744"/>
      <c r="G98" s="737"/>
      <c r="H98" s="744"/>
      <c r="I98" s="736"/>
      <c r="J98" s="736"/>
      <c r="K98" s="738"/>
    </row>
    <row r="99" spans="1:11" ht="13.5" thickBot="1">
      <c r="A99" s="745"/>
      <c r="B99" s="739" t="s">
        <v>573</v>
      </c>
      <c r="C99" s="740"/>
      <c r="D99" s="740"/>
      <c r="E99" s="740"/>
      <c r="F99" s="743">
        <f>SUM(F73:F98)</f>
        <v>8313</v>
      </c>
      <c r="G99" s="741"/>
      <c r="H99" s="743">
        <f>SUM(H73:H98)</f>
        <v>44679</v>
      </c>
      <c r="I99" s="740"/>
      <c r="J99" s="740"/>
      <c r="K99" s="742"/>
    </row>
    <row r="100" spans="1:11">
      <c r="A100" s="100" t="s">
        <v>127</v>
      </c>
      <c r="B100" s="67" t="s">
        <v>128</v>
      </c>
      <c r="C100" s="68" t="s">
        <v>181</v>
      </c>
      <c r="D100" s="68">
        <v>1000</v>
      </c>
      <c r="E100" s="48">
        <v>18</v>
      </c>
      <c r="F100" s="48">
        <f>SUM(D100*E100)</f>
        <v>18000</v>
      </c>
      <c r="G100" s="66">
        <v>0.5</v>
      </c>
      <c r="H100" s="730">
        <f>SUM(F100*G100)</f>
        <v>9000</v>
      </c>
      <c r="I100" s="48"/>
      <c r="J100" s="48"/>
      <c r="K100" s="49"/>
    </row>
    <row r="101" spans="1:11">
      <c r="A101" s="100"/>
      <c r="B101" s="67"/>
      <c r="C101" s="68"/>
      <c r="D101" s="68"/>
      <c r="E101" s="48"/>
      <c r="F101" s="48"/>
      <c r="G101" s="66"/>
      <c r="H101" s="730"/>
      <c r="I101" s="48"/>
      <c r="J101" s="48"/>
      <c r="K101" s="49"/>
    </row>
    <row r="102" spans="1:11" s="467" customFormat="1">
      <c r="A102" s="100"/>
      <c r="B102" s="67" t="s">
        <v>190</v>
      </c>
      <c r="C102" s="471"/>
      <c r="D102" s="471">
        <v>4500</v>
      </c>
      <c r="E102" s="469">
        <v>1</v>
      </c>
      <c r="F102" s="469">
        <v>4500</v>
      </c>
      <c r="G102" s="470">
        <v>1</v>
      </c>
      <c r="H102" s="731">
        <f>SUM(F102*G102)</f>
        <v>4500</v>
      </c>
      <c r="I102" s="465"/>
      <c r="J102" s="465"/>
      <c r="K102" s="466"/>
    </row>
    <row r="103" spans="1:11">
      <c r="A103" s="100"/>
      <c r="B103" s="67"/>
      <c r="C103" s="68"/>
      <c r="D103" s="68"/>
      <c r="E103" s="48"/>
      <c r="F103" s="48"/>
      <c r="G103" s="66"/>
      <c r="H103" s="730"/>
      <c r="I103" s="48"/>
      <c r="J103" s="48"/>
      <c r="K103" s="49"/>
    </row>
    <row r="104" spans="1:11">
      <c r="A104" s="128" t="s">
        <v>185</v>
      </c>
      <c r="B104" s="51" t="s">
        <v>186</v>
      </c>
      <c r="C104" s="48"/>
      <c r="D104" s="48"/>
      <c r="E104" s="48"/>
      <c r="F104" s="80" t="s">
        <v>3</v>
      </c>
      <c r="G104" s="66"/>
      <c r="H104" s="732"/>
      <c r="I104" s="48">
        <v>7000</v>
      </c>
      <c r="J104" s="81">
        <v>0.08</v>
      </c>
      <c r="K104" s="49">
        <f>SUM(I104*J104)</f>
        <v>560</v>
      </c>
    </row>
    <row r="105" spans="1:11" ht="13.5" thickBot="1">
      <c r="A105" s="134"/>
      <c r="B105" s="136" t="s">
        <v>189</v>
      </c>
      <c r="C105" s="135"/>
      <c r="D105" s="94"/>
      <c r="E105" s="94"/>
      <c r="F105" s="94">
        <f>SUM(F100:F104)</f>
        <v>22500</v>
      </c>
      <c r="G105" s="86"/>
      <c r="H105" s="94">
        <f>SUM(H100:H104)</f>
        <v>13500</v>
      </c>
      <c r="I105" s="94">
        <v>7000</v>
      </c>
      <c r="J105" s="138"/>
      <c r="K105" s="93">
        <f>SUM(K104:K104)</f>
        <v>560</v>
      </c>
    </row>
    <row r="106" spans="1:11">
      <c r="A106" s="107"/>
      <c r="B106" s="69" t="s">
        <v>130</v>
      </c>
      <c r="C106" s="68"/>
      <c r="D106" s="68"/>
      <c r="E106" s="48"/>
      <c r="F106" s="48"/>
      <c r="G106" s="78"/>
      <c r="H106" s="733"/>
      <c r="I106" s="48"/>
      <c r="J106" s="48"/>
      <c r="K106" s="49"/>
    </row>
    <row r="107" spans="1:11">
      <c r="A107" s="105" t="s">
        <v>131</v>
      </c>
      <c r="B107" s="70" t="s">
        <v>132</v>
      </c>
      <c r="C107" s="71" t="s">
        <v>133</v>
      </c>
      <c r="D107" s="68">
        <v>1000</v>
      </c>
      <c r="E107" s="48">
        <v>1</v>
      </c>
      <c r="F107" s="48">
        <f>SUM(D107*E107)</f>
        <v>1000</v>
      </c>
      <c r="G107" s="66">
        <v>1.5</v>
      </c>
      <c r="H107" s="80">
        <f>SUM(F107*G107)</f>
        <v>1500</v>
      </c>
      <c r="I107" s="48"/>
      <c r="J107" s="48"/>
      <c r="K107" s="49"/>
    </row>
    <row r="108" spans="1:11">
      <c r="A108" s="106"/>
      <c r="B108" s="73"/>
      <c r="C108" s="71" t="s">
        <v>134</v>
      </c>
      <c r="D108" s="68"/>
      <c r="E108" s="48"/>
      <c r="F108" s="48"/>
      <c r="G108" s="66"/>
      <c r="H108" s="80"/>
      <c r="I108" s="48"/>
      <c r="J108" s="48"/>
      <c r="K108" s="49"/>
    </row>
    <row r="109" spans="1:11">
      <c r="A109" s="106"/>
      <c r="B109" s="73"/>
      <c r="C109" s="71"/>
      <c r="D109" s="68"/>
      <c r="E109" s="48"/>
      <c r="F109" s="48"/>
      <c r="G109" s="66"/>
      <c r="H109" s="80"/>
      <c r="I109" s="48"/>
      <c r="J109" s="48"/>
      <c r="K109" s="124"/>
    </row>
    <row r="110" spans="1:11">
      <c r="A110" s="105" t="s">
        <v>131</v>
      </c>
      <c r="B110" s="70" t="s">
        <v>135</v>
      </c>
      <c r="C110" s="71" t="s">
        <v>136</v>
      </c>
      <c r="D110" s="68">
        <v>1000</v>
      </c>
      <c r="E110" s="48">
        <v>1</v>
      </c>
      <c r="F110" s="48">
        <f>SUM(D110*E110)</f>
        <v>1000</v>
      </c>
      <c r="G110" s="66">
        <v>0.34</v>
      </c>
      <c r="H110" s="80">
        <f>SUM(F110*G110)</f>
        <v>340</v>
      </c>
      <c r="I110" s="48"/>
      <c r="J110" s="48"/>
      <c r="K110" s="98"/>
    </row>
    <row r="111" spans="1:11">
      <c r="A111" s="105"/>
      <c r="B111" s="73"/>
      <c r="C111" s="71" t="s">
        <v>134</v>
      </c>
      <c r="D111" s="68"/>
      <c r="E111" s="48"/>
      <c r="F111" s="48"/>
      <c r="G111" s="66"/>
      <c r="H111" s="80"/>
      <c r="I111" s="48"/>
      <c r="J111" s="48"/>
      <c r="K111" s="98"/>
    </row>
    <row r="112" spans="1:11">
      <c r="A112" s="105"/>
      <c r="B112" s="73"/>
      <c r="C112" s="71"/>
      <c r="D112" s="68"/>
      <c r="E112" s="48"/>
      <c r="F112" s="48"/>
      <c r="G112" s="66"/>
      <c r="H112" s="80"/>
      <c r="I112" s="48"/>
      <c r="J112" s="48"/>
      <c r="K112" s="124"/>
    </row>
    <row r="113" spans="1:11">
      <c r="A113" s="100" t="s">
        <v>137</v>
      </c>
      <c r="B113" s="67" t="s">
        <v>138</v>
      </c>
      <c r="C113" s="71" t="s">
        <v>139</v>
      </c>
      <c r="D113" s="68">
        <v>1000</v>
      </c>
      <c r="E113" s="48">
        <v>1</v>
      </c>
      <c r="F113" s="48">
        <f>SUM(D113*E113)</f>
        <v>1000</v>
      </c>
      <c r="G113" s="66">
        <v>0.5</v>
      </c>
      <c r="H113" s="80">
        <f>SUM(F113*G113)</f>
        <v>500</v>
      </c>
      <c r="I113" s="48"/>
      <c r="J113" s="48"/>
      <c r="K113" s="49"/>
    </row>
    <row r="114" spans="1:11">
      <c r="A114" s="100"/>
      <c r="B114" s="73"/>
      <c r="C114" s="71" t="s">
        <v>140</v>
      </c>
      <c r="D114" s="68"/>
      <c r="E114" s="48"/>
      <c r="F114" s="48"/>
      <c r="G114" s="66"/>
      <c r="H114" s="80"/>
      <c r="I114" s="48"/>
      <c r="J114" s="48"/>
      <c r="K114" s="49"/>
    </row>
    <row r="115" spans="1:11">
      <c r="A115" s="100"/>
      <c r="B115" s="73"/>
      <c r="C115" s="71"/>
      <c r="D115" s="68"/>
      <c r="E115" s="48"/>
      <c r="F115" s="48"/>
      <c r="G115" s="66"/>
      <c r="H115" s="80"/>
      <c r="I115" s="48"/>
      <c r="J115" s="48"/>
      <c r="K115" s="49"/>
    </row>
    <row r="116" spans="1:11">
      <c r="A116" s="100" t="s">
        <v>141</v>
      </c>
      <c r="B116" s="67" t="s">
        <v>142</v>
      </c>
      <c r="C116" s="71" t="s">
        <v>143</v>
      </c>
      <c r="D116" s="68">
        <v>1000</v>
      </c>
      <c r="E116" s="48">
        <v>1</v>
      </c>
      <c r="F116" s="48">
        <f>SUM(D116*E116)</f>
        <v>1000</v>
      </c>
      <c r="G116" s="66">
        <v>0.25</v>
      </c>
      <c r="H116" s="80">
        <f>SUM(F116*G116)</f>
        <v>250</v>
      </c>
      <c r="I116" s="48"/>
      <c r="J116" s="48"/>
      <c r="K116" s="49"/>
    </row>
    <row r="117" spans="1:11">
      <c r="A117" s="100"/>
      <c r="B117" s="73"/>
      <c r="C117" s="71" t="s">
        <v>140</v>
      </c>
      <c r="D117" s="68"/>
      <c r="E117" s="48"/>
      <c r="F117" s="48"/>
      <c r="G117" s="66"/>
      <c r="H117" s="80"/>
      <c r="I117" s="48"/>
      <c r="J117" s="48"/>
      <c r="K117" s="49"/>
    </row>
    <row r="118" spans="1:11">
      <c r="A118" s="100"/>
      <c r="B118" s="73"/>
      <c r="C118" s="71"/>
      <c r="D118" s="68"/>
      <c r="E118" s="48"/>
      <c r="F118" s="48"/>
      <c r="G118" s="66"/>
      <c r="H118" s="80"/>
      <c r="I118" s="48"/>
      <c r="J118" s="48"/>
      <c r="K118" s="49"/>
    </row>
    <row r="119" spans="1:11">
      <c r="A119" s="100" t="s">
        <v>144</v>
      </c>
      <c r="B119" s="67" t="s">
        <v>145</v>
      </c>
      <c r="C119" s="71" t="s">
        <v>146</v>
      </c>
      <c r="D119" s="68">
        <v>1000</v>
      </c>
      <c r="E119" s="48">
        <v>1</v>
      </c>
      <c r="F119" s="48">
        <f>SUM(D119*E119)</f>
        <v>1000</v>
      </c>
      <c r="G119" s="66">
        <v>0.08</v>
      </c>
      <c r="H119" s="80">
        <f>SUM(F119*G119)</f>
        <v>80</v>
      </c>
      <c r="I119" s="48"/>
      <c r="J119" s="48"/>
      <c r="K119" s="49"/>
    </row>
    <row r="120" spans="1:11">
      <c r="A120" s="100"/>
      <c r="B120" s="73"/>
      <c r="C120" s="71" t="s">
        <v>147</v>
      </c>
      <c r="D120" s="68"/>
      <c r="E120" s="48"/>
      <c r="F120" s="48"/>
      <c r="G120" s="66"/>
      <c r="H120" s="80"/>
      <c r="I120" s="48"/>
      <c r="J120" s="48"/>
      <c r="K120" s="49"/>
    </row>
    <row r="121" spans="1:11">
      <c r="A121" s="100"/>
      <c r="B121" s="73"/>
      <c r="C121" s="71"/>
      <c r="D121" s="68"/>
      <c r="E121" s="48"/>
      <c r="F121" s="48"/>
      <c r="G121" s="66"/>
      <c r="H121" s="80"/>
      <c r="I121" s="48"/>
      <c r="J121" s="48"/>
      <c r="K121" s="49"/>
    </row>
    <row r="122" spans="1:11">
      <c r="A122" s="100" t="s">
        <v>148</v>
      </c>
      <c r="B122" s="67" t="s">
        <v>149</v>
      </c>
      <c r="C122" s="71" t="s">
        <v>150</v>
      </c>
      <c r="D122" s="68">
        <v>1000</v>
      </c>
      <c r="E122" s="48">
        <v>1</v>
      </c>
      <c r="F122" s="48">
        <f>SUM(D122*E122)</f>
        <v>1000</v>
      </c>
      <c r="G122" s="66">
        <v>0.08</v>
      </c>
      <c r="H122" s="80">
        <f>SUM(F122*G122)</f>
        <v>80</v>
      </c>
      <c r="I122" s="48"/>
      <c r="J122" s="48"/>
      <c r="K122" s="49"/>
    </row>
    <row r="123" spans="1:11">
      <c r="A123" s="100"/>
      <c r="B123" s="73"/>
      <c r="C123" s="71" t="s">
        <v>147</v>
      </c>
      <c r="D123" s="68"/>
      <c r="E123" s="48"/>
      <c r="F123" s="48"/>
      <c r="G123" s="66"/>
      <c r="H123" s="80"/>
      <c r="I123" s="48"/>
      <c r="J123" s="48"/>
      <c r="K123" s="49"/>
    </row>
    <row r="124" spans="1:11">
      <c r="A124" s="100"/>
      <c r="B124" s="73"/>
      <c r="C124" s="71"/>
      <c r="D124" s="79"/>
      <c r="E124" s="79"/>
      <c r="F124" s="48"/>
      <c r="G124" s="66"/>
      <c r="H124" s="80"/>
      <c r="I124" s="48"/>
      <c r="J124" s="48"/>
      <c r="K124" s="49"/>
    </row>
    <row r="125" spans="1:11">
      <c r="A125" s="100" t="s">
        <v>151</v>
      </c>
      <c r="B125" s="73" t="s">
        <v>152</v>
      </c>
      <c r="C125" s="71" t="s">
        <v>153</v>
      </c>
      <c r="D125" s="68">
        <v>1500</v>
      </c>
      <c r="E125" s="48">
        <v>1</v>
      </c>
      <c r="F125" s="48">
        <f>SUM(D125*E125)</f>
        <v>1500</v>
      </c>
      <c r="G125" s="66">
        <v>1</v>
      </c>
      <c r="H125" s="80">
        <f>SUM(F125*G125)</f>
        <v>1500</v>
      </c>
      <c r="I125" s="48"/>
      <c r="J125" s="48"/>
      <c r="K125" s="49"/>
    </row>
    <row r="126" spans="1:11" ht="15.75" customHeight="1">
      <c r="A126" s="100"/>
      <c r="B126" s="73"/>
      <c r="C126" s="71" t="s">
        <v>188</v>
      </c>
      <c r="D126" s="68"/>
      <c r="E126" s="48"/>
      <c r="F126" s="48"/>
      <c r="G126" s="66"/>
      <c r="H126" s="80"/>
      <c r="I126" s="48"/>
      <c r="J126" s="48"/>
      <c r="K126" s="49"/>
    </row>
    <row r="127" spans="1:11">
      <c r="A127" s="100"/>
      <c r="B127" s="73"/>
      <c r="C127" s="71"/>
      <c r="D127" s="68"/>
      <c r="E127" s="48"/>
      <c r="F127" s="48"/>
      <c r="G127" s="66"/>
      <c r="H127" s="80"/>
      <c r="I127" s="48"/>
      <c r="J127" s="48"/>
      <c r="K127" s="49"/>
    </row>
    <row r="128" spans="1:11">
      <c r="A128" s="99" t="s">
        <v>154</v>
      </c>
      <c r="B128" s="74" t="s">
        <v>155</v>
      </c>
      <c r="C128" s="75" t="s">
        <v>156</v>
      </c>
      <c r="D128" s="68">
        <v>1000</v>
      </c>
      <c r="E128" s="48">
        <v>1</v>
      </c>
      <c r="F128" s="48">
        <f>SUM(D128*E128)</f>
        <v>1000</v>
      </c>
      <c r="G128" s="66">
        <v>5</v>
      </c>
      <c r="H128" s="80">
        <f>SUM(F128*G128)</f>
        <v>5000</v>
      </c>
      <c r="I128" s="48"/>
      <c r="J128" s="48"/>
      <c r="K128" s="49"/>
    </row>
    <row r="129" spans="1:11">
      <c r="A129" s="108"/>
      <c r="B129" s="73"/>
      <c r="C129" s="71" t="s">
        <v>157</v>
      </c>
      <c r="D129" s="68"/>
      <c r="E129" s="48"/>
      <c r="F129" s="48"/>
      <c r="G129" s="66"/>
      <c r="H129" s="80"/>
      <c r="I129" s="48"/>
      <c r="J129" s="48"/>
      <c r="K129" s="49"/>
    </row>
    <row r="130" spans="1:11">
      <c r="A130" s="108"/>
      <c r="B130" s="73"/>
      <c r="C130" s="71"/>
      <c r="D130" s="68"/>
      <c r="E130" s="76"/>
      <c r="F130" s="48"/>
      <c r="G130" s="66"/>
      <c r="H130" s="80"/>
      <c r="I130" s="48"/>
      <c r="J130" s="48"/>
      <c r="K130" s="49"/>
    </row>
    <row r="131" spans="1:11">
      <c r="A131" s="99" t="s">
        <v>158</v>
      </c>
      <c r="B131" s="74" t="s">
        <v>159</v>
      </c>
      <c r="C131" s="75" t="s">
        <v>160</v>
      </c>
      <c r="D131" s="68">
        <v>1000</v>
      </c>
      <c r="E131" s="48">
        <v>1</v>
      </c>
      <c r="F131" s="48">
        <f>SUM(D131*E131)</f>
        <v>1000</v>
      </c>
      <c r="G131" s="66">
        <v>1</v>
      </c>
      <c r="H131" s="80">
        <f>SUM(F131*G131)</f>
        <v>1000</v>
      </c>
      <c r="I131" s="48"/>
      <c r="J131" s="48"/>
      <c r="K131" s="49"/>
    </row>
    <row r="132" spans="1:11" ht="13.5" thickBot="1">
      <c r="A132" s="746"/>
      <c r="B132" s="747"/>
      <c r="C132" s="748" t="s">
        <v>157</v>
      </c>
      <c r="D132" s="749"/>
      <c r="E132" s="750"/>
      <c r="F132" s="750"/>
      <c r="G132" s="751"/>
      <c r="H132" s="752"/>
      <c r="I132" s="750"/>
      <c r="J132" s="750"/>
      <c r="K132" s="753"/>
    </row>
    <row r="133" spans="1:11">
      <c r="A133" s="100"/>
      <c r="B133" s="72"/>
      <c r="C133" s="71"/>
      <c r="D133" s="68"/>
      <c r="E133" s="48"/>
      <c r="F133" s="48"/>
      <c r="G133" s="66"/>
      <c r="H133" s="80"/>
      <c r="I133" s="48"/>
      <c r="J133" s="48"/>
      <c r="K133" s="49"/>
    </row>
    <row r="134" spans="1:11">
      <c r="A134" s="99" t="s">
        <v>161</v>
      </c>
      <c r="B134" s="74" t="s">
        <v>162</v>
      </c>
      <c r="C134" s="75" t="s">
        <v>163</v>
      </c>
      <c r="D134" s="68">
        <v>1000</v>
      </c>
      <c r="E134" s="48">
        <v>1</v>
      </c>
      <c r="F134" s="48">
        <f>SUM(D134*E134)</f>
        <v>1000</v>
      </c>
      <c r="G134" s="66">
        <v>4</v>
      </c>
      <c r="H134" s="80">
        <f>SUM(F134*G134)</f>
        <v>4000</v>
      </c>
      <c r="I134" s="48"/>
      <c r="J134" s="48"/>
      <c r="K134" s="49"/>
    </row>
    <row r="135" spans="1:11">
      <c r="A135" s="99"/>
      <c r="B135" s="73"/>
      <c r="C135" s="71" t="s">
        <v>157</v>
      </c>
      <c r="D135" s="68"/>
      <c r="E135" s="48"/>
      <c r="F135" s="48"/>
      <c r="G135" s="66"/>
      <c r="H135" s="80"/>
      <c r="I135" s="48"/>
      <c r="J135" s="48"/>
      <c r="K135" s="49"/>
    </row>
    <row r="136" spans="1:11">
      <c r="A136" s="99"/>
      <c r="B136" s="72"/>
      <c r="C136" s="71"/>
      <c r="D136" s="68"/>
      <c r="E136" s="48"/>
      <c r="F136" s="48"/>
      <c r="G136" s="66"/>
      <c r="H136" s="80"/>
      <c r="I136" s="48"/>
      <c r="J136" s="48"/>
      <c r="K136" s="49"/>
    </row>
    <row r="137" spans="1:11">
      <c r="A137" s="99" t="s">
        <v>164</v>
      </c>
      <c r="B137" s="74" t="s">
        <v>165</v>
      </c>
      <c r="C137" s="75" t="s">
        <v>166</v>
      </c>
      <c r="D137" s="68">
        <v>167</v>
      </c>
      <c r="E137" s="48">
        <v>1</v>
      </c>
      <c r="F137" s="48">
        <v>167</v>
      </c>
      <c r="G137" s="66">
        <v>1</v>
      </c>
      <c r="H137" s="80">
        <f>SUM(F137*G137)</f>
        <v>167</v>
      </c>
      <c r="I137" s="48"/>
      <c r="J137" s="48"/>
      <c r="K137" s="49"/>
    </row>
    <row r="138" spans="1:11">
      <c r="A138" s="99"/>
      <c r="B138" s="73"/>
      <c r="C138" s="71" t="s">
        <v>157</v>
      </c>
      <c r="D138" s="68"/>
      <c r="E138" s="48"/>
      <c r="F138" s="48"/>
      <c r="G138" s="66"/>
      <c r="H138" s="80"/>
      <c r="I138" s="48"/>
      <c r="J138" s="48"/>
      <c r="K138" s="49"/>
    </row>
    <row r="139" spans="1:11">
      <c r="A139" s="99"/>
      <c r="B139" s="72"/>
      <c r="C139" s="71"/>
      <c r="D139" s="68"/>
      <c r="E139" s="48"/>
      <c r="F139" s="48"/>
      <c r="G139" s="66"/>
      <c r="H139" s="80"/>
      <c r="I139" s="48"/>
      <c r="J139" s="48"/>
      <c r="K139" s="49"/>
    </row>
    <row r="140" spans="1:11">
      <c r="A140" s="99" t="s">
        <v>167</v>
      </c>
      <c r="B140" s="74" t="s">
        <v>168</v>
      </c>
      <c r="C140" s="75" t="s">
        <v>169</v>
      </c>
      <c r="D140" s="68">
        <v>1000</v>
      </c>
      <c r="E140" s="48">
        <v>1</v>
      </c>
      <c r="F140" s="48">
        <f>SUM(D140*E140)</f>
        <v>1000</v>
      </c>
      <c r="G140" s="66">
        <v>1</v>
      </c>
      <c r="H140" s="80">
        <f>SUM(F140*G140)</f>
        <v>1000</v>
      </c>
      <c r="I140" s="48"/>
      <c r="J140" s="48"/>
      <c r="K140" s="49"/>
    </row>
    <row r="141" spans="1:11">
      <c r="A141" s="99"/>
      <c r="B141" s="73"/>
      <c r="C141" s="71" t="s">
        <v>157</v>
      </c>
      <c r="D141" s="68"/>
      <c r="E141" s="48"/>
      <c r="F141" s="48"/>
      <c r="G141" s="66"/>
      <c r="H141" s="80"/>
      <c r="I141" s="48"/>
      <c r="J141" s="48"/>
      <c r="K141" s="49"/>
    </row>
    <row r="142" spans="1:11">
      <c r="A142" s="99"/>
      <c r="B142" s="72"/>
      <c r="C142" s="71"/>
      <c r="D142" s="68"/>
      <c r="E142" s="48"/>
      <c r="F142" s="48"/>
      <c r="G142" s="66"/>
      <c r="H142" s="80"/>
      <c r="I142" s="48"/>
      <c r="J142" s="48"/>
      <c r="K142" s="49"/>
    </row>
    <row r="143" spans="1:11" ht="24">
      <c r="A143" s="99" t="s">
        <v>170</v>
      </c>
      <c r="B143" s="74" t="s">
        <v>171</v>
      </c>
      <c r="C143" s="75" t="s">
        <v>172</v>
      </c>
      <c r="D143" s="68">
        <v>1000</v>
      </c>
      <c r="E143" s="48">
        <v>1</v>
      </c>
      <c r="F143" s="48">
        <f>SUM(D143*E143)</f>
        <v>1000</v>
      </c>
      <c r="G143" s="66">
        <v>1</v>
      </c>
      <c r="H143" s="80">
        <f>SUM(F143*G143)</f>
        <v>1000</v>
      </c>
      <c r="I143" s="48"/>
      <c r="J143" s="48"/>
      <c r="K143" s="49"/>
    </row>
    <row r="144" spans="1:11">
      <c r="A144" s="99"/>
      <c r="B144" s="73"/>
      <c r="C144" s="71" t="s">
        <v>157</v>
      </c>
      <c r="D144" s="68"/>
      <c r="E144" s="48"/>
      <c r="F144" s="48"/>
      <c r="G144" s="66"/>
      <c r="H144" s="80"/>
      <c r="I144" s="48"/>
      <c r="J144" s="48"/>
      <c r="K144" s="49"/>
    </row>
    <row r="145" spans="1:11">
      <c r="A145" s="99"/>
      <c r="B145" s="72"/>
      <c r="C145" s="71"/>
      <c r="D145" s="68"/>
      <c r="E145" s="48"/>
      <c r="F145" s="48"/>
      <c r="G145" s="66"/>
      <c r="H145" s="80"/>
      <c r="I145" s="48"/>
      <c r="J145" s="48"/>
      <c r="K145" s="49"/>
    </row>
    <row r="146" spans="1:11" ht="24">
      <c r="A146" s="99" t="s">
        <v>173</v>
      </c>
      <c r="B146" s="74" t="s">
        <v>174</v>
      </c>
      <c r="C146" s="75" t="s">
        <v>175</v>
      </c>
      <c r="D146" s="68">
        <v>751</v>
      </c>
      <c r="E146" s="48">
        <v>1</v>
      </c>
      <c r="F146" s="48">
        <v>751</v>
      </c>
      <c r="G146" s="66">
        <v>1</v>
      </c>
      <c r="H146" s="80">
        <f>SUM(F146*G146)</f>
        <v>751</v>
      </c>
      <c r="I146" s="48"/>
      <c r="J146" s="48"/>
      <c r="K146" s="49"/>
    </row>
    <row r="147" spans="1:11">
      <c r="A147" s="99"/>
      <c r="B147" s="73"/>
      <c r="C147" s="71" t="s">
        <v>157</v>
      </c>
      <c r="D147" s="68"/>
      <c r="E147" s="48"/>
      <c r="F147" s="48"/>
      <c r="G147" s="66"/>
      <c r="H147" s="80"/>
      <c r="I147" s="48"/>
      <c r="J147" s="48"/>
      <c r="K147" s="49"/>
    </row>
    <row r="148" spans="1:11">
      <c r="A148" s="99"/>
      <c r="B148" s="72"/>
      <c r="C148" s="71"/>
      <c r="D148" s="68"/>
      <c r="E148" s="48"/>
      <c r="F148" s="48"/>
      <c r="G148" s="66"/>
      <c r="H148" s="80"/>
      <c r="I148" s="48"/>
      <c r="J148" s="48"/>
      <c r="K148" s="49"/>
    </row>
    <row r="149" spans="1:11">
      <c r="A149" s="99" t="s">
        <v>176</v>
      </c>
      <c r="B149" s="74" t="s">
        <v>177</v>
      </c>
      <c r="C149" s="75" t="s">
        <v>178</v>
      </c>
      <c r="D149" s="68">
        <v>1000</v>
      </c>
      <c r="E149" s="48">
        <v>1</v>
      </c>
      <c r="F149" s="48">
        <f>SUM(D149*E149)</f>
        <v>1000</v>
      </c>
      <c r="G149" s="66">
        <v>2.5</v>
      </c>
      <c r="H149" s="80">
        <f>SUM(F149*G149)</f>
        <v>2500</v>
      </c>
      <c r="I149" s="48"/>
      <c r="J149" s="48"/>
      <c r="K149" s="49"/>
    </row>
    <row r="150" spans="1:11">
      <c r="A150" s="99"/>
      <c r="B150" s="73"/>
      <c r="C150" s="71" t="s">
        <v>157</v>
      </c>
      <c r="D150" s="68"/>
      <c r="E150" s="48"/>
      <c r="F150" s="48"/>
      <c r="G150" s="66"/>
      <c r="H150" s="80"/>
      <c r="I150" s="48"/>
      <c r="J150" s="48"/>
      <c r="K150" s="49"/>
    </row>
    <row r="151" spans="1:11">
      <c r="A151" s="99"/>
      <c r="B151" s="72"/>
      <c r="C151" s="71"/>
      <c r="D151" s="68"/>
      <c r="E151" s="48"/>
      <c r="F151" s="48"/>
      <c r="G151" s="66"/>
      <c r="H151" s="80"/>
      <c r="I151" s="48"/>
      <c r="J151" s="48"/>
      <c r="K151" s="49"/>
    </row>
    <row r="152" spans="1:11">
      <c r="A152" s="99">
        <v>1780.62</v>
      </c>
      <c r="B152" s="74" t="s">
        <v>179</v>
      </c>
      <c r="C152" s="75" t="s">
        <v>180</v>
      </c>
      <c r="D152" s="68">
        <v>167</v>
      </c>
      <c r="E152" s="48">
        <v>1</v>
      </c>
      <c r="F152" s="48">
        <v>167</v>
      </c>
      <c r="G152" s="66">
        <v>1</v>
      </c>
      <c r="H152" s="80">
        <f>SUM(F152*G152)</f>
        <v>167</v>
      </c>
      <c r="I152" s="48"/>
      <c r="J152" s="48"/>
      <c r="K152" s="49"/>
    </row>
    <row r="153" spans="1:11" ht="24">
      <c r="A153" s="99"/>
      <c r="B153" s="67"/>
      <c r="C153" s="75" t="s">
        <v>157</v>
      </c>
      <c r="D153" s="68"/>
      <c r="E153" s="48"/>
      <c r="F153" s="48"/>
      <c r="G153" s="66"/>
      <c r="H153" s="80"/>
      <c r="I153" s="48"/>
      <c r="J153" s="48"/>
      <c r="K153" s="49"/>
    </row>
    <row r="154" spans="1:11">
      <c r="A154" s="99"/>
      <c r="B154" s="73"/>
      <c r="C154" s="75"/>
      <c r="D154" s="68"/>
      <c r="E154" s="48"/>
      <c r="F154" s="48"/>
      <c r="G154" s="66"/>
      <c r="H154" s="734"/>
      <c r="I154" s="48"/>
      <c r="J154" s="48"/>
      <c r="K154" s="49"/>
    </row>
    <row r="155" spans="1:11">
      <c r="A155" s="101"/>
      <c r="B155" s="95"/>
      <c r="C155" s="90"/>
      <c r="D155" s="90"/>
      <c r="E155" s="90"/>
      <c r="F155" s="91"/>
      <c r="G155" s="90"/>
      <c r="H155" s="90"/>
      <c r="I155" s="90"/>
      <c r="J155" s="90"/>
      <c r="K155" s="103"/>
    </row>
    <row r="156" spans="1:11" ht="13.5" thickBot="1">
      <c r="A156" s="102" t="s">
        <v>59</v>
      </c>
      <c r="B156" s="96"/>
      <c r="C156" s="97"/>
      <c r="D156" s="97"/>
      <c r="E156" s="97"/>
      <c r="F156" s="97"/>
      <c r="G156" s="97"/>
      <c r="H156" s="97"/>
      <c r="I156" s="97"/>
      <c r="J156" s="97"/>
      <c r="K156" s="104"/>
    </row>
    <row r="165" spans="8:8">
      <c r="H165" t="s">
        <v>3</v>
      </c>
    </row>
    <row r="166" spans="8:8">
      <c r="H166" t="s">
        <v>3</v>
      </c>
    </row>
  </sheetData>
  <phoneticPr fontId="15" type="noConversion"/>
  <printOptions horizontalCentered="1" verticalCentered="1"/>
  <pageMargins left="0.25" right="0.25" top="0.25" bottom="0.25" header="0.5" footer="0.5"/>
  <pageSetup scale="90" orientation="landscape" horizontalDpi="4294967292" r:id="rId1"/>
  <headerFooter alignWithMargins="0">
    <oddFooter>&amp;RPage &amp;P of &amp;N</oddFooter>
  </headerFooter>
  <rowBreaks count="4" manualBreakCount="4">
    <brk id="43" max="10" man="1"/>
    <brk id="72" max="10" man="1"/>
    <brk id="99" max="10" man="1"/>
    <brk id="13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415"/>
  <sheetViews>
    <sheetView zoomScaleNormal="100" workbookViewId="0">
      <selection activeCell="C34" sqref="C34"/>
    </sheetView>
  </sheetViews>
  <sheetFormatPr defaultRowHeight="11.25"/>
  <cols>
    <col min="1" max="1" width="19.42578125" style="146" customWidth="1"/>
    <col min="2" max="2" width="36.7109375" style="146" customWidth="1"/>
    <col min="3" max="3" width="10.7109375" style="146" customWidth="1"/>
    <col min="4" max="4" width="11.5703125" style="146" customWidth="1"/>
    <col min="5" max="5" width="12.85546875" style="146" customWidth="1"/>
    <col min="6" max="6" width="10" style="146" customWidth="1"/>
    <col min="7" max="7" width="10.28515625" style="146" customWidth="1"/>
    <col min="8" max="8" width="10.5703125" style="146" customWidth="1"/>
    <col min="9" max="9" width="9.140625" style="146"/>
    <col min="10" max="10" width="11.28515625" style="146" customWidth="1"/>
    <col min="11" max="16384" width="9.140625" style="146"/>
  </cols>
  <sheetData>
    <row r="1" spans="1:10" ht="45.75" customHeight="1">
      <c r="A1" s="157" t="s">
        <v>193</v>
      </c>
      <c r="B1" s="157" t="s">
        <v>194</v>
      </c>
      <c r="C1" s="157" t="s">
        <v>207</v>
      </c>
      <c r="D1" s="157" t="s">
        <v>208</v>
      </c>
      <c r="E1" s="157" t="s">
        <v>209</v>
      </c>
      <c r="F1" s="675" t="s">
        <v>210</v>
      </c>
      <c r="G1" s="157" t="s">
        <v>211</v>
      </c>
      <c r="H1" s="675" t="s">
        <v>212</v>
      </c>
      <c r="I1" s="157" t="s">
        <v>213</v>
      </c>
      <c r="J1" s="157" t="s">
        <v>214</v>
      </c>
    </row>
    <row r="2" spans="1:10">
      <c r="A2" s="151" t="s">
        <v>48</v>
      </c>
      <c r="B2" s="151" t="s">
        <v>49</v>
      </c>
      <c r="C2" s="152" t="s">
        <v>50</v>
      </c>
      <c r="D2" s="151" t="s">
        <v>51</v>
      </c>
      <c r="E2" s="151" t="s">
        <v>52</v>
      </c>
      <c r="F2" s="153" t="s">
        <v>53</v>
      </c>
      <c r="G2" s="151" t="s">
        <v>54</v>
      </c>
      <c r="H2" s="153" t="s">
        <v>55</v>
      </c>
      <c r="I2" s="151" t="s">
        <v>203</v>
      </c>
      <c r="J2" s="151" t="s">
        <v>57</v>
      </c>
    </row>
    <row r="3" spans="1:10" ht="15" customHeight="1">
      <c r="A3" s="147"/>
      <c r="B3" s="154" t="s">
        <v>944</v>
      </c>
      <c r="C3" s="148"/>
      <c r="E3" s="148"/>
      <c r="F3" s="149"/>
      <c r="G3" s="148"/>
      <c r="H3" s="149"/>
      <c r="I3" s="148"/>
      <c r="J3" s="150"/>
    </row>
    <row r="4" spans="1:10" ht="19.899999999999999" customHeight="1">
      <c r="A4" s="479" t="s">
        <v>215</v>
      </c>
      <c r="B4" s="480" t="s">
        <v>216</v>
      </c>
      <c r="C4" s="481" t="s">
        <v>217</v>
      </c>
      <c r="D4" s="481">
        <v>650</v>
      </c>
      <c r="E4" s="481" t="s">
        <v>218</v>
      </c>
      <c r="F4" s="482">
        <v>650</v>
      </c>
      <c r="G4" s="481">
        <v>1</v>
      </c>
      <c r="H4" s="495">
        <f>SUM(F4*G4)</f>
        <v>650</v>
      </c>
      <c r="I4" s="483">
        <v>25</v>
      </c>
      <c r="J4" s="484">
        <f>+I4*H4</f>
        <v>16250</v>
      </c>
    </row>
    <row r="5" spans="1:10" ht="19.899999999999999" customHeight="1">
      <c r="A5" s="479" t="s">
        <v>219</v>
      </c>
      <c r="B5" s="480" t="s">
        <v>220</v>
      </c>
      <c r="C5" s="481" t="s">
        <v>217</v>
      </c>
      <c r="D5" s="481">
        <v>650</v>
      </c>
      <c r="E5" s="481" t="s">
        <v>218</v>
      </c>
      <c r="F5" s="482">
        <v>650</v>
      </c>
      <c r="G5" s="481">
        <v>1</v>
      </c>
      <c r="H5" s="495">
        <f>SUM(F5*G5)</f>
        <v>650</v>
      </c>
      <c r="I5" s="483">
        <v>25</v>
      </c>
      <c r="J5" s="484">
        <f t="shared" ref="J5:J22" si="0">+I5*H5</f>
        <v>16250</v>
      </c>
    </row>
    <row r="6" spans="1:10" ht="30" customHeight="1">
      <c r="A6" s="479" t="s">
        <v>221</v>
      </c>
      <c r="B6" s="480" t="s">
        <v>222</v>
      </c>
      <c r="C6" s="481" t="s">
        <v>217</v>
      </c>
      <c r="D6" s="481">
        <v>540</v>
      </c>
      <c r="E6" s="481" t="s">
        <v>218</v>
      </c>
      <c r="F6" s="482">
        <v>540</v>
      </c>
      <c r="G6" s="481">
        <v>0.5</v>
      </c>
      <c r="H6" s="495">
        <f>SUM(F6*G6)</f>
        <v>270</v>
      </c>
      <c r="I6" s="483">
        <v>25</v>
      </c>
      <c r="J6" s="484">
        <f t="shared" si="0"/>
        <v>6750</v>
      </c>
    </row>
    <row r="7" spans="1:10" ht="19.899999999999999" customHeight="1">
      <c r="A7" s="479" t="s">
        <v>223</v>
      </c>
      <c r="B7" s="480" t="s">
        <v>224</v>
      </c>
      <c r="C7" s="481" t="s">
        <v>217</v>
      </c>
      <c r="D7" s="481">
        <v>130</v>
      </c>
      <c r="E7" s="481" t="s">
        <v>218</v>
      </c>
      <c r="F7" s="482">
        <v>130</v>
      </c>
      <c r="G7" s="481">
        <v>0.5</v>
      </c>
      <c r="H7" s="495">
        <f t="shared" ref="H7:H22" si="1">SUM(F7*G7)</f>
        <v>65</v>
      </c>
      <c r="I7" s="483">
        <v>25</v>
      </c>
      <c r="J7" s="484">
        <f t="shared" si="0"/>
        <v>1625</v>
      </c>
    </row>
    <row r="8" spans="1:10" ht="30" customHeight="1">
      <c r="A8" s="479" t="s">
        <v>225</v>
      </c>
      <c r="B8" s="480" t="s">
        <v>226</v>
      </c>
      <c r="C8" s="481" t="s">
        <v>217</v>
      </c>
      <c r="D8" s="481">
        <v>650</v>
      </c>
      <c r="E8" s="481" t="s">
        <v>218</v>
      </c>
      <c r="F8" s="482">
        <v>650</v>
      </c>
      <c r="G8" s="481">
        <v>1</v>
      </c>
      <c r="H8" s="495">
        <f t="shared" si="1"/>
        <v>650</v>
      </c>
      <c r="I8" s="483">
        <v>25</v>
      </c>
      <c r="J8" s="484">
        <f t="shared" si="0"/>
        <v>16250</v>
      </c>
    </row>
    <row r="9" spans="1:10" ht="19.899999999999999" customHeight="1">
      <c r="A9" s="479" t="s">
        <v>227</v>
      </c>
      <c r="B9" s="480" t="s">
        <v>228</v>
      </c>
      <c r="C9" s="481" t="s">
        <v>217</v>
      </c>
      <c r="D9" s="481">
        <v>650</v>
      </c>
      <c r="E9" s="481" t="s">
        <v>218</v>
      </c>
      <c r="F9" s="482">
        <v>650</v>
      </c>
      <c r="G9" s="481">
        <v>1</v>
      </c>
      <c r="H9" s="495">
        <f t="shared" si="1"/>
        <v>650</v>
      </c>
      <c r="I9" s="483">
        <v>25</v>
      </c>
      <c r="J9" s="484">
        <f t="shared" si="0"/>
        <v>16250</v>
      </c>
    </row>
    <row r="10" spans="1:10" ht="24">
      <c r="A10" s="479" t="s">
        <v>229</v>
      </c>
      <c r="B10" s="480" t="s">
        <v>230</v>
      </c>
      <c r="C10" s="481" t="s">
        <v>217</v>
      </c>
      <c r="D10" s="481">
        <v>650</v>
      </c>
      <c r="E10" s="481" t="s">
        <v>218</v>
      </c>
      <c r="F10" s="482">
        <v>650</v>
      </c>
      <c r="G10" s="481">
        <v>4</v>
      </c>
      <c r="H10" s="495">
        <f t="shared" si="1"/>
        <v>2600</v>
      </c>
      <c r="I10" s="483">
        <v>25</v>
      </c>
      <c r="J10" s="484">
        <f t="shared" si="0"/>
        <v>65000</v>
      </c>
    </row>
    <row r="11" spans="1:10" ht="30" customHeight="1">
      <c r="A11" s="479">
        <v>1942.3130000000001</v>
      </c>
      <c r="B11" s="480" t="s">
        <v>231</v>
      </c>
      <c r="C11" s="481" t="s">
        <v>217</v>
      </c>
      <c r="D11" s="481">
        <v>130</v>
      </c>
      <c r="E11" s="481" t="s">
        <v>218</v>
      </c>
      <c r="F11" s="482">
        <v>130</v>
      </c>
      <c r="G11" s="481">
        <v>16</v>
      </c>
      <c r="H11" s="495">
        <f t="shared" si="1"/>
        <v>2080</v>
      </c>
      <c r="I11" s="483">
        <v>25</v>
      </c>
      <c r="J11" s="484">
        <f t="shared" si="0"/>
        <v>52000</v>
      </c>
    </row>
    <row r="12" spans="1:10" ht="19.899999999999999" customHeight="1">
      <c r="A12" s="479" t="s">
        <v>232</v>
      </c>
      <c r="B12" s="480" t="s">
        <v>233</v>
      </c>
      <c r="C12" s="481" t="s">
        <v>217</v>
      </c>
      <c r="D12" s="481">
        <v>130</v>
      </c>
      <c r="E12" s="481" t="s">
        <v>218</v>
      </c>
      <c r="F12" s="482">
        <v>130</v>
      </c>
      <c r="G12" s="481">
        <v>40</v>
      </c>
      <c r="H12" s="495">
        <f t="shared" si="1"/>
        <v>5200</v>
      </c>
      <c r="I12" s="483">
        <v>25</v>
      </c>
      <c r="J12" s="484">
        <f t="shared" si="0"/>
        <v>130000</v>
      </c>
    </row>
    <row r="13" spans="1:10" ht="19.899999999999999" customHeight="1">
      <c r="A13" s="479" t="s">
        <v>234</v>
      </c>
      <c r="B13" s="480" t="s">
        <v>235</v>
      </c>
      <c r="C13" s="481" t="s">
        <v>217</v>
      </c>
      <c r="D13" s="481">
        <v>411</v>
      </c>
      <c r="E13" s="481" t="s">
        <v>218</v>
      </c>
      <c r="F13" s="482">
        <v>411</v>
      </c>
      <c r="G13" s="481">
        <v>2</v>
      </c>
      <c r="H13" s="495">
        <f t="shared" si="1"/>
        <v>822</v>
      </c>
      <c r="I13" s="483">
        <v>25</v>
      </c>
      <c r="J13" s="484">
        <f t="shared" si="0"/>
        <v>20550</v>
      </c>
    </row>
    <row r="14" spans="1:10" ht="25.15" customHeight="1">
      <c r="A14" s="479" t="s">
        <v>236</v>
      </c>
      <c r="B14" s="480" t="s">
        <v>237</v>
      </c>
      <c r="C14" s="481" t="s">
        <v>217</v>
      </c>
      <c r="D14" s="481">
        <v>540</v>
      </c>
      <c r="E14" s="481" t="s">
        <v>218</v>
      </c>
      <c r="F14" s="482">
        <v>540</v>
      </c>
      <c r="G14" s="481">
        <v>2</v>
      </c>
      <c r="H14" s="495">
        <f t="shared" si="1"/>
        <v>1080</v>
      </c>
      <c r="I14" s="483">
        <v>25</v>
      </c>
      <c r="J14" s="484">
        <f t="shared" si="0"/>
        <v>27000</v>
      </c>
    </row>
    <row r="15" spans="1:10" ht="25.15" customHeight="1">
      <c r="A15" s="479" t="s">
        <v>236</v>
      </c>
      <c r="B15" s="480" t="s">
        <v>106</v>
      </c>
      <c r="C15" s="481" t="s">
        <v>217</v>
      </c>
      <c r="D15" s="481">
        <v>72</v>
      </c>
      <c r="E15" s="481" t="s">
        <v>218</v>
      </c>
      <c r="F15" s="482">
        <v>72</v>
      </c>
      <c r="G15" s="481">
        <v>4</v>
      </c>
      <c r="H15" s="495">
        <f t="shared" si="1"/>
        <v>288</v>
      </c>
      <c r="I15" s="483">
        <v>25</v>
      </c>
      <c r="J15" s="484">
        <f t="shared" si="0"/>
        <v>7200</v>
      </c>
    </row>
    <row r="16" spans="1:10" ht="25.15" customHeight="1">
      <c r="A16" s="479" t="s">
        <v>238</v>
      </c>
      <c r="B16" s="480" t="s">
        <v>239</v>
      </c>
      <c r="C16" s="481" t="s">
        <v>240</v>
      </c>
      <c r="D16" s="481">
        <v>130</v>
      </c>
      <c r="E16" s="481" t="s">
        <v>218</v>
      </c>
      <c r="F16" s="482">
        <v>130</v>
      </c>
      <c r="G16" s="481">
        <v>0.5</v>
      </c>
      <c r="H16" s="495">
        <f t="shared" si="1"/>
        <v>65</v>
      </c>
      <c r="I16" s="483">
        <v>25</v>
      </c>
      <c r="J16" s="484">
        <f t="shared" si="0"/>
        <v>1625</v>
      </c>
    </row>
    <row r="17" spans="1:10" ht="25.15" customHeight="1">
      <c r="A17" s="479" t="s">
        <v>241</v>
      </c>
      <c r="B17" s="480" t="s">
        <v>242</v>
      </c>
      <c r="C17" s="481" t="s">
        <v>243</v>
      </c>
      <c r="D17" s="481">
        <v>411</v>
      </c>
      <c r="E17" s="481" t="s">
        <v>218</v>
      </c>
      <c r="F17" s="482">
        <v>411</v>
      </c>
      <c r="G17" s="481">
        <v>1</v>
      </c>
      <c r="H17" s="495">
        <f t="shared" si="1"/>
        <v>411</v>
      </c>
      <c r="I17" s="483">
        <v>25</v>
      </c>
      <c r="J17" s="484">
        <f t="shared" si="0"/>
        <v>10275</v>
      </c>
    </row>
    <row r="18" spans="1:10" ht="25.15" customHeight="1">
      <c r="A18" s="479" t="s">
        <v>244</v>
      </c>
      <c r="B18" s="480" t="s">
        <v>245</v>
      </c>
      <c r="C18" s="481" t="s">
        <v>217</v>
      </c>
      <c r="D18" s="481">
        <v>411</v>
      </c>
      <c r="E18" s="481">
        <v>4</v>
      </c>
      <c r="F18" s="482">
        <v>1644</v>
      </c>
      <c r="G18" s="481">
        <v>2</v>
      </c>
      <c r="H18" s="495">
        <f t="shared" si="1"/>
        <v>3288</v>
      </c>
      <c r="I18" s="483">
        <v>25</v>
      </c>
      <c r="J18" s="484">
        <f t="shared" si="0"/>
        <v>82200</v>
      </c>
    </row>
    <row r="19" spans="1:10" s="161" customFormat="1" ht="25.15" customHeight="1">
      <c r="A19" s="485" t="s">
        <v>246</v>
      </c>
      <c r="B19" s="486" t="s">
        <v>247</v>
      </c>
      <c r="C19" s="487" t="s">
        <v>217</v>
      </c>
      <c r="D19" s="487">
        <v>25</v>
      </c>
      <c r="E19" s="481" t="s">
        <v>218</v>
      </c>
      <c r="F19" s="488">
        <v>25</v>
      </c>
      <c r="G19" s="487">
        <v>6</v>
      </c>
      <c r="H19" s="495">
        <f t="shared" si="1"/>
        <v>150</v>
      </c>
      <c r="I19" s="483">
        <v>25</v>
      </c>
      <c r="J19" s="484">
        <f t="shared" si="0"/>
        <v>3750</v>
      </c>
    </row>
    <row r="20" spans="1:10" s="161" customFormat="1" ht="40.15" customHeight="1">
      <c r="A20" s="158" t="s">
        <v>256</v>
      </c>
      <c r="B20" s="159" t="s">
        <v>257</v>
      </c>
      <c r="C20" s="160" t="s">
        <v>258</v>
      </c>
      <c r="D20" s="481">
        <v>411</v>
      </c>
      <c r="E20" s="481" t="s">
        <v>218</v>
      </c>
      <c r="F20" s="482">
        <v>411</v>
      </c>
      <c r="G20" s="481">
        <v>0.25</v>
      </c>
      <c r="H20" s="495">
        <f t="shared" si="1"/>
        <v>102.75</v>
      </c>
      <c r="I20" s="512">
        <v>25</v>
      </c>
      <c r="J20" s="513">
        <f t="shared" si="0"/>
        <v>2568.75</v>
      </c>
    </row>
    <row r="21" spans="1:10" s="161" customFormat="1" ht="30" customHeight="1">
      <c r="A21" s="158" t="s">
        <v>259</v>
      </c>
      <c r="B21" s="159" t="s">
        <v>260</v>
      </c>
      <c r="C21" s="160" t="s">
        <v>261</v>
      </c>
      <c r="D21" s="481">
        <v>411</v>
      </c>
      <c r="E21" s="481" t="s">
        <v>218</v>
      </c>
      <c r="F21" s="482">
        <v>411</v>
      </c>
      <c r="G21" s="481">
        <v>0.25</v>
      </c>
      <c r="H21" s="495">
        <f t="shared" si="1"/>
        <v>102.75</v>
      </c>
      <c r="I21" s="512">
        <v>25</v>
      </c>
      <c r="J21" s="513">
        <f t="shared" si="0"/>
        <v>2568.75</v>
      </c>
    </row>
    <row r="22" spans="1:10" s="166" customFormat="1" ht="30" customHeight="1">
      <c r="A22" s="158" t="s">
        <v>262</v>
      </c>
      <c r="B22" s="159" t="s">
        <v>263</v>
      </c>
      <c r="C22" s="160" t="s">
        <v>264</v>
      </c>
      <c r="D22" s="481">
        <v>411</v>
      </c>
      <c r="E22" s="481" t="s">
        <v>218</v>
      </c>
      <c r="F22" s="482">
        <v>411</v>
      </c>
      <c r="G22" s="481">
        <v>0.25</v>
      </c>
      <c r="H22" s="495">
        <f t="shared" si="1"/>
        <v>102.75</v>
      </c>
      <c r="I22" s="512">
        <v>25</v>
      </c>
      <c r="J22" s="513">
        <f t="shared" si="0"/>
        <v>2568.75</v>
      </c>
    </row>
    <row r="23" spans="1:10" s="161" customFormat="1" ht="25.15" customHeight="1">
      <c r="A23" s="158" t="s">
        <v>244</v>
      </c>
      <c r="B23" s="159" t="s">
        <v>281</v>
      </c>
      <c r="C23" s="160" t="s">
        <v>941</v>
      </c>
      <c r="D23" s="481">
        <v>411</v>
      </c>
      <c r="E23" s="481">
        <v>12</v>
      </c>
      <c r="F23" s="482">
        <f>+E23*D23</f>
        <v>4932</v>
      </c>
      <c r="G23" s="481">
        <v>1.5</v>
      </c>
      <c r="H23" s="495">
        <f>SUM(F23*G23)</f>
        <v>7398</v>
      </c>
      <c r="I23" s="512">
        <v>25</v>
      </c>
      <c r="J23" s="513">
        <f>+I23*H23</f>
        <v>184950</v>
      </c>
    </row>
    <row r="24" spans="1:10" s="161" customFormat="1" ht="25.15" customHeight="1">
      <c r="A24" s="158" t="s">
        <v>278</v>
      </c>
      <c r="B24" s="159" t="s">
        <v>279</v>
      </c>
      <c r="C24" s="160" t="s">
        <v>945</v>
      </c>
      <c r="D24" s="481">
        <v>411</v>
      </c>
      <c r="E24" s="481">
        <v>12</v>
      </c>
      <c r="F24" s="482">
        <v>4932</v>
      </c>
      <c r="G24" s="481">
        <v>1</v>
      </c>
      <c r="H24" s="495">
        <f>SUM(F24*G24)</f>
        <v>4932</v>
      </c>
      <c r="I24" s="512">
        <v>25</v>
      </c>
      <c r="J24" s="513">
        <f>+I24*H24</f>
        <v>123300</v>
      </c>
    </row>
    <row r="25" spans="1:10" s="161" customFormat="1" ht="25.15" customHeight="1">
      <c r="A25" s="158" t="s">
        <v>244</v>
      </c>
      <c r="B25" s="159" t="s">
        <v>280</v>
      </c>
      <c r="C25" s="160" t="s">
        <v>946</v>
      </c>
      <c r="D25" s="481">
        <v>411</v>
      </c>
      <c r="E25" s="481">
        <v>4</v>
      </c>
      <c r="F25" s="482">
        <v>1644</v>
      </c>
      <c r="G25" s="481">
        <v>1.5</v>
      </c>
      <c r="H25" s="495">
        <f>SUM(F25*G25)</f>
        <v>2466</v>
      </c>
      <c r="I25" s="512">
        <v>25</v>
      </c>
      <c r="J25" s="513">
        <f>+I25*H25</f>
        <v>61650</v>
      </c>
    </row>
    <row r="26" spans="1:10" s="516" customFormat="1" ht="25.15" customHeight="1">
      <c r="A26" s="515"/>
      <c r="B26" s="486" t="s">
        <v>910</v>
      </c>
      <c r="C26" s="487" t="s">
        <v>217</v>
      </c>
      <c r="D26" s="487">
        <v>32</v>
      </c>
      <c r="E26" s="487" t="s">
        <v>218</v>
      </c>
      <c r="F26" s="488">
        <v>32</v>
      </c>
      <c r="G26" s="487">
        <v>3</v>
      </c>
      <c r="H26" s="495">
        <f>SUM(F26*G26)</f>
        <v>96</v>
      </c>
      <c r="I26" s="512">
        <v>25</v>
      </c>
      <c r="J26" s="513">
        <f>+I26*H26</f>
        <v>2400</v>
      </c>
    </row>
    <row r="27" spans="1:10" s="165" customFormat="1" ht="25.15" customHeight="1">
      <c r="A27" s="489"/>
      <c r="B27" s="490" t="s">
        <v>248</v>
      </c>
      <c r="C27" s="490"/>
      <c r="D27" s="491">
        <v>650</v>
      </c>
      <c r="E27" s="492"/>
      <c r="F27" s="491">
        <f>SUM(F4:F26)</f>
        <v>20186</v>
      </c>
      <c r="G27" s="492"/>
      <c r="H27" s="491">
        <f>SUM(H4:H26)</f>
        <v>34119.25</v>
      </c>
      <c r="I27" s="493"/>
      <c r="J27" s="491">
        <f>SUM(J4:J26)</f>
        <v>852981.25</v>
      </c>
    </row>
    <row r="28" spans="1:10" ht="25.15" customHeight="1">
      <c r="A28" s="502"/>
      <c r="B28" s="508" t="s">
        <v>249</v>
      </c>
      <c r="C28" s="503"/>
      <c r="D28" s="503"/>
      <c r="E28" s="504"/>
      <c r="F28" s="505"/>
      <c r="G28" s="504"/>
      <c r="H28" s="505"/>
      <c r="I28" s="506"/>
      <c r="J28" s="507"/>
    </row>
    <row r="29" spans="1:10" ht="25.15" customHeight="1">
      <c r="A29" s="155" t="s">
        <v>250</v>
      </c>
      <c r="B29" s="156" t="s">
        <v>251</v>
      </c>
      <c r="C29" s="157" t="s">
        <v>252</v>
      </c>
      <c r="D29" s="481">
        <v>411</v>
      </c>
      <c r="E29" s="481" t="s">
        <v>218</v>
      </c>
      <c r="F29" s="482">
        <v>411</v>
      </c>
      <c r="G29" s="481">
        <v>0.5</v>
      </c>
      <c r="H29" s="495">
        <f t="shared" ref="H29:H37" si="2">SUM(F29*G29)</f>
        <v>205.5</v>
      </c>
      <c r="I29" s="512">
        <v>25</v>
      </c>
      <c r="J29" s="513">
        <f t="shared" ref="J29:J37" si="3">+I29*H29</f>
        <v>5137.5</v>
      </c>
    </row>
    <row r="30" spans="1:10" ht="30" customHeight="1">
      <c r="A30" s="155" t="s">
        <v>253</v>
      </c>
      <c r="B30" s="156" t="s">
        <v>254</v>
      </c>
      <c r="C30" s="157" t="s">
        <v>255</v>
      </c>
      <c r="D30" s="481">
        <v>0</v>
      </c>
      <c r="E30" s="481" t="s">
        <v>218</v>
      </c>
      <c r="F30" s="482">
        <v>0</v>
      </c>
      <c r="G30" s="481">
        <v>0</v>
      </c>
      <c r="H30" s="495">
        <f t="shared" si="2"/>
        <v>0</v>
      </c>
      <c r="I30" s="512">
        <v>25</v>
      </c>
      <c r="J30" s="513">
        <f t="shared" si="3"/>
        <v>0</v>
      </c>
    </row>
    <row r="31" spans="1:10" s="161" customFormat="1" ht="25.15" customHeight="1">
      <c r="A31" s="158" t="s">
        <v>265</v>
      </c>
      <c r="B31" s="159" t="s">
        <v>266</v>
      </c>
      <c r="C31" s="160" t="s">
        <v>947</v>
      </c>
      <c r="D31" s="481">
        <v>411</v>
      </c>
      <c r="E31" s="481" t="s">
        <v>218</v>
      </c>
      <c r="F31" s="482">
        <v>411</v>
      </c>
      <c r="G31" s="481">
        <v>0.16</v>
      </c>
      <c r="H31" s="495">
        <f t="shared" si="2"/>
        <v>65.760000000000005</v>
      </c>
      <c r="I31" s="512">
        <v>25</v>
      </c>
      <c r="J31" s="513">
        <f t="shared" si="3"/>
        <v>1644.0000000000002</v>
      </c>
    </row>
    <row r="32" spans="1:10" s="161" customFormat="1" ht="25.15" customHeight="1">
      <c r="A32" s="158" t="s">
        <v>267</v>
      </c>
      <c r="B32" s="159" t="s">
        <v>268</v>
      </c>
      <c r="C32" s="160" t="s">
        <v>269</v>
      </c>
      <c r="D32" s="481">
        <v>650</v>
      </c>
      <c r="E32" s="481" t="s">
        <v>218</v>
      </c>
      <c r="F32" s="482">
        <v>650</v>
      </c>
      <c r="G32" s="481">
        <v>2</v>
      </c>
      <c r="H32" s="495">
        <f t="shared" si="2"/>
        <v>1300</v>
      </c>
      <c r="I32" s="512">
        <v>25</v>
      </c>
      <c r="J32" s="513">
        <f t="shared" si="3"/>
        <v>32500</v>
      </c>
    </row>
    <row r="33" spans="1:10" s="161" customFormat="1" ht="25.15" customHeight="1">
      <c r="A33" s="158" t="s">
        <v>270</v>
      </c>
      <c r="B33" s="159" t="s">
        <v>168</v>
      </c>
      <c r="C33" s="160" t="s">
        <v>271</v>
      </c>
      <c r="D33" s="481">
        <v>411</v>
      </c>
      <c r="E33" s="481" t="s">
        <v>218</v>
      </c>
      <c r="F33" s="482">
        <v>411</v>
      </c>
      <c r="G33" s="481">
        <v>1</v>
      </c>
      <c r="H33" s="495">
        <f t="shared" si="2"/>
        <v>411</v>
      </c>
      <c r="I33" s="512">
        <v>25</v>
      </c>
      <c r="J33" s="513">
        <f t="shared" si="3"/>
        <v>10275</v>
      </c>
    </row>
    <row r="34" spans="1:10" s="161" customFormat="1" ht="25.15" customHeight="1">
      <c r="A34" s="158" t="s">
        <v>272</v>
      </c>
      <c r="B34" s="159" t="s">
        <v>273</v>
      </c>
      <c r="C34" s="160" t="s">
        <v>921</v>
      </c>
      <c r="D34" s="481">
        <v>650</v>
      </c>
      <c r="E34" s="481" t="s">
        <v>218</v>
      </c>
      <c r="F34" s="482">
        <v>650</v>
      </c>
      <c r="G34" s="481">
        <v>1</v>
      </c>
      <c r="H34" s="495">
        <f t="shared" si="2"/>
        <v>650</v>
      </c>
      <c r="I34" s="512">
        <v>25</v>
      </c>
      <c r="J34" s="513">
        <f t="shared" si="3"/>
        <v>16250</v>
      </c>
    </row>
    <row r="35" spans="1:10" s="161" customFormat="1" ht="25.15" customHeight="1">
      <c r="A35" s="158" t="s">
        <v>274</v>
      </c>
      <c r="B35" s="159" t="s">
        <v>145</v>
      </c>
      <c r="C35" s="160" t="s">
        <v>275</v>
      </c>
      <c r="D35" s="481">
        <v>411</v>
      </c>
      <c r="E35" s="481" t="s">
        <v>218</v>
      </c>
      <c r="F35" s="482">
        <v>411</v>
      </c>
      <c r="G35" s="481">
        <v>0.25</v>
      </c>
      <c r="H35" s="495">
        <f t="shared" si="2"/>
        <v>102.75</v>
      </c>
      <c r="I35" s="512">
        <v>25</v>
      </c>
      <c r="J35" s="513">
        <f t="shared" si="3"/>
        <v>2568.75</v>
      </c>
    </row>
    <row r="36" spans="1:10" s="161" customFormat="1" ht="25.15" customHeight="1">
      <c r="A36" s="158" t="s">
        <v>276</v>
      </c>
      <c r="B36" s="159" t="s">
        <v>149</v>
      </c>
      <c r="C36" s="160" t="s">
        <v>277</v>
      </c>
      <c r="D36" s="481">
        <v>411</v>
      </c>
      <c r="E36" s="481" t="s">
        <v>218</v>
      </c>
      <c r="F36" s="482">
        <v>411</v>
      </c>
      <c r="G36" s="481">
        <v>0.25</v>
      </c>
      <c r="H36" s="495">
        <f t="shared" si="2"/>
        <v>102.75</v>
      </c>
      <c r="I36" s="512">
        <v>25</v>
      </c>
      <c r="J36" s="513">
        <f t="shared" si="3"/>
        <v>2568.75</v>
      </c>
    </row>
    <row r="37" spans="1:10" s="161" customFormat="1" ht="25.15" customHeight="1">
      <c r="A37" s="158" t="s">
        <v>244</v>
      </c>
      <c r="B37" s="159" t="s">
        <v>282</v>
      </c>
      <c r="C37" s="160" t="s">
        <v>283</v>
      </c>
      <c r="D37" s="481">
        <v>75</v>
      </c>
      <c r="E37" s="481">
        <v>4</v>
      </c>
      <c r="F37" s="482">
        <f>+E37*D37</f>
        <v>300</v>
      </c>
      <c r="G37" s="481">
        <v>1</v>
      </c>
      <c r="H37" s="495">
        <f t="shared" si="2"/>
        <v>300</v>
      </c>
      <c r="I37" s="512">
        <v>25</v>
      </c>
      <c r="J37" s="513">
        <f t="shared" si="3"/>
        <v>7500</v>
      </c>
    </row>
    <row r="38" spans="1:10" s="165" customFormat="1" ht="25.15" customHeight="1">
      <c r="A38" s="162"/>
      <c r="B38" s="510" t="s">
        <v>248</v>
      </c>
      <c r="C38" s="511"/>
      <c r="D38" s="492"/>
      <c r="E38" s="492"/>
      <c r="F38" s="491"/>
      <c r="G38" s="492"/>
      <c r="H38" s="491"/>
      <c r="I38" s="493"/>
      <c r="J38" s="494"/>
    </row>
    <row r="39" spans="1:10" s="161" customFormat="1" ht="25.15" customHeight="1">
      <c r="A39" s="496"/>
      <c r="B39" s="509" t="s">
        <v>206</v>
      </c>
      <c r="C39" s="497"/>
      <c r="D39" s="498"/>
      <c r="E39" s="497"/>
      <c r="F39" s="499"/>
      <c r="G39" s="497"/>
      <c r="H39" s="499"/>
      <c r="I39" s="500"/>
      <c r="J39" s="501"/>
    </row>
    <row r="40" spans="1:10" s="514" customFormat="1" ht="19.899999999999999" customHeight="1">
      <c r="A40" s="486" t="s">
        <v>284</v>
      </c>
      <c r="B40" s="486" t="s">
        <v>285</v>
      </c>
      <c r="C40" s="487" t="s">
        <v>286</v>
      </c>
      <c r="D40" s="487">
        <v>411</v>
      </c>
      <c r="E40" s="487" t="s">
        <v>218</v>
      </c>
      <c r="F40" s="488">
        <v>411</v>
      </c>
      <c r="G40" s="487">
        <v>3</v>
      </c>
      <c r="H40" s="495">
        <f>SUM(F40*G40)</f>
        <v>1233</v>
      </c>
      <c r="I40" s="512">
        <v>25</v>
      </c>
      <c r="J40" s="484">
        <f>+I40*H40</f>
        <v>30825</v>
      </c>
    </row>
    <row r="41" spans="1:10" s="514" customFormat="1" ht="19.899999999999999" customHeight="1">
      <c r="A41" s="486" t="s">
        <v>287</v>
      </c>
      <c r="B41" s="486" t="s">
        <v>288</v>
      </c>
      <c r="C41" s="487" t="s">
        <v>286</v>
      </c>
      <c r="D41" s="487">
        <v>411</v>
      </c>
      <c r="E41" s="487" t="s">
        <v>218</v>
      </c>
      <c r="F41" s="488">
        <v>411</v>
      </c>
      <c r="G41" s="487">
        <v>3</v>
      </c>
      <c r="H41" s="495">
        <f>SUM(F41*G41)</f>
        <v>1233</v>
      </c>
      <c r="I41" s="512">
        <v>25</v>
      </c>
      <c r="J41" s="484">
        <f>+I41*H41</f>
        <v>30825</v>
      </c>
    </row>
    <row r="42" spans="1:10" s="514" customFormat="1" ht="19.899999999999999" customHeight="1">
      <c r="A42" s="486"/>
      <c r="B42" s="510" t="s">
        <v>935</v>
      </c>
      <c r="C42" s="487"/>
      <c r="D42" s="487"/>
      <c r="E42" s="487"/>
      <c r="F42" s="674">
        <f>SUM(F40:F41)</f>
        <v>822</v>
      </c>
      <c r="G42" s="487"/>
      <c r="H42" s="674">
        <f>SUM(H40:H41)</f>
        <v>2466</v>
      </c>
      <c r="I42" s="512"/>
      <c r="J42" s="494">
        <f>SUM(J40:J41)</f>
        <v>61650</v>
      </c>
    </row>
    <row r="43" spans="1:10" s="514" customFormat="1" ht="19.899999999999999" customHeight="1">
      <c r="A43" s="486"/>
      <c r="B43" s="490" t="s">
        <v>289</v>
      </c>
      <c r="C43" s="487"/>
      <c r="D43" s="487"/>
      <c r="E43" s="487"/>
      <c r="F43" s="488"/>
      <c r="G43" s="487"/>
      <c r="H43" s="488"/>
      <c r="I43" s="512"/>
      <c r="J43" s="484"/>
    </row>
    <row r="44" spans="1:10" s="514" customFormat="1" ht="19.899999999999999" customHeight="1">
      <c r="A44" s="486"/>
      <c r="B44" s="486" t="s">
        <v>290</v>
      </c>
      <c r="C44" s="487"/>
      <c r="D44" s="487">
        <v>32</v>
      </c>
      <c r="E44" s="487"/>
      <c r="F44" s="488">
        <v>32</v>
      </c>
      <c r="G44" s="487">
        <v>3</v>
      </c>
      <c r="H44" s="495">
        <f>SUM(F44*G44)</f>
        <v>96</v>
      </c>
      <c r="I44" s="512">
        <v>25</v>
      </c>
      <c r="J44" s="484">
        <f>+I44*H44</f>
        <v>2400</v>
      </c>
    </row>
    <row r="45" spans="1:10" s="514" customFormat="1" ht="19.899999999999999" customHeight="1">
      <c r="A45" s="486"/>
      <c r="B45" s="486" t="s">
        <v>291</v>
      </c>
      <c r="C45" s="487"/>
      <c r="D45" s="487">
        <v>32</v>
      </c>
      <c r="E45" s="487"/>
      <c r="F45" s="488">
        <v>32</v>
      </c>
      <c r="G45" s="487">
        <v>3</v>
      </c>
      <c r="H45" s="495">
        <f>SUM(F45*G45)</f>
        <v>96</v>
      </c>
      <c r="I45" s="512">
        <v>25</v>
      </c>
      <c r="J45" s="484">
        <f>+I45*H45</f>
        <v>2400</v>
      </c>
    </row>
    <row r="46" spans="1:10" s="517" customFormat="1" ht="25.15" customHeight="1">
      <c r="A46" s="490"/>
      <c r="B46" s="490" t="s">
        <v>248</v>
      </c>
      <c r="C46" s="492"/>
      <c r="D46" s="492">
        <v>411</v>
      </c>
      <c r="E46" s="492"/>
      <c r="F46" s="491">
        <f>SUM(F42:F45)</f>
        <v>886</v>
      </c>
      <c r="G46" s="492"/>
      <c r="H46" s="491">
        <f>SUM(H42:H45)</f>
        <v>2658</v>
      </c>
      <c r="I46" s="493"/>
      <c r="J46" s="677">
        <f>SUM(J42:J45)</f>
        <v>66450</v>
      </c>
    </row>
    <row r="47" spans="1:10" s="514" customFormat="1" ht="19.899999999999999" customHeight="1">
      <c r="A47" s="518"/>
      <c r="B47" s="519"/>
      <c r="C47" s="709" t="s">
        <v>922</v>
      </c>
      <c r="D47" s="710"/>
      <c r="E47" s="520"/>
      <c r="F47" s="521">
        <f>+F27+F38</f>
        <v>20186</v>
      </c>
      <c r="G47" s="520"/>
      <c r="H47" s="521">
        <f>+H27+H38</f>
        <v>34119.25</v>
      </c>
      <c r="I47" s="522"/>
      <c r="J47" s="523">
        <f>+J38+J27</f>
        <v>852981.25</v>
      </c>
    </row>
    <row r="48" spans="1:10" s="514" customFormat="1" ht="19.899999999999999" customHeight="1">
      <c r="A48" s="524"/>
      <c r="B48" s="525"/>
      <c r="C48" s="711" t="s">
        <v>936</v>
      </c>
      <c r="D48" s="712"/>
      <c r="E48" s="526"/>
      <c r="F48" s="527">
        <f>SUM(F40:F41)</f>
        <v>822</v>
      </c>
      <c r="G48" s="526"/>
      <c r="H48" s="527">
        <f>SUM(H40:H41)</f>
        <v>2466</v>
      </c>
      <c r="I48" s="528"/>
      <c r="J48" s="529">
        <f>+J46</f>
        <v>66450</v>
      </c>
    </row>
    <row r="49" spans="1:10" s="514" customFormat="1" ht="19.899999999999999" customHeight="1">
      <c r="A49" s="530"/>
      <c r="B49" s="531"/>
      <c r="C49" s="713" t="s">
        <v>292</v>
      </c>
      <c r="D49" s="714"/>
      <c r="E49" s="532"/>
      <c r="F49" s="533">
        <f>SUM(F47:F48)</f>
        <v>21008</v>
      </c>
      <c r="G49" s="532"/>
      <c r="H49" s="533">
        <f>SUM(H47:H48)</f>
        <v>36585.25</v>
      </c>
      <c r="I49" s="534"/>
      <c r="J49" s="535">
        <f>SUM(J47:J48)</f>
        <v>919431.25</v>
      </c>
    </row>
    <row r="50" spans="1:10" s="161" customFormat="1" ht="15" customHeight="1">
      <c r="D50" s="167"/>
      <c r="E50" s="167"/>
      <c r="G50" s="167"/>
      <c r="H50" s="168"/>
      <c r="I50" s="169"/>
      <c r="J50" s="170"/>
    </row>
    <row r="51" spans="1:10" s="161" customFormat="1" ht="19.899999999999999" customHeight="1">
      <c r="B51" s="171" t="s">
        <v>293</v>
      </c>
      <c r="D51" s="167"/>
      <c r="E51" s="167"/>
      <c r="G51" s="167"/>
      <c r="H51" s="168"/>
      <c r="I51" s="169"/>
      <c r="J51" s="170"/>
    </row>
    <row r="52" spans="1:10" s="161" customFormat="1" ht="19.899999999999999" customHeight="1">
      <c r="A52" s="165"/>
      <c r="B52" s="164" t="s">
        <v>294</v>
      </c>
      <c r="C52" s="164" t="s">
        <v>295</v>
      </c>
      <c r="D52" s="164" t="s">
        <v>296</v>
      </c>
      <c r="E52" s="164" t="s">
        <v>297</v>
      </c>
      <c r="F52" s="164" t="s">
        <v>298</v>
      </c>
      <c r="G52" s="167"/>
      <c r="H52" s="168"/>
      <c r="I52" s="169"/>
      <c r="J52" s="170"/>
    </row>
    <row r="53" spans="1:10" s="161" customFormat="1" ht="25.15" customHeight="1">
      <c r="B53" s="159" t="s">
        <v>299</v>
      </c>
      <c r="C53" s="160">
        <v>650</v>
      </c>
      <c r="D53" s="160">
        <v>2</v>
      </c>
      <c r="E53" s="172">
        <v>35</v>
      </c>
      <c r="F53" s="173">
        <f>C53*D53*E53</f>
        <v>45500</v>
      </c>
      <c r="G53" s="167"/>
      <c r="H53" s="168"/>
      <c r="I53" s="169"/>
      <c r="J53" s="170"/>
    </row>
    <row r="54" spans="1:10" s="161" customFormat="1" ht="19.899999999999999" customHeight="1">
      <c r="B54" s="159" t="s">
        <v>300</v>
      </c>
      <c r="C54" s="160">
        <v>411</v>
      </c>
      <c r="D54" s="160">
        <v>6</v>
      </c>
      <c r="E54" s="172">
        <v>35</v>
      </c>
      <c r="F54" s="173">
        <f>C54*D54*E54</f>
        <v>86310</v>
      </c>
      <c r="G54" s="167"/>
      <c r="H54" s="168"/>
      <c r="I54" s="169"/>
      <c r="J54" s="170"/>
    </row>
    <row r="55" spans="1:10" s="161" customFormat="1" ht="19.899999999999999" customHeight="1">
      <c r="B55" s="159" t="s">
        <v>301</v>
      </c>
      <c r="C55" s="160">
        <v>411</v>
      </c>
      <c r="D55" s="160">
        <v>2</v>
      </c>
      <c r="E55" s="172">
        <v>35</v>
      </c>
      <c r="F55" s="173">
        <f>C55*D55*E55</f>
        <v>28770</v>
      </c>
      <c r="G55" s="167"/>
      <c r="H55" s="168"/>
      <c r="I55" s="169"/>
      <c r="J55" s="170"/>
    </row>
    <row r="56" spans="1:10" s="161" customFormat="1" ht="19.899999999999999" customHeight="1">
      <c r="B56" s="159" t="s">
        <v>302</v>
      </c>
      <c r="C56" s="160">
        <v>411</v>
      </c>
      <c r="D56" s="160">
        <v>16</v>
      </c>
      <c r="E56" s="172">
        <v>35</v>
      </c>
      <c r="F56" s="173">
        <f>C56*D56*E56</f>
        <v>230160</v>
      </c>
      <c r="G56" s="167"/>
      <c r="H56" s="168"/>
      <c r="I56" s="169"/>
      <c r="J56" s="170"/>
    </row>
    <row r="57" spans="1:10" s="161" customFormat="1" ht="19.899999999999999" customHeight="1">
      <c r="B57" s="159" t="s">
        <v>303</v>
      </c>
      <c r="C57" s="160">
        <v>650</v>
      </c>
      <c r="D57" s="160">
        <v>1</v>
      </c>
      <c r="E57" s="172">
        <v>40</v>
      </c>
      <c r="F57" s="173">
        <f>C57*D57*E57</f>
        <v>26000</v>
      </c>
      <c r="G57" s="167"/>
      <c r="H57" s="168"/>
      <c r="I57" s="169"/>
      <c r="J57" s="170"/>
    </row>
    <row r="58" spans="1:10" s="161" customFormat="1" ht="19.899999999999999" customHeight="1">
      <c r="B58" s="163" t="s">
        <v>26</v>
      </c>
      <c r="C58" s="163"/>
      <c r="D58" s="164">
        <f>SUM(D53:D57)</f>
        <v>27</v>
      </c>
      <c r="E58" s="164"/>
      <c r="F58" s="174">
        <f>SUM(F53:F57)</f>
        <v>416740</v>
      </c>
      <c r="G58" s="167"/>
      <c r="H58" s="168"/>
      <c r="I58" s="169"/>
      <c r="J58" s="170"/>
    </row>
    <row r="59" spans="1:10" s="161" customFormat="1" ht="34.9" customHeight="1">
      <c r="A59" s="707" t="s">
        <v>304</v>
      </c>
      <c r="B59" s="708"/>
      <c r="C59" s="708"/>
      <c r="D59" s="708"/>
      <c r="E59" s="708"/>
      <c r="F59" s="708"/>
      <c r="G59" s="708"/>
      <c r="H59" s="708"/>
      <c r="I59" s="708"/>
      <c r="J59" s="708"/>
    </row>
    <row r="60" spans="1:10" s="161" customFormat="1">
      <c r="D60" s="167"/>
      <c r="E60" s="167"/>
      <c r="G60" s="167"/>
      <c r="H60" s="168"/>
      <c r="I60" s="169"/>
      <c r="J60" s="170"/>
    </row>
    <row r="61" spans="1:10" s="161" customFormat="1">
      <c r="D61" s="167"/>
      <c r="E61" s="167"/>
      <c r="G61" s="167"/>
      <c r="H61" s="168"/>
      <c r="I61" s="169"/>
      <c r="J61" s="170"/>
    </row>
    <row r="62" spans="1:10" s="161" customFormat="1">
      <c r="D62" s="167"/>
      <c r="E62" s="167"/>
      <c r="G62" s="167"/>
      <c r="H62" s="168"/>
      <c r="I62" s="169"/>
      <c r="J62" s="170"/>
    </row>
    <row r="63" spans="1:10" s="161" customFormat="1">
      <c r="D63" s="167"/>
      <c r="E63" s="167"/>
      <c r="G63" s="167"/>
      <c r="H63" s="168"/>
      <c r="I63" s="169"/>
      <c r="J63" s="170"/>
    </row>
    <row r="64" spans="1:10" s="161" customFormat="1">
      <c r="D64" s="167"/>
      <c r="E64" s="167"/>
      <c r="G64" s="167"/>
      <c r="H64" s="168"/>
      <c r="I64" s="169"/>
      <c r="J64" s="170"/>
    </row>
    <row r="65" spans="4:10" s="161" customFormat="1">
      <c r="D65" s="167"/>
      <c r="E65" s="167"/>
      <c r="G65" s="167"/>
      <c r="H65" s="168"/>
      <c r="I65" s="169"/>
      <c r="J65" s="170"/>
    </row>
    <row r="66" spans="4:10" s="161" customFormat="1">
      <c r="D66" s="167"/>
      <c r="E66" s="167"/>
      <c r="G66" s="167"/>
      <c r="H66" s="167"/>
      <c r="I66" s="169"/>
      <c r="J66" s="170"/>
    </row>
    <row r="67" spans="4:10" s="161" customFormat="1">
      <c r="D67" s="167"/>
      <c r="E67" s="167"/>
      <c r="G67" s="167"/>
      <c r="H67" s="167"/>
      <c r="I67" s="169"/>
      <c r="J67" s="170"/>
    </row>
    <row r="68" spans="4:10" s="161" customFormat="1">
      <c r="D68" s="167"/>
      <c r="E68" s="167"/>
      <c r="G68" s="167"/>
      <c r="H68" s="167"/>
      <c r="I68" s="169"/>
      <c r="J68" s="170"/>
    </row>
    <row r="69" spans="4:10" s="161" customFormat="1">
      <c r="D69" s="167"/>
      <c r="E69" s="167"/>
      <c r="G69" s="167"/>
      <c r="H69" s="167"/>
      <c r="I69" s="169"/>
      <c r="J69" s="170"/>
    </row>
    <row r="70" spans="4:10" s="161" customFormat="1">
      <c r="D70" s="167"/>
      <c r="E70" s="167"/>
      <c r="G70" s="167"/>
      <c r="H70" s="167"/>
      <c r="I70" s="169"/>
      <c r="J70" s="170"/>
    </row>
    <row r="71" spans="4:10" s="161" customFormat="1">
      <c r="D71" s="167"/>
      <c r="E71" s="167"/>
      <c r="G71" s="167"/>
      <c r="H71" s="167"/>
      <c r="I71" s="169"/>
      <c r="J71" s="170"/>
    </row>
    <row r="72" spans="4:10" s="161" customFormat="1">
      <c r="D72" s="167"/>
      <c r="E72" s="167"/>
      <c r="G72" s="167"/>
      <c r="H72" s="167"/>
      <c r="I72" s="169"/>
      <c r="J72" s="170"/>
    </row>
    <row r="73" spans="4:10" s="161" customFormat="1">
      <c r="D73" s="167"/>
      <c r="E73" s="167"/>
      <c r="G73" s="167"/>
      <c r="H73" s="167"/>
      <c r="I73" s="169"/>
      <c r="J73" s="170"/>
    </row>
    <row r="74" spans="4:10" s="161" customFormat="1">
      <c r="D74" s="167"/>
      <c r="E74" s="167"/>
      <c r="G74" s="167"/>
      <c r="H74" s="167"/>
      <c r="I74" s="169"/>
      <c r="J74" s="170"/>
    </row>
    <row r="75" spans="4:10" s="161" customFormat="1">
      <c r="D75" s="167"/>
      <c r="E75" s="167"/>
      <c r="G75" s="167"/>
      <c r="H75" s="167"/>
      <c r="I75" s="169"/>
      <c r="J75" s="170"/>
    </row>
    <row r="76" spans="4:10" s="161" customFormat="1">
      <c r="D76" s="167"/>
      <c r="E76" s="167"/>
      <c r="G76" s="167"/>
      <c r="H76" s="167"/>
      <c r="I76" s="169"/>
      <c r="J76" s="170"/>
    </row>
    <row r="77" spans="4:10" s="161" customFormat="1">
      <c r="D77" s="167"/>
      <c r="E77" s="167"/>
      <c r="G77" s="167"/>
      <c r="H77" s="167"/>
      <c r="I77" s="169"/>
      <c r="J77" s="170"/>
    </row>
    <row r="78" spans="4:10" s="161" customFormat="1">
      <c r="D78" s="167"/>
      <c r="E78" s="167"/>
      <c r="G78" s="167"/>
      <c r="H78" s="167"/>
      <c r="I78" s="169"/>
      <c r="J78" s="170"/>
    </row>
    <row r="79" spans="4:10" s="161" customFormat="1">
      <c r="D79" s="167"/>
      <c r="E79" s="167"/>
      <c r="G79" s="167"/>
      <c r="H79" s="167"/>
      <c r="I79" s="169"/>
      <c r="J79" s="170"/>
    </row>
    <row r="80" spans="4:10" s="161" customFormat="1">
      <c r="D80" s="167"/>
      <c r="E80" s="167"/>
      <c r="G80" s="167"/>
      <c r="H80" s="167"/>
      <c r="I80" s="169"/>
      <c r="J80" s="170"/>
    </row>
    <row r="81" spans="4:10" s="161" customFormat="1">
      <c r="D81" s="167"/>
      <c r="E81" s="167"/>
      <c r="G81" s="167"/>
      <c r="H81" s="167"/>
      <c r="I81" s="169"/>
      <c r="J81" s="170"/>
    </row>
    <row r="82" spans="4:10" s="161" customFormat="1">
      <c r="D82" s="167"/>
      <c r="E82" s="167"/>
      <c r="G82" s="167"/>
      <c r="H82" s="167"/>
      <c r="I82" s="169"/>
      <c r="J82" s="170"/>
    </row>
    <row r="83" spans="4:10" s="161" customFormat="1">
      <c r="D83" s="167"/>
      <c r="E83" s="167"/>
      <c r="G83" s="167"/>
      <c r="H83" s="167"/>
      <c r="I83" s="169"/>
      <c r="J83" s="170"/>
    </row>
    <row r="84" spans="4:10" s="161" customFormat="1">
      <c r="D84" s="167"/>
      <c r="E84" s="167"/>
      <c r="G84" s="167"/>
      <c r="H84" s="167"/>
      <c r="I84" s="169"/>
      <c r="J84" s="170"/>
    </row>
    <row r="85" spans="4:10" s="161" customFormat="1">
      <c r="D85" s="167"/>
      <c r="E85" s="167"/>
      <c r="G85" s="167"/>
      <c r="H85" s="167"/>
      <c r="I85" s="169"/>
      <c r="J85" s="170"/>
    </row>
    <row r="86" spans="4:10" s="161" customFormat="1">
      <c r="D86" s="167"/>
      <c r="E86" s="167"/>
      <c r="G86" s="167"/>
      <c r="H86" s="167"/>
      <c r="I86" s="169"/>
      <c r="J86" s="170"/>
    </row>
    <row r="87" spans="4:10" s="161" customFormat="1">
      <c r="D87" s="167"/>
      <c r="E87" s="167"/>
      <c r="G87" s="167"/>
      <c r="H87" s="167"/>
      <c r="I87" s="169"/>
      <c r="J87" s="170"/>
    </row>
    <row r="88" spans="4:10" s="161" customFormat="1">
      <c r="D88" s="167"/>
      <c r="E88" s="167"/>
      <c r="G88" s="167"/>
      <c r="H88" s="167"/>
      <c r="I88" s="169"/>
      <c r="J88" s="170"/>
    </row>
    <row r="89" spans="4:10" s="161" customFormat="1">
      <c r="D89" s="167"/>
      <c r="E89" s="167"/>
      <c r="G89" s="167"/>
      <c r="H89" s="167"/>
      <c r="I89" s="169"/>
      <c r="J89" s="170"/>
    </row>
    <row r="90" spans="4:10" s="161" customFormat="1">
      <c r="D90" s="167"/>
      <c r="E90" s="167"/>
      <c r="G90" s="167"/>
      <c r="H90" s="167"/>
      <c r="I90" s="169"/>
      <c r="J90" s="170"/>
    </row>
    <row r="91" spans="4:10" s="161" customFormat="1">
      <c r="D91" s="167"/>
      <c r="E91" s="167"/>
      <c r="G91" s="167"/>
      <c r="H91" s="167"/>
      <c r="I91" s="169"/>
      <c r="J91" s="170"/>
    </row>
    <row r="92" spans="4:10" s="161" customFormat="1">
      <c r="D92" s="167"/>
      <c r="E92" s="167"/>
      <c r="G92" s="167"/>
      <c r="H92" s="167"/>
      <c r="I92" s="169"/>
      <c r="J92" s="170"/>
    </row>
    <row r="93" spans="4:10" s="161" customFormat="1">
      <c r="D93" s="167"/>
      <c r="E93" s="167"/>
      <c r="G93" s="167"/>
      <c r="H93" s="167"/>
      <c r="I93" s="169"/>
      <c r="J93" s="170"/>
    </row>
    <row r="94" spans="4:10" s="161" customFormat="1">
      <c r="D94" s="167"/>
      <c r="E94" s="167"/>
      <c r="G94" s="167"/>
      <c r="H94" s="167"/>
      <c r="I94" s="169"/>
      <c r="J94" s="170"/>
    </row>
    <row r="95" spans="4:10" s="161" customFormat="1">
      <c r="D95" s="167"/>
      <c r="E95" s="167"/>
      <c r="G95" s="167"/>
      <c r="H95" s="167"/>
      <c r="I95" s="169"/>
      <c r="J95" s="170"/>
    </row>
    <row r="96" spans="4:10" s="161" customFormat="1">
      <c r="D96" s="167"/>
      <c r="E96" s="167"/>
      <c r="G96" s="167"/>
      <c r="H96" s="167"/>
      <c r="I96" s="169"/>
      <c r="J96" s="170"/>
    </row>
    <row r="97" spans="4:10" s="161" customFormat="1">
      <c r="D97" s="167"/>
      <c r="E97" s="167"/>
      <c r="G97" s="167"/>
      <c r="H97" s="167"/>
      <c r="I97" s="169"/>
      <c r="J97" s="170"/>
    </row>
    <row r="98" spans="4:10" s="161" customFormat="1">
      <c r="D98" s="167"/>
      <c r="E98" s="167"/>
      <c r="G98" s="167"/>
      <c r="H98" s="167"/>
      <c r="I98" s="169"/>
      <c r="J98" s="170"/>
    </row>
    <row r="99" spans="4:10" s="161" customFormat="1">
      <c r="D99" s="167"/>
      <c r="E99" s="167"/>
      <c r="G99" s="167"/>
      <c r="H99" s="167"/>
      <c r="I99" s="169"/>
      <c r="J99" s="170"/>
    </row>
    <row r="100" spans="4:10" s="161" customFormat="1">
      <c r="D100" s="167"/>
      <c r="E100" s="167"/>
      <c r="G100" s="167"/>
      <c r="H100" s="167"/>
      <c r="I100" s="169"/>
      <c r="J100" s="170"/>
    </row>
    <row r="101" spans="4:10" s="161" customFormat="1">
      <c r="D101" s="167"/>
      <c r="E101" s="167"/>
      <c r="G101" s="167"/>
      <c r="H101" s="167"/>
      <c r="I101" s="169"/>
      <c r="J101" s="170"/>
    </row>
    <row r="102" spans="4:10" s="161" customFormat="1">
      <c r="D102" s="167"/>
      <c r="E102" s="167"/>
      <c r="G102" s="167"/>
      <c r="H102" s="167"/>
      <c r="I102" s="169"/>
      <c r="J102" s="170"/>
    </row>
    <row r="103" spans="4:10" s="161" customFormat="1">
      <c r="D103" s="167"/>
      <c r="E103" s="167"/>
      <c r="G103" s="167"/>
      <c r="H103" s="167"/>
      <c r="I103" s="169"/>
      <c r="J103" s="170"/>
    </row>
    <row r="104" spans="4:10" s="161" customFormat="1">
      <c r="D104" s="167"/>
      <c r="E104" s="167"/>
      <c r="G104" s="167"/>
      <c r="H104" s="167"/>
      <c r="I104" s="169"/>
      <c r="J104" s="170"/>
    </row>
    <row r="105" spans="4:10" s="161" customFormat="1">
      <c r="D105" s="167"/>
      <c r="E105" s="167"/>
      <c r="G105" s="167"/>
      <c r="H105" s="167"/>
      <c r="I105" s="169"/>
      <c r="J105" s="170"/>
    </row>
    <row r="106" spans="4:10" s="161" customFormat="1">
      <c r="D106" s="167"/>
      <c r="E106" s="167"/>
      <c r="G106" s="167"/>
      <c r="H106" s="167"/>
      <c r="I106" s="169"/>
      <c r="J106" s="170"/>
    </row>
    <row r="107" spans="4:10" s="161" customFormat="1">
      <c r="D107" s="167"/>
      <c r="E107" s="167"/>
      <c r="G107" s="167"/>
      <c r="H107" s="167"/>
      <c r="I107" s="169"/>
      <c r="J107" s="170"/>
    </row>
    <row r="108" spans="4:10" s="161" customFormat="1">
      <c r="D108" s="167"/>
      <c r="E108" s="167"/>
      <c r="G108" s="167"/>
      <c r="H108" s="167"/>
      <c r="I108" s="169"/>
      <c r="J108" s="170"/>
    </row>
    <row r="109" spans="4:10" s="161" customFormat="1">
      <c r="D109" s="167"/>
      <c r="E109" s="167"/>
      <c r="G109" s="167"/>
      <c r="H109" s="167"/>
      <c r="I109" s="169"/>
      <c r="J109" s="170"/>
    </row>
    <row r="110" spans="4:10" s="161" customFormat="1">
      <c r="D110" s="167"/>
      <c r="E110" s="167"/>
      <c r="G110" s="167"/>
      <c r="H110" s="167"/>
      <c r="I110" s="169"/>
      <c r="J110" s="170"/>
    </row>
    <row r="111" spans="4:10" s="161" customFormat="1">
      <c r="D111" s="167"/>
      <c r="E111" s="167"/>
      <c r="G111" s="167"/>
      <c r="H111" s="167"/>
      <c r="I111" s="169"/>
      <c r="J111" s="170"/>
    </row>
    <row r="112" spans="4:10" s="161" customFormat="1">
      <c r="D112" s="167"/>
      <c r="E112" s="167"/>
      <c r="G112" s="167"/>
      <c r="H112" s="167"/>
      <c r="I112" s="169"/>
      <c r="J112" s="170"/>
    </row>
    <row r="113" spans="4:10" s="161" customFormat="1">
      <c r="D113" s="167"/>
      <c r="E113" s="167"/>
      <c r="G113" s="167"/>
      <c r="H113" s="167"/>
      <c r="I113" s="169"/>
      <c r="J113" s="170"/>
    </row>
    <row r="114" spans="4:10" s="161" customFormat="1">
      <c r="D114" s="167"/>
      <c r="E114" s="167"/>
      <c r="G114" s="167"/>
      <c r="H114" s="167"/>
      <c r="I114" s="169"/>
      <c r="J114" s="170"/>
    </row>
    <row r="115" spans="4:10" s="161" customFormat="1">
      <c r="D115" s="167"/>
      <c r="E115" s="167"/>
      <c r="G115" s="167"/>
      <c r="H115" s="167"/>
      <c r="I115" s="169"/>
      <c r="J115" s="170"/>
    </row>
    <row r="116" spans="4:10" s="161" customFormat="1">
      <c r="D116" s="167"/>
      <c r="E116" s="167"/>
      <c r="G116" s="167"/>
      <c r="H116" s="167"/>
      <c r="I116" s="169"/>
      <c r="J116" s="170"/>
    </row>
    <row r="117" spans="4:10" s="161" customFormat="1">
      <c r="D117" s="167"/>
      <c r="E117" s="167"/>
      <c r="G117" s="167"/>
      <c r="H117" s="167"/>
      <c r="I117" s="169"/>
      <c r="J117" s="170"/>
    </row>
    <row r="118" spans="4:10" s="161" customFormat="1">
      <c r="D118" s="167"/>
      <c r="E118" s="167"/>
      <c r="G118" s="167"/>
      <c r="H118" s="167"/>
      <c r="I118" s="169"/>
      <c r="J118" s="170"/>
    </row>
    <row r="119" spans="4:10" s="161" customFormat="1">
      <c r="D119" s="167"/>
      <c r="E119" s="167"/>
      <c r="G119" s="167"/>
      <c r="H119" s="167"/>
      <c r="I119" s="169"/>
      <c r="J119" s="170"/>
    </row>
    <row r="120" spans="4:10" s="161" customFormat="1">
      <c r="D120" s="167"/>
      <c r="E120" s="167"/>
      <c r="G120" s="167"/>
      <c r="H120" s="167"/>
      <c r="I120" s="169"/>
      <c r="J120" s="170"/>
    </row>
    <row r="121" spans="4:10" s="161" customFormat="1">
      <c r="D121" s="167"/>
      <c r="E121" s="167"/>
      <c r="G121" s="167"/>
      <c r="H121" s="167"/>
      <c r="I121" s="169"/>
      <c r="J121" s="170"/>
    </row>
    <row r="122" spans="4:10" s="161" customFormat="1">
      <c r="D122" s="167"/>
      <c r="E122" s="167"/>
      <c r="G122" s="167"/>
      <c r="H122" s="167"/>
      <c r="I122" s="169"/>
      <c r="J122" s="170"/>
    </row>
    <row r="123" spans="4:10" s="161" customFormat="1">
      <c r="D123" s="167"/>
      <c r="E123" s="167"/>
      <c r="G123" s="167"/>
      <c r="H123" s="167"/>
      <c r="I123" s="169"/>
      <c r="J123" s="170"/>
    </row>
    <row r="124" spans="4:10" s="161" customFormat="1">
      <c r="D124" s="167"/>
      <c r="E124" s="167"/>
      <c r="G124" s="167"/>
      <c r="H124" s="167"/>
      <c r="I124" s="169"/>
      <c r="J124" s="170"/>
    </row>
    <row r="125" spans="4:10" s="161" customFormat="1">
      <c r="D125" s="167"/>
      <c r="E125" s="167"/>
      <c r="G125" s="167"/>
      <c r="H125" s="167"/>
      <c r="I125" s="169"/>
      <c r="J125" s="170"/>
    </row>
    <row r="126" spans="4:10" s="161" customFormat="1">
      <c r="D126" s="167"/>
      <c r="E126" s="167"/>
      <c r="G126" s="167"/>
      <c r="H126" s="167"/>
      <c r="I126" s="169"/>
      <c r="J126" s="170"/>
    </row>
    <row r="127" spans="4:10" s="161" customFormat="1">
      <c r="D127" s="167"/>
      <c r="E127" s="167"/>
      <c r="G127" s="167"/>
      <c r="H127" s="167"/>
      <c r="I127" s="169"/>
      <c r="J127" s="170"/>
    </row>
    <row r="128" spans="4:10" s="161" customFormat="1">
      <c r="D128" s="167"/>
      <c r="E128" s="167"/>
      <c r="G128" s="167"/>
      <c r="H128" s="167"/>
      <c r="I128" s="169"/>
      <c r="J128" s="170"/>
    </row>
    <row r="129" spans="4:10" s="161" customFormat="1">
      <c r="D129" s="167"/>
      <c r="E129" s="167"/>
      <c r="G129" s="167"/>
      <c r="H129" s="167"/>
      <c r="I129" s="169"/>
      <c r="J129" s="170"/>
    </row>
    <row r="130" spans="4:10" s="161" customFormat="1">
      <c r="D130" s="167"/>
      <c r="E130" s="167"/>
      <c r="G130" s="167"/>
      <c r="H130" s="167"/>
      <c r="I130" s="169"/>
      <c r="J130" s="170"/>
    </row>
    <row r="131" spans="4:10" s="161" customFormat="1">
      <c r="D131" s="167"/>
      <c r="E131" s="167"/>
      <c r="G131" s="167"/>
      <c r="H131" s="167"/>
      <c r="I131" s="169"/>
      <c r="J131" s="170"/>
    </row>
    <row r="132" spans="4:10" s="161" customFormat="1">
      <c r="D132" s="167"/>
      <c r="E132" s="167"/>
      <c r="G132" s="167"/>
      <c r="H132" s="167"/>
      <c r="I132" s="169"/>
      <c r="J132" s="170"/>
    </row>
    <row r="133" spans="4:10" s="161" customFormat="1">
      <c r="D133" s="167"/>
      <c r="E133" s="167"/>
      <c r="G133" s="167"/>
      <c r="H133" s="167"/>
      <c r="I133" s="169"/>
      <c r="J133" s="170"/>
    </row>
    <row r="134" spans="4:10" s="161" customFormat="1">
      <c r="D134" s="167"/>
      <c r="E134" s="167"/>
      <c r="G134" s="167"/>
      <c r="H134" s="167"/>
      <c r="I134" s="169"/>
      <c r="J134" s="170"/>
    </row>
    <row r="135" spans="4:10" s="161" customFormat="1">
      <c r="D135" s="167"/>
      <c r="E135" s="167"/>
      <c r="G135" s="167"/>
      <c r="H135" s="167"/>
      <c r="I135" s="169"/>
      <c r="J135" s="170"/>
    </row>
    <row r="136" spans="4:10" s="161" customFormat="1">
      <c r="D136" s="167"/>
      <c r="E136" s="167"/>
      <c r="G136" s="167"/>
      <c r="H136" s="167"/>
      <c r="I136" s="169"/>
      <c r="J136" s="170"/>
    </row>
    <row r="137" spans="4:10" s="161" customFormat="1">
      <c r="D137" s="167"/>
      <c r="E137" s="167"/>
      <c r="G137" s="167"/>
      <c r="H137" s="167"/>
      <c r="I137" s="169"/>
      <c r="J137" s="170"/>
    </row>
    <row r="138" spans="4:10" s="161" customFormat="1">
      <c r="D138" s="167"/>
      <c r="E138" s="167"/>
      <c r="G138" s="167"/>
      <c r="H138" s="167"/>
      <c r="I138" s="169"/>
      <c r="J138" s="170"/>
    </row>
    <row r="139" spans="4:10" s="161" customFormat="1">
      <c r="D139" s="167"/>
      <c r="E139" s="167"/>
      <c r="G139" s="167"/>
      <c r="H139" s="167"/>
      <c r="I139" s="169"/>
      <c r="J139" s="170"/>
    </row>
    <row r="140" spans="4:10" s="161" customFormat="1">
      <c r="D140" s="167"/>
      <c r="E140" s="167"/>
      <c r="G140" s="167"/>
      <c r="H140" s="167"/>
      <c r="I140" s="169"/>
      <c r="J140" s="170"/>
    </row>
    <row r="141" spans="4:10" s="161" customFormat="1">
      <c r="D141" s="167"/>
      <c r="E141" s="167"/>
      <c r="G141" s="167"/>
      <c r="H141" s="167"/>
      <c r="I141" s="169"/>
      <c r="J141" s="170"/>
    </row>
    <row r="142" spans="4:10" s="161" customFormat="1">
      <c r="D142" s="167"/>
      <c r="E142" s="167"/>
      <c r="G142" s="167"/>
      <c r="H142" s="167"/>
      <c r="I142" s="169"/>
      <c r="J142" s="170"/>
    </row>
    <row r="143" spans="4:10" s="161" customFormat="1">
      <c r="D143" s="167"/>
      <c r="E143" s="167"/>
      <c r="G143" s="167"/>
      <c r="H143" s="167"/>
      <c r="I143" s="169"/>
      <c r="J143" s="170"/>
    </row>
    <row r="144" spans="4:10" s="161" customFormat="1">
      <c r="D144" s="167"/>
      <c r="E144" s="167"/>
      <c r="G144" s="167"/>
      <c r="H144" s="167"/>
      <c r="I144" s="169"/>
      <c r="J144" s="170"/>
    </row>
    <row r="145" spans="4:10" s="161" customFormat="1">
      <c r="D145" s="167"/>
      <c r="E145" s="167"/>
      <c r="G145" s="167"/>
      <c r="H145" s="167"/>
      <c r="I145" s="169"/>
      <c r="J145" s="170"/>
    </row>
    <row r="146" spans="4:10" s="161" customFormat="1">
      <c r="D146" s="167"/>
      <c r="E146" s="167"/>
      <c r="G146" s="167"/>
      <c r="H146" s="167"/>
      <c r="I146" s="169"/>
      <c r="J146" s="170"/>
    </row>
    <row r="147" spans="4:10" s="161" customFormat="1">
      <c r="D147" s="167"/>
      <c r="E147" s="167"/>
      <c r="G147" s="167"/>
      <c r="H147" s="167"/>
      <c r="I147" s="169"/>
      <c r="J147" s="170"/>
    </row>
    <row r="148" spans="4:10" s="161" customFormat="1">
      <c r="D148" s="167"/>
      <c r="E148" s="167"/>
      <c r="G148" s="167"/>
      <c r="H148" s="167"/>
      <c r="I148" s="169"/>
      <c r="J148" s="170"/>
    </row>
    <row r="149" spans="4:10" s="161" customFormat="1">
      <c r="D149" s="167"/>
      <c r="E149" s="167"/>
      <c r="G149" s="167"/>
      <c r="H149" s="167"/>
      <c r="I149" s="169"/>
      <c r="J149" s="170"/>
    </row>
    <row r="150" spans="4:10" s="161" customFormat="1">
      <c r="D150" s="167"/>
      <c r="E150" s="167"/>
      <c r="G150" s="167"/>
      <c r="H150" s="167"/>
      <c r="I150" s="169"/>
      <c r="J150" s="170"/>
    </row>
    <row r="151" spans="4:10" s="161" customFormat="1">
      <c r="D151" s="167"/>
      <c r="E151" s="167"/>
      <c r="G151" s="167"/>
      <c r="H151" s="167"/>
      <c r="I151" s="169"/>
      <c r="J151" s="170"/>
    </row>
    <row r="152" spans="4:10" s="161" customFormat="1">
      <c r="D152" s="167"/>
      <c r="E152" s="167"/>
      <c r="G152" s="167"/>
      <c r="H152" s="167"/>
      <c r="I152" s="169"/>
      <c r="J152" s="170"/>
    </row>
    <row r="153" spans="4:10" s="161" customFormat="1">
      <c r="D153" s="167"/>
      <c r="E153" s="167"/>
      <c r="G153" s="167"/>
      <c r="H153" s="167"/>
      <c r="I153" s="169"/>
      <c r="J153" s="170"/>
    </row>
    <row r="154" spans="4:10" s="161" customFormat="1">
      <c r="D154" s="167"/>
      <c r="E154" s="167"/>
      <c r="G154" s="167"/>
      <c r="H154" s="167"/>
      <c r="I154" s="169"/>
      <c r="J154" s="170"/>
    </row>
    <row r="155" spans="4:10" s="161" customFormat="1">
      <c r="D155" s="167"/>
      <c r="E155" s="167"/>
      <c r="G155" s="167"/>
      <c r="H155" s="167"/>
      <c r="I155" s="169"/>
      <c r="J155" s="170"/>
    </row>
    <row r="156" spans="4:10" s="161" customFormat="1">
      <c r="D156" s="167"/>
      <c r="E156" s="167"/>
      <c r="G156" s="167"/>
      <c r="H156" s="167"/>
      <c r="I156" s="169"/>
      <c r="J156" s="170"/>
    </row>
    <row r="157" spans="4:10" s="161" customFormat="1">
      <c r="D157" s="167"/>
      <c r="E157" s="167"/>
      <c r="G157" s="167"/>
      <c r="H157" s="167"/>
      <c r="I157" s="169"/>
      <c r="J157" s="170"/>
    </row>
    <row r="158" spans="4:10" s="161" customFormat="1">
      <c r="D158" s="167"/>
      <c r="E158" s="167"/>
      <c r="G158" s="167"/>
      <c r="H158" s="167"/>
      <c r="I158" s="169"/>
      <c r="J158" s="170"/>
    </row>
    <row r="159" spans="4:10" s="161" customFormat="1">
      <c r="D159" s="167"/>
      <c r="E159" s="167"/>
      <c r="G159" s="167"/>
      <c r="H159" s="167"/>
      <c r="I159" s="169"/>
      <c r="J159" s="170"/>
    </row>
    <row r="160" spans="4:10" s="161" customFormat="1">
      <c r="D160" s="167"/>
      <c r="E160" s="167"/>
      <c r="G160" s="167"/>
      <c r="H160" s="167"/>
      <c r="I160" s="169"/>
      <c r="J160" s="170"/>
    </row>
    <row r="161" spans="4:10" s="161" customFormat="1">
      <c r="D161" s="167"/>
      <c r="E161" s="167"/>
      <c r="G161" s="167"/>
      <c r="H161" s="167"/>
      <c r="I161" s="169"/>
      <c r="J161" s="170"/>
    </row>
    <row r="162" spans="4:10" s="161" customFormat="1">
      <c r="D162" s="167"/>
      <c r="E162" s="167"/>
      <c r="G162" s="167"/>
      <c r="H162" s="167"/>
      <c r="I162" s="169"/>
      <c r="J162" s="170"/>
    </row>
    <row r="163" spans="4:10">
      <c r="D163" s="175"/>
      <c r="E163" s="175"/>
      <c r="G163" s="175"/>
      <c r="H163" s="175"/>
      <c r="I163" s="176"/>
      <c r="J163" s="177"/>
    </row>
    <row r="164" spans="4:10">
      <c r="D164" s="175"/>
      <c r="E164" s="175"/>
      <c r="G164" s="175"/>
      <c r="H164" s="175"/>
      <c r="I164" s="176"/>
      <c r="J164" s="177"/>
    </row>
    <row r="165" spans="4:10">
      <c r="D165" s="175"/>
      <c r="E165" s="175"/>
      <c r="G165" s="175"/>
      <c r="H165" s="175"/>
      <c r="I165" s="176"/>
      <c r="J165" s="177"/>
    </row>
    <row r="166" spans="4:10">
      <c r="D166" s="175"/>
      <c r="E166" s="175"/>
      <c r="G166" s="175"/>
      <c r="H166" s="175"/>
      <c r="I166" s="176"/>
      <c r="J166" s="177"/>
    </row>
    <row r="167" spans="4:10">
      <c r="D167" s="175"/>
      <c r="E167" s="175"/>
      <c r="G167" s="175"/>
      <c r="H167" s="175"/>
      <c r="I167" s="176"/>
      <c r="J167" s="177"/>
    </row>
    <row r="168" spans="4:10">
      <c r="D168" s="175"/>
      <c r="E168" s="175"/>
      <c r="G168" s="175"/>
      <c r="H168" s="175"/>
      <c r="I168" s="176"/>
      <c r="J168" s="177"/>
    </row>
    <row r="169" spans="4:10">
      <c r="D169" s="175"/>
      <c r="E169" s="175"/>
      <c r="G169" s="175"/>
      <c r="H169" s="175"/>
      <c r="I169" s="176"/>
      <c r="J169" s="177"/>
    </row>
    <row r="170" spans="4:10">
      <c r="D170" s="175"/>
      <c r="E170" s="175"/>
      <c r="G170" s="175"/>
      <c r="H170" s="175"/>
      <c r="I170" s="176"/>
    </row>
    <row r="171" spans="4:10">
      <c r="D171" s="175"/>
      <c r="E171" s="175"/>
      <c r="G171" s="175"/>
      <c r="H171" s="175"/>
      <c r="I171" s="176"/>
    </row>
    <row r="172" spans="4:10">
      <c r="D172" s="175"/>
      <c r="E172" s="175"/>
      <c r="G172" s="175"/>
      <c r="H172" s="175"/>
      <c r="I172" s="176"/>
    </row>
    <row r="173" spans="4:10">
      <c r="D173" s="175"/>
      <c r="E173" s="175"/>
      <c r="G173" s="175"/>
      <c r="H173" s="175"/>
      <c r="I173" s="176"/>
    </row>
    <row r="174" spans="4:10">
      <c r="D174" s="175"/>
      <c r="E174" s="175"/>
      <c r="G174" s="175"/>
      <c r="H174" s="175"/>
      <c r="I174" s="176"/>
    </row>
    <row r="175" spans="4:10">
      <c r="D175" s="175"/>
      <c r="E175" s="175"/>
      <c r="G175" s="175"/>
      <c r="H175" s="175"/>
      <c r="I175" s="176"/>
    </row>
    <row r="176" spans="4:10">
      <c r="D176" s="175"/>
      <c r="E176" s="175"/>
      <c r="G176" s="175"/>
      <c r="H176" s="175"/>
      <c r="I176" s="176"/>
    </row>
    <row r="177" spans="4:9">
      <c r="D177" s="175"/>
      <c r="E177" s="175"/>
      <c r="G177" s="175"/>
      <c r="H177" s="175"/>
      <c r="I177" s="176"/>
    </row>
    <row r="178" spans="4:9">
      <c r="D178" s="175"/>
      <c r="E178" s="175"/>
      <c r="G178" s="175"/>
      <c r="H178" s="175"/>
      <c r="I178" s="176"/>
    </row>
    <row r="179" spans="4:9">
      <c r="D179" s="175"/>
      <c r="E179" s="175"/>
      <c r="G179" s="175"/>
      <c r="H179" s="175"/>
      <c r="I179" s="176"/>
    </row>
    <row r="180" spans="4:9">
      <c r="D180" s="175"/>
      <c r="E180" s="175"/>
      <c r="G180" s="175"/>
      <c r="H180" s="175"/>
      <c r="I180" s="176"/>
    </row>
    <row r="181" spans="4:9">
      <c r="D181" s="175"/>
      <c r="E181" s="175"/>
      <c r="G181" s="175"/>
      <c r="H181" s="175"/>
      <c r="I181" s="176"/>
    </row>
    <row r="182" spans="4:9">
      <c r="D182" s="175"/>
      <c r="E182" s="175"/>
      <c r="G182" s="175"/>
      <c r="H182" s="175"/>
      <c r="I182" s="176"/>
    </row>
    <row r="183" spans="4:9">
      <c r="D183" s="175"/>
      <c r="E183" s="175"/>
      <c r="G183" s="175"/>
      <c r="H183" s="175"/>
      <c r="I183" s="176"/>
    </row>
    <row r="184" spans="4:9">
      <c r="D184" s="175"/>
      <c r="E184" s="175"/>
      <c r="G184" s="175"/>
      <c r="H184" s="175"/>
      <c r="I184" s="176"/>
    </row>
    <row r="185" spans="4:9">
      <c r="D185" s="175"/>
      <c r="E185" s="175"/>
      <c r="G185" s="175"/>
      <c r="H185" s="175"/>
      <c r="I185" s="176"/>
    </row>
    <row r="186" spans="4:9">
      <c r="D186" s="175"/>
      <c r="E186" s="175"/>
      <c r="G186" s="175"/>
      <c r="H186" s="175"/>
      <c r="I186" s="176"/>
    </row>
    <row r="187" spans="4:9">
      <c r="D187" s="175"/>
      <c r="E187" s="175"/>
      <c r="G187" s="175"/>
      <c r="H187" s="175"/>
      <c r="I187" s="176"/>
    </row>
    <row r="188" spans="4:9">
      <c r="D188" s="175"/>
      <c r="E188" s="175"/>
      <c r="G188" s="175"/>
      <c r="H188" s="175"/>
      <c r="I188" s="176"/>
    </row>
    <row r="189" spans="4:9">
      <c r="D189" s="175"/>
      <c r="E189" s="175"/>
      <c r="G189" s="175"/>
      <c r="H189" s="175"/>
      <c r="I189" s="176"/>
    </row>
    <row r="190" spans="4:9">
      <c r="D190" s="175"/>
      <c r="E190" s="175"/>
      <c r="G190" s="175"/>
      <c r="H190" s="175"/>
      <c r="I190" s="176"/>
    </row>
    <row r="191" spans="4:9">
      <c r="D191" s="175"/>
      <c r="E191" s="175"/>
      <c r="G191" s="175"/>
      <c r="H191" s="175"/>
      <c r="I191" s="176"/>
    </row>
    <row r="192" spans="4:9">
      <c r="D192" s="175"/>
      <c r="E192" s="175"/>
      <c r="G192" s="175"/>
      <c r="H192" s="175"/>
      <c r="I192" s="176"/>
    </row>
    <row r="193" spans="4:9">
      <c r="D193" s="175"/>
      <c r="E193" s="175"/>
      <c r="G193" s="175"/>
      <c r="H193" s="175"/>
      <c r="I193" s="176"/>
    </row>
    <row r="194" spans="4:9">
      <c r="D194" s="175"/>
      <c r="E194" s="175"/>
      <c r="G194" s="175"/>
      <c r="H194" s="175"/>
      <c r="I194" s="176"/>
    </row>
    <row r="195" spans="4:9">
      <c r="D195" s="175"/>
      <c r="E195" s="175"/>
      <c r="G195" s="175"/>
      <c r="H195" s="175"/>
      <c r="I195" s="176"/>
    </row>
    <row r="196" spans="4:9">
      <c r="D196" s="175"/>
      <c r="E196" s="175"/>
      <c r="G196" s="175"/>
      <c r="H196" s="175"/>
      <c r="I196" s="176"/>
    </row>
    <row r="197" spans="4:9">
      <c r="D197" s="175"/>
      <c r="E197" s="175"/>
      <c r="G197" s="175"/>
      <c r="H197" s="175"/>
      <c r="I197" s="176"/>
    </row>
    <row r="198" spans="4:9">
      <c r="D198" s="175"/>
      <c r="E198" s="175"/>
      <c r="G198" s="175"/>
      <c r="H198" s="175"/>
      <c r="I198" s="176"/>
    </row>
    <row r="199" spans="4:9">
      <c r="D199" s="175"/>
      <c r="E199" s="175"/>
      <c r="G199" s="175"/>
      <c r="H199" s="175"/>
      <c r="I199" s="176"/>
    </row>
    <row r="200" spans="4:9">
      <c r="D200" s="175"/>
      <c r="E200" s="175"/>
      <c r="G200" s="175"/>
      <c r="H200" s="175"/>
      <c r="I200" s="176"/>
    </row>
    <row r="201" spans="4:9">
      <c r="D201" s="175"/>
      <c r="E201" s="175"/>
      <c r="G201" s="175"/>
      <c r="H201" s="175"/>
      <c r="I201" s="176"/>
    </row>
    <row r="202" spans="4:9">
      <c r="D202" s="175"/>
      <c r="E202" s="175"/>
      <c r="G202" s="175"/>
      <c r="H202" s="175"/>
      <c r="I202" s="176"/>
    </row>
    <row r="203" spans="4:9">
      <c r="D203" s="175"/>
      <c r="E203" s="175"/>
      <c r="G203" s="175"/>
      <c r="H203" s="175"/>
      <c r="I203" s="176"/>
    </row>
    <row r="204" spans="4:9">
      <c r="D204" s="175"/>
      <c r="E204" s="175"/>
      <c r="G204" s="175"/>
      <c r="H204" s="175"/>
      <c r="I204" s="176"/>
    </row>
    <row r="205" spans="4:9">
      <c r="D205" s="175"/>
      <c r="E205" s="175"/>
      <c r="G205" s="175"/>
      <c r="H205" s="175"/>
      <c r="I205" s="176"/>
    </row>
    <row r="206" spans="4:9">
      <c r="D206" s="175"/>
      <c r="E206" s="175"/>
      <c r="G206" s="175"/>
      <c r="H206" s="175"/>
      <c r="I206" s="176"/>
    </row>
    <row r="207" spans="4:9">
      <c r="D207" s="175"/>
      <c r="E207" s="175"/>
      <c r="G207" s="175"/>
      <c r="H207" s="175"/>
      <c r="I207" s="176"/>
    </row>
    <row r="208" spans="4:9">
      <c r="D208" s="175"/>
      <c r="E208" s="175"/>
      <c r="G208" s="175"/>
      <c r="H208" s="175"/>
      <c r="I208" s="176"/>
    </row>
    <row r="209" spans="4:9">
      <c r="D209" s="175"/>
      <c r="E209" s="175"/>
      <c r="G209" s="175"/>
      <c r="H209" s="175"/>
      <c r="I209" s="176"/>
    </row>
    <row r="210" spans="4:9">
      <c r="D210" s="175"/>
      <c r="E210" s="175"/>
      <c r="G210" s="175"/>
      <c r="H210" s="175"/>
      <c r="I210" s="176"/>
    </row>
    <row r="211" spans="4:9">
      <c r="D211" s="175"/>
      <c r="E211" s="175"/>
      <c r="G211" s="175"/>
      <c r="H211" s="175"/>
      <c r="I211" s="176"/>
    </row>
    <row r="212" spans="4:9">
      <c r="D212" s="175"/>
      <c r="E212" s="175"/>
      <c r="G212" s="175"/>
      <c r="H212" s="175"/>
      <c r="I212" s="176"/>
    </row>
    <row r="213" spans="4:9">
      <c r="D213" s="175"/>
      <c r="E213" s="175"/>
      <c r="G213" s="175"/>
      <c r="H213" s="175"/>
      <c r="I213" s="176"/>
    </row>
    <row r="214" spans="4:9">
      <c r="D214" s="175"/>
      <c r="E214" s="175"/>
      <c r="G214" s="175"/>
      <c r="H214" s="175"/>
      <c r="I214" s="176"/>
    </row>
    <row r="215" spans="4:9">
      <c r="D215" s="175"/>
      <c r="E215" s="175"/>
      <c r="G215" s="175"/>
      <c r="H215" s="175"/>
      <c r="I215" s="176"/>
    </row>
    <row r="216" spans="4:9">
      <c r="D216" s="175"/>
      <c r="E216" s="175"/>
      <c r="G216" s="175"/>
      <c r="H216" s="175"/>
      <c r="I216" s="176"/>
    </row>
    <row r="217" spans="4:9">
      <c r="D217" s="175"/>
      <c r="E217" s="175"/>
      <c r="G217" s="175"/>
      <c r="H217" s="175"/>
      <c r="I217" s="176"/>
    </row>
    <row r="218" spans="4:9">
      <c r="D218" s="175"/>
      <c r="E218" s="175"/>
      <c r="G218" s="175"/>
      <c r="H218" s="175"/>
      <c r="I218" s="176"/>
    </row>
    <row r="219" spans="4:9">
      <c r="D219" s="175"/>
      <c r="E219" s="175"/>
      <c r="G219" s="175"/>
      <c r="H219" s="175"/>
      <c r="I219" s="176"/>
    </row>
    <row r="220" spans="4:9">
      <c r="D220" s="175"/>
      <c r="E220" s="175"/>
      <c r="G220" s="175"/>
      <c r="H220" s="175"/>
      <c r="I220" s="176"/>
    </row>
    <row r="221" spans="4:9">
      <c r="D221" s="175"/>
      <c r="E221" s="175"/>
      <c r="G221" s="175"/>
      <c r="H221" s="175"/>
      <c r="I221" s="176"/>
    </row>
    <row r="222" spans="4:9">
      <c r="D222" s="175"/>
      <c r="E222" s="175"/>
      <c r="G222" s="175"/>
      <c r="H222" s="175"/>
      <c r="I222" s="176"/>
    </row>
    <row r="223" spans="4:9">
      <c r="D223" s="175"/>
      <c r="E223" s="175"/>
      <c r="G223" s="175"/>
      <c r="H223" s="175"/>
      <c r="I223" s="176"/>
    </row>
    <row r="224" spans="4:9">
      <c r="D224" s="175"/>
      <c r="E224" s="175"/>
      <c r="G224" s="175"/>
      <c r="H224" s="175"/>
      <c r="I224" s="176"/>
    </row>
    <row r="225" spans="4:9">
      <c r="D225" s="175"/>
      <c r="E225" s="175"/>
      <c r="G225" s="175"/>
      <c r="H225" s="175"/>
      <c r="I225" s="176"/>
    </row>
    <row r="226" spans="4:9">
      <c r="D226" s="175"/>
      <c r="E226" s="175"/>
      <c r="G226" s="175"/>
      <c r="H226" s="175"/>
      <c r="I226" s="176"/>
    </row>
    <row r="227" spans="4:9">
      <c r="D227" s="175"/>
      <c r="E227" s="175"/>
      <c r="G227" s="175"/>
      <c r="H227" s="175"/>
      <c r="I227" s="176"/>
    </row>
    <row r="228" spans="4:9">
      <c r="D228" s="175"/>
      <c r="E228" s="175"/>
      <c r="G228" s="175"/>
      <c r="H228" s="175"/>
      <c r="I228" s="176"/>
    </row>
    <row r="229" spans="4:9">
      <c r="D229" s="175"/>
      <c r="E229" s="175"/>
      <c r="G229" s="175"/>
      <c r="H229" s="175"/>
      <c r="I229" s="176"/>
    </row>
    <row r="230" spans="4:9">
      <c r="D230" s="175"/>
      <c r="E230" s="175"/>
      <c r="G230" s="175"/>
      <c r="H230" s="175"/>
      <c r="I230" s="176"/>
    </row>
    <row r="231" spans="4:9">
      <c r="D231" s="175"/>
      <c r="E231" s="175"/>
      <c r="G231" s="175"/>
      <c r="H231" s="175"/>
      <c r="I231" s="176"/>
    </row>
    <row r="232" spans="4:9">
      <c r="D232" s="175"/>
      <c r="E232" s="175"/>
      <c r="G232" s="175"/>
      <c r="H232" s="175"/>
      <c r="I232" s="176"/>
    </row>
    <row r="233" spans="4:9">
      <c r="D233" s="175"/>
      <c r="E233" s="175"/>
      <c r="G233" s="175"/>
      <c r="H233" s="175"/>
      <c r="I233" s="176"/>
    </row>
    <row r="234" spans="4:9">
      <c r="D234" s="175"/>
      <c r="E234" s="175"/>
      <c r="G234" s="175"/>
      <c r="H234" s="175"/>
      <c r="I234" s="176"/>
    </row>
    <row r="235" spans="4:9">
      <c r="D235" s="175"/>
      <c r="E235" s="175"/>
      <c r="G235" s="175"/>
      <c r="H235" s="175"/>
      <c r="I235" s="176"/>
    </row>
    <row r="236" spans="4:9">
      <c r="D236" s="175"/>
      <c r="E236" s="175"/>
      <c r="G236" s="175"/>
      <c r="H236" s="175"/>
      <c r="I236" s="176"/>
    </row>
    <row r="237" spans="4:9">
      <c r="D237" s="175"/>
      <c r="E237" s="175"/>
      <c r="G237" s="175"/>
      <c r="H237" s="175"/>
      <c r="I237" s="176"/>
    </row>
    <row r="238" spans="4:9">
      <c r="D238" s="175"/>
      <c r="E238" s="175"/>
      <c r="G238" s="175"/>
      <c r="H238" s="175"/>
      <c r="I238" s="176"/>
    </row>
    <row r="239" spans="4:9">
      <c r="D239" s="175"/>
      <c r="E239" s="175"/>
      <c r="G239" s="175"/>
      <c r="H239" s="175"/>
      <c r="I239" s="176"/>
    </row>
    <row r="240" spans="4:9">
      <c r="D240" s="175"/>
      <c r="E240" s="175"/>
      <c r="G240" s="175"/>
      <c r="H240" s="175"/>
      <c r="I240" s="176"/>
    </row>
    <row r="241" spans="4:9">
      <c r="D241" s="175"/>
      <c r="E241" s="175"/>
      <c r="G241" s="175"/>
      <c r="H241" s="175"/>
      <c r="I241" s="176"/>
    </row>
    <row r="242" spans="4:9">
      <c r="D242" s="175"/>
      <c r="E242" s="175"/>
      <c r="G242" s="175"/>
      <c r="H242" s="175"/>
      <c r="I242" s="176"/>
    </row>
    <row r="243" spans="4:9">
      <c r="D243" s="175"/>
      <c r="E243" s="175"/>
      <c r="G243" s="175"/>
      <c r="H243" s="175"/>
      <c r="I243" s="176"/>
    </row>
    <row r="244" spans="4:9">
      <c r="D244" s="175"/>
      <c r="E244" s="175"/>
      <c r="G244" s="175"/>
      <c r="H244" s="175"/>
      <c r="I244" s="176"/>
    </row>
    <row r="245" spans="4:9">
      <c r="D245" s="175"/>
      <c r="E245" s="175"/>
      <c r="G245" s="175"/>
      <c r="H245" s="175"/>
      <c r="I245" s="176"/>
    </row>
    <row r="246" spans="4:9">
      <c r="D246" s="175"/>
      <c r="E246" s="175"/>
      <c r="G246" s="175"/>
      <c r="H246" s="175"/>
      <c r="I246" s="176"/>
    </row>
    <row r="247" spans="4:9">
      <c r="D247" s="175"/>
      <c r="E247" s="175"/>
      <c r="G247" s="175"/>
      <c r="H247" s="175"/>
      <c r="I247" s="176"/>
    </row>
    <row r="248" spans="4:9">
      <c r="D248" s="175"/>
      <c r="E248" s="175"/>
      <c r="G248" s="175"/>
      <c r="H248" s="175"/>
      <c r="I248" s="176"/>
    </row>
    <row r="249" spans="4:9">
      <c r="D249" s="175"/>
      <c r="E249" s="175"/>
      <c r="G249" s="175"/>
      <c r="H249" s="175"/>
      <c r="I249" s="176"/>
    </row>
    <row r="250" spans="4:9">
      <c r="D250" s="175"/>
      <c r="E250" s="175"/>
      <c r="G250" s="175"/>
      <c r="H250" s="175"/>
      <c r="I250" s="176"/>
    </row>
    <row r="251" spans="4:9">
      <c r="D251" s="175"/>
      <c r="E251" s="175"/>
      <c r="G251" s="175"/>
      <c r="H251" s="175"/>
      <c r="I251" s="176"/>
    </row>
    <row r="252" spans="4:9">
      <c r="D252" s="175"/>
      <c r="E252" s="175"/>
      <c r="G252" s="175"/>
      <c r="H252" s="175"/>
      <c r="I252" s="176"/>
    </row>
    <row r="253" spans="4:9">
      <c r="D253" s="175"/>
      <c r="E253" s="175"/>
      <c r="G253" s="175"/>
      <c r="H253" s="175"/>
      <c r="I253" s="176"/>
    </row>
    <row r="254" spans="4:9">
      <c r="D254" s="175"/>
      <c r="E254" s="175"/>
      <c r="G254" s="175"/>
      <c r="H254" s="175"/>
      <c r="I254" s="176"/>
    </row>
    <row r="255" spans="4:9">
      <c r="D255" s="175"/>
      <c r="E255" s="175"/>
      <c r="G255" s="175"/>
      <c r="H255" s="175"/>
      <c r="I255" s="176"/>
    </row>
    <row r="256" spans="4:9">
      <c r="D256" s="175"/>
      <c r="E256" s="175"/>
      <c r="G256" s="175"/>
      <c r="H256" s="175"/>
      <c r="I256" s="176"/>
    </row>
    <row r="257" spans="4:9">
      <c r="D257" s="175"/>
      <c r="E257" s="175"/>
      <c r="G257" s="175"/>
      <c r="H257" s="175"/>
      <c r="I257" s="176"/>
    </row>
    <row r="258" spans="4:9">
      <c r="D258" s="175"/>
      <c r="E258" s="175"/>
      <c r="G258" s="175"/>
      <c r="H258" s="175"/>
      <c r="I258" s="176"/>
    </row>
    <row r="259" spans="4:9">
      <c r="D259" s="175"/>
      <c r="E259" s="175"/>
      <c r="G259" s="175"/>
      <c r="H259" s="175"/>
      <c r="I259" s="176"/>
    </row>
    <row r="260" spans="4:9">
      <c r="D260" s="175"/>
      <c r="E260" s="175"/>
      <c r="G260" s="175"/>
      <c r="H260" s="175"/>
      <c r="I260" s="176"/>
    </row>
    <row r="261" spans="4:9">
      <c r="D261" s="175"/>
      <c r="E261" s="175"/>
      <c r="G261" s="175"/>
      <c r="H261" s="175"/>
      <c r="I261" s="176"/>
    </row>
    <row r="262" spans="4:9">
      <c r="D262" s="175"/>
      <c r="E262" s="175"/>
      <c r="G262" s="175"/>
      <c r="H262" s="175"/>
      <c r="I262" s="176"/>
    </row>
    <row r="263" spans="4:9">
      <c r="D263" s="175"/>
      <c r="E263" s="175"/>
      <c r="G263" s="175"/>
      <c r="H263" s="175"/>
      <c r="I263" s="176"/>
    </row>
    <row r="264" spans="4:9">
      <c r="D264" s="175"/>
      <c r="E264" s="175"/>
      <c r="G264" s="175"/>
      <c r="H264" s="175"/>
      <c r="I264" s="176"/>
    </row>
    <row r="265" spans="4:9">
      <c r="D265" s="175"/>
      <c r="E265" s="175"/>
      <c r="G265" s="175"/>
      <c r="H265" s="175"/>
      <c r="I265" s="176"/>
    </row>
    <row r="266" spans="4:9">
      <c r="D266" s="175"/>
      <c r="E266" s="175"/>
      <c r="G266" s="175"/>
      <c r="H266" s="175"/>
      <c r="I266" s="176"/>
    </row>
    <row r="267" spans="4:9">
      <c r="D267" s="175"/>
      <c r="E267" s="175"/>
      <c r="G267" s="175"/>
      <c r="H267" s="175"/>
      <c r="I267" s="176"/>
    </row>
    <row r="268" spans="4:9">
      <c r="D268" s="175"/>
      <c r="E268" s="175"/>
      <c r="G268" s="175"/>
      <c r="H268" s="175"/>
      <c r="I268" s="176"/>
    </row>
    <row r="269" spans="4:9">
      <c r="D269" s="175"/>
      <c r="E269" s="175"/>
      <c r="G269" s="175"/>
      <c r="H269" s="175"/>
      <c r="I269" s="176"/>
    </row>
    <row r="270" spans="4:9">
      <c r="D270" s="175"/>
      <c r="E270" s="175"/>
      <c r="G270" s="175"/>
      <c r="H270" s="175"/>
      <c r="I270" s="176"/>
    </row>
    <row r="271" spans="4:9">
      <c r="D271" s="175"/>
      <c r="E271" s="175"/>
      <c r="G271" s="175"/>
      <c r="H271" s="175"/>
      <c r="I271" s="176"/>
    </row>
    <row r="272" spans="4:9">
      <c r="D272" s="175"/>
      <c r="E272" s="175"/>
      <c r="G272" s="175"/>
      <c r="H272" s="175"/>
      <c r="I272" s="176"/>
    </row>
    <row r="273" spans="4:9">
      <c r="D273" s="175"/>
      <c r="E273" s="175"/>
      <c r="G273" s="175"/>
      <c r="H273" s="175"/>
      <c r="I273" s="176"/>
    </row>
    <row r="274" spans="4:9">
      <c r="D274" s="175"/>
      <c r="E274" s="175"/>
      <c r="G274" s="175"/>
      <c r="H274" s="175"/>
      <c r="I274" s="176"/>
    </row>
    <row r="275" spans="4:9">
      <c r="D275" s="175"/>
      <c r="E275" s="175"/>
      <c r="G275" s="175"/>
      <c r="H275" s="175"/>
      <c r="I275" s="176"/>
    </row>
    <row r="276" spans="4:9">
      <c r="D276" s="175"/>
      <c r="E276" s="175"/>
      <c r="G276" s="175"/>
      <c r="H276" s="175"/>
      <c r="I276" s="176"/>
    </row>
    <row r="277" spans="4:9">
      <c r="D277" s="175"/>
      <c r="E277" s="175"/>
      <c r="G277" s="175"/>
      <c r="H277" s="175"/>
      <c r="I277" s="176"/>
    </row>
    <row r="278" spans="4:9">
      <c r="D278" s="175"/>
      <c r="E278" s="175"/>
      <c r="G278" s="175"/>
      <c r="H278" s="175"/>
      <c r="I278" s="176"/>
    </row>
    <row r="279" spans="4:9">
      <c r="D279" s="175"/>
      <c r="E279" s="175"/>
      <c r="G279" s="175"/>
      <c r="H279" s="175"/>
      <c r="I279" s="176"/>
    </row>
    <row r="280" spans="4:9">
      <c r="D280" s="175"/>
      <c r="E280" s="175"/>
      <c r="G280" s="175"/>
      <c r="H280" s="175"/>
      <c r="I280" s="176"/>
    </row>
    <row r="281" spans="4:9">
      <c r="D281" s="175"/>
      <c r="E281" s="175"/>
      <c r="G281" s="175"/>
      <c r="H281" s="175"/>
      <c r="I281" s="176"/>
    </row>
    <row r="282" spans="4:9">
      <c r="D282" s="175"/>
      <c r="E282" s="175"/>
      <c r="G282" s="175"/>
      <c r="H282" s="175"/>
      <c r="I282" s="176"/>
    </row>
    <row r="283" spans="4:9">
      <c r="D283" s="175"/>
      <c r="E283" s="175"/>
      <c r="G283" s="175"/>
      <c r="H283" s="175"/>
      <c r="I283" s="176"/>
    </row>
    <row r="284" spans="4:9">
      <c r="D284" s="175"/>
      <c r="E284" s="175"/>
      <c r="G284" s="175"/>
      <c r="H284" s="175"/>
      <c r="I284" s="176"/>
    </row>
    <row r="285" spans="4:9">
      <c r="D285" s="175"/>
      <c r="E285" s="175"/>
      <c r="G285" s="175"/>
      <c r="H285" s="175"/>
      <c r="I285" s="176"/>
    </row>
    <row r="286" spans="4:9">
      <c r="D286" s="175"/>
      <c r="E286" s="175"/>
      <c r="G286" s="175"/>
      <c r="H286" s="175"/>
      <c r="I286" s="176"/>
    </row>
    <row r="287" spans="4:9">
      <c r="D287" s="175"/>
      <c r="E287" s="175"/>
      <c r="G287" s="175"/>
      <c r="H287" s="175"/>
      <c r="I287" s="176"/>
    </row>
    <row r="288" spans="4:9">
      <c r="D288" s="175"/>
      <c r="E288" s="175"/>
      <c r="G288" s="175"/>
      <c r="H288" s="175"/>
      <c r="I288" s="176"/>
    </row>
    <row r="289" spans="4:9">
      <c r="D289" s="175"/>
      <c r="E289" s="175"/>
      <c r="G289" s="175"/>
      <c r="H289" s="175"/>
      <c r="I289" s="176"/>
    </row>
    <row r="290" spans="4:9">
      <c r="D290" s="175"/>
      <c r="E290" s="175"/>
      <c r="G290" s="175"/>
      <c r="H290" s="175"/>
      <c r="I290" s="176"/>
    </row>
    <row r="291" spans="4:9">
      <c r="D291" s="175"/>
      <c r="E291" s="175"/>
      <c r="G291" s="175"/>
      <c r="H291" s="175"/>
      <c r="I291" s="176"/>
    </row>
    <row r="292" spans="4:9">
      <c r="D292" s="175"/>
      <c r="E292" s="175"/>
      <c r="G292" s="175"/>
      <c r="H292" s="175"/>
      <c r="I292" s="176"/>
    </row>
    <row r="293" spans="4:9">
      <c r="D293" s="175"/>
      <c r="E293" s="175"/>
      <c r="G293" s="175"/>
      <c r="H293" s="175"/>
      <c r="I293" s="176"/>
    </row>
    <row r="294" spans="4:9">
      <c r="D294" s="175"/>
      <c r="E294" s="175"/>
      <c r="G294" s="175"/>
      <c r="H294" s="175"/>
      <c r="I294" s="176"/>
    </row>
    <row r="295" spans="4:9">
      <c r="D295" s="175"/>
      <c r="E295" s="175"/>
      <c r="G295" s="175"/>
      <c r="H295" s="175"/>
      <c r="I295" s="176"/>
    </row>
    <row r="296" spans="4:9">
      <c r="D296" s="175"/>
      <c r="E296" s="175"/>
      <c r="G296" s="175"/>
      <c r="H296" s="175"/>
      <c r="I296" s="176"/>
    </row>
    <row r="297" spans="4:9">
      <c r="D297" s="175"/>
      <c r="E297" s="175"/>
      <c r="G297" s="175"/>
      <c r="H297" s="175"/>
      <c r="I297" s="176"/>
    </row>
    <row r="298" spans="4:9">
      <c r="D298" s="175"/>
      <c r="E298" s="175"/>
      <c r="G298" s="175"/>
      <c r="H298" s="175"/>
      <c r="I298" s="176"/>
    </row>
    <row r="299" spans="4:9">
      <c r="D299" s="175"/>
      <c r="E299" s="175"/>
      <c r="G299" s="175"/>
      <c r="H299" s="175"/>
      <c r="I299" s="176"/>
    </row>
    <row r="300" spans="4:9">
      <c r="D300" s="175"/>
      <c r="E300" s="175"/>
      <c r="G300" s="175"/>
      <c r="H300" s="175"/>
      <c r="I300" s="176"/>
    </row>
    <row r="301" spans="4:9">
      <c r="D301" s="175"/>
      <c r="E301" s="175"/>
      <c r="G301" s="175"/>
      <c r="H301" s="175"/>
      <c r="I301" s="176"/>
    </row>
    <row r="302" spans="4:9">
      <c r="D302" s="175"/>
      <c r="E302" s="175"/>
      <c r="G302" s="175"/>
      <c r="H302" s="175"/>
      <c r="I302" s="176"/>
    </row>
    <row r="303" spans="4:9">
      <c r="D303" s="175"/>
      <c r="E303" s="175"/>
      <c r="G303" s="175"/>
      <c r="H303" s="175"/>
      <c r="I303" s="176"/>
    </row>
    <row r="304" spans="4:9">
      <c r="D304" s="175"/>
      <c r="E304" s="175"/>
      <c r="G304" s="175"/>
      <c r="H304" s="175"/>
      <c r="I304" s="176"/>
    </row>
    <row r="305" spans="4:9">
      <c r="D305" s="175"/>
      <c r="E305" s="175"/>
      <c r="G305" s="175"/>
      <c r="H305" s="175"/>
      <c r="I305" s="176"/>
    </row>
    <row r="306" spans="4:9">
      <c r="D306" s="175"/>
      <c r="E306" s="175"/>
      <c r="G306" s="175"/>
      <c r="H306" s="175"/>
      <c r="I306" s="176"/>
    </row>
    <row r="307" spans="4:9">
      <c r="D307" s="175"/>
      <c r="E307" s="175"/>
      <c r="G307" s="175"/>
      <c r="H307" s="175"/>
      <c r="I307" s="176"/>
    </row>
    <row r="308" spans="4:9">
      <c r="D308" s="175"/>
      <c r="E308" s="175"/>
      <c r="G308" s="175"/>
      <c r="H308" s="175"/>
      <c r="I308" s="176"/>
    </row>
    <row r="309" spans="4:9">
      <c r="D309" s="175"/>
      <c r="E309" s="175"/>
      <c r="G309" s="175"/>
      <c r="H309" s="175"/>
      <c r="I309" s="176"/>
    </row>
    <row r="310" spans="4:9">
      <c r="D310" s="175"/>
      <c r="E310" s="175"/>
      <c r="G310" s="175"/>
      <c r="H310" s="175"/>
      <c r="I310" s="176"/>
    </row>
    <row r="311" spans="4:9">
      <c r="D311" s="175"/>
      <c r="E311" s="175"/>
      <c r="G311" s="175"/>
      <c r="H311" s="175"/>
      <c r="I311" s="176"/>
    </row>
    <row r="312" spans="4:9">
      <c r="D312" s="175"/>
      <c r="E312" s="175"/>
      <c r="G312" s="175"/>
      <c r="H312" s="175"/>
      <c r="I312" s="176"/>
    </row>
    <row r="313" spans="4:9">
      <c r="D313" s="175"/>
      <c r="E313" s="175"/>
      <c r="G313" s="175"/>
      <c r="H313" s="175"/>
      <c r="I313" s="176"/>
    </row>
    <row r="314" spans="4:9">
      <c r="D314" s="175"/>
      <c r="E314" s="175"/>
      <c r="G314" s="175"/>
      <c r="H314" s="175"/>
      <c r="I314" s="176"/>
    </row>
    <row r="315" spans="4:9">
      <c r="D315" s="175"/>
      <c r="E315" s="175"/>
      <c r="G315" s="175"/>
      <c r="H315" s="175"/>
      <c r="I315" s="176"/>
    </row>
    <row r="316" spans="4:9">
      <c r="D316" s="175"/>
      <c r="E316" s="175"/>
      <c r="G316" s="175"/>
      <c r="H316" s="175"/>
      <c r="I316" s="176"/>
    </row>
    <row r="317" spans="4:9">
      <c r="D317" s="175"/>
      <c r="E317" s="175"/>
      <c r="G317" s="175"/>
      <c r="H317" s="175"/>
      <c r="I317" s="176"/>
    </row>
    <row r="318" spans="4:9">
      <c r="D318" s="175"/>
      <c r="E318" s="175"/>
      <c r="G318" s="175"/>
      <c r="H318" s="175"/>
      <c r="I318" s="176"/>
    </row>
    <row r="319" spans="4:9">
      <c r="D319" s="175"/>
      <c r="E319" s="175"/>
      <c r="G319" s="175"/>
      <c r="H319" s="175"/>
      <c r="I319" s="176"/>
    </row>
    <row r="320" spans="4:9">
      <c r="D320" s="175"/>
      <c r="E320" s="175"/>
      <c r="G320" s="175"/>
      <c r="H320" s="175"/>
      <c r="I320" s="176"/>
    </row>
    <row r="321" spans="4:9">
      <c r="D321" s="175"/>
      <c r="E321" s="175"/>
      <c r="G321" s="175"/>
      <c r="H321" s="175"/>
      <c r="I321" s="176"/>
    </row>
    <row r="322" spans="4:9">
      <c r="D322" s="175"/>
      <c r="E322" s="175"/>
      <c r="G322" s="175"/>
      <c r="H322" s="175"/>
      <c r="I322" s="176"/>
    </row>
    <row r="323" spans="4:9">
      <c r="D323" s="175"/>
      <c r="E323" s="175"/>
      <c r="G323" s="175"/>
      <c r="H323" s="175"/>
      <c r="I323" s="176"/>
    </row>
    <row r="324" spans="4:9">
      <c r="D324" s="175"/>
      <c r="E324" s="175"/>
      <c r="G324" s="175"/>
      <c r="H324" s="175"/>
      <c r="I324" s="176"/>
    </row>
    <row r="325" spans="4:9">
      <c r="D325" s="175"/>
      <c r="E325" s="175"/>
      <c r="G325" s="175"/>
      <c r="H325" s="175"/>
      <c r="I325" s="176"/>
    </row>
    <row r="326" spans="4:9">
      <c r="D326" s="175"/>
      <c r="E326" s="175"/>
      <c r="G326" s="175"/>
      <c r="H326" s="175"/>
      <c r="I326" s="176"/>
    </row>
    <row r="327" spans="4:9">
      <c r="D327" s="175"/>
      <c r="E327" s="175"/>
      <c r="G327" s="175"/>
      <c r="H327" s="175"/>
      <c r="I327" s="176"/>
    </row>
    <row r="328" spans="4:9">
      <c r="D328" s="175"/>
      <c r="E328" s="175"/>
      <c r="G328" s="175"/>
      <c r="H328" s="175"/>
      <c r="I328" s="176"/>
    </row>
    <row r="329" spans="4:9">
      <c r="D329" s="175"/>
      <c r="E329" s="175"/>
      <c r="G329" s="175"/>
      <c r="H329" s="175"/>
      <c r="I329" s="176"/>
    </row>
    <row r="330" spans="4:9">
      <c r="D330" s="175"/>
      <c r="E330" s="175"/>
      <c r="G330" s="175"/>
      <c r="H330" s="175"/>
      <c r="I330" s="176"/>
    </row>
    <row r="331" spans="4:9">
      <c r="D331" s="175"/>
      <c r="E331" s="175"/>
      <c r="G331" s="175"/>
      <c r="H331" s="175"/>
      <c r="I331" s="176"/>
    </row>
    <row r="332" spans="4:9">
      <c r="D332" s="175"/>
      <c r="E332" s="175"/>
      <c r="G332" s="175"/>
      <c r="H332" s="175"/>
      <c r="I332" s="176"/>
    </row>
    <row r="333" spans="4:9">
      <c r="D333" s="175"/>
      <c r="E333" s="175"/>
      <c r="G333" s="175"/>
      <c r="H333" s="175"/>
      <c r="I333" s="176"/>
    </row>
    <row r="334" spans="4:9">
      <c r="D334" s="175"/>
      <c r="E334" s="175"/>
      <c r="G334" s="175"/>
      <c r="H334" s="175"/>
      <c r="I334" s="176"/>
    </row>
    <row r="335" spans="4:9">
      <c r="D335" s="175"/>
      <c r="E335" s="175"/>
      <c r="G335" s="175"/>
      <c r="H335" s="175"/>
      <c r="I335" s="176"/>
    </row>
    <row r="336" spans="4:9">
      <c r="D336" s="175"/>
      <c r="E336" s="175"/>
      <c r="G336" s="175"/>
      <c r="H336" s="175"/>
      <c r="I336" s="176"/>
    </row>
    <row r="337" spans="4:9">
      <c r="D337" s="175"/>
      <c r="E337" s="175"/>
      <c r="G337" s="175"/>
      <c r="H337" s="175"/>
      <c r="I337" s="176"/>
    </row>
    <row r="338" spans="4:9">
      <c r="D338" s="175"/>
      <c r="E338" s="175"/>
      <c r="G338" s="175"/>
      <c r="H338" s="175"/>
      <c r="I338" s="176"/>
    </row>
    <row r="339" spans="4:9">
      <c r="D339" s="175"/>
      <c r="E339" s="175"/>
      <c r="G339" s="175"/>
      <c r="H339" s="175"/>
      <c r="I339" s="176"/>
    </row>
    <row r="340" spans="4:9">
      <c r="D340" s="175"/>
      <c r="E340" s="175"/>
      <c r="G340" s="175"/>
      <c r="H340" s="175"/>
      <c r="I340" s="176"/>
    </row>
    <row r="341" spans="4:9">
      <c r="D341" s="175"/>
      <c r="E341" s="175"/>
      <c r="G341" s="175"/>
      <c r="H341" s="175"/>
      <c r="I341" s="176"/>
    </row>
    <row r="342" spans="4:9">
      <c r="D342" s="175"/>
      <c r="E342" s="175"/>
      <c r="G342" s="175"/>
      <c r="H342" s="175"/>
      <c r="I342" s="176"/>
    </row>
    <row r="343" spans="4:9">
      <c r="D343" s="175"/>
      <c r="E343" s="175"/>
      <c r="G343" s="175"/>
      <c r="H343" s="175"/>
      <c r="I343" s="176"/>
    </row>
    <row r="344" spans="4:9">
      <c r="D344" s="175"/>
      <c r="E344" s="175"/>
      <c r="G344" s="175"/>
      <c r="H344" s="175"/>
      <c r="I344" s="176"/>
    </row>
    <row r="345" spans="4:9">
      <c r="D345" s="175"/>
      <c r="E345" s="175"/>
      <c r="G345" s="175"/>
      <c r="H345" s="175"/>
      <c r="I345" s="176"/>
    </row>
    <row r="346" spans="4:9">
      <c r="D346" s="175"/>
      <c r="E346" s="175"/>
      <c r="G346" s="175"/>
      <c r="H346" s="175"/>
      <c r="I346" s="176"/>
    </row>
    <row r="347" spans="4:9">
      <c r="D347" s="175"/>
      <c r="E347" s="175"/>
      <c r="G347" s="175"/>
      <c r="H347" s="175"/>
      <c r="I347" s="176"/>
    </row>
    <row r="348" spans="4:9">
      <c r="D348" s="175"/>
      <c r="E348" s="175"/>
      <c r="G348" s="175"/>
      <c r="H348" s="175"/>
      <c r="I348" s="176"/>
    </row>
    <row r="349" spans="4:9">
      <c r="D349" s="175"/>
      <c r="E349" s="175"/>
      <c r="G349" s="175"/>
      <c r="H349" s="175"/>
      <c r="I349" s="176"/>
    </row>
    <row r="350" spans="4:9">
      <c r="D350" s="175"/>
      <c r="E350" s="175"/>
      <c r="G350" s="175"/>
      <c r="H350" s="175"/>
      <c r="I350" s="176"/>
    </row>
    <row r="351" spans="4:9">
      <c r="D351" s="175"/>
      <c r="E351" s="175"/>
      <c r="G351" s="175"/>
      <c r="H351" s="175"/>
      <c r="I351" s="176"/>
    </row>
    <row r="352" spans="4:9">
      <c r="D352" s="175"/>
      <c r="E352" s="175"/>
      <c r="G352" s="175"/>
      <c r="H352" s="175"/>
      <c r="I352" s="176"/>
    </row>
    <row r="353" spans="4:9">
      <c r="D353" s="175"/>
      <c r="E353" s="175"/>
      <c r="G353" s="175"/>
      <c r="H353" s="175"/>
      <c r="I353" s="176"/>
    </row>
    <row r="354" spans="4:9">
      <c r="D354" s="175"/>
      <c r="E354" s="175"/>
      <c r="G354" s="175"/>
      <c r="H354" s="175"/>
      <c r="I354" s="176"/>
    </row>
    <row r="355" spans="4:9">
      <c r="D355" s="175"/>
      <c r="E355" s="175"/>
      <c r="G355" s="175"/>
      <c r="H355" s="175"/>
      <c r="I355" s="176"/>
    </row>
    <row r="356" spans="4:9">
      <c r="D356" s="175"/>
      <c r="E356" s="175"/>
      <c r="G356" s="175"/>
      <c r="H356" s="175"/>
      <c r="I356" s="176"/>
    </row>
    <row r="357" spans="4:9">
      <c r="D357" s="175"/>
      <c r="E357" s="175"/>
      <c r="G357" s="175"/>
      <c r="H357" s="175"/>
      <c r="I357" s="176"/>
    </row>
    <row r="358" spans="4:9">
      <c r="D358" s="175"/>
      <c r="E358" s="175"/>
      <c r="G358" s="175"/>
      <c r="H358" s="175"/>
      <c r="I358" s="176"/>
    </row>
    <row r="359" spans="4:9">
      <c r="D359" s="175"/>
      <c r="E359" s="175"/>
      <c r="G359" s="175"/>
      <c r="H359" s="175"/>
      <c r="I359" s="176"/>
    </row>
    <row r="360" spans="4:9">
      <c r="D360" s="175"/>
      <c r="E360" s="175"/>
      <c r="G360" s="175"/>
      <c r="H360" s="175"/>
      <c r="I360" s="176"/>
    </row>
    <row r="361" spans="4:9">
      <c r="D361" s="175"/>
      <c r="E361" s="175"/>
      <c r="G361" s="175"/>
      <c r="H361" s="175"/>
      <c r="I361" s="176"/>
    </row>
    <row r="362" spans="4:9">
      <c r="D362" s="175"/>
      <c r="E362" s="175"/>
      <c r="G362" s="175"/>
      <c r="H362" s="175"/>
      <c r="I362" s="176"/>
    </row>
    <row r="363" spans="4:9">
      <c r="D363" s="175"/>
      <c r="E363" s="175"/>
      <c r="G363" s="175"/>
      <c r="H363" s="175"/>
      <c r="I363" s="176"/>
    </row>
    <row r="364" spans="4:9">
      <c r="D364" s="175"/>
      <c r="E364" s="175"/>
      <c r="G364" s="175"/>
      <c r="H364" s="175"/>
      <c r="I364" s="176"/>
    </row>
    <row r="365" spans="4:9">
      <c r="D365" s="175"/>
      <c r="E365" s="175"/>
      <c r="G365" s="175"/>
      <c r="H365" s="175"/>
      <c r="I365" s="176"/>
    </row>
    <row r="366" spans="4:9">
      <c r="D366" s="175"/>
      <c r="E366" s="175"/>
      <c r="G366" s="175"/>
      <c r="H366" s="175"/>
      <c r="I366" s="176"/>
    </row>
    <row r="367" spans="4:9">
      <c r="D367" s="175"/>
      <c r="E367" s="175"/>
      <c r="G367" s="175"/>
      <c r="H367" s="175"/>
      <c r="I367" s="176"/>
    </row>
    <row r="368" spans="4:9">
      <c r="D368" s="175"/>
      <c r="E368" s="175"/>
      <c r="G368" s="175"/>
      <c r="H368" s="175"/>
      <c r="I368" s="176"/>
    </row>
    <row r="369" spans="4:9">
      <c r="D369" s="175"/>
      <c r="E369" s="175"/>
      <c r="G369" s="175"/>
      <c r="H369" s="175"/>
      <c r="I369" s="176"/>
    </row>
    <row r="370" spans="4:9">
      <c r="D370" s="175"/>
      <c r="E370" s="175"/>
      <c r="G370" s="175"/>
      <c r="H370" s="175"/>
      <c r="I370" s="176"/>
    </row>
    <row r="371" spans="4:9">
      <c r="D371" s="175"/>
      <c r="E371" s="175"/>
      <c r="G371" s="175"/>
      <c r="H371" s="175"/>
      <c r="I371" s="176"/>
    </row>
    <row r="372" spans="4:9">
      <c r="D372" s="175"/>
      <c r="E372" s="175"/>
      <c r="G372" s="175"/>
      <c r="H372" s="175"/>
      <c r="I372" s="176"/>
    </row>
    <row r="373" spans="4:9">
      <c r="D373" s="175"/>
      <c r="E373" s="175"/>
      <c r="G373" s="175"/>
      <c r="H373" s="175"/>
      <c r="I373" s="176"/>
    </row>
    <row r="374" spans="4:9">
      <c r="D374" s="175"/>
      <c r="E374" s="175"/>
      <c r="G374" s="175"/>
      <c r="H374" s="175"/>
      <c r="I374" s="176"/>
    </row>
    <row r="375" spans="4:9">
      <c r="D375" s="175"/>
      <c r="E375" s="175"/>
      <c r="G375" s="175"/>
      <c r="H375" s="175"/>
      <c r="I375" s="176"/>
    </row>
    <row r="376" spans="4:9">
      <c r="D376" s="175"/>
      <c r="E376" s="175"/>
      <c r="G376" s="175"/>
      <c r="H376" s="175"/>
      <c r="I376" s="176"/>
    </row>
    <row r="377" spans="4:9">
      <c r="D377" s="175"/>
      <c r="E377" s="175"/>
      <c r="G377" s="175"/>
      <c r="H377" s="175"/>
      <c r="I377" s="176"/>
    </row>
    <row r="378" spans="4:9">
      <c r="D378" s="175"/>
      <c r="E378" s="175"/>
      <c r="G378" s="175"/>
      <c r="H378" s="175"/>
      <c r="I378" s="176"/>
    </row>
    <row r="379" spans="4:9">
      <c r="D379" s="175"/>
      <c r="E379" s="175"/>
      <c r="G379" s="175"/>
      <c r="H379" s="175"/>
      <c r="I379" s="176"/>
    </row>
    <row r="380" spans="4:9">
      <c r="D380" s="175"/>
      <c r="E380" s="175"/>
      <c r="G380" s="175"/>
      <c r="H380" s="175"/>
      <c r="I380" s="176"/>
    </row>
    <row r="381" spans="4:9">
      <c r="D381" s="175"/>
      <c r="E381" s="175"/>
      <c r="G381" s="175"/>
      <c r="H381" s="175"/>
      <c r="I381" s="176"/>
    </row>
    <row r="382" spans="4:9">
      <c r="D382" s="175"/>
      <c r="E382" s="175"/>
      <c r="G382" s="175"/>
      <c r="H382" s="175"/>
      <c r="I382" s="176"/>
    </row>
    <row r="383" spans="4:9">
      <c r="D383" s="175"/>
      <c r="E383" s="175"/>
      <c r="G383" s="175"/>
      <c r="H383" s="175"/>
      <c r="I383" s="176"/>
    </row>
    <row r="384" spans="4:9">
      <c r="D384" s="175"/>
      <c r="E384" s="175"/>
      <c r="G384" s="175"/>
      <c r="H384" s="175"/>
      <c r="I384" s="176"/>
    </row>
    <row r="385" spans="4:9">
      <c r="D385" s="175"/>
      <c r="E385" s="175"/>
      <c r="G385" s="175"/>
      <c r="H385" s="175"/>
      <c r="I385" s="176"/>
    </row>
    <row r="386" spans="4:9">
      <c r="D386" s="175"/>
      <c r="E386" s="175"/>
      <c r="G386" s="175"/>
      <c r="H386" s="175"/>
      <c r="I386" s="176"/>
    </row>
    <row r="387" spans="4:9">
      <c r="D387" s="175"/>
      <c r="E387" s="175"/>
      <c r="G387" s="175"/>
      <c r="H387" s="175"/>
      <c r="I387" s="176"/>
    </row>
    <row r="388" spans="4:9">
      <c r="D388" s="175"/>
      <c r="E388" s="175"/>
      <c r="G388" s="175"/>
      <c r="H388" s="175"/>
      <c r="I388" s="176"/>
    </row>
    <row r="389" spans="4:9">
      <c r="D389" s="175"/>
      <c r="E389" s="175"/>
      <c r="G389" s="175"/>
      <c r="H389" s="175"/>
      <c r="I389" s="176"/>
    </row>
    <row r="390" spans="4:9">
      <c r="D390" s="175"/>
      <c r="E390" s="175"/>
      <c r="G390" s="175"/>
      <c r="H390" s="175"/>
      <c r="I390" s="176"/>
    </row>
    <row r="391" spans="4:9">
      <c r="D391" s="175"/>
      <c r="E391" s="175"/>
      <c r="G391" s="175"/>
      <c r="H391" s="175"/>
      <c r="I391" s="176"/>
    </row>
    <row r="392" spans="4:9">
      <c r="D392" s="175"/>
      <c r="E392" s="175"/>
      <c r="G392" s="175"/>
      <c r="H392" s="175"/>
      <c r="I392" s="176"/>
    </row>
    <row r="393" spans="4:9">
      <c r="D393" s="175"/>
      <c r="E393" s="175"/>
      <c r="G393" s="175"/>
      <c r="H393" s="175"/>
      <c r="I393" s="176"/>
    </row>
    <row r="394" spans="4:9">
      <c r="D394" s="175"/>
      <c r="E394" s="175"/>
      <c r="G394" s="175"/>
      <c r="H394" s="175"/>
      <c r="I394" s="176"/>
    </row>
    <row r="395" spans="4:9">
      <c r="D395" s="175"/>
      <c r="E395" s="175"/>
      <c r="G395" s="175"/>
      <c r="H395" s="175"/>
      <c r="I395" s="176"/>
    </row>
    <row r="396" spans="4:9">
      <c r="D396" s="175"/>
      <c r="E396" s="175"/>
      <c r="G396" s="175"/>
      <c r="H396" s="175"/>
      <c r="I396" s="176"/>
    </row>
    <row r="397" spans="4:9">
      <c r="D397" s="175"/>
      <c r="E397" s="175"/>
      <c r="G397" s="175"/>
      <c r="H397" s="175"/>
      <c r="I397" s="176"/>
    </row>
    <row r="398" spans="4:9">
      <c r="D398" s="175"/>
      <c r="E398" s="175"/>
      <c r="G398" s="175"/>
      <c r="H398" s="175"/>
      <c r="I398" s="176"/>
    </row>
    <row r="399" spans="4:9">
      <c r="D399" s="175"/>
      <c r="E399" s="175"/>
      <c r="G399" s="175"/>
      <c r="H399" s="175"/>
      <c r="I399" s="176"/>
    </row>
    <row r="400" spans="4:9">
      <c r="D400" s="175"/>
      <c r="E400" s="175"/>
      <c r="G400" s="175"/>
      <c r="H400" s="175"/>
      <c r="I400" s="176"/>
    </row>
    <row r="401" spans="4:9">
      <c r="D401" s="175"/>
      <c r="E401" s="175"/>
      <c r="G401" s="175"/>
      <c r="H401" s="175"/>
      <c r="I401" s="176"/>
    </row>
    <row r="402" spans="4:9">
      <c r="D402" s="175"/>
      <c r="E402" s="175"/>
      <c r="G402" s="175"/>
      <c r="H402" s="175"/>
      <c r="I402" s="176"/>
    </row>
    <row r="403" spans="4:9">
      <c r="D403" s="175"/>
      <c r="E403" s="175"/>
      <c r="G403" s="175"/>
      <c r="H403" s="175"/>
      <c r="I403" s="176"/>
    </row>
    <row r="404" spans="4:9">
      <c r="D404" s="175"/>
      <c r="E404" s="175"/>
      <c r="G404" s="175"/>
      <c r="H404" s="175"/>
      <c r="I404" s="176"/>
    </row>
    <row r="405" spans="4:9">
      <c r="D405" s="175"/>
      <c r="E405" s="175"/>
      <c r="G405" s="175"/>
      <c r="H405" s="175"/>
      <c r="I405" s="176"/>
    </row>
    <row r="406" spans="4:9">
      <c r="D406" s="175"/>
      <c r="E406" s="175"/>
      <c r="G406" s="175"/>
      <c r="H406" s="175"/>
      <c r="I406" s="176"/>
    </row>
    <row r="407" spans="4:9">
      <c r="D407" s="175"/>
      <c r="E407" s="175"/>
      <c r="G407" s="175"/>
      <c r="H407" s="175"/>
      <c r="I407" s="176"/>
    </row>
    <row r="408" spans="4:9">
      <c r="D408" s="175"/>
      <c r="E408" s="175"/>
      <c r="G408" s="175"/>
      <c r="H408" s="175"/>
      <c r="I408" s="176"/>
    </row>
    <row r="409" spans="4:9">
      <c r="D409" s="175"/>
      <c r="E409" s="175"/>
      <c r="G409" s="175"/>
      <c r="H409" s="175"/>
      <c r="I409" s="176"/>
    </row>
    <row r="410" spans="4:9">
      <c r="D410" s="175"/>
      <c r="E410" s="175"/>
      <c r="G410" s="175"/>
      <c r="H410" s="175"/>
      <c r="I410" s="176"/>
    </row>
    <row r="411" spans="4:9">
      <c r="D411" s="175"/>
      <c r="E411" s="175"/>
      <c r="G411" s="175"/>
      <c r="H411" s="175"/>
      <c r="I411" s="176"/>
    </row>
    <row r="412" spans="4:9">
      <c r="D412" s="175"/>
      <c r="E412" s="175"/>
      <c r="G412" s="175"/>
      <c r="H412" s="175"/>
      <c r="I412" s="176"/>
    </row>
    <row r="413" spans="4:9">
      <c r="D413" s="175"/>
      <c r="E413" s="175"/>
      <c r="G413" s="175"/>
      <c r="H413" s="175"/>
      <c r="I413" s="176"/>
    </row>
    <row r="414" spans="4:9">
      <c r="D414" s="175"/>
      <c r="E414" s="175"/>
      <c r="G414" s="175"/>
      <c r="H414" s="175"/>
      <c r="I414" s="176"/>
    </row>
    <row r="415" spans="4:9">
      <c r="D415" s="175"/>
      <c r="E415" s="175"/>
      <c r="G415" s="175"/>
      <c r="H415" s="175"/>
      <c r="I415" s="176"/>
    </row>
    <row r="416" spans="4:9">
      <c r="D416" s="175"/>
      <c r="E416" s="175"/>
      <c r="G416" s="175"/>
      <c r="H416" s="175"/>
      <c r="I416" s="176"/>
    </row>
    <row r="417" spans="4:9">
      <c r="D417" s="175"/>
      <c r="E417" s="175"/>
      <c r="G417" s="175"/>
      <c r="H417" s="175"/>
      <c r="I417" s="176"/>
    </row>
    <row r="418" spans="4:9">
      <c r="D418" s="175"/>
      <c r="E418" s="175"/>
      <c r="G418" s="175"/>
      <c r="H418" s="175"/>
      <c r="I418" s="176"/>
    </row>
    <row r="419" spans="4:9">
      <c r="D419" s="175"/>
      <c r="E419" s="175"/>
      <c r="G419" s="175"/>
      <c r="H419" s="175"/>
      <c r="I419" s="176"/>
    </row>
    <row r="420" spans="4:9">
      <c r="D420" s="175"/>
      <c r="E420" s="175"/>
      <c r="G420" s="175"/>
      <c r="H420" s="175"/>
      <c r="I420" s="176"/>
    </row>
    <row r="421" spans="4:9">
      <c r="D421" s="175"/>
      <c r="E421" s="175"/>
      <c r="G421" s="175"/>
      <c r="H421" s="175"/>
      <c r="I421" s="176"/>
    </row>
    <row r="422" spans="4:9">
      <c r="D422" s="175"/>
      <c r="E422" s="175"/>
      <c r="G422" s="175"/>
      <c r="H422" s="175"/>
      <c r="I422" s="176"/>
    </row>
    <row r="423" spans="4:9">
      <c r="D423" s="175"/>
      <c r="E423" s="175"/>
      <c r="G423" s="175"/>
      <c r="H423" s="175"/>
      <c r="I423" s="176"/>
    </row>
    <row r="424" spans="4:9">
      <c r="D424" s="175"/>
      <c r="E424" s="175"/>
      <c r="G424" s="175"/>
      <c r="H424" s="175"/>
      <c r="I424" s="176"/>
    </row>
    <row r="425" spans="4:9">
      <c r="D425" s="175"/>
      <c r="E425" s="175"/>
      <c r="G425" s="175"/>
      <c r="H425" s="175"/>
      <c r="I425" s="176"/>
    </row>
    <row r="426" spans="4:9">
      <c r="D426" s="175"/>
      <c r="E426" s="175"/>
      <c r="G426" s="175"/>
      <c r="H426" s="175"/>
      <c r="I426" s="176"/>
    </row>
    <row r="427" spans="4:9">
      <c r="D427" s="175"/>
      <c r="E427" s="175"/>
      <c r="G427" s="175"/>
      <c r="H427" s="175"/>
      <c r="I427" s="176"/>
    </row>
    <row r="428" spans="4:9">
      <c r="D428" s="175"/>
      <c r="E428" s="175"/>
      <c r="G428" s="175"/>
      <c r="H428" s="175"/>
      <c r="I428" s="176"/>
    </row>
    <row r="429" spans="4:9">
      <c r="D429" s="175"/>
      <c r="E429" s="175"/>
      <c r="G429" s="175"/>
      <c r="H429" s="175"/>
      <c r="I429" s="176"/>
    </row>
    <row r="430" spans="4:9">
      <c r="D430" s="175"/>
      <c r="E430" s="175"/>
      <c r="G430" s="175"/>
      <c r="H430" s="175"/>
      <c r="I430" s="176"/>
    </row>
    <row r="431" spans="4:9">
      <c r="D431" s="175"/>
      <c r="E431" s="175"/>
      <c r="G431" s="175"/>
      <c r="H431" s="175"/>
      <c r="I431" s="176"/>
    </row>
    <row r="432" spans="4:9">
      <c r="D432" s="175"/>
      <c r="E432" s="175"/>
      <c r="G432" s="175"/>
      <c r="H432" s="175"/>
      <c r="I432" s="176"/>
    </row>
    <row r="433" spans="4:9">
      <c r="D433" s="175"/>
      <c r="E433" s="175"/>
      <c r="G433" s="175"/>
      <c r="H433" s="175"/>
      <c r="I433" s="176"/>
    </row>
    <row r="434" spans="4:9">
      <c r="D434" s="175"/>
      <c r="E434" s="175"/>
      <c r="G434" s="175"/>
      <c r="H434" s="175"/>
      <c r="I434" s="176"/>
    </row>
    <row r="435" spans="4:9">
      <c r="D435" s="175"/>
      <c r="E435" s="175"/>
      <c r="G435" s="175"/>
      <c r="H435" s="175"/>
      <c r="I435" s="176"/>
    </row>
    <row r="436" spans="4:9">
      <c r="D436" s="175"/>
      <c r="E436" s="175"/>
      <c r="G436" s="175"/>
      <c r="H436" s="175"/>
      <c r="I436" s="176"/>
    </row>
    <row r="437" spans="4:9">
      <c r="D437" s="175"/>
      <c r="E437" s="175"/>
      <c r="G437" s="175"/>
      <c r="H437" s="175"/>
      <c r="I437" s="176"/>
    </row>
    <row r="438" spans="4:9">
      <c r="D438" s="175"/>
      <c r="E438" s="175"/>
      <c r="G438" s="175"/>
      <c r="H438" s="175"/>
      <c r="I438" s="176"/>
    </row>
    <row r="439" spans="4:9">
      <c r="D439" s="175"/>
      <c r="E439" s="175"/>
      <c r="G439" s="175"/>
      <c r="H439" s="175"/>
      <c r="I439" s="176"/>
    </row>
    <row r="440" spans="4:9">
      <c r="D440" s="175"/>
      <c r="E440" s="175"/>
      <c r="G440" s="175"/>
      <c r="H440" s="175"/>
      <c r="I440" s="176"/>
    </row>
    <row r="441" spans="4:9">
      <c r="D441" s="175"/>
      <c r="E441" s="175"/>
      <c r="G441" s="175"/>
      <c r="H441" s="175"/>
      <c r="I441" s="176"/>
    </row>
    <row r="442" spans="4:9">
      <c r="D442" s="175"/>
      <c r="E442" s="175"/>
      <c r="G442" s="175"/>
      <c r="H442" s="175"/>
      <c r="I442" s="176"/>
    </row>
    <row r="443" spans="4:9">
      <c r="D443" s="175"/>
      <c r="E443" s="175"/>
      <c r="G443" s="175"/>
      <c r="H443" s="175"/>
      <c r="I443" s="176"/>
    </row>
    <row r="444" spans="4:9">
      <c r="D444" s="175"/>
      <c r="E444" s="175"/>
      <c r="G444" s="175"/>
      <c r="H444" s="175"/>
      <c r="I444" s="176"/>
    </row>
    <row r="445" spans="4:9">
      <c r="D445" s="175"/>
      <c r="E445" s="175"/>
      <c r="G445" s="175"/>
      <c r="H445" s="175"/>
      <c r="I445" s="176"/>
    </row>
    <row r="446" spans="4:9">
      <c r="D446" s="175"/>
      <c r="E446" s="175"/>
      <c r="G446" s="175"/>
      <c r="H446" s="175"/>
      <c r="I446" s="176"/>
    </row>
    <row r="447" spans="4:9">
      <c r="D447" s="175"/>
      <c r="E447" s="175"/>
      <c r="G447" s="175"/>
      <c r="H447" s="175"/>
      <c r="I447" s="176"/>
    </row>
    <row r="448" spans="4:9">
      <c r="D448" s="175"/>
      <c r="E448" s="175"/>
      <c r="G448" s="175"/>
      <c r="H448" s="175"/>
      <c r="I448" s="176"/>
    </row>
    <row r="449" spans="4:9">
      <c r="D449" s="175"/>
      <c r="E449" s="175"/>
      <c r="G449" s="175"/>
      <c r="H449" s="175"/>
      <c r="I449" s="176"/>
    </row>
    <row r="450" spans="4:9">
      <c r="D450" s="175"/>
      <c r="E450" s="175"/>
      <c r="G450" s="175"/>
      <c r="H450" s="175"/>
      <c r="I450" s="176"/>
    </row>
    <row r="451" spans="4:9">
      <c r="D451" s="175"/>
      <c r="E451" s="175"/>
      <c r="G451" s="175"/>
      <c r="H451" s="175"/>
      <c r="I451" s="176"/>
    </row>
    <row r="452" spans="4:9">
      <c r="D452" s="175"/>
      <c r="E452" s="175"/>
      <c r="G452" s="175"/>
      <c r="H452" s="175"/>
      <c r="I452" s="176"/>
    </row>
    <row r="453" spans="4:9">
      <c r="D453" s="175"/>
      <c r="E453" s="175"/>
      <c r="G453" s="175"/>
      <c r="H453" s="175"/>
      <c r="I453" s="176"/>
    </row>
    <row r="454" spans="4:9">
      <c r="D454" s="175"/>
      <c r="E454" s="175"/>
      <c r="G454" s="175"/>
      <c r="H454" s="175"/>
      <c r="I454" s="176"/>
    </row>
    <row r="455" spans="4:9">
      <c r="D455" s="175"/>
      <c r="E455" s="175"/>
      <c r="G455" s="175"/>
      <c r="H455" s="175"/>
      <c r="I455" s="176"/>
    </row>
    <row r="456" spans="4:9">
      <c r="D456" s="175"/>
      <c r="E456" s="175"/>
      <c r="G456" s="175"/>
      <c r="H456" s="175"/>
      <c r="I456" s="176"/>
    </row>
    <row r="457" spans="4:9">
      <c r="D457" s="175"/>
      <c r="E457" s="175"/>
      <c r="G457" s="175"/>
      <c r="H457" s="175"/>
      <c r="I457" s="176"/>
    </row>
    <row r="458" spans="4:9">
      <c r="D458" s="175"/>
      <c r="E458" s="175"/>
      <c r="G458" s="175"/>
      <c r="H458" s="175"/>
      <c r="I458" s="176"/>
    </row>
    <row r="459" spans="4:9">
      <c r="D459" s="175"/>
      <c r="E459" s="175"/>
      <c r="G459" s="175"/>
      <c r="H459" s="175"/>
      <c r="I459" s="176"/>
    </row>
    <row r="460" spans="4:9">
      <c r="D460" s="175"/>
      <c r="E460" s="175"/>
      <c r="G460" s="175"/>
      <c r="H460" s="175"/>
      <c r="I460" s="176"/>
    </row>
    <row r="461" spans="4:9">
      <c r="D461" s="175"/>
      <c r="E461" s="175"/>
      <c r="G461" s="175"/>
      <c r="H461" s="175"/>
      <c r="I461" s="176"/>
    </row>
    <row r="462" spans="4:9">
      <c r="D462" s="175"/>
      <c r="E462" s="175"/>
      <c r="G462" s="175"/>
      <c r="H462" s="175"/>
      <c r="I462" s="176"/>
    </row>
    <row r="463" spans="4:9">
      <c r="D463" s="175"/>
      <c r="E463" s="175"/>
      <c r="G463" s="175"/>
      <c r="H463" s="175"/>
      <c r="I463" s="176"/>
    </row>
    <row r="464" spans="4:9">
      <c r="D464" s="175"/>
      <c r="E464" s="175"/>
      <c r="G464" s="175"/>
      <c r="H464" s="175"/>
      <c r="I464" s="176"/>
    </row>
    <row r="465" spans="4:9">
      <c r="D465" s="175"/>
      <c r="E465" s="175"/>
      <c r="G465" s="175"/>
      <c r="H465" s="175"/>
      <c r="I465" s="176"/>
    </row>
    <row r="466" spans="4:9">
      <c r="D466" s="175"/>
      <c r="E466" s="175"/>
      <c r="G466" s="175"/>
      <c r="H466" s="175"/>
      <c r="I466" s="176"/>
    </row>
    <row r="467" spans="4:9">
      <c r="D467" s="175"/>
      <c r="E467" s="175"/>
      <c r="G467" s="175"/>
      <c r="H467" s="175"/>
      <c r="I467" s="176"/>
    </row>
    <row r="468" spans="4:9">
      <c r="D468" s="175"/>
      <c r="E468" s="175"/>
      <c r="G468" s="175"/>
      <c r="H468" s="175"/>
      <c r="I468" s="176"/>
    </row>
    <row r="469" spans="4:9">
      <c r="D469" s="175"/>
      <c r="E469" s="175"/>
      <c r="G469" s="175"/>
      <c r="H469" s="175"/>
      <c r="I469" s="176"/>
    </row>
    <row r="470" spans="4:9">
      <c r="D470" s="175"/>
      <c r="E470" s="175"/>
      <c r="G470" s="175"/>
      <c r="H470" s="175"/>
      <c r="I470" s="176"/>
    </row>
    <row r="471" spans="4:9">
      <c r="D471" s="175"/>
      <c r="E471" s="175"/>
      <c r="G471" s="175"/>
      <c r="H471" s="175"/>
      <c r="I471" s="176"/>
    </row>
    <row r="472" spans="4:9">
      <c r="D472" s="175"/>
      <c r="E472" s="175"/>
      <c r="G472" s="175"/>
      <c r="H472" s="175"/>
      <c r="I472" s="176"/>
    </row>
    <row r="473" spans="4:9">
      <c r="D473" s="175"/>
      <c r="E473" s="175"/>
      <c r="G473" s="175"/>
      <c r="H473" s="175"/>
      <c r="I473" s="176"/>
    </row>
    <row r="474" spans="4:9">
      <c r="D474" s="175"/>
      <c r="E474" s="175"/>
      <c r="G474" s="175"/>
      <c r="H474" s="175"/>
      <c r="I474" s="176"/>
    </row>
    <row r="475" spans="4:9">
      <c r="D475" s="175"/>
      <c r="E475" s="175"/>
      <c r="G475" s="175"/>
      <c r="H475" s="175"/>
      <c r="I475" s="176"/>
    </row>
    <row r="476" spans="4:9">
      <c r="D476" s="175"/>
      <c r="E476" s="175"/>
      <c r="G476" s="175"/>
      <c r="H476" s="175"/>
      <c r="I476" s="176"/>
    </row>
    <row r="477" spans="4:9">
      <c r="D477" s="175"/>
      <c r="E477" s="175"/>
      <c r="G477" s="175"/>
      <c r="H477" s="175"/>
      <c r="I477" s="176"/>
    </row>
    <row r="478" spans="4:9">
      <c r="D478" s="175"/>
      <c r="E478" s="175"/>
      <c r="G478" s="175"/>
      <c r="H478" s="175"/>
      <c r="I478" s="176"/>
    </row>
    <row r="479" spans="4:9">
      <c r="D479" s="175"/>
      <c r="E479" s="175"/>
      <c r="G479" s="175"/>
      <c r="H479" s="175"/>
      <c r="I479" s="176"/>
    </row>
    <row r="480" spans="4:9">
      <c r="D480" s="175"/>
      <c r="E480" s="175"/>
      <c r="G480" s="175"/>
      <c r="H480" s="175"/>
      <c r="I480" s="176"/>
    </row>
    <row r="481" spans="4:9">
      <c r="D481" s="175"/>
      <c r="E481" s="175"/>
      <c r="G481" s="175"/>
      <c r="H481" s="175"/>
      <c r="I481" s="176"/>
    </row>
    <row r="482" spans="4:9">
      <c r="D482" s="175"/>
      <c r="E482" s="175"/>
      <c r="G482" s="175"/>
      <c r="H482" s="175"/>
      <c r="I482" s="176"/>
    </row>
    <row r="483" spans="4:9">
      <c r="E483" s="175"/>
      <c r="G483" s="175"/>
      <c r="H483" s="175"/>
      <c r="I483" s="176"/>
    </row>
    <row r="484" spans="4:9">
      <c r="E484" s="175"/>
      <c r="G484" s="175"/>
      <c r="H484" s="175"/>
      <c r="I484" s="176"/>
    </row>
    <row r="485" spans="4:9">
      <c r="E485" s="175"/>
      <c r="G485" s="175"/>
      <c r="H485" s="175"/>
      <c r="I485" s="176"/>
    </row>
    <row r="486" spans="4:9">
      <c r="E486" s="175"/>
      <c r="G486" s="175"/>
      <c r="H486" s="175"/>
      <c r="I486" s="176"/>
    </row>
    <row r="487" spans="4:9">
      <c r="E487" s="175"/>
      <c r="G487" s="175"/>
      <c r="H487" s="175"/>
      <c r="I487" s="176"/>
    </row>
    <row r="488" spans="4:9">
      <c r="E488" s="175"/>
      <c r="G488" s="175"/>
      <c r="H488" s="175"/>
      <c r="I488" s="176"/>
    </row>
    <row r="489" spans="4:9">
      <c r="E489" s="175"/>
      <c r="G489" s="175"/>
      <c r="H489" s="175"/>
      <c r="I489" s="176"/>
    </row>
    <row r="490" spans="4:9">
      <c r="E490" s="175"/>
      <c r="G490" s="175"/>
      <c r="H490" s="175"/>
      <c r="I490" s="176"/>
    </row>
    <row r="491" spans="4:9">
      <c r="E491" s="175"/>
      <c r="G491" s="175"/>
      <c r="H491" s="175"/>
      <c r="I491" s="176"/>
    </row>
    <row r="492" spans="4:9">
      <c r="E492" s="175"/>
      <c r="G492" s="175"/>
      <c r="H492" s="175"/>
      <c r="I492" s="176"/>
    </row>
    <row r="493" spans="4:9">
      <c r="E493" s="175"/>
      <c r="G493" s="175"/>
      <c r="H493" s="175"/>
      <c r="I493" s="176"/>
    </row>
    <row r="494" spans="4:9">
      <c r="E494" s="175"/>
      <c r="G494" s="175"/>
      <c r="H494" s="175"/>
      <c r="I494" s="176"/>
    </row>
    <row r="495" spans="4:9">
      <c r="E495" s="175"/>
      <c r="G495" s="175"/>
      <c r="H495" s="175"/>
      <c r="I495" s="176"/>
    </row>
    <row r="496" spans="4:9">
      <c r="E496" s="175"/>
      <c r="G496" s="175"/>
      <c r="H496" s="175"/>
      <c r="I496" s="176"/>
    </row>
    <row r="497" spans="5:9">
      <c r="E497" s="175"/>
      <c r="G497" s="175"/>
      <c r="H497" s="175"/>
      <c r="I497" s="176"/>
    </row>
    <row r="498" spans="5:9">
      <c r="E498" s="175"/>
      <c r="G498" s="175"/>
      <c r="H498" s="175"/>
      <c r="I498" s="176"/>
    </row>
    <row r="499" spans="5:9">
      <c r="E499" s="175"/>
      <c r="G499" s="175"/>
      <c r="H499" s="175"/>
      <c r="I499" s="176"/>
    </row>
    <row r="500" spans="5:9">
      <c r="E500" s="175"/>
      <c r="G500" s="175"/>
      <c r="H500" s="175"/>
      <c r="I500" s="176"/>
    </row>
    <row r="501" spans="5:9">
      <c r="E501" s="175"/>
      <c r="G501" s="175"/>
      <c r="H501" s="175"/>
      <c r="I501" s="176"/>
    </row>
    <row r="502" spans="5:9">
      <c r="E502" s="175"/>
      <c r="G502" s="175"/>
      <c r="H502" s="175"/>
      <c r="I502" s="176"/>
    </row>
    <row r="503" spans="5:9">
      <c r="E503" s="175"/>
      <c r="G503" s="175"/>
      <c r="H503" s="175"/>
      <c r="I503" s="176"/>
    </row>
    <row r="504" spans="5:9">
      <c r="E504" s="175"/>
      <c r="G504" s="175"/>
      <c r="H504" s="175"/>
      <c r="I504" s="176"/>
    </row>
    <row r="505" spans="5:9">
      <c r="E505" s="175"/>
      <c r="G505" s="175"/>
      <c r="H505" s="175"/>
      <c r="I505" s="176"/>
    </row>
    <row r="506" spans="5:9">
      <c r="E506" s="175"/>
      <c r="G506" s="175"/>
      <c r="H506" s="175"/>
      <c r="I506" s="176"/>
    </row>
    <row r="507" spans="5:9">
      <c r="E507" s="175"/>
      <c r="G507" s="175"/>
      <c r="H507" s="175"/>
      <c r="I507" s="176"/>
    </row>
    <row r="508" spans="5:9">
      <c r="E508" s="175"/>
      <c r="G508" s="175"/>
      <c r="H508" s="175"/>
      <c r="I508" s="176"/>
    </row>
    <row r="509" spans="5:9">
      <c r="E509" s="175"/>
      <c r="G509" s="175"/>
      <c r="H509" s="175"/>
      <c r="I509" s="176"/>
    </row>
    <row r="510" spans="5:9">
      <c r="E510" s="175"/>
      <c r="G510" s="175"/>
      <c r="H510" s="175"/>
      <c r="I510" s="176"/>
    </row>
    <row r="511" spans="5:9">
      <c r="E511" s="175"/>
      <c r="G511" s="175"/>
      <c r="H511" s="175"/>
      <c r="I511" s="176"/>
    </row>
    <row r="512" spans="5:9">
      <c r="E512" s="175"/>
      <c r="G512" s="175"/>
      <c r="H512" s="175"/>
      <c r="I512" s="176"/>
    </row>
    <row r="513" spans="5:9">
      <c r="E513" s="175"/>
      <c r="G513" s="175"/>
      <c r="H513" s="175"/>
      <c r="I513" s="176"/>
    </row>
    <row r="514" spans="5:9">
      <c r="E514" s="175"/>
      <c r="G514" s="175"/>
      <c r="H514" s="175"/>
      <c r="I514" s="176"/>
    </row>
    <row r="515" spans="5:9">
      <c r="E515" s="175"/>
      <c r="G515" s="175"/>
      <c r="H515" s="175"/>
      <c r="I515" s="176"/>
    </row>
    <row r="516" spans="5:9">
      <c r="E516" s="175"/>
      <c r="G516" s="175"/>
      <c r="H516" s="175"/>
      <c r="I516" s="176"/>
    </row>
    <row r="517" spans="5:9">
      <c r="E517" s="175"/>
      <c r="G517" s="175"/>
      <c r="H517" s="175"/>
      <c r="I517" s="176"/>
    </row>
    <row r="518" spans="5:9">
      <c r="E518" s="175"/>
      <c r="G518" s="175"/>
      <c r="H518" s="175"/>
      <c r="I518" s="176"/>
    </row>
    <row r="519" spans="5:9">
      <c r="E519" s="175"/>
      <c r="G519" s="175"/>
      <c r="H519" s="175"/>
      <c r="I519" s="176"/>
    </row>
    <row r="520" spans="5:9">
      <c r="E520" s="175"/>
      <c r="G520" s="175"/>
      <c r="H520" s="175"/>
      <c r="I520" s="176"/>
    </row>
    <row r="521" spans="5:9">
      <c r="E521" s="175"/>
      <c r="G521" s="175"/>
      <c r="H521" s="175"/>
      <c r="I521" s="176"/>
    </row>
    <row r="522" spans="5:9">
      <c r="E522" s="175"/>
      <c r="G522" s="175"/>
      <c r="H522" s="175"/>
      <c r="I522" s="176"/>
    </row>
    <row r="523" spans="5:9">
      <c r="E523" s="175"/>
      <c r="G523" s="175"/>
      <c r="H523" s="175"/>
      <c r="I523" s="176"/>
    </row>
    <row r="524" spans="5:9">
      <c r="E524" s="175"/>
      <c r="G524" s="175"/>
      <c r="H524" s="175"/>
      <c r="I524" s="176"/>
    </row>
    <row r="525" spans="5:9">
      <c r="E525" s="175"/>
      <c r="G525" s="175"/>
      <c r="H525" s="175"/>
      <c r="I525" s="176"/>
    </row>
    <row r="526" spans="5:9">
      <c r="E526" s="175"/>
      <c r="G526" s="175"/>
      <c r="H526" s="175"/>
      <c r="I526" s="176"/>
    </row>
    <row r="527" spans="5:9">
      <c r="E527" s="175"/>
      <c r="G527" s="175"/>
      <c r="H527" s="175"/>
      <c r="I527" s="176"/>
    </row>
    <row r="528" spans="5:9">
      <c r="E528" s="175"/>
      <c r="G528" s="175"/>
      <c r="H528" s="175"/>
      <c r="I528" s="176"/>
    </row>
    <row r="529" spans="5:9">
      <c r="E529" s="175"/>
      <c r="G529" s="175"/>
      <c r="H529" s="175"/>
      <c r="I529" s="176"/>
    </row>
    <row r="530" spans="5:9">
      <c r="E530" s="175"/>
      <c r="G530" s="175"/>
      <c r="H530" s="175"/>
      <c r="I530" s="176"/>
    </row>
    <row r="531" spans="5:9">
      <c r="E531" s="175"/>
      <c r="G531" s="175"/>
      <c r="H531" s="175"/>
      <c r="I531" s="176"/>
    </row>
    <row r="532" spans="5:9">
      <c r="E532" s="175"/>
      <c r="G532" s="175"/>
      <c r="H532" s="175"/>
      <c r="I532" s="176"/>
    </row>
    <row r="533" spans="5:9">
      <c r="E533" s="175"/>
      <c r="G533" s="175"/>
      <c r="H533" s="175"/>
      <c r="I533" s="176"/>
    </row>
    <row r="534" spans="5:9">
      <c r="E534" s="175"/>
      <c r="G534" s="175"/>
      <c r="H534" s="175"/>
      <c r="I534" s="176"/>
    </row>
    <row r="535" spans="5:9">
      <c r="E535" s="175"/>
      <c r="G535" s="175"/>
      <c r="H535" s="175"/>
      <c r="I535" s="176"/>
    </row>
    <row r="536" spans="5:9">
      <c r="E536" s="175"/>
      <c r="G536" s="175"/>
      <c r="H536" s="175"/>
      <c r="I536" s="176"/>
    </row>
    <row r="537" spans="5:9">
      <c r="E537" s="175"/>
      <c r="G537" s="175"/>
      <c r="H537" s="175"/>
      <c r="I537" s="176"/>
    </row>
    <row r="538" spans="5:9">
      <c r="E538" s="175"/>
      <c r="G538" s="175"/>
      <c r="H538" s="175"/>
      <c r="I538" s="176"/>
    </row>
    <row r="539" spans="5:9">
      <c r="E539" s="175"/>
      <c r="G539" s="175"/>
      <c r="H539" s="175"/>
      <c r="I539" s="176"/>
    </row>
    <row r="540" spans="5:9">
      <c r="E540" s="175"/>
      <c r="G540" s="175"/>
      <c r="H540" s="175"/>
      <c r="I540" s="176"/>
    </row>
    <row r="541" spans="5:9">
      <c r="E541" s="175"/>
      <c r="G541" s="175"/>
      <c r="H541" s="175"/>
      <c r="I541" s="176"/>
    </row>
    <row r="542" spans="5:9">
      <c r="E542" s="175"/>
      <c r="G542" s="175"/>
      <c r="H542" s="175"/>
      <c r="I542" s="176"/>
    </row>
    <row r="543" spans="5:9">
      <c r="E543" s="175"/>
      <c r="G543" s="175"/>
      <c r="H543" s="175"/>
      <c r="I543" s="176"/>
    </row>
    <row r="544" spans="5:9">
      <c r="E544" s="175"/>
      <c r="G544" s="175"/>
      <c r="H544" s="175"/>
      <c r="I544" s="176"/>
    </row>
    <row r="545" spans="5:9">
      <c r="E545" s="175"/>
      <c r="G545" s="175"/>
      <c r="H545" s="175"/>
      <c r="I545" s="176"/>
    </row>
    <row r="546" spans="5:9">
      <c r="E546" s="175"/>
      <c r="G546" s="175"/>
      <c r="H546" s="175"/>
      <c r="I546" s="176"/>
    </row>
    <row r="547" spans="5:9">
      <c r="E547" s="175"/>
      <c r="G547" s="175"/>
      <c r="H547" s="175"/>
      <c r="I547" s="176"/>
    </row>
    <row r="548" spans="5:9">
      <c r="E548" s="175"/>
      <c r="G548" s="175"/>
      <c r="H548" s="175"/>
      <c r="I548" s="176"/>
    </row>
    <row r="549" spans="5:9">
      <c r="E549" s="175"/>
      <c r="G549" s="175"/>
      <c r="H549" s="175"/>
      <c r="I549" s="176"/>
    </row>
    <row r="550" spans="5:9">
      <c r="E550" s="175"/>
      <c r="G550" s="175"/>
      <c r="H550" s="175"/>
      <c r="I550" s="176"/>
    </row>
    <row r="551" spans="5:9">
      <c r="E551" s="175"/>
      <c r="G551" s="175"/>
      <c r="H551" s="175"/>
      <c r="I551" s="176"/>
    </row>
    <row r="552" spans="5:9">
      <c r="E552" s="175"/>
      <c r="G552" s="175"/>
      <c r="H552" s="175"/>
      <c r="I552" s="176"/>
    </row>
    <row r="553" spans="5:9">
      <c r="E553" s="175"/>
      <c r="G553" s="175"/>
      <c r="H553" s="175"/>
      <c r="I553" s="176"/>
    </row>
    <row r="554" spans="5:9">
      <c r="E554" s="175"/>
      <c r="G554" s="175"/>
      <c r="H554" s="175"/>
      <c r="I554" s="176"/>
    </row>
    <row r="555" spans="5:9">
      <c r="E555" s="175"/>
      <c r="G555" s="175"/>
      <c r="H555" s="175"/>
      <c r="I555" s="176"/>
    </row>
    <row r="556" spans="5:9">
      <c r="E556" s="175"/>
      <c r="G556" s="175"/>
      <c r="H556" s="175"/>
      <c r="I556" s="176"/>
    </row>
    <row r="557" spans="5:9">
      <c r="E557" s="175"/>
      <c r="G557" s="175"/>
      <c r="H557" s="175"/>
      <c r="I557" s="176"/>
    </row>
    <row r="558" spans="5:9">
      <c r="E558" s="175"/>
      <c r="G558" s="175"/>
      <c r="H558" s="175"/>
      <c r="I558" s="176"/>
    </row>
    <row r="559" spans="5:9">
      <c r="E559" s="175"/>
      <c r="G559" s="175"/>
      <c r="H559" s="175"/>
      <c r="I559" s="176"/>
    </row>
    <row r="560" spans="5:9">
      <c r="E560" s="175"/>
      <c r="G560" s="175"/>
      <c r="H560" s="175"/>
      <c r="I560" s="176"/>
    </row>
    <row r="561" spans="5:9">
      <c r="E561" s="175"/>
      <c r="G561" s="175"/>
      <c r="H561" s="175"/>
      <c r="I561" s="176"/>
    </row>
    <row r="562" spans="5:9">
      <c r="E562" s="175"/>
      <c r="G562" s="175"/>
      <c r="H562" s="175"/>
      <c r="I562" s="176"/>
    </row>
    <row r="563" spans="5:9">
      <c r="E563" s="175"/>
      <c r="G563" s="175"/>
      <c r="H563" s="175"/>
      <c r="I563" s="176"/>
    </row>
    <row r="564" spans="5:9">
      <c r="E564" s="175"/>
      <c r="G564" s="175"/>
      <c r="H564" s="175"/>
      <c r="I564" s="176"/>
    </row>
    <row r="565" spans="5:9">
      <c r="E565" s="175"/>
      <c r="G565" s="175"/>
      <c r="H565" s="175"/>
      <c r="I565" s="176"/>
    </row>
    <row r="566" spans="5:9">
      <c r="E566" s="175"/>
      <c r="G566" s="175"/>
      <c r="H566" s="175"/>
      <c r="I566" s="176"/>
    </row>
    <row r="567" spans="5:9">
      <c r="E567" s="175"/>
      <c r="G567" s="175"/>
      <c r="H567" s="175"/>
      <c r="I567" s="176"/>
    </row>
    <row r="568" spans="5:9">
      <c r="E568" s="175"/>
      <c r="G568" s="175"/>
      <c r="H568" s="175"/>
      <c r="I568" s="176"/>
    </row>
    <row r="569" spans="5:9">
      <c r="E569" s="175"/>
      <c r="G569" s="175"/>
      <c r="H569" s="175"/>
      <c r="I569" s="176"/>
    </row>
    <row r="570" spans="5:9">
      <c r="E570" s="175"/>
      <c r="G570" s="175"/>
      <c r="H570" s="175"/>
      <c r="I570" s="176"/>
    </row>
    <row r="571" spans="5:9">
      <c r="E571" s="175"/>
      <c r="G571" s="175"/>
      <c r="H571" s="175"/>
      <c r="I571" s="176"/>
    </row>
    <row r="572" spans="5:9">
      <c r="E572" s="175"/>
      <c r="G572" s="175"/>
      <c r="H572" s="175"/>
      <c r="I572" s="176"/>
    </row>
    <row r="573" spans="5:9">
      <c r="E573" s="175"/>
      <c r="G573" s="175"/>
      <c r="H573" s="175"/>
      <c r="I573" s="176"/>
    </row>
    <row r="574" spans="5:9">
      <c r="E574" s="175"/>
      <c r="G574" s="175"/>
      <c r="H574" s="175"/>
      <c r="I574" s="176"/>
    </row>
    <row r="575" spans="5:9">
      <c r="E575" s="175"/>
      <c r="G575" s="175"/>
      <c r="H575" s="175"/>
      <c r="I575" s="176"/>
    </row>
    <row r="576" spans="5:9">
      <c r="E576" s="175"/>
      <c r="G576" s="175"/>
      <c r="H576" s="175"/>
      <c r="I576" s="176"/>
    </row>
    <row r="577" spans="5:9">
      <c r="E577" s="175"/>
      <c r="G577" s="175"/>
      <c r="H577" s="175"/>
      <c r="I577" s="176"/>
    </row>
    <row r="578" spans="5:9">
      <c r="E578" s="175"/>
      <c r="G578" s="175"/>
      <c r="H578" s="175"/>
      <c r="I578" s="176"/>
    </row>
    <row r="579" spans="5:9">
      <c r="E579" s="175"/>
      <c r="G579" s="175"/>
      <c r="H579" s="175"/>
      <c r="I579" s="176"/>
    </row>
    <row r="580" spans="5:9">
      <c r="E580" s="175"/>
      <c r="G580" s="175"/>
      <c r="H580" s="175"/>
      <c r="I580" s="176"/>
    </row>
    <row r="581" spans="5:9">
      <c r="E581" s="175"/>
      <c r="G581" s="175"/>
      <c r="H581" s="175"/>
      <c r="I581" s="176"/>
    </row>
    <row r="582" spans="5:9">
      <c r="E582" s="175"/>
      <c r="G582" s="175"/>
      <c r="H582" s="175"/>
      <c r="I582" s="176"/>
    </row>
    <row r="583" spans="5:9">
      <c r="E583" s="175"/>
      <c r="G583" s="175"/>
      <c r="H583" s="175"/>
      <c r="I583" s="176"/>
    </row>
    <row r="584" spans="5:9">
      <c r="E584" s="175"/>
      <c r="G584" s="175"/>
      <c r="H584" s="175"/>
      <c r="I584" s="176"/>
    </row>
    <row r="585" spans="5:9">
      <c r="E585" s="175"/>
      <c r="G585" s="175"/>
      <c r="H585" s="175"/>
      <c r="I585" s="176"/>
    </row>
    <row r="586" spans="5:9">
      <c r="E586" s="175"/>
      <c r="G586" s="175"/>
      <c r="H586" s="175"/>
      <c r="I586" s="176"/>
    </row>
    <row r="587" spans="5:9">
      <c r="E587" s="175"/>
      <c r="G587" s="175"/>
      <c r="H587" s="175"/>
      <c r="I587" s="176"/>
    </row>
    <row r="588" spans="5:9">
      <c r="E588" s="175"/>
      <c r="G588" s="175"/>
      <c r="H588" s="175"/>
      <c r="I588" s="176"/>
    </row>
    <row r="589" spans="5:9">
      <c r="E589" s="175"/>
      <c r="G589" s="175"/>
      <c r="H589" s="175"/>
      <c r="I589" s="176"/>
    </row>
    <row r="590" spans="5:9">
      <c r="E590" s="175"/>
      <c r="G590" s="175"/>
      <c r="H590" s="175"/>
      <c r="I590" s="176"/>
    </row>
    <row r="591" spans="5:9">
      <c r="E591" s="175"/>
      <c r="G591" s="175"/>
      <c r="H591" s="175"/>
      <c r="I591" s="176"/>
    </row>
    <row r="592" spans="5:9">
      <c r="E592" s="175"/>
      <c r="G592" s="175"/>
      <c r="H592" s="175"/>
      <c r="I592" s="176"/>
    </row>
    <row r="593" spans="5:9">
      <c r="E593" s="175"/>
      <c r="G593" s="175"/>
      <c r="H593" s="175"/>
      <c r="I593" s="176"/>
    </row>
    <row r="594" spans="5:9">
      <c r="E594" s="175"/>
      <c r="G594" s="175"/>
      <c r="H594" s="175"/>
      <c r="I594" s="176"/>
    </row>
    <row r="595" spans="5:9">
      <c r="E595" s="175"/>
      <c r="G595" s="175"/>
      <c r="H595" s="175"/>
      <c r="I595" s="176"/>
    </row>
    <row r="596" spans="5:9">
      <c r="E596" s="175"/>
      <c r="G596" s="175"/>
      <c r="H596" s="175"/>
      <c r="I596" s="176"/>
    </row>
    <row r="597" spans="5:9">
      <c r="E597" s="175"/>
      <c r="G597" s="175"/>
      <c r="H597" s="175"/>
      <c r="I597" s="176"/>
    </row>
    <row r="598" spans="5:9">
      <c r="E598" s="175"/>
      <c r="G598" s="175"/>
      <c r="H598" s="175"/>
      <c r="I598" s="176"/>
    </row>
    <row r="599" spans="5:9">
      <c r="E599" s="175"/>
      <c r="G599" s="175"/>
      <c r="H599" s="175"/>
      <c r="I599" s="176"/>
    </row>
    <row r="600" spans="5:9">
      <c r="E600" s="175"/>
      <c r="G600" s="175"/>
      <c r="H600" s="175"/>
      <c r="I600" s="176"/>
    </row>
    <row r="601" spans="5:9">
      <c r="E601" s="175"/>
      <c r="G601" s="175"/>
      <c r="H601" s="175"/>
      <c r="I601" s="176"/>
    </row>
    <row r="602" spans="5:9">
      <c r="E602" s="175"/>
      <c r="G602" s="175"/>
      <c r="H602" s="175"/>
      <c r="I602" s="176"/>
    </row>
    <row r="603" spans="5:9">
      <c r="E603" s="175"/>
      <c r="G603" s="175"/>
      <c r="H603" s="175"/>
      <c r="I603" s="176"/>
    </row>
    <row r="604" spans="5:9">
      <c r="E604" s="175"/>
      <c r="G604" s="175"/>
      <c r="H604" s="175"/>
      <c r="I604" s="176"/>
    </row>
    <row r="605" spans="5:9">
      <c r="E605" s="175"/>
      <c r="G605" s="175"/>
      <c r="H605" s="175"/>
      <c r="I605" s="176"/>
    </row>
    <row r="606" spans="5:9">
      <c r="E606" s="175"/>
      <c r="G606" s="175"/>
      <c r="H606" s="175"/>
      <c r="I606" s="176"/>
    </row>
    <row r="607" spans="5:9">
      <c r="E607" s="175"/>
      <c r="G607" s="175"/>
      <c r="H607" s="175"/>
      <c r="I607" s="176"/>
    </row>
    <row r="608" spans="5:9">
      <c r="E608" s="175"/>
      <c r="G608" s="175"/>
      <c r="H608" s="175"/>
      <c r="I608" s="176"/>
    </row>
    <row r="609" spans="5:9">
      <c r="E609" s="175"/>
      <c r="G609" s="175"/>
      <c r="H609" s="175"/>
      <c r="I609" s="176"/>
    </row>
    <row r="610" spans="5:9">
      <c r="E610" s="175"/>
      <c r="G610" s="175"/>
      <c r="H610" s="175"/>
      <c r="I610" s="176"/>
    </row>
    <row r="611" spans="5:9">
      <c r="E611" s="175"/>
      <c r="G611" s="175"/>
      <c r="H611" s="175"/>
      <c r="I611" s="176"/>
    </row>
    <row r="612" spans="5:9">
      <c r="E612" s="175"/>
      <c r="G612" s="175"/>
      <c r="H612" s="175"/>
      <c r="I612" s="176"/>
    </row>
    <row r="613" spans="5:9">
      <c r="E613" s="175"/>
      <c r="G613" s="175"/>
      <c r="H613" s="175"/>
      <c r="I613" s="176"/>
    </row>
    <row r="614" spans="5:9">
      <c r="E614" s="175"/>
      <c r="G614" s="175"/>
      <c r="H614" s="175"/>
      <c r="I614" s="176"/>
    </row>
    <row r="615" spans="5:9">
      <c r="E615" s="175"/>
      <c r="G615" s="175"/>
      <c r="H615" s="175"/>
      <c r="I615" s="176"/>
    </row>
    <row r="616" spans="5:9">
      <c r="E616" s="175"/>
      <c r="G616" s="175"/>
      <c r="H616" s="175"/>
      <c r="I616" s="176"/>
    </row>
    <row r="617" spans="5:9">
      <c r="E617" s="175"/>
      <c r="G617" s="175"/>
      <c r="H617" s="175"/>
      <c r="I617" s="176"/>
    </row>
    <row r="618" spans="5:9">
      <c r="E618" s="175"/>
      <c r="G618" s="175"/>
      <c r="H618" s="175"/>
      <c r="I618" s="176"/>
    </row>
    <row r="619" spans="5:9">
      <c r="E619" s="175"/>
      <c r="G619" s="175"/>
      <c r="H619" s="175"/>
      <c r="I619" s="176"/>
    </row>
    <row r="620" spans="5:9">
      <c r="E620" s="175"/>
      <c r="G620" s="175"/>
      <c r="H620" s="175"/>
      <c r="I620" s="176"/>
    </row>
    <row r="621" spans="5:9">
      <c r="E621" s="175"/>
      <c r="G621" s="175"/>
      <c r="H621" s="175"/>
      <c r="I621" s="176"/>
    </row>
    <row r="622" spans="5:9">
      <c r="E622" s="175"/>
      <c r="G622" s="175"/>
      <c r="H622" s="175"/>
      <c r="I622" s="176"/>
    </row>
    <row r="623" spans="5:9">
      <c r="E623" s="175"/>
      <c r="G623" s="175"/>
      <c r="H623" s="175"/>
      <c r="I623" s="176"/>
    </row>
    <row r="624" spans="5:9">
      <c r="E624" s="175"/>
      <c r="G624" s="175"/>
      <c r="H624" s="175"/>
      <c r="I624" s="176"/>
    </row>
    <row r="625" spans="5:9">
      <c r="E625" s="175"/>
      <c r="G625" s="175"/>
      <c r="H625" s="175"/>
      <c r="I625" s="176"/>
    </row>
    <row r="626" spans="5:9">
      <c r="E626" s="175"/>
      <c r="G626" s="175"/>
      <c r="H626" s="175"/>
      <c r="I626" s="176"/>
    </row>
    <row r="627" spans="5:9">
      <c r="E627" s="175"/>
      <c r="G627" s="175"/>
      <c r="H627" s="175"/>
      <c r="I627" s="176"/>
    </row>
    <row r="628" spans="5:9">
      <c r="E628" s="175"/>
      <c r="G628" s="175"/>
      <c r="H628" s="175"/>
      <c r="I628" s="176"/>
    </row>
    <row r="629" spans="5:9">
      <c r="E629" s="175"/>
      <c r="G629" s="175"/>
      <c r="H629" s="175"/>
      <c r="I629" s="176"/>
    </row>
    <row r="630" spans="5:9">
      <c r="E630" s="175"/>
      <c r="G630" s="175"/>
      <c r="H630" s="175"/>
      <c r="I630" s="176"/>
    </row>
    <row r="631" spans="5:9">
      <c r="E631" s="175"/>
      <c r="G631" s="175"/>
      <c r="H631" s="175"/>
      <c r="I631" s="176"/>
    </row>
    <row r="632" spans="5:9">
      <c r="E632" s="175"/>
      <c r="G632" s="175"/>
      <c r="H632" s="175"/>
      <c r="I632" s="176"/>
    </row>
    <row r="633" spans="5:9">
      <c r="E633" s="175"/>
      <c r="G633" s="175"/>
      <c r="H633" s="175"/>
      <c r="I633" s="176"/>
    </row>
    <row r="634" spans="5:9">
      <c r="E634" s="175"/>
      <c r="G634" s="175"/>
      <c r="H634" s="175"/>
      <c r="I634" s="176"/>
    </row>
    <row r="635" spans="5:9">
      <c r="E635" s="175"/>
      <c r="G635" s="175"/>
      <c r="H635" s="175"/>
      <c r="I635" s="176"/>
    </row>
    <row r="636" spans="5:9">
      <c r="E636" s="175"/>
      <c r="G636" s="175"/>
      <c r="H636" s="175"/>
      <c r="I636" s="176"/>
    </row>
    <row r="637" spans="5:9">
      <c r="E637" s="175"/>
      <c r="G637" s="175"/>
      <c r="H637" s="175"/>
      <c r="I637" s="176"/>
    </row>
    <row r="638" spans="5:9">
      <c r="E638" s="175"/>
      <c r="G638" s="175"/>
      <c r="H638" s="175"/>
      <c r="I638" s="176"/>
    </row>
    <row r="639" spans="5:9">
      <c r="E639" s="175"/>
      <c r="G639" s="175"/>
      <c r="H639" s="175"/>
      <c r="I639" s="176"/>
    </row>
    <row r="640" spans="5:9">
      <c r="E640" s="175"/>
      <c r="G640" s="175"/>
      <c r="H640" s="175"/>
      <c r="I640" s="176"/>
    </row>
    <row r="641" spans="5:9">
      <c r="E641" s="175"/>
      <c r="G641" s="175"/>
      <c r="H641" s="175"/>
      <c r="I641" s="176"/>
    </row>
    <row r="642" spans="5:9">
      <c r="E642" s="175"/>
      <c r="G642" s="175"/>
      <c r="H642" s="175"/>
      <c r="I642" s="176"/>
    </row>
    <row r="643" spans="5:9">
      <c r="E643" s="175"/>
      <c r="G643" s="175"/>
      <c r="H643" s="175"/>
      <c r="I643" s="176"/>
    </row>
    <row r="644" spans="5:9">
      <c r="E644" s="175"/>
      <c r="G644" s="175"/>
      <c r="H644" s="175"/>
      <c r="I644" s="176"/>
    </row>
    <row r="645" spans="5:9">
      <c r="E645" s="175"/>
      <c r="G645" s="175"/>
      <c r="H645" s="175"/>
      <c r="I645" s="176"/>
    </row>
    <row r="646" spans="5:9">
      <c r="E646" s="175"/>
      <c r="G646" s="175"/>
      <c r="H646" s="175"/>
      <c r="I646" s="176"/>
    </row>
    <row r="647" spans="5:9">
      <c r="E647" s="175"/>
      <c r="G647" s="175"/>
      <c r="H647" s="175"/>
      <c r="I647" s="176"/>
    </row>
    <row r="648" spans="5:9">
      <c r="E648" s="175"/>
      <c r="G648" s="175"/>
      <c r="H648" s="175"/>
      <c r="I648" s="176"/>
    </row>
    <row r="649" spans="5:9">
      <c r="E649" s="175"/>
      <c r="G649" s="175"/>
      <c r="H649" s="175"/>
      <c r="I649" s="176"/>
    </row>
    <row r="650" spans="5:9">
      <c r="E650" s="175"/>
      <c r="G650" s="175"/>
      <c r="H650" s="175"/>
      <c r="I650" s="176"/>
    </row>
    <row r="651" spans="5:9">
      <c r="E651" s="175"/>
      <c r="G651" s="175"/>
      <c r="H651" s="175"/>
      <c r="I651" s="176"/>
    </row>
    <row r="652" spans="5:9">
      <c r="E652" s="175"/>
      <c r="G652" s="175"/>
      <c r="H652" s="175"/>
      <c r="I652" s="176"/>
    </row>
    <row r="653" spans="5:9">
      <c r="E653" s="175"/>
      <c r="G653" s="175"/>
      <c r="H653" s="175"/>
      <c r="I653" s="176"/>
    </row>
    <row r="654" spans="5:9">
      <c r="E654" s="175"/>
      <c r="G654" s="175"/>
      <c r="H654" s="175"/>
      <c r="I654" s="176"/>
    </row>
    <row r="655" spans="5:9">
      <c r="E655" s="175"/>
      <c r="G655" s="175"/>
      <c r="H655" s="175"/>
      <c r="I655" s="176"/>
    </row>
    <row r="656" spans="5:9">
      <c r="E656" s="175"/>
      <c r="G656" s="175"/>
      <c r="H656" s="175"/>
      <c r="I656" s="176"/>
    </row>
    <row r="657" spans="5:9">
      <c r="E657" s="175"/>
      <c r="G657" s="175"/>
      <c r="H657" s="175"/>
      <c r="I657" s="176"/>
    </row>
    <row r="658" spans="5:9">
      <c r="E658" s="175"/>
      <c r="G658" s="175"/>
      <c r="H658" s="175"/>
      <c r="I658" s="176"/>
    </row>
    <row r="659" spans="5:9">
      <c r="E659" s="175"/>
      <c r="G659" s="175"/>
      <c r="H659" s="175"/>
      <c r="I659" s="176"/>
    </row>
    <row r="660" spans="5:9">
      <c r="E660" s="175"/>
      <c r="G660" s="175"/>
      <c r="H660" s="175"/>
      <c r="I660" s="176"/>
    </row>
    <row r="661" spans="5:9">
      <c r="E661" s="175"/>
      <c r="G661" s="175"/>
      <c r="H661" s="175"/>
      <c r="I661" s="176"/>
    </row>
    <row r="662" spans="5:9">
      <c r="E662" s="175"/>
      <c r="G662" s="175"/>
      <c r="H662" s="175"/>
      <c r="I662" s="176"/>
    </row>
    <row r="663" spans="5:9">
      <c r="E663" s="175"/>
      <c r="G663" s="175"/>
      <c r="H663" s="175"/>
      <c r="I663" s="176"/>
    </row>
    <row r="664" spans="5:9">
      <c r="E664" s="175"/>
      <c r="G664" s="175"/>
      <c r="H664" s="175"/>
      <c r="I664" s="176"/>
    </row>
    <row r="665" spans="5:9">
      <c r="E665" s="175"/>
      <c r="G665" s="175"/>
      <c r="H665" s="175"/>
      <c r="I665" s="176"/>
    </row>
    <row r="666" spans="5:9">
      <c r="E666" s="175"/>
      <c r="G666" s="175"/>
      <c r="H666" s="175"/>
      <c r="I666" s="176"/>
    </row>
    <row r="667" spans="5:9">
      <c r="E667" s="175"/>
      <c r="G667" s="175"/>
      <c r="H667" s="175"/>
      <c r="I667" s="176"/>
    </row>
    <row r="668" spans="5:9">
      <c r="E668" s="175"/>
      <c r="G668" s="175"/>
      <c r="H668" s="175"/>
      <c r="I668" s="176"/>
    </row>
    <row r="669" spans="5:9">
      <c r="E669" s="175"/>
      <c r="G669" s="175"/>
      <c r="H669" s="175"/>
      <c r="I669" s="176"/>
    </row>
    <row r="670" spans="5:9">
      <c r="E670" s="175"/>
      <c r="G670" s="175"/>
      <c r="H670" s="175"/>
      <c r="I670" s="176"/>
    </row>
    <row r="671" spans="5:9">
      <c r="E671" s="175"/>
      <c r="G671" s="175"/>
      <c r="H671" s="175"/>
      <c r="I671" s="176"/>
    </row>
    <row r="672" spans="5:9">
      <c r="E672" s="175"/>
      <c r="G672" s="175"/>
      <c r="H672" s="175"/>
      <c r="I672" s="176"/>
    </row>
    <row r="673" spans="5:9">
      <c r="E673" s="175"/>
      <c r="G673" s="175"/>
      <c r="H673" s="175"/>
      <c r="I673" s="176"/>
    </row>
    <row r="674" spans="5:9">
      <c r="E674" s="175"/>
      <c r="G674" s="175"/>
      <c r="H674" s="175"/>
      <c r="I674" s="176"/>
    </row>
    <row r="675" spans="5:9">
      <c r="E675" s="175"/>
      <c r="G675" s="175"/>
      <c r="H675" s="175"/>
      <c r="I675" s="176"/>
    </row>
    <row r="676" spans="5:9">
      <c r="E676" s="175"/>
      <c r="G676" s="175"/>
      <c r="H676" s="175"/>
      <c r="I676" s="176"/>
    </row>
    <row r="677" spans="5:9">
      <c r="E677" s="175"/>
      <c r="G677" s="175"/>
      <c r="H677" s="175"/>
      <c r="I677" s="176"/>
    </row>
    <row r="678" spans="5:9">
      <c r="E678" s="175"/>
      <c r="G678" s="175"/>
      <c r="H678" s="175"/>
      <c r="I678" s="176"/>
    </row>
    <row r="679" spans="5:9">
      <c r="E679" s="175"/>
      <c r="G679" s="175"/>
      <c r="H679" s="175"/>
      <c r="I679" s="176"/>
    </row>
    <row r="680" spans="5:9">
      <c r="E680" s="175"/>
      <c r="G680" s="175"/>
      <c r="H680" s="175"/>
      <c r="I680" s="176"/>
    </row>
    <row r="681" spans="5:9">
      <c r="E681" s="175"/>
      <c r="G681" s="175"/>
      <c r="H681" s="175"/>
      <c r="I681" s="176"/>
    </row>
    <row r="682" spans="5:9">
      <c r="E682" s="175"/>
      <c r="G682" s="175"/>
      <c r="H682" s="175"/>
      <c r="I682" s="176"/>
    </row>
    <row r="683" spans="5:9">
      <c r="E683" s="175"/>
      <c r="G683" s="175"/>
      <c r="H683" s="175"/>
      <c r="I683" s="176"/>
    </row>
    <row r="684" spans="5:9">
      <c r="E684" s="175"/>
      <c r="G684" s="175"/>
      <c r="H684" s="175"/>
      <c r="I684" s="176"/>
    </row>
    <row r="685" spans="5:9">
      <c r="E685" s="175"/>
      <c r="G685" s="175"/>
      <c r="H685" s="175"/>
      <c r="I685" s="176"/>
    </row>
    <row r="686" spans="5:9">
      <c r="E686" s="175"/>
      <c r="G686" s="175"/>
      <c r="H686" s="175"/>
      <c r="I686" s="176"/>
    </row>
    <row r="687" spans="5:9">
      <c r="E687" s="175"/>
      <c r="G687" s="175"/>
      <c r="H687" s="175"/>
      <c r="I687" s="176"/>
    </row>
    <row r="688" spans="5:9">
      <c r="E688" s="175"/>
      <c r="G688" s="175"/>
      <c r="H688" s="175"/>
      <c r="I688" s="176"/>
    </row>
    <row r="689" spans="5:9">
      <c r="E689" s="175"/>
      <c r="G689" s="175"/>
      <c r="H689" s="175"/>
      <c r="I689" s="176"/>
    </row>
    <row r="690" spans="5:9">
      <c r="E690" s="175"/>
      <c r="G690" s="175"/>
      <c r="H690" s="175"/>
      <c r="I690" s="176"/>
    </row>
    <row r="691" spans="5:9">
      <c r="E691" s="175"/>
      <c r="G691" s="175"/>
      <c r="H691" s="175"/>
      <c r="I691" s="176"/>
    </row>
    <row r="692" spans="5:9">
      <c r="E692" s="175"/>
      <c r="G692" s="175"/>
      <c r="H692" s="175"/>
      <c r="I692" s="176"/>
    </row>
    <row r="693" spans="5:9">
      <c r="E693" s="175"/>
      <c r="G693" s="175"/>
      <c r="H693" s="175"/>
      <c r="I693" s="176"/>
    </row>
    <row r="694" spans="5:9">
      <c r="E694" s="175"/>
      <c r="G694" s="175"/>
      <c r="H694" s="175"/>
      <c r="I694" s="176"/>
    </row>
    <row r="695" spans="5:9">
      <c r="E695" s="175"/>
      <c r="G695" s="175"/>
      <c r="H695" s="175"/>
      <c r="I695" s="176"/>
    </row>
    <row r="696" spans="5:9">
      <c r="E696" s="175"/>
      <c r="G696" s="175"/>
      <c r="H696" s="175"/>
      <c r="I696" s="176"/>
    </row>
    <row r="697" spans="5:9">
      <c r="E697" s="175"/>
      <c r="G697" s="175"/>
      <c r="H697" s="175"/>
      <c r="I697" s="176"/>
    </row>
    <row r="698" spans="5:9">
      <c r="E698" s="175"/>
      <c r="G698" s="175"/>
      <c r="H698" s="175"/>
      <c r="I698" s="176"/>
    </row>
    <row r="699" spans="5:9">
      <c r="E699" s="175"/>
      <c r="G699" s="175"/>
      <c r="H699" s="175"/>
      <c r="I699" s="176"/>
    </row>
    <row r="700" spans="5:9">
      <c r="E700" s="175"/>
      <c r="G700" s="175"/>
      <c r="H700" s="175"/>
      <c r="I700" s="176"/>
    </row>
    <row r="701" spans="5:9">
      <c r="E701" s="175"/>
      <c r="G701" s="175"/>
      <c r="H701" s="175"/>
      <c r="I701" s="176"/>
    </row>
    <row r="702" spans="5:9">
      <c r="E702" s="175"/>
      <c r="G702" s="175"/>
      <c r="H702" s="175"/>
      <c r="I702" s="176"/>
    </row>
    <row r="703" spans="5:9">
      <c r="E703" s="175"/>
      <c r="G703" s="175"/>
      <c r="H703" s="175"/>
      <c r="I703" s="176"/>
    </row>
    <row r="704" spans="5:9">
      <c r="E704" s="175"/>
      <c r="G704" s="175"/>
      <c r="H704" s="175"/>
      <c r="I704" s="176"/>
    </row>
    <row r="705" spans="5:9">
      <c r="E705" s="175"/>
      <c r="G705" s="175"/>
      <c r="H705" s="175"/>
      <c r="I705" s="176"/>
    </row>
    <row r="706" spans="5:9">
      <c r="E706" s="175"/>
      <c r="G706" s="175"/>
      <c r="H706" s="175"/>
      <c r="I706" s="176"/>
    </row>
    <row r="707" spans="5:9">
      <c r="E707" s="175"/>
      <c r="G707" s="175"/>
      <c r="H707" s="175"/>
      <c r="I707" s="176"/>
    </row>
    <row r="708" spans="5:9">
      <c r="E708" s="175"/>
      <c r="G708" s="175"/>
      <c r="H708" s="175"/>
      <c r="I708" s="176"/>
    </row>
    <row r="709" spans="5:9">
      <c r="E709" s="175"/>
      <c r="G709" s="175"/>
      <c r="H709" s="175"/>
      <c r="I709" s="176"/>
    </row>
    <row r="710" spans="5:9">
      <c r="E710" s="175"/>
      <c r="G710" s="175"/>
      <c r="H710" s="175"/>
      <c r="I710" s="176"/>
    </row>
    <row r="711" spans="5:9">
      <c r="E711" s="175"/>
      <c r="G711" s="175"/>
      <c r="H711" s="175"/>
      <c r="I711" s="176"/>
    </row>
    <row r="712" spans="5:9">
      <c r="E712" s="175"/>
      <c r="G712" s="175"/>
      <c r="H712" s="175"/>
      <c r="I712" s="176"/>
    </row>
    <row r="713" spans="5:9">
      <c r="E713" s="175"/>
      <c r="G713" s="175"/>
      <c r="H713" s="175"/>
      <c r="I713" s="176"/>
    </row>
    <row r="714" spans="5:9">
      <c r="E714" s="175"/>
      <c r="G714" s="175"/>
      <c r="H714" s="175"/>
      <c r="I714" s="176"/>
    </row>
    <row r="715" spans="5:9">
      <c r="E715" s="175"/>
      <c r="G715" s="175"/>
      <c r="H715" s="175"/>
      <c r="I715" s="176"/>
    </row>
    <row r="716" spans="5:9">
      <c r="E716" s="175"/>
      <c r="G716" s="175"/>
      <c r="H716" s="175"/>
      <c r="I716" s="176"/>
    </row>
    <row r="717" spans="5:9">
      <c r="E717" s="175"/>
      <c r="G717" s="175"/>
      <c r="H717" s="175"/>
      <c r="I717" s="176"/>
    </row>
    <row r="718" spans="5:9">
      <c r="E718" s="175"/>
      <c r="G718" s="175"/>
      <c r="H718" s="175"/>
      <c r="I718" s="176"/>
    </row>
    <row r="719" spans="5:9">
      <c r="E719" s="175"/>
      <c r="G719" s="175"/>
      <c r="H719" s="175"/>
      <c r="I719" s="176"/>
    </row>
    <row r="720" spans="5:9">
      <c r="E720" s="175"/>
      <c r="G720" s="175"/>
      <c r="H720" s="175"/>
      <c r="I720" s="176"/>
    </row>
    <row r="721" spans="5:9">
      <c r="E721" s="175"/>
      <c r="G721" s="175"/>
      <c r="H721" s="175"/>
      <c r="I721" s="176"/>
    </row>
    <row r="722" spans="5:9">
      <c r="E722" s="175"/>
      <c r="G722" s="175"/>
      <c r="H722" s="175"/>
      <c r="I722" s="176"/>
    </row>
    <row r="723" spans="5:9">
      <c r="E723" s="175"/>
      <c r="G723" s="175"/>
      <c r="H723" s="175"/>
      <c r="I723" s="176"/>
    </row>
    <row r="724" spans="5:9">
      <c r="E724" s="175"/>
      <c r="G724" s="175"/>
      <c r="H724" s="175"/>
      <c r="I724" s="176"/>
    </row>
    <row r="725" spans="5:9">
      <c r="E725" s="175"/>
      <c r="G725" s="175"/>
      <c r="H725" s="175"/>
      <c r="I725" s="176"/>
    </row>
    <row r="726" spans="5:9">
      <c r="E726" s="175"/>
      <c r="G726" s="175"/>
      <c r="H726" s="175"/>
      <c r="I726" s="176"/>
    </row>
    <row r="727" spans="5:9">
      <c r="E727" s="175"/>
      <c r="G727" s="175"/>
      <c r="H727" s="175"/>
      <c r="I727" s="176"/>
    </row>
    <row r="728" spans="5:9">
      <c r="E728" s="175"/>
      <c r="G728" s="175"/>
      <c r="H728" s="175"/>
      <c r="I728" s="176"/>
    </row>
    <row r="729" spans="5:9">
      <c r="E729" s="175"/>
      <c r="G729" s="175"/>
      <c r="H729" s="175"/>
      <c r="I729" s="176"/>
    </row>
    <row r="730" spans="5:9">
      <c r="E730" s="175"/>
      <c r="G730" s="175"/>
      <c r="H730" s="175"/>
      <c r="I730" s="176"/>
    </row>
    <row r="731" spans="5:9">
      <c r="E731" s="175"/>
      <c r="G731" s="175"/>
      <c r="H731" s="175"/>
      <c r="I731" s="176"/>
    </row>
    <row r="732" spans="5:9">
      <c r="E732" s="175"/>
      <c r="G732" s="175"/>
      <c r="H732" s="175"/>
      <c r="I732" s="176"/>
    </row>
    <row r="733" spans="5:9">
      <c r="E733" s="175"/>
      <c r="G733" s="175"/>
      <c r="H733" s="175"/>
      <c r="I733" s="176"/>
    </row>
    <row r="734" spans="5:9">
      <c r="E734" s="175"/>
      <c r="G734" s="175"/>
      <c r="H734" s="175"/>
      <c r="I734" s="176"/>
    </row>
    <row r="735" spans="5:9">
      <c r="E735" s="175"/>
      <c r="G735" s="175"/>
      <c r="H735" s="175"/>
      <c r="I735" s="176"/>
    </row>
    <row r="736" spans="5:9">
      <c r="E736" s="175"/>
      <c r="G736" s="175"/>
      <c r="H736" s="175"/>
      <c r="I736" s="176"/>
    </row>
    <row r="737" spans="5:9">
      <c r="E737" s="175"/>
      <c r="G737" s="175"/>
      <c r="H737" s="175"/>
      <c r="I737" s="176"/>
    </row>
    <row r="738" spans="5:9">
      <c r="E738" s="175"/>
      <c r="G738" s="175"/>
      <c r="H738" s="175"/>
      <c r="I738" s="176"/>
    </row>
    <row r="739" spans="5:9">
      <c r="E739" s="175"/>
      <c r="G739" s="175"/>
      <c r="H739" s="175"/>
      <c r="I739" s="176"/>
    </row>
    <row r="740" spans="5:9">
      <c r="E740" s="175"/>
      <c r="G740" s="175"/>
      <c r="H740" s="175"/>
      <c r="I740" s="176"/>
    </row>
    <row r="741" spans="5:9">
      <c r="E741" s="175"/>
      <c r="G741" s="175"/>
      <c r="H741" s="175"/>
      <c r="I741" s="176"/>
    </row>
    <row r="742" spans="5:9">
      <c r="E742" s="175"/>
      <c r="G742" s="175"/>
      <c r="H742" s="175"/>
      <c r="I742" s="176"/>
    </row>
    <row r="743" spans="5:9">
      <c r="E743" s="175"/>
      <c r="G743" s="175"/>
      <c r="H743" s="175"/>
      <c r="I743" s="176"/>
    </row>
    <row r="744" spans="5:9">
      <c r="E744" s="175"/>
      <c r="G744" s="175"/>
      <c r="H744" s="175"/>
      <c r="I744" s="176"/>
    </row>
    <row r="745" spans="5:9">
      <c r="E745" s="175"/>
      <c r="G745" s="175"/>
      <c r="H745" s="175"/>
      <c r="I745" s="176"/>
    </row>
    <row r="746" spans="5:9">
      <c r="E746" s="175"/>
      <c r="G746" s="175"/>
      <c r="H746" s="175"/>
      <c r="I746" s="176"/>
    </row>
    <row r="747" spans="5:9">
      <c r="E747" s="175"/>
      <c r="G747" s="175"/>
      <c r="H747" s="175"/>
      <c r="I747" s="176"/>
    </row>
    <row r="748" spans="5:9">
      <c r="E748" s="175"/>
      <c r="G748" s="175"/>
      <c r="H748" s="175"/>
      <c r="I748" s="176"/>
    </row>
    <row r="749" spans="5:9">
      <c r="E749" s="175"/>
      <c r="G749" s="175"/>
      <c r="H749" s="175"/>
      <c r="I749" s="176"/>
    </row>
    <row r="750" spans="5:9">
      <c r="E750" s="175"/>
      <c r="G750" s="175"/>
      <c r="H750" s="175"/>
      <c r="I750" s="176"/>
    </row>
    <row r="751" spans="5:9">
      <c r="E751" s="175"/>
      <c r="G751" s="175"/>
      <c r="H751" s="175"/>
      <c r="I751" s="176"/>
    </row>
    <row r="752" spans="5:9">
      <c r="E752" s="175"/>
      <c r="G752" s="175"/>
      <c r="H752" s="175"/>
      <c r="I752" s="176"/>
    </row>
    <row r="753" spans="5:9">
      <c r="E753" s="175"/>
      <c r="G753" s="175"/>
      <c r="H753" s="175"/>
      <c r="I753" s="176"/>
    </row>
    <row r="754" spans="5:9">
      <c r="E754" s="175"/>
      <c r="G754" s="175"/>
      <c r="H754" s="175"/>
      <c r="I754" s="176"/>
    </row>
    <row r="755" spans="5:9">
      <c r="E755" s="175"/>
      <c r="G755" s="175"/>
      <c r="H755" s="175"/>
      <c r="I755" s="176"/>
    </row>
    <row r="756" spans="5:9">
      <c r="E756" s="175"/>
      <c r="G756" s="175"/>
      <c r="H756" s="175"/>
      <c r="I756" s="176"/>
    </row>
    <row r="757" spans="5:9">
      <c r="E757" s="175"/>
      <c r="G757" s="175"/>
      <c r="H757" s="175"/>
      <c r="I757" s="176"/>
    </row>
    <row r="758" spans="5:9">
      <c r="E758" s="175"/>
      <c r="G758" s="175"/>
      <c r="H758" s="175"/>
      <c r="I758" s="176"/>
    </row>
    <row r="759" spans="5:9">
      <c r="E759" s="175"/>
      <c r="G759" s="175"/>
      <c r="H759" s="175"/>
      <c r="I759" s="176"/>
    </row>
    <row r="760" spans="5:9">
      <c r="E760" s="175"/>
      <c r="G760" s="175"/>
      <c r="H760" s="175"/>
      <c r="I760" s="176"/>
    </row>
    <row r="761" spans="5:9">
      <c r="E761" s="175"/>
      <c r="G761" s="175"/>
      <c r="H761" s="175"/>
      <c r="I761" s="176"/>
    </row>
    <row r="762" spans="5:9">
      <c r="E762" s="175"/>
      <c r="G762" s="175"/>
      <c r="H762" s="175"/>
      <c r="I762" s="176"/>
    </row>
    <row r="763" spans="5:9">
      <c r="E763" s="175"/>
      <c r="G763" s="175"/>
      <c r="H763" s="175"/>
      <c r="I763" s="176"/>
    </row>
    <row r="764" spans="5:9">
      <c r="E764" s="175"/>
      <c r="G764" s="175"/>
      <c r="H764" s="175"/>
      <c r="I764" s="176"/>
    </row>
    <row r="765" spans="5:9">
      <c r="E765" s="175"/>
      <c r="G765" s="175"/>
      <c r="H765" s="175"/>
      <c r="I765" s="176"/>
    </row>
    <row r="766" spans="5:9">
      <c r="E766" s="175"/>
      <c r="G766" s="175"/>
      <c r="H766" s="175"/>
      <c r="I766" s="176"/>
    </row>
    <row r="767" spans="5:9">
      <c r="E767" s="175"/>
      <c r="G767" s="175"/>
      <c r="H767" s="175"/>
      <c r="I767" s="176"/>
    </row>
    <row r="768" spans="5:9">
      <c r="E768" s="175"/>
      <c r="G768" s="175"/>
      <c r="H768" s="175"/>
      <c r="I768" s="176"/>
    </row>
    <row r="769" spans="5:9">
      <c r="E769" s="175"/>
      <c r="G769" s="175"/>
      <c r="H769" s="175"/>
      <c r="I769" s="176"/>
    </row>
    <row r="770" spans="5:9">
      <c r="E770" s="175"/>
      <c r="G770" s="175"/>
      <c r="H770" s="175"/>
      <c r="I770" s="176"/>
    </row>
    <row r="771" spans="5:9">
      <c r="E771" s="175"/>
      <c r="G771" s="175"/>
      <c r="H771" s="175"/>
      <c r="I771" s="176"/>
    </row>
    <row r="772" spans="5:9">
      <c r="E772" s="175"/>
      <c r="G772" s="175"/>
      <c r="H772" s="175"/>
      <c r="I772" s="176"/>
    </row>
    <row r="773" spans="5:9">
      <c r="E773" s="175"/>
      <c r="G773" s="175"/>
      <c r="H773" s="175"/>
      <c r="I773" s="176"/>
    </row>
    <row r="774" spans="5:9">
      <c r="E774" s="175"/>
      <c r="G774" s="175"/>
      <c r="H774" s="175"/>
      <c r="I774" s="176"/>
    </row>
    <row r="775" spans="5:9">
      <c r="E775" s="175"/>
      <c r="G775" s="175"/>
      <c r="H775" s="175"/>
      <c r="I775" s="176"/>
    </row>
    <row r="776" spans="5:9">
      <c r="E776" s="175"/>
      <c r="G776" s="175"/>
      <c r="H776" s="175"/>
      <c r="I776" s="176"/>
    </row>
    <row r="777" spans="5:9">
      <c r="E777" s="175"/>
      <c r="G777" s="175"/>
      <c r="H777" s="175"/>
      <c r="I777" s="176"/>
    </row>
    <row r="778" spans="5:9">
      <c r="E778" s="175"/>
      <c r="G778" s="175"/>
      <c r="H778" s="175"/>
      <c r="I778" s="176"/>
    </row>
    <row r="779" spans="5:9">
      <c r="E779" s="175"/>
      <c r="G779" s="175"/>
      <c r="H779" s="175"/>
      <c r="I779" s="176"/>
    </row>
    <row r="780" spans="5:9">
      <c r="E780" s="175"/>
      <c r="G780" s="175"/>
      <c r="H780" s="175"/>
      <c r="I780" s="176"/>
    </row>
    <row r="781" spans="5:9">
      <c r="E781" s="175"/>
      <c r="G781" s="175"/>
      <c r="H781" s="175"/>
      <c r="I781" s="176"/>
    </row>
    <row r="782" spans="5:9">
      <c r="E782" s="175"/>
      <c r="G782" s="175"/>
      <c r="H782" s="175"/>
      <c r="I782" s="176"/>
    </row>
    <row r="783" spans="5:9">
      <c r="E783" s="175"/>
      <c r="G783" s="175"/>
      <c r="H783" s="175"/>
      <c r="I783" s="176"/>
    </row>
    <row r="784" spans="5:9">
      <c r="E784" s="175"/>
      <c r="G784" s="175"/>
      <c r="H784" s="175"/>
      <c r="I784" s="176"/>
    </row>
    <row r="785" spans="5:9">
      <c r="E785" s="175"/>
      <c r="G785" s="175"/>
      <c r="H785" s="175"/>
      <c r="I785" s="176"/>
    </row>
    <row r="786" spans="5:9">
      <c r="E786" s="175"/>
      <c r="G786" s="175"/>
      <c r="H786" s="175"/>
      <c r="I786" s="176"/>
    </row>
    <row r="787" spans="5:9">
      <c r="E787" s="175"/>
      <c r="G787" s="175"/>
      <c r="H787" s="175"/>
      <c r="I787" s="176"/>
    </row>
    <row r="788" spans="5:9">
      <c r="E788" s="175"/>
      <c r="G788" s="175"/>
      <c r="H788" s="175"/>
      <c r="I788" s="176"/>
    </row>
    <row r="789" spans="5:9">
      <c r="E789" s="175"/>
      <c r="G789" s="175"/>
      <c r="H789" s="175"/>
      <c r="I789" s="176"/>
    </row>
    <row r="790" spans="5:9">
      <c r="E790" s="175"/>
      <c r="G790" s="175"/>
      <c r="H790" s="175"/>
      <c r="I790" s="176"/>
    </row>
    <row r="791" spans="5:9">
      <c r="E791" s="175"/>
      <c r="G791" s="175"/>
      <c r="H791" s="175"/>
      <c r="I791" s="176"/>
    </row>
    <row r="792" spans="5:9">
      <c r="E792" s="175"/>
      <c r="G792" s="175"/>
      <c r="H792" s="175"/>
      <c r="I792" s="176"/>
    </row>
    <row r="793" spans="5:9">
      <c r="E793" s="175"/>
      <c r="G793" s="175"/>
      <c r="H793" s="175"/>
      <c r="I793" s="176"/>
    </row>
    <row r="794" spans="5:9">
      <c r="E794" s="175"/>
      <c r="G794" s="175"/>
      <c r="H794" s="175"/>
      <c r="I794" s="176"/>
    </row>
    <row r="795" spans="5:9">
      <c r="E795" s="175"/>
      <c r="G795" s="175"/>
      <c r="H795" s="175"/>
      <c r="I795" s="176"/>
    </row>
    <row r="796" spans="5:9">
      <c r="E796" s="175"/>
      <c r="G796" s="175"/>
      <c r="H796" s="175"/>
      <c r="I796" s="176"/>
    </row>
    <row r="797" spans="5:9">
      <c r="E797" s="175"/>
      <c r="G797" s="175"/>
      <c r="H797" s="175"/>
      <c r="I797" s="176"/>
    </row>
    <row r="798" spans="5:9">
      <c r="E798" s="175"/>
      <c r="G798" s="175"/>
      <c r="H798" s="175"/>
      <c r="I798" s="176"/>
    </row>
    <row r="799" spans="5:9">
      <c r="E799" s="175"/>
      <c r="G799" s="175"/>
      <c r="H799" s="175"/>
      <c r="I799" s="176"/>
    </row>
    <row r="800" spans="5:9">
      <c r="E800" s="175"/>
      <c r="G800" s="175"/>
      <c r="H800" s="175"/>
      <c r="I800" s="176"/>
    </row>
    <row r="801" spans="5:9">
      <c r="E801" s="175"/>
      <c r="G801" s="175"/>
      <c r="H801" s="175"/>
      <c r="I801" s="176"/>
    </row>
    <row r="802" spans="5:9">
      <c r="E802" s="175"/>
      <c r="G802" s="175"/>
      <c r="H802" s="175"/>
      <c r="I802" s="176"/>
    </row>
    <row r="803" spans="5:9">
      <c r="E803" s="175"/>
      <c r="G803" s="175"/>
      <c r="H803" s="175"/>
      <c r="I803" s="176"/>
    </row>
    <row r="804" spans="5:9">
      <c r="E804" s="175"/>
      <c r="G804" s="175"/>
      <c r="H804" s="175"/>
      <c r="I804" s="176"/>
    </row>
    <row r="805" spans="5:9">
      <c r="E805" s="175"/>
      <c r="G805" s="175"/>
      <c r="H805" s="175"/>
      <c r="I805" s="176"/>
    </row>
    <row r="806" spans="5:9">
      <c r="E806" s="175"/>
      <c r="G806" s="175"/>
      <c r="H806" s="175"/>
      <c r="I806" s="176"/>
    </row>
    <row r="807" spans="5:9">
      <c r="E807" s="175"/>
      <c r="G807" s="175"/>
      <c r="H807" s="175"/>
      <c r="I807" s="176"/>
    </row>
    <row r="808" spans="5:9">
      <c r="E808" s="175"/>
      <c r="G808" s="175"/>
      <c r="H808" s="175"/>
      <c r="I808" s="176"/>
    </row>
    <row r="809" spans="5:9">
      <c r="E809" s="175"/>
      <c r="G809" s="175"/>
      <c r="H809" s="175"/>
      <c r="I809" s="176"/>
    </row>
    <row r="810" spans="5:9">
      <c r="E810" s="175"/>
      <c r="G810" s="175"/>
      <c r="H810" s="175"/>
      <c r="I810" s="176"/>
    </row>
    <row r="811" spans="5:9">
      <c r="E811" s="175"/>
      <c r="G811" s="175"/>
      <c r="H811" s="175"/>
      <c r="I811" s="176"/>
    </row>
    <row r="812" spans="5:9">
      <c r="E812" s="175"/>
      <c r="G812" s="175"/>
      <c r="H812" s="175"/>
      <c r="I812" s="176"/>
    </row>
    <row r="813" spans="5:9">
      <c r="E813" s="175"/>
      <c r="G813" s="175"/>
      <c r="H813" s="175"/>
      <c r="I813" s="176"/>
    </row>
    <row r="814" spans="5:9">
      <c r="E814" s="175"/>
      <c r="G814" s="175"/>
      <c r="H814" s="175"/>
      <c r="I814" s="176"/>
    </row>
    <row r="815" spans="5:9">
      <c r="E815" s="175"/>
      <c r="G815" s="175"/>
      <c r="H815" s="175"/>
      <c r="I815" s="176"/>
    </row>
    <row r="816" spans="5:9">
      <c r="E816" s="175"/>
      <c r="G816" s="175"/>
      <c r="H816" s="175"/>
      <c r="I816" s="176"/>
    </row>
    <row r="817" spans="5:9">
      <c r="E817" s="175"/>
      <c r="G817" s="175"/>
      <c r="H817" s="175"/>
      <c r="I817" s="176"/>
    </row>
    <row r="818" spans="5:9">
      <c r="E818" s="175"/>
      <c r="G818" s="175"/>
      <c r="H818" s="175"/>
      <c r="I818" s="176"/>
    </row>
    <row r="819" spans="5:9">
      <c r="E819" s="175"/>
      <c r="G819" s="175"/>
      <c r="H819" s="175"/>
      <c r="I819" s="176"/>
    </row>
    <row r="820" spans="5:9">
      <c r="E820" s="175"/>
      <c r="G820" s="175"/>
      <c r="H820" s="175"/>
      <c r="I820" s="176"/>
    </row>
    <row r="821" spans="5:9">
      <c r="E821" s="175"/>
      <c r="G821" s="175"/>
      <c r="H821" s="175"/>
      <c r="I821" s="176"/>
    </row>
    <row r="822" spans="5:9">
      <c r="E822" s="175"/>
      <c r="G822" s="175"/>
      <c r="H822" s="175"/>
      <c r="I822" s="176"/>
    </row>
    <row r="823" spans="5:9">
      <c r="E823" s="175"/>
      <c r="G823" s="175"/>
      <c r="H823" s="175"/>
      <c r="I823" s="176"/>
    </row>
    <row r="824" spans="5:9">
      <c r="E824" s="175"/>
      <c r="G824" s="175"/>
      <c r="H824" s="175"/>
      <c r="I824" s="176"/>
    </row>
    <row r="825" spans="5:9">
      <c r="E825" s="175"/>
      <c r="G825" s="175"/>
      <c r="H825" s="175"/>
      <c r="I825" s="176"/>
    </row>
    <row r="826" spans="5:9">
      <c r="E826" s="175"/>
      <c r="G826" s="175"/>
      <c r="H826" s="175"/>
      <c r="I826" s="176"/>
    </row>
    <row r="827" spans="5:9">
      <c r="E827" s="175"/>
      <c r="G827" s="175"/>
      <c r="H827" s="175"/>
      <c r="I827" s="176"/>
    </row>
    <row r="828" spans="5:9">
      <c r="E828" s="175"/>
      <c r="G828" s="175"/>
      <c r="H828" s="175"/>
      <c r="I828" s="176"/>
    </row>
    <row r="829" spans="5:9">
      <c r="E829" s="175"/>
      <c r="G829" s="175"/>
      <c r="H829" s="175"/>
      <c r="I829" s="176"/>
    </row>
    <row r="830" spans="5:9">
      <c r="E830" s="175"/>
      <c r="G830" s="175"/>
      <c r="H830" s="175"/>
      <c r="I830" s="176"/>
    </row>
    <row r="831" spans="5:9">
      <c r="E831" s="175"/>
      <c r="G831" s="175"/>
      <c r="H831" s="175"/>
      <c r="I831" s="176"/>
    </row>
    <row r="832" spans="5:9">
      <c r="E832" s="175"/>
      <c r="G832" s="175"/>
      <c r="H832" s="175"/>
      <c r="I832" s="176"/>
    </row>
    <row r="833" spans="5:9">
      <c r="E833" s="175"/>
      <c r="G833" s="175"/>
      <c r="H833" s="175"/>
      <c r="I833" s="176"/>
    </row>
    <row r="834" spans="5:9">
      <c r="E834" s="175"/>
      <c r="G834" s="175"/>
      <c r="H834" s="175"/>
      <c r="I834" s="176"/>
    </row>
    <row r="835" spans="5:9">
      <c r="E835" s="175"/>
      <c r="G835" s="175"/>
      <c r="H835" s="175"/>
      <c r="I835" s="176"/>
    </row>
    <row r="836" spans="5:9">
      <c r="E836" s="175"/>
      <c r="G836" s="175"/>
      <c r="H836" s="175"/>
      <c r="I836" s="176"/>
    </row>
    <row r="837" spans="5:9">
      <c r="E837" s="175"/>
      <c r="G837" s="175"/>
      <c r="H837" s="175"/>
      <c r="I837" s="176"/>
    </row>
    <row r="838" spans="5:9">
      <c r="E838" s="175"/>
      <c r="G838" s="175"/>
      <c r="H838" s="175"/>
      <c r="I838" s="176"/>
    </row>
    <row r="839" spans="5:9">
      <c r="E839" s="175"/>
      <c r="G839" s="175"/>
      <c r="H839" s="175"/>
      <c r="I839" s="176"/>
    </row>
    <row r="840" spans="5:9">
      <c r="E840" s="175"/>
      <c r="G840" s="175"/>
      <c r="H840" s="175"/>
      <c r="I840" s="176"/>
    </row>
    <row r="841" spans="5:9">
      <c r="E841" s="175"/>
      <c r="G841" s="175"/>
      <c r="H841" s="175"/>
      <c r="I841" s="176"/>
    </row>
    <row r="842" spans="5:9">
      <c r="E842" s="175"/>
      <c r="G842" s="175"/>
      <c r="H842" s="175"/>
      <c r="I842" s="176"/>
    </row>
    <row r="843" spans="5:9">
      <c r="E843" s="175"/>
      <c r="G843" s="175"/>
      <c r="H843" s="175"/>
      <c r="I843" s="176"/>
    </row>
    <row r="844" spans="5:9">
      <c r="E844" s="175"/>
      <c r="G844" s="175"/>
      <c r="H844" s="175"/>
      <c r="I844" s="176"/>
    </row>
    <row r="845" spans="5:9">
      <c r="E845" s="175"/>
      <c r="G845" s="175"/>
      <c r="H845" s="175"/>
      <c r="I845" s="176"/>
    </row>
    <row r="846" spans="5:9">
      <c r="E846" s="175"/>
      <c r="G846" s="175"/>
      <c r="H846" s="175"/>
      <c r="I846" s="176"/>
    </row>
    <row r="847" spans="5:9">
      <c r="E847" s="175"/>
      <c r="G847" s="175"/>
      <c r="H847" s="175"/>
      <c r="I847" s="176"/>
    </row>
    <row r="848" spans="5:9">
      <c r="E848" s="175"/>
      <c r="G848" s="175"/>
      <c r="H848" s="175"/>
      <c r="I848" s="176"/>
    </row>
    <row r="849" spans="5:9">
      <c r="E849" s="175"/>
      <c r="G849" s="175"/>
      <c r="H849" s="175"/>
      <c r="I849" s="176"/>
    </row>
    <row r="850" spans="5:9">
      <c r="E850" s="175"/>
      <c r="G850" s="175"/>
      <c r="H850" s="175"/>
      <c r="I850" s="176"/>
    </row>
    <row r="851" spans="5:9">
      <c r="E851" s="175"/>
      <c r="G851" s="175"/>
      <c r="H851" s="175"/>
      <c r="I851" s="176"/>
    </row>
    <row r="852" spans="5:9">
      <c r="E852" s="175"/>
      <c r="G852" s="175"/>
      <c r="H852" s="175"/>
      <c r="I852" s="176"/>
    </row>
    <row r="853" spans="5:9">
      <c r="E853" s="175"/>
      <c r="G853" s="175"/>
      <c r="H853" s="175"/>
      <c r="I853" s="176"/>
    </row>
    <row r="854" spans="5:9">
      <c r="E854" s="175"/>
      <c r="G854" s="175"/>
      <c r="H854" s="175"/>
      <c r="I854" s="176"/>
    </row>
    <row r="855" spans="5:9">
      <c r="E855" s="175"/>
      <c r="G855" s="175"/>
      <c r="H855" s="175"/>
      <c r="I855" s="176"/>
    </row>
    <row r="856" spans="5:9">
      <c r="E856" s="175"/>
      <c r="G856" s="175"/>
      <c r="H856" s="175"/>
      <c r="I856" s="176"/>
    </row>
    <row r="857" spans="5:9">
      <c r="E857" s="175"/>
      <c r="G857" s="175"/>
      <c r="H857" s="175"/>
      <c r="I857" s="176"/>
    </row>
    <row r="858" spans="5:9">
      <c r="E858" s="175"/>
      <c r="G858" s="175"/>
      <c r="H858" s="175"/>
      <c r="I858" s="176"/>
    </row>
    <row r="859" spans="5:9">
      <c r="E859" s="175"/>
      <c r="G859" s="175"/>
      <c r="H859" s="175"/>
      <c r="I859" s="176"/>
    </row>
    <row r="860" spans="5:9">
      <c r="E860" s="175"/>
      <c r="G860" s="175"/>
      <c r="H860" s="175"/>
      <c r="I860" s="176"/>
    </row>
    <row r="861" spans="5:9">
      <c r="E861" s="175"/>
      <c r="G861" s="175"/>
      <c r="H861" s="175"/>
      <c r="I861" s="176"/>
    </row>
    <row r="862" spans="5:9">
      <c r="E862" s="175"/>
      <c r="G862" s="175"/>
      <c r="H862" s="175"/>
      <c r="I862" s="176"/>
    </row>
    <row r="863" spans="5:9">
      <c r="E863" s="175"/>
      <c r="G863" s="175"/>
      <c r="H863" s="175"/>
      <c r="I863" s="176"/>
    </row>
    <row r="864" spans="5:9">
      <c r="E864" s="175"/>
      <c r="G864" s="175"/>
      <c r="H864" s="175"/>
      <c r="I864" s="176"/>
    </row>
    <row r="865" spans="5:9">
      <c r="E865" s="175"/>
      <c r="G865" s="175"/>
      <c r="H865" s="175"/>
      <c r="I865" s="176"/>
    </row>
    <row r="866" spans="5:9">
      <c r="E866" s="175"/>
      <c r="G866" s="175"/>
      <c r="H866" s="175"/>
      <c r="I866" s="176"/>
    </row>
    <row r="867" spans="5:9">
      <c r="E867" s="175"/>
      <c r="G867" s="175"/>
      <c r="H867" s="175"/>
      <c r="I867" s="176"/>
    </row>
    <row r="868" spans="5:9">
      <c r="E868" s="175"/>
      <c r="G868" s="175"/>
      <c r="H868" s="175"/>
      <c r="I868" s="176"/>
    </row>
    <row r="869" spans="5:9">
      <c r="E869" s="175"/>
      <c r="G869" s="175"/>
      <c r="H869" s="175"/>
      <c r="I869" s="176"/>
    </row>
    <row r="870" spans="5:9">
      <c r="E870" s="175"/>
      <c r="G870" s="175"/>
      <c r="H870" s="175"/>
      <c r="I870" s="176"/>
    </row>
    <row r="871" spans="5:9">
      <c r="E871" s="175"/>
      <c r="G871" s="175"/>
      <c r="H871" s="175"/>
      <c r="I871" s="176"/>
    </row>
    <row r="872" spans="5:9">
      <c r="E872" s="175"/>
      <c r="G872" s="175"/>
      <c r="H872" s="175"/>
      <c r="I872" s="176"/>
    </row>
    <row r="873" spans="5:9">
      <c r="E873" s="175"/>
      <c r="G873" s="175"/>
      <c r="H873" s="175"/>
      <c r="I873" s="176"/>
    </row>
    <row r="874" spans="5:9">
      <c r="E874" s="175"/>
      <c r="G874" s="175"/>
      <c r="H874" s="175"/>
      <c r="I874" s="176"/>
    </row>
    <row r="875" spans="5:9">
      <c r="E875" s="175"/>
      <c r="G875" s="175"/>
      <c r="H875" s="175"/>
      <c r="I875" s="176"/>
    </row>
    <row r="876" spans="5:9">
      <c r="E876" s="175"/>
      <c r="G876" s="175"/>
      <c r="H876" s="175"/>
      <c r="I876" s="176"/>
    </row>
    <row r="877" spans="5:9">
      <c r="E877" s="175"/>
      <c r="G877" s="175"/>
      <c r="H877" s="175"/>
      <c r="I877" s="176"/>
    </row>
    <row r="878" spans="5:9">
      <c r="E878" s="175"/>
      <c r="G878" s="175"/>
      <c r="H878" s="175"/>
      <c r="I878" s="176"/>
    </row>
    <row r="879" spans="5:9">
      <c r="E879" s="175"/>
      <c r="G879" s="175"/>
      <c r="H879" s="175"/>
      <c r="I879" s="176"/>
    </row>
    <row r="880" spans="5:9">
      <c r="E880" s="175"/>
      <c r="G880" s="175"/>
      <c r="H880" s="175"/>
      <c r="I880" s="176"/>
    </row>
    <row r="881" spans="5:9">
      <c r="E881" s="175"/>
      <c r="G881" s="175"/>
      <c r="H881" s="175"/>
      <c r="I881" s="176"/>
    </row>
    <row r="882" spans="5:9">
      <c r="E882" s="175"/>
      <c r="G882" s="175"/>
      <c r="H882" s="175"/>
      <c r="I882" s="176"/>
    </row>
    <row r="883" spans="5:9">
      <c r="E883" s="175"/>
      <c r="G883" s="175"/>
      <c r="H883" s="175"/>
      <c r="I883" s="176"/>
    </row>
    <row r="884" spans="5:9">
      <c r="E884" s="175"/>
      <c r="G884" s="175"/>
      <c r="H884" s="175"/>
      <c r="I884" s="176"/>
    </row>
    <row r="885" spans="5:9">
      <c r="E885" s="175"/>
      <c r="G885" s="175"/>
      <c r="H885" s="175"/>
      <c r="I885" s="176"/>
    </row>
    <row r="886" spans="5:9">
      <c r="E886" s="175"/>
      <c r="G886" s="175"/>
      <c r="H886" s="175"/>
      <c r="I886" s="176"/>
    </row>
    <row r="887" spans="5:9">
      <c r="E887" s="175"/>
      <c r="G887" s="175"/>
      <c r="H887" s="175"/>
      <c r="I887" s="176"/>
    </row>
    <row r="888" spans="5:9">
      <c r="E888" s="175"/>
      <c r="G888" s="175"/>
      <c r="H888" s="175"/>
      <c r="I888" s="176"/>
    </row>
    <row r="889" spans="5:9">
      <c r="E889" s="175"/>
      <c r="G889" s="175"/>
      <c r="H889" s="175"/>
      <c r="I889" s="176"/>
    </row>
    <row r="890" spans="5:9">
      <c r="E890" s="175"/>
      <c r="G890" s="175"/>
      <c r="H890" s="175"/>
      <c r="I890" s="176"/>
    </row>
    <row r="891" spans="5:9">
      <c r="E891" s="175"/>
      <c r="G891" s="175"/>
      <c r="H891" s="175"/>
      <c r="I891" s="176"/>
    </row>
    <row r="892" spans="5:9">
      <c r="E892" s="175"/>
      <c r="G892" s="175"/>
      <c r="H892" s="175"/>
      <c r="I892" s="176"/>
    </row>
    <row r="893" spans="5:9">
      <c r="E893" s="175"/>
      <c r="G893" s="175"/>
      <c r="H893" s="175"/>
      <c r="I893" s="176"/>
    </row>
    <row r="894" spans="5:9">
      <c r="E894" s="175"/>
      <c r="G894" s="175"/>
      <c r="H894" s="175"/>
      <c r="I894" s="176"/>
    </row>
    <row r="895" spans="5:9">
      <c r="E895" s="175"/>
      <c r="G895" s="175"/>
      <c r="H895" s="175"/>
      <c r="I895" s="176"/>
    </row>
    <row r="896" spans="5:9">
      <c r="E896" s="175"/>
      <c r="G896" s="175"/>
      <c r="H896" s="175"/>
      <c r="I896" s="176"/>
    </row>
    <row r="897" spans="5:9">
      <c r="E897" s="175"/>
      <c r="G897" s="175"/>
      <c r="H897" s="175"/>
      <c r="I897" s="176"/>
    </row>
    <row r="898" spans="5:9">
      <c r="E898" s="175"/>
      <c r="G898" s="175"/>
      <c r="H898" s="175"/>
      <c r="I898" s="176"/>
    </row>
    <row r="899" spans="5:9">
      <c r="E899" s="175"/>
      <c r="G899" s="175"/>
      <c r="H899" s="175"/>
      <c r="I899" s="176"/>
    </row>
    <row r="900" spans="5:9">
      <c r="E900" s="175"/>
      <c r="G900" s="175"/>
      <c r="H900" s="175"/>
      <c r="I900" s="176"/>
    </row>
    <row r="901" spans="5:9">
      <c r="E901" s="175"/>
      <c r="G901" s="175"/>
      <c r="H901" s="175"/>
      <c r="I901" s="176"/>
    </row>
    <row r="902" spans="5:9">
      <c r="E902" s="175"/>
      <c r="G902" s="175"/>
      <c r="H902" s="175"/>
      <c r="I902" s="176"/>
    </row>
    <row r="903" spans="5:9">
      <c r="E903" s="175"/>
      <c r="G903" s="175"/>
      <c r="H903" s="175"/>
      <c r="I903" s="176"/>
    </row>
    <row r="904" spans="5:9">
      <c r="E904" s="175"/>
      <c r="G904" s="175"/>
      <c r="H904" s="175"/>
      <c r="I904" s="176"/>
    </row>
    <row r="905" spans="5:9">
      <c r="E905" s="175"/>
      <c r="G905" s="175"/>
      <c r="H905" s="175"/>
      <c r="I905" s="176"/>
    </row>
    <row r="906" spans="5:9">
      <c r="E906" s="175"/>
      <c r="G906" s="175"/>
      <c r="H906" s="175"/>
      <c r="I906" s="176"/>
    </row>
    <row r="907" spans="5:9">
      <c r="E907" s="175"/>
      <c r="G907" s="175"/>
      <c r="H907" s="175"/>
      <c r="I907" s="176"/>
    </row>
    <row r="908" spans="5:9">
      <c r="E908" s="175"/>
      <c r="G908" s="175"/>
      <c r="H908" s="175"/>
      <c r="I908" s="176"/>
    </row>
    <row r="909" spans="5:9">
      <c r="E909" s="175"/>
      <c r="G909" s="175"/>
      <c r="H909" s="175"/>
      <c r="I909" s="176"/>
    </row>
    <row r="910" spans="5:9">
      <c r="E910" s="175"/>
      <c r="G910" s="175"/>
      <c r="H910" s="175"/>
      <c r="I910" s="176"/>
    </row>
    <row r="911" spans="5:9">
      <c r="E911" s="175"/>
      <c r="G911" s="175"/>
      <c r="H911" s="175"/>
      <c r="I911" s="176"/>
    </row>
    <row r="912" spans="5:9">
      <c r="E912" s="175"/>
      <c r="G912" s="175"/>
      <c r="H912" s="175"/>
      <c r="I912" s="176"/>
    </row>
    <row r="913" spans="5:9">
      <c r="E913" s="175"/>
      <c r="G913" s="175"/>
      <c r="H913" s="175"/>
      <c r="I913" s="176"/>
    </row>
    <row r="914" spans="5:9">
      <c r="E914" s="175"/>
      <c r="G914" s="175"/>
      <c r="H914" s="175"/>
      <c r="I914" s="176"/>
    </row>
    <row r="915" spans="5:9">
      <c r="E915" s="175"/>
      <c r="G915" s="175"/>
      <c r="H915" s="175"/>
      <c r="I915" s="176"/>
    </row>
    <row r="916" spans="5:9">
      <c r="E916" s="175"/>
      <c r="G916" s="175"/>
      <c r="H916" s="175"/>
      <c r="I916" s="176"/>
    </row>
    <row r="917" spans="5:9">
      <c r="E917" s="175"/>
      <c r="G917" s="175"/>
      <c r="H917" s="175"/>
      <c r="I917" s="176"/>
    </row>
    <row r="918" spans="5:9">
      <c r="E918" s="175"/>
      <c r="G918" s="175"/>
      <c r="H918" s="175"/>
      <c r="I918" s="176"/>
    </row>
    <row r="919" spans="5:9">
      <c r="E919" s="175"/>
      <c r="G919" s="175"/>
      <c r="H919" s="175"/>
      <c r="I919" s="176"/>
    </row>
    <row r="920" spans="5:9">
      <c r="E920" s="175"/>
      <c r="G920" s="175"/>
      <c r="H920" s="175"/>
      <c r="I920" s="176"/>
    </row>
    <row r="921" spans="5:9">
      <c r="E921" s="175"/>
      <c r="G921" s="175"/>
      <c r="H921" s="175"/>
      <c r="I921" s="176"/>
    </row>
    <row r="922" spans="5:9">
      <c r="E922" s="175"/>
      <c r="G922" s="175"/>
      <c r="H922" s="175"/>
      <c r="I922" s="176"/>
    </row>
    <row r="923" spans="5:9">
      <c r="E923" s="175"/>
      <c r="G923" s="175"/>
      <c r="H923" s="175"/>
      <c r="I923" s="176"/>
    </row>
    <row r="924" spans="5:9">
      <c r="E924" s="175"/>
      <c r="G924" s="175"/>
      <c r="H924" s="175"/>
      <c r="I924" s="176"/>
    </row>
    <row r="925" spans="5:9">
      <c r="E925" s="175"/>
      <c r="G925" s="175"/>
      <c r="H925" s="175"/>
      <c r="I925" s="176"/>
    </row>
    <row r="926" spans="5:9">
      <c r="E926" s="175"/>
      <c r="G926" s="175"/>
      <c r="H926" s="175"/>
      <c r="I926" s="176"/>
    </row>
    <row r="927" spans="5:9">
      <c r="E927" s="175"/>
      <c r="G927" s="175"/>
      <c r="H927" s="175"/>
      <c r="I927" s="176"/>
    </row>
    <row r="928" spans="5:9">
      <c r="E928" s="175"/>
      <c r="G928" s="175"/>
      <c r="H928" s="175"/>
      <c r="I928" s="176"/>
    </row>
    <row r="929" spans="5:9">
      <c r="E929" s="175"/>
      <c r="G929" s="175"/>
      <c r="H929" s="175"/>
      <c r="I929" s="176"/>
    </row>
    <row r="930" spans="5:9">
      <c r="G930" s="175"/>
      <c r="H930" s="175"/>
      <c r="I930" s="176"/>
    </row>
    <row r="931" spans="5:9">
      <c r="G931" s="175"/>
      <c r="H931" s="175"/>
      <c r="I931" s="176"/>
    </row>
    <row r="932" spans="5:9">
      <c r="G932" s="175"/>
      <c r="H932" s="175"/>
      <c r="I932" s="176"/>
    </row>
    <row r="933" spans="5:9">
      <c r="G933" s="175"/>
      <c r="H933" s="175"/>
      <c r="I933" s="176"/>
    </row>
    <row r="934" spans="5:9">
      <c r="G934" s="175"/>
      <c r="H934" s="175"/>
      <c r="I934" s="176"/>
    </row>
    <row r="935" spans="5:9">
      <c r="G935" s="175"/>
      <c r="H935" s="175"/>
      <c r="I935" s="176"/>
    </row>
    <row r="936" spans="5:9">
      <c r="G936" s="175"/>
      <c r="H936" s="175"/>
      <c r="I936" s="176"/>
    </row>
    <row r="937" spans="5:9">
      <c r="G937" s="175"/>
      <c r="H937" s="175"/>
      <c r="I937" s="176"/>
    </row>
    <row r="938" spans="5:9">
      <c r="G938" s="175"/>
      <c r="H938" s="175"/>
      <c r="I938" s="176"/>
    </row>
    <row r="939" spans="5:9">
      <c r="G939" s="175"/>
      <c r="H939" s="175"/>
      <c r="I939" s="176"/>
    </row>
    <row r="940" spans="5:9">
      <c r="G940" s="175"/>
      <c r="H940" s="175"/>
      <c r="I940" s="176"/>
    </row>
    <row r="941" spans="5:9">
      <c r="G941" s="175"/>
      <c r="H941" s="175"/>
      <c r="I941" s="176"/>
    </row>
    <row r="942" spans="5:9">
      <c r="G942" s="175"/>
      <c r="H942" s="175"/>
      <c r="I942" s="176"/>
    </row>
    <row r="943" spans="5:9">
      <c r="G943" s="175"/>
      <c r="H943" s="175"/>
      <c r="I943" s="176"/>
    </row>
    <row r="944" spans="5:9">
      <c r="G944" s="175"/>
      <c r="H944" s="175"/>
      <c r="I944" s="176"/>
    </row>
    <row r="945" spans="7:9">
      <c r="G945" s="175"/>
      <c r="H945" s="175"/>
      <c r="I945" s="176"/>
    </row>
    <row r="946" spans="7:9">
      <c r="G946" s="175"/>
      <c r="H946" s="175"/>
      <c r="I946" s="176"/>
    </row>
    <row r="947" spans="7:9">
      <c r="G947" s="175"/>
      <c r="H947" s="175"/>
      <c r="I947" s="176"/>
    </row>
    <row r="948" spans="7:9">
      <c r="G948" s="175"/>
      <c r="H948" s="175"/>
      <c r="I948" s="176"/>
    </row>
    <row r="949" spans="7:9">
      <c r="G949" s="175"/>
      <c r="H949" s="175"/>
      <c r="I949" s="176"/>
    </row>
    <row r="950" spans="7:9">
      <c r="G950" s="175"/>
      <c r="H950" s="175"/>
      <c r="I950" s="176"/>
    </row>
    <row r="951" spans="7:9">
      <c r="G951" s="175"/>
      <c r="H951" s="175"/>
      <c r="I951" s="176"/>
    </row>
    <row r="952" spans="7:9">
      <c r="G952" s="175"/>
      <c r="H952" s="175"/>
      <c r="I952" s="176"/>
    </row>
    <row r="953" spans="7:9">
      <c r="G953" s="175"/>
      <c r="H953" s="175"/>
      <c r="I953" s="176"/>
    </row>
    <row r="954" spans="7:9">
      <c r="G954" s="175"/>
      <c r="H954" s="175"/>
      <c r="I954" s="176"/>
    </row>
    <row r="955" spans="7:9">
      <c r="G955" s="175"/>
      <c r="H955" s="175"/>
      <c r="I955" s="176"/>
    </row>
    <row r="956" spans="7:9">
      <c r="G956" s="175"/>
      <c r="H956" s="175"/>
      <c r="I956" s="176"/>
    </row>
    <row r="957" spans="7:9">
      <c r="G957" s="175"/>
      <c r="H957" s="175"/>
      <c r="I957" s="176"/>
    </row>
    <row r="958" spans="7:9">
      <c r="G958" s="175"/>
      <c r="H958" s="175"/>
      <c r="I958" s="176"/>
    </row>
    <row r="959" spans="7:9">
      <c r="G959" s="175"/>
      <c r="H959" s="175"/>
      <c r="I959" s="176"/>
    </row>
    <row r="960" spans="7:9">
      <c r="G960" s="175"/>
      <c r="H960" s="175"/>
      <c r="I960" s="176"/>
    </row>
    <row r="961" spans="7:9">
      <c r="G961" s="175"/>
      <c r="H961" s="175"/>
      <c r="I961" s="176"/>
    </row>
    <row r="962" spans="7:9">
      <c r="G962" s="175"/>
      <c r="H962" s="175"/>
      <c r="I962" s="176"/>
    </row>
    <row r="963" spans="7:9">
      <c r="G963" s="175"/>
      <c r="H963" s="175"/>
      <c r="I963" s="176"/>
    </row>
    <row r="964" spans="7:9">
      <c r="G964" s="175"/>
      <c r="H964" s="175"/>
      <c r="I964" s="176"/>
    </row>
    <row r="965" spans="7:9">
      <c r="G965" s="175"/>
      <c r="H965" s="175"/>
      <c r="I965" s="176"/>
    </row>
    <row r="966" spans="7:9">
      <c r="G966" s="175"/>
      <c r="H966" s="175"/>
      <c r="I966" s="176"/>
    </row>
    <row r="967" spans="7:9">
      <c r="G967" s="175"/>
      <c r="H967" s="175"/>
      <c r="I967" s="176"/>
    </row>
    <row r="968" spans="7:9">
      <c r="G968" s="175"/>
      <c r="H968" s="175"/>
      <c r="I968" s="176"/>
    </row>
    <row r="969" spans="7:9">
      <c r="G969" s="175"/>
      <c r="H969" s="175"/>
      <c r="I969" s="176"/>
    </row>
    <row r="970" spans="7:9">
      <c r="G970" s="175"/>
      <c r="H970" s="175"/>
      <c r="I970" s="176"/>
    </row>
    <row r="971" spans="7:9">
      <c r="G971" s="175"/>
      <c r="H971" s="175"/>
      <c r="I971" s="176"/>
    </row>
    <row r="972" spans="7:9">
      <c r="G972" s="175"/>
      <c r="H972" s="175"/>
      <c r="I972" s="176"/>
    </row>
    <row r="973" spans="7:9">
      <c r="G973" s="175"/>
      <c r="H973" s="175"/>
      <c r="I973" s="176"/>
    </row>
    <row r="974" spans="7:9">
      <c r="G974" s="175"/>
      <c r="H974" s="175"/>
      <c r="I974" s="176"/>
    </row>
    <row r="975" spans="7:9">
      <c r="G975" s="175"/>
      <c r="H975" s="175"/>
      <c r="I975" s="176"/>
    </row>
    <row r="976" spans="7:9">
      <c r="G976" s="175"/>
      <c r="H976" s="175"/>
      <c r="I976" s="176"/>
    </row>
    <row r="977" spans="7:9">
      <c r="G977" s="175"/>
      <c r="H977" s="175"/>
      <c r="I977" s="176"/>
    </row>
    <row r="978" spans="7:9">
      <c r="G978" s="175"/>
      <c r="H978" s="175"/>
      <c r="I978" s="176"/>
    </row>
    <row r="979" spans="7:9">
      <c r="G979" s="175"/>
      <c r="H979" s="175"/>
      <c r="I979" s="176"/>
    </row>
    <row r="980" spans="7:9">
      <c r="G980" s="175"/>
      <c r="H980" s="175"/>
      <c r="I980" s="176"/>
    </row>
    <row r="981" spans="7:9">
      <c r="G981" s="175"/>
      <c r="H981" s="175"/>
      <c r="I981" s="176"/>
    </row>
    <row r="982" spans="7:9">
      <c r="G982" s="175"/>
      <c r="H982" s="175"/>
      <c r="I982" s="176"/>
    </row>
    <row r="983" spans="7:9">
      <c r="G983" s="175"/>
      <c r="H983" s="175"/>
      <c r="I983" s="176"/>
    </row>
    <row r="984" spans="7:9">
      <c r="G984" s="175"/>
      <c r="H984" s="175"/>
      <c r="I984" s="176"/>
    </row>
    <row r="985" spans="7:9">
      <c r="G985" s="175"/>
      <c r="H985" s="175"/>
      <c r="I985" s="176"/>
    </row>
    <row r="986" spans="7:9">
      <c r="G986" s="175"/>
      <c r="H986" s="175"/>
      <c r="I986" s="176"/>
    </row>
    <row r="987" spans="7:9">
      <c r="G987" s="175"/>
      <c r="H987" s="175"/>
      <c r="I987" s="176"/>
    </row>
    <row r="988" spans="7:9">
      <c r="G988" s="175"/>
      <c r="H988" s="175"/>
      <c r="I988" s="176"/>
    </row>
    <row r="989" spans="7:9">
      <c r="G989" s="175"/>
      <c r="H989" s="175"/>
      <c r="I989" s="176"/>
    </row>
    <row r="990" spans="7:9">
      <c r="G990" s="175"/>
      <c r="H990" s="175"/>
      <c r="I990" s="176"/>
    </row>
    <row r="991" spans="7:9">
      <c r="G991" s="175"/>
      <c r="H991" s="175"/>
      <c r="I991" s="176"/>
    </row>
    <row r="992" spans="7:9">
      <c r="G992" s="175"/>
      <c r="H992" s="175"/>
      <c r="I992" s="176"/>
    </row>
    <row r="993" spans="7:9">
      <c r="G993" s="175"/>
      <c r="H993" s="175"/>
      <c r="I993" s="176"/>
    </row>
    <row r="994" spans="7:9">
      <c r="G994" s="175"/>
      <c r="H994" s="175"/>
      <c r="I994" s="176"/>
    </row>
    <row r="995" spans="7:9">
      <c r="G995" s="175"/>
      <c r="H995" s="175"/>
      <c r="I995" s="176"/>
    </row>
    <row r="996" spans="7:9">
      <c r="G996" s="175"/>
      <c r="H996" s="175"/>
      <c r="I996" s="176"/>
    </row>
    <row r="997" spans="7:9">
      <c r="G997" s="175"/>
      <c r="H997" s="175"/>
      <c r="I997" s="176"/>
    </row>
    <row r="998" spans="7:9">
      <c r="G998" s="175"/>
      <c r="H998" s="175"/>
      <c r="I998" s="176"/>
    </row>
    <row r="999" spans="7:9">
      <c r="G999" s="175"/>
      <c r="H999" s="175"/>
      <c r="I999" s="176"/>
    </row>
    <row r="1000" spans="7:9">
      <c r="G1000" s="175"/>
      <c r="H1000" s="175"/>
      <c r="I1000" s="176"/>
    </row>
    <row r="1001" spans="7:9">
      <c r="G1001" s="175"/>
      <c r="H1001" s="175"/>
      <c r="I1001" s="176"/>
    </row>
    <row r="1002" spans="7:9">
      <c r="G1002" s="175"/>
      <c r="H1002" s="175"/>
      <c r="I1002" s="176"/>
    </row>
    <row r="1003" spans="7:9">
      <c r="G1003" s="175"/>
      <c r="H1003" s="175"/>
      <c r="I1003" s="176"/>
    </row>
    <row r="1004" spans="7:9">
      <c r="G1004" s="175"/>
      <c r="H1004" s="175"/>
      <c r="I1004" s="176"/>
    </row>
    <row r="1005" spans="7:9">
      <c r="G1005" s="175"/>
      <c r="H1005" s="175"/>
      <c r="I1005" s="176"/>
    </row>
    <row r="1006" spans="7:9">
      <c r="G1006" s="175"/>
      <c r="H1006" s="175"/>
      <c r="I1006" s="176"/>
    </row>
    <row r="1007" spans="7:9">
      <c r="G1007" s="175"/>
      <c r="H1007" s="175"/>
      <c r="I1007" s="176"/>
    </row>
    <row r="1008" spans="7:9">
      <c r="G1008" s="175"/>
      <c r="H1008" s="175"/>
      <c r="I1008" s="176"/>
    </row>
    <row r="1009" spans="7:9">
      <c r="G1009" s="175"/>
      <c r="H1009" s="175"/>
      <c r="I1009" s="176"/>
    </row>
    <row r="1010" spans="7:9">
      <c r="G1010" s="175"/>
      <c r="H1010" s="175"/>
      <c r="I1010" s="176"/>
    </row>
    <row r="1011" spans="7:9">
      <c r="G1011" s="175"/>
      <c r="H1011" s="175"/>
      <c r="I1011" s="176"/>
    </row>
    <row r="1012" spans="7:9">
      <c r="G1012" s="175"/>
      <c r="H1012" s="175"/>
      <c r="I1012" s="176"/>
    </row>
    <row r="1013" spans="7:9">
      <c r="G1013" s="175"/>
      <c r="H1013" s="175"/>
      <c r="I1013" s="176"/>
    </row>
    <row r="1014" spans="7:9">
      <c r="G1014" s="175"/>
      <c r="H1014" s="175"/>
      <c r="I1014" s="176"/>
    </row>
    <row r="1015" spans="7:9">
      <c r="G1015" s="175"/>
      <c r="H1015" s="175"/>
      <c r="I1015" s="176"/>
    </row>
    <row r="1016" spans="7:9">
      <c r="G1016" s="175"/>
      <c r="H1016" s="175"/>
      <c r="I1016" s="176"/>
    </row>
    <row r="1017" spans="7:9">
      <c r="G1017" s="175"/>
      <c r="H1017" s="175"/>
      <c r="I1017" s="176"/>
    </row>
    <row r="1018" spans="7:9">
      <c r="G1018" s="175"/>
      <c r="H1018" s="175"/>
      <c r="I1018" s="176"/>
    </row>
    <row r="1019" spans="7:9">
      <c r="G1019" s="175"/>
      <c r="H1019" s="175"/>
      <c r="I1019" s="176"/>
    </row>
    <row r="1020" spans="7:9">
      <c r="G1020" s="175"/>
      <c r="H1020" s="175"/>
      <c r="I1020" s="176"/>
    </row>
    <row r="1021" spans="7:9">
      <c r="G1021" s="175"/>
      <c r="H1021" s="175"/>
      <c r="I1021" s="176"/>
    </row>
    <row r="1022" spans="7:9">
      <c r="G1022" s="175"/>
      <c r="H1022" s="175"/>
      <c r="I1022" s="176"/>
    </row>
    <row r="1023" spans="7:9">
      <c r="G1023" s="175"/>
      <c r="H1023" s="175"/>
      <c r="I1023" s="176"/>
    </row>
    <row r="1024" spans="7:9">
      <c r="G1024" s="175"/>
      <c r="H1024" s="175"/>
      <c r="I1024" s="176"/>
    </row>
    <row r="1025" spans="7:9">
      <c r="G1025" s="175"/>
      <c r="H1025" s="175"/>
      <c r="I1025" s="176"/>
    </row>
    <row r="1026" spans="7:9">
      <c r="G1026" s="175"/>
      <c r="H1026" s="175"/>
      <c r="I1026" s="176"/>
    </row>
    <row r="1027" spans="7:9">
      <c r="G1027" s="175"/>
      <c r="H1027" s="175"/>
      <c r="I1027" s="176"/>
    </row>
    <row r="1028" spans="7:9">
      <c r="G1028" s="175"/>
      <c r="H1028" s="175"/>
      <c r="I1028" s="176"/>
    </row>
    <row r="1029" spans="7:9">
      <c r="G1029" s="175"/>
      <c r="H1029" s="175"/>
      <c r="I1029" s="176"/>
    </row>
    <row r="1030" spans="7:9">
      <c r="G1030" s="175"/>
      <c r="H1030" s="175"/>
      <c r="I1030" s="176"/>
    </row>
    <row r="1031" spans="7:9">
      <c r="G1031" s="175"/>
      <c r="H1031" s="175"/>
      <c r="I1031" s="176"/>
    </row>
    <row r="1032" spans="7:9">
      <c r="G1032" s="175"/>
      <c r="H1032" s="175"/>
      <c r="I1032" s="176"/>
    </row>
    <row r="1033" spans="7:9">
      <c r="G1033" s="175"/>
      <c r="H1033" s="175"/>
      <c r="I1033" s="176"/>
    </row>
    <row r="1034" spans="7:9">
      <c r="G1034" s="175"/>
      <c r="H1034" s="175"/>
      <c r="I1034" s="176"/>
    </row>
    <row r="1035" spans="7:9">
      <c r="G1035" s="175"/>
      <c r="H1035" s="175"/>
      <c r="I1035" s="176"/>
    </row>
    <row r="1036" spans="7:9">
      <c r="G1036" s="175"/>
      <c r="H1036" s="175"/>
      <c r="I1036" s="176"/>
    </row>
    <row r="1037" spans="7:9">
      <c r="G1037" s="175"/>
      <c r="H1037" s="175"/>
      <c r="I1037" s="176"/>
    </row>
    <row r="1038" spans="7:9">
      <c r="G1038" s="175"/>
      <c r="H1038" s="175"/>
      <c r="I1038" s="176"/>
    </row>
    <row r="1039" spans="7:9">
      <c r="G1039" s="175"/>
      <c r="H1039" s="175"/>
      <c r="I1039" s="176"/>
    </row>
    <row r="1040" spans="7:9">
      <c r="G1040" s="175"/>
      <c r="H1040" s="175"/>
      <c r="I1040" s="176"/>
    </row>
    <row r="1041" spans="7:9">
      <c r="G1041" s="175"/>
      <c r="H1041" s="175"/>
      <c r="I1041" s="176"/>
    </row>
    <row r="1042" spans="7:9">
      <c r="G1042" s="175"/>
      <c r="H1042" s="175"/>
      <c r="I1042" s="176"/>
    </row>
    <row r="1043" spans="7:9">
      <c r="G1043" s="175"/>
      <c r="H1043" s="175"/>
      <c r="I1043" s="176"/>
    </row>
    <row r="1044" spans="7:9">
      <c r="G1044" s="175"/>
      <c r="H1044" s="175"/>
      <c r="I1044" s="176"/>
    </row>
    <row r="1045" spans="7:9">
      <c r="G1045" s="175"/>
      <c r="H1045" s="175"/>
      <c r="I1045" s="176"/>
    </row>
    <row r="1046" spans="7:9">
      <c r="G1046" s="175"/>
      <c r="H1046" s="175"/>
      <c r="I1046" s="176"/>
    </row>
    <row r="1047" spans="7:9">
      <c r="G1047" s="175"/>
      <c r="H1047" s="175"/>
      <c r="I1047" s="176"/>
    </row>
    <row r="1048" spans="7:9">
      <c r="G1048" s="175"/>
      <c r="H1048" s="175"/>
      <c r="I1048" s="176"/>
    </row>
    <row r="1049" spans="7:9">
      <c r="G1049" s="175"/>
      <c r="H1049" s="175"/>
      <c r="I1049" s="176"/>
    </row>
    <row r="1050" spans="7:9">
      <c r="G1050" s="175"/>
      <c r="H1050" s="175"/>
      <c r="I1050" s="176"/>
    </row>
    <row r="1051" spans="7:9">
      <c r="G1051" s="175"/>
      <c r="H1051" s="175"/>
      <c r="I1051" s="176"/>
    </row>
    <row r="1052" spans="7:9">
      <c r="G1052" s="175"/>
      <c r="H1052" s="175"/>
      <c r="I1052" s="176"/>
    </row>
    <row r="1053" spans="7:9">
      <c r="G1053" s="175"/>
      <c r="H1053" s="175"/>
      <c r="I1053" s="176"/>
    </row>
    <row r="1054" spans="7:9">
      <c r="G1054" s="175"/>
      <c r="H1054" s="175"/>
      <c r="I1054" s="176"/>
    </row>
    <row r="1055" spans="7:9">
      <c r="G1055" s="175"/>
      <c r="H1055" s="175"/>
      <c r="I1055" s="176"/>
    </row>
    <row r="1056" spans="7:9">
      <c r="G1056" s="175"/>
      <c r="H1056" s="175"/>
      <c r="I1056" s="176"/>
    </row>
    <row r="1057" spans="7:9">
      <c r="G1057" s="175"/>
      <c r="H1057" s="175"/>
      <c r="I1057" s="176"/>
    </row>
    <row r="1058" spans="7:9">
      <c r="G1058" s="175"/>
      <c r="H1058" s="175"/>
      <c r="I1058" s="176"/>
    </row>
    <row r="1059" spans="7:9">
      <c r="G1059" s="175"/>
      <c r="H1059" s="175"/>
      <c r="I1059" s="176"/>
    </row>
    <row r="1060" spans="7:9">
      <c r="G1060" s="175"/>
      <c r="H1060" s="175"/>
      <c r="I1060" s="176"/>
    </row>
    <row r="1061" spans="7:9">
      <c r="G1061" s="175"/>
      <c r="H1061" s="175"/>
      <c r="I1061" s="176"/>
    </row>
    <row r="1062" spans="7:9">
      <c r="G1062" s="175"/>
      <c r="H1062" s="175"/>
      <c r="I1062" s="176"/>
    </row>
    <row r="1063" spans="7:9">
      <c r="G1063" s="175"/>
      <c r="H1063" s="175"/>
      <c r="I1063" s="176"/>
    </row>
    <row r="1064" spans="7:9">
      <c r="G1064" s="175"/>
      <c r="H1064" s="175"/>
      <c r="I1064" s="176"/>
    </row>
    <row r="1065" spans="7:9">
      <c r="G1065" s="175"/>
      <c r="H1065" s="175"/>
      <c r="I1065" s="176"/>
    </row>
    <row r="1066" spans="7:9">
      <c r="G1066" s="175"/>
      <c r="H1066" s="175"/>
      <c r="I1066" s="176"/>
    </row>
    <row r="1067" spans="7:9">
      <c r="G1067" s="175"/>
      <c r="H1067" s="175"/>
      <c r="I1067" s="176"/>
    </row>
    <row r="1068" spans="7:9">
      <c r="G1068" s="175"/>
      <c r="H1068" s="175"/>
      <c r="I1068" s="176"/>
    </row>
    <row r="1069" spans="7:9">
      <c r="G1069" s="175"/>
      <c r="H1069" s="175"/>
      <c r="I1069" s="176"/>
    </row>
    <row r="1070" spans="7:9">
      <c r="G1070" s="175"/>
      <c r="H1070" s="175"/>
      <c r="I1070" s="176"/>
    </row>
    <row r="1071" spans="7:9">
      <c r="G1071" s="175"/>
      <c r="H1071" s="175"/>
      <c r="I1071" s="176"/>
    </row>
    <row r="1072" spans="7:9">
      <c r="G1072" s="175"/>
      <c r="H1072" s="175"/>
      <c r="I1072" s="176"/>
    </row>
    <row r="1073" spans="7:9">
      <c r="G1073" s="175"/>
      <c r="H1073" s="175"/>
      <c r="I1073" s="176"/>
    </row>
    <row r="1074" spans="7:9">
      <c r="G1074" s="175"/>
      <c r="H1074" s="175"/>
      <c r="I1074" s="176"/>
    </row>
    <row r="1075" spans="7:9">
      <c r="G1075" s="175"/>
      <c r="H1075" s="175"/>
      <c r="I1075" s="176"/>
    </row>
    <row r="1076" spans="7:9">
      <c r="G1076" s="175"/>
      <c r="H1076" s="175"/>
      <c r="I1076" s="176"/>
    </row>
    <row r="1077" spans="7:9">
      <c r="G1077" s="175"/>
      <c r="H1077" s="175"/>
      <c r="I1077" s="176"/>
    </row>
    <row r="1078" spans="7:9">
      <c r="G1078" s="175"/>
      <c r="H1078" s="175"/>
      <c r="I1078" s="176"/>
    </row>
    <row r="1079" spans="7:9">
      <c r="G1079" s="175"/>
      <c r="H1079" s="175"/>
      <c r="I1079" s="176"/>
    </row>
    <row r="1080" spans="7:9">
      <c r="G1080" s="175"/>
      <c r="H1080" s="175"/>
      <c r="I1080" s="176"/>
    </row>
    <row r="1081" spans="7:9">
      <c r="G1081" s="175"/>
      <c r="H1081" s="175"/>
      <c r="I1081" s="176"/>
    </row>
    <row r="1082" spans="7:9">
      <c r="G1082" s="175"/>
      <c r="H1082" s="175"/>
      <c r="I1082" s="176"/>
    </row>
    <row r="1083" spans="7:9">
      <c r="G1083" s="175"/>
      <c r="H1083" s="175"/>
      <c r="I1083" s="176"/>
    </row>
    <row r="1084" spans="7:9">
      <c r="G1084" s="175"/>
      <c r="H1084" s="175"/>
      <c r="I1084" s="176"/>
    </row>
    <row r="1085" spans="7:9">
      <c r="G1085" s="175"/>
      <c r="H1085" s="175"/>
      <c r="I1085" s="176"/>
    </row>
    <row r="1086" spans="7:9">
      <c r="G1086" s="175"/>
      <c r="H1086" s="175"/>
      <c r="I1086" s="176"/>
    </row>
    <row r="1087" spans="7:9">
      <c r="G1087" s="175"/>
      <c r="H1087" s="175"/>
      <c r="I1087" s="176"/>
    </row>
    <row r="1088" spans="7:9">
      <c r="G1088" s="175"/>
      <c r="H1088" s="175"/>
      <c r="I1088" s="176"/>
    </row>
    <row r="1089" spans="7:9">
      <c r="G1089" s="175"/>
      <c r="H1089" s="175"/>
      <c r="I1089" s="176"/>
    </row>
    <row r="1090" spans="7:9">
      <c r="G1090" s="175"/>
      <c r="H1090" s="175"/>
      <c r="I1090" s="176"/>
    </row>
    <row r="1091" spans="7:9">
      <c r="G1091" s="175"/>
      <c r="H1091" s="175"/>
      <c r="I1091" s="176"/>
    </row>
    <row r="1092" spans="7:9">
      <c r="G1092" s="175"/>
      <c r="H1092" s="175"/>
      <c r="I1092" s="176"/>
    </row>
    <row r="1093" spans="7:9">
      <c r="G1093" s="175"/>
      <c r="H1093" s="175"/>
      <c r="I1093" s="176"/>
    </row>
    <row r="1094" spans="7:9">
      <c r="G1094" s="175"/>
      <c r="H1094" s="175"/>
      <c r="I1094" s="176"/>
    </row>
    <row r="1095" spans="7:9">
      <c r="G1095" s="175"/>
      <c r="H1095" s="175"/>
      <c r="I1095" s="176"/>
    </row>
    <row r="1096" spans="7:9">
      <c r="G1096" s="175"/>
      <c r="H1096" s="175"/>
      <c r="I1096" s="176"/>
    </row>
    <row r="1097" spans="7:9">
      <c r="G1097" s="175"/>
      <c r="H1097" s="175"/>
      <c r="I1097" s="176"/>
    </row>
    <row r="1098" spans="7:9">
      <c r="G1098" s="175"/>
      <c r="H1098" s="175"/>
      <c r="I1098" s="176"/>
    </row>
    <row r="1099" spans="7:9">
      <c r="G1099" s="175"/>
      <c r="H1099" s="175"/>
      <c r="I1099" s="176"/>
    </row>
    <row r="1100" spans="7:9">
      <c r="G1100" s="175"/>
      <c r="H1100" s="175"/>
      <c r="I1100" s="176"/>
    </row>
    <row r="1101" spans="7:9">
      <c r="G1101" s="175"/>
      <c r="H1101" s="175"/>
      <c r="I1101" s="176"/>
    </row>
    <row r="1102" spans="7:9">
      <c r="G1102" s="175"/>
      <c r="H1102" s="175"/>
      <c r="I1102" s="176"/>
    </row>
    <row r="1103" spans="7:9">
      <c r="G1103" s="175"/>
      <c r="H1103" s="175"/>
      <c r="I1103" s="176"/>
    </row>
    <row r="1104" spans="7:9">
      <c r="G1104" s="175"/>
      <c r="H1104" s="175"/>
      <c r="I1104" s="176"/>
    </row>
    <row r="1105" spans="7:9">
      <c r="G1105" s="175"/>
      <c r="H1105" s="175"/>
      <c r="I1105" s="176"/>
    </row>
    <row r="1106" spans="7:9">
      <c r="G1106" s="175"/>
      <c r="H1106" s="175"/>
      <c r="I1106" s="176"/>
    </row>
    <row r="1107" spans="7:9">
      <c r="G1107" s="175"/>
      <c r="H1107" s="175"/>
      <c r="I1107" s="176"/>
    </row>
    <row r="1108" spans="7:9">
      <c r="G1108" s="175"/>
      <c r="H1108" s="175"/>
      <c r="I1108" s="176"/>
    </row>
    <row r="1109" spans="7:9">
      <c r="G1109" s="175"/>
      <c r="H1109" s="175"/>
      <c r="I1109" s="176"/>
    </row>
    <row r="1110" spans="7:9">
      <c r="G1110" s="175"/>
      <c r="H1110" s="175"/>
      <c r="I1110" s="176"/>
    </row>
    <row r="1111" spans="7:9">
      <c r="G1111" s="175"/>
      <c r="H1111" s="175"/>
      <c r="I1111" s="176"/>
    </row>
    <row r="1112" spans="7:9">
      <c r="G1112" s="175"/>
      <c r="H1112" s="175"/>
      <c r="I1112" s="176"/>
    </row>
    <row r="1113" spans="7:9">
      <c r="G1113" s="175"/>
      <c r="H1113" s="175"/>
      <c r="I1113" s="176"/>
    </row>
    <row r="1114" spans="7:9">
      <c r="G1114" s="175"/>
      <c r="H1114" s="175"/>
      <c r="I1114" s="176"/>
    </row>
    <row r="1115" spans="7:9">
      <c r="G1115" s="175"/>
      <c r="H1115" s="175"/>
      <c r="I1115" s="176"/>
    </row>
    <row r="1116" spans="7:9">
      <c r="G1116" s="175"/>
      <c r="H1116" s="175"/>
      <c r="I1116" s="176"/>
    </row>
    <row r="1117" spans="7:9">
      <c r="G1117" s="175"/>
      <c r="H1117" s="175"/>
      <c r="I1117" s="176"/>
    </row>
    <row r="1118" spans="7:9">
      <c r="G1118" s="175"/>
      <c r="H1118" s="175"/>
      <c r="I1118" s="176"/>
    </row>
    <row r="1119" spans="7:9">
      <c r="G1119" s="175"/>
      <c r="H1119" s="175"/>
      <c r="I1119" s="176"/>
    </row>
    <row r="1120" spans="7:9">
      <c r="G1120" s="175"/>
      <c r="H1120" s="175"/>
      <c r="I1120" s="176"/>
    </row>
    <row r="1121" spans="7:9">
      <c r="G1121" s="175"/>
      <c r="H1121" s="175"/>
      <c r="I1121" s="176"/>
    </row>
    <row r="1122" spans="7:9">
      <c r="G1122" s="175"/>
      <c r="H1122" s="175"/>
      <c r="I1122" s="176"/>
    </row>
    <row r="1123" spans="7:9">
      <c r="G1123" s="175"/>
      <c r="H1123" s="175"/>
      <c r="I1123" s="176"/>
    </row>
    <row r="1124" spans="7:9">
      <c r="G1124" s="175"/>
      <c r="H1124" s="175"/>
      <c r="I1124" s="176"/>
    </row>
    <row r="1125" spans="7:9">
      <c r="G1125" s="175"/>
      <c r="H1125" s="175"/>
      <c r="I1125" s="176"/>
    </row>
    <row r="1126" spans="7:9">
      <c r="G1126" s="175"/>
      <c r="H1126" s="175"/>
      <c r="I1126" s="176"/>
    </row>
    <row r="1127" spans="7:9">
      <c r="G1127" s="175"/>
      <c r="H1127" s="175"/>
      <c r="I1127" s="176"/>
    </row>
    <row r="1128" spans="7:9">
      <c r="G1128" s="175"/>
      <c r="H1128" s="175"/>
      <c r="I1128" s="176"/>
    </row>
    <row r="1129" spans="7:9">
      <c r="G1129" s="175"/>
      <c r="H1129" s="175"/>
      <c r="I1129" s="176"/>
    </row>
    <row r="1130" spans="7:9">
      <c r="G1130" s="175"/>
      <c r="H1130" s="175"/>
      <c r="I1130" s="176"/>
    </row>
    <row r="1131" spans="7:9">
      <c r="G1131" s="175"/>
      <c r="H1131" s="175"/>
      <c r="I1131" s="176"/>
    </row>
    <row r="1132" spans="7:9">
      <c r="G1132" s="175"/>
      <c r="H1132" s="175"/>
      <c r="I1132" s="176"/>
    </row>
    <row r="1133" spans="7:9">
      <c r="G1133" s="175"/>
      <c r="H1133" s="175"/>
      <c r="I1133" s="176"/>
    </row>
    <row r="1134" spans="7:9">
      <c r="G1134" s="175"/>
      <c r="H1134" s="175"/>
      <c r="I1134" s="176"/>
    </row>
    <row r="1135" spans="7:9">
      <c r="G1135" s="175"/>
      <c r="H1135" s="175"/>
      <c r="I1135" s="176"/>
    </row>
    <row r="1136" spans="7:9">
      <c r="G1136" s="175"/>
      <c r="H1136" s="175"/>
      <c r="I1136" s="176"/>
    </row>
    <row r="1137" spans="7:8">
      <c r="G1137" s="175"/>
      <c r="H1137" s="175"/>
    </row>
    <row r="1138" spans="7:8">
      <c r="G1138" s="175"/>
      <c r="H1138" s="175"/>
    </row>
    <row r="1139" spans="7:8">
      <c r="G1139" s="175"/>
      <c r="H1139" s="175"/>
    </row>
    <row r="1140" spans="7:8">
      <c r="G1140" s="175"/>
      <c r="H1140" s="175"/>
    </row>
    <row r="1141" spans="7:8">
      <c r="G1141" s="175"/>
      <c r="H1141" s="175"/>
    </row>
    <row r="1142" spans="7:8">
      <c r="G1142" s="175"/>
      <c r="H1142" s="175"/>
    </row>
    <row r="1143" spans="7:8">
      <c r="G1143" s="175"/>
      <c r="H1143" s="175"/>
    </row>
    <row r="1144" spans="7:8">
      <c r="G1144" s="175"/>
      <c r="H1144" s="175"/>
    </row>
    <row r="1145" spans="7:8">
      <c r="G1145" s="175"/>
      <c r="H1145" s="175"/>
    </row>
    <row r="1146" spans="7:8">
      <c r="G1146" s="175"/>
      <c r="H1146" s="175"/>
    </row>
    <row r="1147" spans="7:8">
      <c r="G1147" s="175"/>
      <c r="H1147" s="175"/>
    </row>
    <row r="1148" spans="7:8">
      <c r="G1148" s="175"/>
      <c r="H1148" s="175"/>
    </row>
    <row r="1149" spans="7:8">
      <c r="G1149" s="175"/>
      <c r="H1149" s="175"/>
    </row>
    <row r="1150" spans="7:8">
      <c r="G1150" s="175"/>
      <c r="H1150" s="175"/>
    </row>
    <row r="1151" spans="7:8">
      <c r="G1151" s="175"/>
      <c r="H1151" s="175"/>
    </row>
    <row r="1152" spans="7:8">
      <c r="G1152" s="175"/>
      <c r="H1152" s="175"/>
    </row>
    <row r="1153" spans="7:8">
      <c r="G1153" s="175"/>
      <c r="H1153" s="175"/>
    </row>
    <row r="1154" spans="7:8">
      <c r="G1154" s="175"/>
      <c r="H1154" s="175"/>
    </row>
    <row r="1155" spans="7:8">
      <c r="G1155" s="175"/>
      <c r="H1155" s="175"/>
    </row>
    <row r="1156" spans="7:8">
      <c r="G1156" s="175"/>
      <c r="H1156" s="175"/>
    </row>
    <row r="1157" spans="7:8">
      <c r="G1157" s="175"/>
      <c r="H1157" s="175"/>
    </row>
    <row r="1158" spans="7:8">
      <c r="G1158" s="175"/>
      <c r="H1158" s="175"/>
    </row>
    <row r="1159" spans="7:8">
      <c r="G1159" s="175"/>
      <c r="H1159" s="175"/>
    </row>
    <row r="1160" spans="7:8">
      <c r="G1160" s="175"/>
      <c r="H1160" s="175"/>
    </row>
    <row r="1161" spans="7:8">
      <c r="G1161" s="175"/>
      <c r="H1161" s="175"/>
    </row>
    <row r="1162" spans="7:8">
      <c r="G1162" s="175"/>
      <c r="H1162" s="175"/>
    </row>
    <row r="1163" spans="7:8">
      <c r="G1163" s="175"/>
      <c r="H1163" s="175"/>
    </row>
    <row r="1164" spans="7:8">
      <c r="G1164" s="175"/>
      <c r="H1164" s="175"/>
    </row>
    <row r="1165" spans="7:8">
      <c r="G1165" s="175"/>
      <c r="H1165" s="175"/>
    </row>
    <row r="1166" spans="7:8">
      <c r="G1166" s="175"/>
      <c r="H1166" s="175"/>
    </row>
    <row r="1167" spans="7:8">
      <c r="G1167" s="175"/>
      <c r="H1167" s="175"/>
    </row>
    <row r="1168" spans="7:8">
      <c r="G1168" s="175"/>
      <c r="H1168" s="175"/>
    </row>
    <row r="1169" spans="7:8">
      <c r="G1169" s="175"/>
      <c r="H1169" s="175"/>
    </row>
    <row r="1170" spans="7:8">
      <c r="G1170" s="175"/>
      <c r="H1170" s="175"/>
    </row>
    <row r="1171" spans="7:8">
      <c r="G1171" s="175"/>
      <c r="H1171" s="175"/>
    </row>
    <row r="1172" spans="7:8">
      <c r="G1172" s="175"/>
      <c r="H1172" s="175"/>
    </row>
    <row r="1173" spans="7:8">
      <c r="G1173" s="175"/>
      <c r="H1173" s="175"/>
    </row>
    <row r="1174" spans="7:8">
      <c r="G1174" s="175"/>
      <c r="H1174" s="175"/>
    </row>
    <row r="1175" spans="7:8">
      <c r="G1175" s="175"/>
      <c r="H1175" s="175"/>
    </row>
    <row r="1176" spans="7:8">
      <c r="G1176" s="175"/>
      <c r="H1176" s="175"/>
    </row>
    <row r="1177" spans="7:8">
      <c r="G1177" s="175"/>
      <c r="H1177" s="175"/>
    </row>
    <row r="1178" spans="7:8">
      <c r="G1178" s="175"/>
      <c r="H1178" s="175"/>
    </row>
    <row r="1179" spans="7:8">
      <c r="G1179" s="175"/>
      <c r="H1179" s="175"/>
    </row>
    <row r="1180" spans="7:8">
      <c r="G1180" s="175"/>
      <c r="H1180" s="175"/>
    </row>
    <row r="1181" spans="7:8">
      <c r="G1181" s="175"/>
      <c r="H1181" s="175"/>
    </row>
    <row r="1182" spans="7:8">
      <c r="G1182" s="175"/>
      <c r="H1182" s="175"/>
    </row>
    <row r="1183" spans="7:8">
      <c r="G1183" s="175"/>
      <c r="H1183" s="175"/>
    </row>
    <row r="1184" spans="7:8">
      <c r="G1184" s="175"/>
      <c r="H1184" s="175"/>
    </row>
    <row r="1185" spans="7:8">
      <c r="G1185" s="175"/>
      <c r="H1185" s="175"/>
    </row>
    <row r="1186" spans="7:8">
      <c r="G1186" s="175"/>
      <c r="H1186" s="175"/>
    </row>
    <row r="1187" spans="7:8">
      <c r="G1187" s="175"/>
      <c r="H1187" s="175"/>
    </row>
    <row r="1188" spans="7:8">
      <c r="G1188" s="175"/>
      <c r="H1188" s="175"/>
    </row>
    <row r="1189" spans="7:8">
      <c r="G1189" s="175"/>
      <c r="H1189" s="175"/>
    </row>
    <row r="1190" spans="7:8">
      <c r="G1190" s="175"/>
      <c r="H1190" s="175"/>
    </row>
    <row r="1191" spans="7:8">
      <c r="G1191" s="175"/>
      <c r="H1191" s="175"/>
    </row>
    <row r="1192" spans="7:8">
      <c r="G1192" s="175"/>
      <c r="H1192" s="175"/>
    </row>
    <row r="1193" spans="7:8">
      <c r="G1193" s="175"/>
      <c r="H1193" s="175"/>
    </row>
    <row r="1194" spans="7:8">
      <c r="G1194" s="175"/>
      <c r="H1194" s="175"/>
    </row>
    <row r="1195" spans="7:8">
      <c r="G1195" s="175"/>
      <c r="H1195" s="175"/>
    </row>
    <row r="1196" spans="7:8">
      <c r="G1196" s="175"/>
      <c r="H1196" s="175"/>
    </row>
    <row r="1197" spans="7:8">
      <c r="G1197" s="175"/>
      <c r="H1197" s="175"/>
    </row>
    <row r="1198" spans="7:8">
      <c r="G1198" s="175"/>
      <c r="H1198" s="175"/>
    </row>
    <row r="1199" spans="7:8">
      <c r="G1199" s="175"/>
      <c r="H1199" s="175"/>
    </row>
    <row r="1200" spans="7:8">
      <c r="G1200" s="175"/>
      <c r="H1200" s="175"/>
    </row>
    <row r="1201" spans="7:8">
      <c r="G1201" s="175"/>
      <c r="H1201" s="175"/>
    </row>
    <row r="1202" spans="7:8">
      <c r="G1202" s="175"/>
      <c r="H1202" s="175"/>
    </row>
    <row r="1203" spans="7:8">
      <c r="G1203" s="175"/>
      <c r="H1203" s="175"/>
    </row>
    <row r="1204" spans="7:8">
      <c r="G1204" s="175"/>
      <c r="H1204" s="175"/>
    </row>
    <row r="1205" spans="7:8">
      <c r="G1205" s="175"/>
      <c r="H1205" s="175"/>
    </row>
    <row r="1206" spans="7:8">
      <c r="G1206" s="175"/>
      <c r="H1206" s="175"/>
    </row>
    <row r="1207" spans="7:8">
      <c r="G1207" s="175"/>
      <c r="H1207" s="175"/>
    </row>
    <row r="1208" spans="7:8">
      <c r="G1208" s="175"/>
      <c r="H1208" s="175"/>
    </row>
    <row r="1209" spans="7:8">
      <c r="G1209" s="175"/>
      <c r="H1209" s="175"/>
    </row>
    <row r="1210" spans="7:8">
      <c r="G1210" s="175"/>
      <c r="H1210" s="175"/>
    </row>
    <row r="1211" spans="7:8">
      <c r="G1211" s="175"/>
      <c r="H1211" s="175"/>
    </row>
    <row r="1212" spans="7:8">
      <c r="G1212" s="175"/>
      <c r="H1212" s="175"/>
    </row>
    <row r="1213" spans="7:8">
      <c r="G1213" s="175"/>
      <c r="H1213" s="175"/>
    </row>
    <row r="1214" spans="7:8">
      <c r="G1214" s="175"/>
      <c r="H1214" s="175"/>
    </row>
    <row r="1215" spans="7:8">
      <c r="G1215" s="175"/>
      <c r="H1215" s="175"/>
    </row>
    <row r="1216" spans="7:8">
      <c r="G1216" s="175"/>
      <c r="H1216" s="175"/>
    </row>
    <row r="1217" spans="7:8">
      <c r="G1217" s="175"/>
      <c r="H1217" s="175"/>
    </row>
    <row r="1218" spans="7:8">
      <c r="G1218" s="175"/>
      <c r="H1218" s="175"/>
    </row>
    <row r="1219" spans="7:8">
      <c r="G1219" s="175"/>
      <c r="H1219" s="175"/>
    </row>
    <row r="1220" spans="7:8">
      <c r="G1220" s="175"/>
      <c r="H1220" s="175"/>
    </row>
    <row r="1221" spans="7:8">
      <c r="G1221" s="175"/>
      <c r="H1221" s="175"/>
    </row>
    <row r="1222" spans="7:8">
      <c r="G1222" s="175"/>
      <c r="H1222" s="175"/>
    </row>
    <row r="1223" spans="7:8">
      <c r="G1223" s="175"/>
      <c r="H1223" s="175"/>
    </row>
    <row r="1224" spans="7:8">
      <c r="G1224" s="175"/>
      <c r="H1224" s="175"/>
    </row>
    <row r="1225" spans="7:8">
      <c r="G1225" s="175"/>
      <c r="H1225" s="175"/>
    </row>
    <row r="1226" spans="7:8">
      <c r="G1226" s="175"/>
      <c r="H1226" s="175"/>
    </row>
    <row r="1227" spans="7:8">
      <c r="G1227" s="175"/>
      <c r="H1227" s="175"/>
    </row>
    <row r="1228" spans="7:8">
      <c r="G1228" s="175"/>
      <c r="H1228" s="175"/>
    </row>
    <row r="1229" spans="7:8">
      <c r="G1229" s="175"/>
      <c r="H1229" s="175"/>
    </row>
    <row r="1230" spans="7:8">
      <c r="G1230" s="175"/>
      <c r="H1230" s="175"/>
    </row>
    <row r="1231" spans="7:8">
      <c r="G1231" s="175"/>
      <c r="H1231" s="175"/>
    </row>
    <row r="1232" spans="7:8">
      <c r="G1232" s="175"/>
      <c r="H1232" s="175"/>
    </row>
    <row r="1233" spans="7:8">
      <c r="G1233" s="175"/>
      <c r="H1233" s="175"/>
    </row>
    <row r="1234" spans="7:8">
      <c r="G1234" s="175"/>
      <c r="H1234" s="175"/>
    </row>
    <row r="1235" spans="7:8">
      <c r="G1235" s="175"/>
      <c r="H1235" s="175"/>
    </row>
    <row r="1236" spans="7:8">
      <c r="G1236" s="175"/>
      <c r="H1236" s="175"/>
    </row>
    <row r="1237" spans="7:8">
      <c r="G1237" s="175"/>
      <c r="H1237" s="175"/>
    </row>
    <row r="1238" spans="7:8">
      <c r="G1238" s="175"/>
      <c r="H1238" s="175"/>
    </row>
    <row r="1239" spans="7:8">
      <c r="G1239" s="175"/>
      <c r="H1239" s="175"/>
    </row>
    <row r="1240" spans="7:8">
      <c r="G1240" s="175"/>
      <c r="H1240" s="175"/>
    </row>
    <row r="1241" spans="7:8">
      <c r="G1241" s="175"/>
      <c r="H1241" s="175"/>
    </row>
    <row r="1242" spans="7:8">
      <c r="G1242" s="175"/>
      <c r="H1242" s="175"/>
    </row>
    <row r="1243" spans="7:8">
      <c r="G1243" s="175"/>
      <c r="H1243" s="175"/>
    </row>
    <row r="1244" spans="7:8">
      <c r="G1244" s="175"/>
      <c r="H1244" s="175"/>
    </row>
    <row r="1245" spans="7:8">
      <c r="G1245" s="175"/>
      <c r="H1245" s="175"/>
    </row>
    <row r="1246" spans="7:8">
      <c r="G1246" s="175"/>
      <c r="H1246" s="175"/>
    </row>
    <row r="1247" spans="7:8">
      <c r="G1247" s="175"/>
      <c r="H1247" s="175"/>
    </row>
    <row r="1248" spans="7:8">
      <c r="G1248" s="175"/>
      <c r="H1248" s="175"/>
    </row>
    <row r="1249" spans="7:8">
      <c r="G1249" s="175"/>
      <c r="H1249" s="175"/>
    </row>
    <row r="1250" spans="7:8">
      <c r="G1250" s="175"/>
      <c r="H1250" s="175"/>
    </row>
    <row r="1251" spans="7:8">
      <c r="G1251" s="175"/>
      <c r="H1251" s="175"/>
    </row>
    <row r="1252" spans="7:8">
      <c r="G1252" s="175"/>
      <c r="H1252" s="175"/>
    </row>
    <row r="1253" spans="7:8">
      <c r="G1253" s="175"/>
      <c r="H1253" s="175"/>
    </row>
    <row r="1254" spans="7:8">
      <c r="G1254" s="175"/>
      <c r="H1254" s="175"/>
    </row>
    <row r="1255" spans="7:8">
      <c r="G1255" s="175"/>
      <c r="H1255" s="175"/>
    </row>
    <row r="1256" spans="7:8">
      <c r="G1256" s="175"/>
      <c r="H1256" s="175"/>
    </row>
    <row r="1257" spans="7:8">
      <c r="G1257" s="175"/>
      <c r="H1257" s="175"/>
    </row>
    <row r="1258" spans="7:8">
      <c r="G1258" s="175"/>
      <c r="H1258" s="175"/>
    </row>
    <row r="1259" spans="7:8">
      <c r="G1259" s="175"/>
      <c r="H1259" s="175"/>
    </row>
    <row r="1260" spans="7:8">
      <c r="G1260" s="175"/>
      <c r="H1260" s="175"/>
    </row>
    <row r="1261" spans="7:8">
      <c r="G1261" s="175"/>
      <c r="H1261" s="175"/>
    </row>
    <row r="1262" spans="7:8">
      <c r="G1262" s="175"/>
      <c r="H1262" s="175"/>
    </row>
    <row r="1263" spans="7:8">
      <c r="G1263" s="175"/>
      <c r="H1263" s="175"/>
    </row>
    <row r="1264" spans="7:8">
      <c r="G1264" s="175"/>
      <c r="H1264" s="175"/>
    </row>
    <row r="1265" spans="7:8">
      <c r="G1265" s="175"/>
      <c r="H1265" s="175"/>
    </row>
    <row r="1266" spans="7:8">
      <c r="G1266" s="175"/>
      <c r="H1266" s="175"/>
    </row>
    <row r="1267" spans="7:8">
      <c r="G1267" s="175"/>
      <c r="H1267" s="175"/>
    </row>
    <row r="1268" spans="7:8">
      <c r="G1268" s="175"/>
      <c r="H1268" s="175"/>
    </row>
    <row r="1269" spans="7:8">
      <c r="G1269" s="175"/>
      <c r="H1269" s="175"/>
    </row>
    <row r="1270" spans="7:8">
      <c r="G1270" s="175"/>
      <c r="H1270" s="175"/>
    </row>
    <row r="1271" spans="7:8">
      <c r="G1271" s="175"/>
      <c r="H1271" s="175"/>
    </row>
    <row r="1272" spans="7:8">
      <c r="G1272" s="175"/>
      <c r="H1272" s="175"/>
    </row>
    <row r="1273" spans="7:8">
      <c r="G1273" s="175"/>
      <c r="H1273" s="175"/>
    </row>
    <row r="1274" spans="7:8">
      <c r="G1274" s="175"/>
      <c r="H1274" s="175"/>
    </row>
    <row r="1275" spans="7:8">
      <c r="G1275" s="175"/>
      <c r="H1275" s="175"/>
    </row>
    <row r="1276" spans="7:8">
      <c r="G1276" s="175"/>
      <c r="H1276" s="175"/>
    </row>
    <row r="1277" spans="7:8">
      <c r="G1277" s="175"/>
      <c r="H1277" s="175"/>
    </row>
    <row r="1278" spans="7:8">
      <c r="G1278" s="175"/>
      <c r="H1278" s="175"/>
    </row>
    <row r="1279" spans="7:8">
      <c r="G1279" s="175"/>
      <c r="H1279" s="175"/>
    </row>
    <row r="1280" spans="7:8">
      <c r="G1280" s="175"/>
      <c r="H1280" s="175"/>
    </row>
    <row r="1281" spans="7:8">
      <c r="G1281" s="175"/>
      <c r="H1281" s="175"/>
    </row>
    <row r="1282" spans="7:8">
      <c r="G1282" s="175"/>
      <c r="H1282" s="175"/>
    </row>
    <row r="1283" spans="7:8">
      <c r="G1283" s="175"/>
      <c r="H1283" s="175"/>
    </row>
    <row r="1284" spans="7:8">
      <c r="G1284" s="175"/>
      <c r="H1284" s="175"/>
    </row>
    <row r="1285" spans="7:8">
      <c r="G1285" s="175"/>
      <c r="H1285" s="175"/>
    </row>
    <row r="1286" spans="7:8">
      <c r="G1286" s="175"/>
      <c r="H1286" s="175"/>
    </row>
    <row r="1287" spans="7:8">
      <c r="G1287" s="175"/>
      <c r="H1287" s="175"/>
    </row>
    <row r="1288" spans="7:8">
      <c r="G1288" s="175"/>
      <c r="H1288" s="175"/>
    </row>
    <row r="1289" spans="7:8">
      <c r="G1289" s="175"/>
      <c r="H1289" s="175"/>
    </row>
    <row r="1290" spans="7:8">
      <c r="G1290" s="175"/>
      <c r="H1290" s="175"/>
    </row>
    <row r="1291" spans="7:8">
      <c r="G1291" s="175"/>
      <c r="H1291" s="175"/>
    </row>
    <row r="1292" spans="7:8">
      <c r="G1292" s="175"/>
      <c r="H1292" s="175"/>
    </row>
    <row r="1293" spans="7:8">
      <c r="G1293" s="175"/>
      <c r="H1293" s="175"/>
    </row>
    <row r="1294" spans="7:8">
      <c r="G1294" s="175"/>
      <c r="H1294" s="175"/>
    </row>
    <row r="1295" spans="7:8">
      <c r="G1295" s="175"/>
      <c r="H1295" s="175"/>
    </row>
    <row r="1296" spans="7:8">
      <c r="G1296" s="175"/>
      <c r="H1296" s="175"/>
    </row>
    <row r="1297" spans="7:8">
      <c r="G1297" s="175"/>
      <c r="H1297" s="175"/>
    </row>
    <row r="1298" spans="7:8">
      <c r="G1298" s="175"/>
      <c r="H1298" s="175"/>
    </row>
    <row r="1299" spans="7:8">
      <c r="G1299" s="175"/>
      <c r="H1299" s="175"/>
    </row>
    <row r="1300" spans="7:8">
      <c r="G1300" s="175"/>
      <c r="H1300" s="175"/>
    </row>
    <row r="1301" spans="7:8">
      <c r="G1301" s="175"/>
      <c r="H1301" s="175"/>
    </row>
    <row r="1302" spans="7:8">
      <c r="G1302" s="175"/>
      <c r="H1302" s="175"/>
    </row>
    <row r="1303" spans="7:8">
      <c r="G1303" s="175"/>
      <c r="H1303" s="175"/>
    </row>
    <row r="1304" spans="7:8">
      <c r="G1304" s="175"/>
      <c r="H1304" s="175"/>
    </row>
    <row r="1305" spans="7:8">
      <c r="G1305" s="175"/>
      <c r="H1305" s="175"/>
    </row>
    <row r="1306" spans="7:8">
      <c r="G1306" s="175"/>
      <c r="H1306" s="175"/>
    </row>
    <row r="1307" spans="7:8">
      <c r="G1307" s="175"/>
      <c r="H1307" s="175"/>
    </row>
    <row r="1308" spans="7:8">
      <c r="G1308" s="175"/>
      <c r="H1308" s="175"/>
    </row>
    <row r="1309" spans="7:8">
      <c r="G1309" s="175"/>
      <c r="H1309" s="175"/>
    </row>
    <row r="1310" spans="7:8">
      <c r="G1310" s="175"/>
      <c r="H1310" s="175"/>
    </row>
    <row r="1311" spans="7:8">
      <c r="G1311" s="175"/>
      <c r="H1311" s="175"/>
    </row>
    <row r="1312" spans="7:8">
      <c r="G1312" s="175"/>
      <c r="H1312" s="175"/>
    </row>
    <row r="1313" spans="7:8">
      <c r="G1313" s="175"/>
      <c r="H1313" s="175"/>
    </row>
    <row r="1314" spans="7:8">
      <c r="G1314" s="175"/>
      <c r="H1314" s="175"/>
    </row>
    <row r="1315" spans="7:8">
      <c r="G1315" s="175"/>
      <c r="H1315" s="175"/>
    </row>
    <row r="1316" spans="7:8">
      <c r="G1316" s="175"/>
      <c r="H1316" s="175"/>
    </row>
    <row r="1317" spans="7:8">
      <c r="G1317" s="175"/>
      <c r="H1317" s="175"/>
    </row>
    <row r="1318" spans="7:8">
      <c r="G1318" s="175"/>
      <c r="H1318" s="175"/>
    </row>
    <row r="1319" spans="7:8">
      <c r="G1319" s="175"/>
      <c r="H1319" s="175"/>
    </row>
    <row r="1320" spans="7:8">
      <c r="G1320" s="175"/>
      <c r="H1320" s="175"/>
    </row>
    <row r="1321" spans="7:8">
      <c r="G1321" s="175"/>
      <c r="H1321" s="175"/>
    </row>
    <row r="1322" spans="7:8">
      <c r="G1322" s="175"/>
      <c r="H1322" s="175"/>
    </row>
    <row r="1323" spans="7:8">
      <c r="G1323" s="175"/>
      <c r="H1323" s="175"/>
    </row>
    <row r="1324" spans="7:8">
      <c r="G1324" s="175"/>
      <c r="H1324" s="175"/>
    </row>
    <row r="1325" spans="7:8">
      <c r="G1325" s="175"/>
      <c r="H1325" s="175"/>
    </row>
    <row r="1326" spans="7:8">
      <c r="G1326" s="175"/>
      <c r="H1326" s="175"/>
    </row>
    <row r="1327" spans="7:8">
      <c r="G1327" s="175"/>
    </row>
    <row r="1328" spans="7:8">
      <c r="G1328" s="175"/>
    </row>
    <row r="1329" spans="7:7">
      <c r="G1329" s="175"/>
    </row>
    <row r="1330" spans="7:7">
      <c r="G1330" s="175"/>
    </row>
    <row r="1331" spans="7:7">
      <c r="G1331" s="175"/>
    </row>
    <row r="1332" spans="7:7">
      <c r="G1332" s="175"/>
    </row>
    <row r="1333" spans="7:7">
      <c r="G1333" s="175"/>
    </row>
    <row r="1334" spans="7:7">
      <c r="G1334" s="175"/>
    </row>
    <row r="1335" spans="7:7">
      <c r="G1335" s="175"/>
    </row>
    <row r="1336" spans="7:7">
      <c r="G1336" s="175"/>
    </row>
    <row r="1337" spans="7:7">
      <c r="G1337" s="175"/>
    </row>
    <row r="1338" spans="7:7">
      <c r="G1338" s="175"/>
    </row>
    <row r="1339" spans="7:7">
      <c r="G1339" s="175"/>
    </row>
    <row r="1340" spans="7:7">
      <c r="G1340" s="175"/>
    </row>
    <row r="1341" spans="7:7">
      <c r="G1341" s="175"/>
    </row>
    <row r="1342" spans="7:7">
      <c r="G1342" s="175"/>
    </row>
    <row r="1343" spans="7:7">
      <c r="G1343" s="175"/>
    </row>
    <row r="1344" spans="7:7">
      <c r="G1344" s="175"/>
    </row>
    <row r="1345" spans="7:7">
      <c r="G1345" s="175"/>
    </row>
    <row r="1346" spans="7:7">
      <c r="G1346" s="175"/>
    </row>
    <row r="1347" spans="7:7">
      <c r="G1347" s="175"/>
    </row>
    <row r="1348" spans="7:7">
      <c r="G1348" s="175"/>
    </row>
    <row r="1349" spans="7:7">
      <c r="G1349" s="175"/>
    </row>
    <row r="1350" spans="7:7">
      <c r="G1350" s="175"/>
    </row>
    <row r="1351" spans="7:7">
      <c r="G1351" s="175"/>
    </row>
    <row r="1352" spans="7:7">
      <c r="G1352" s="175"/>
    </row>
    <row r="1353" spans="7:7">
      <c r="G1353" s="175"/>
    </row>
    <row r="1354" spans="7:7">
      <c r="G1354" s="175"/>
    </row>
    <row r="1355" spans="7:7">
      <c r="G1355" s="175"/>
    </row>
    <row r="1356" spans="7:7">
      <c r="G1356" s="175"/>
    </row>
    <row r="1357" spans="7:7">
      <c r="G1357" s="175"/>
    </row>
    <row r="1358" spans="7:7">
      <c r="G1358" s="175"/>
    </row>
    <row r="1359" spans="7:7">
      <c r="G1359" s="175"/>
    </row>
    <row r="1360" spans="7:7">
      <c r="G1360" s="175"/>
    </row>
    <row r="1361" spans="7:7">
      <c r="G1361" s="175"/>
    </row>
    <row r="1362" spans="7:7">
      <c r="G1362" s="175"/>
    </row>
    <row r="1363" spans="7:7">
      <c r="G1363" s="175"/>
    </row>
    <row r="1364" spans="7:7">
      <c r="G1364" s="175"/>
    </row>
    <row r="1365" spans="7:7">
      <c r="G1365" s="175"/>
    </row>
    <row r="1366" spans="7:7">
      <c r="G1366" s="175"/>
    </row>
    <row r="1367" spans="7:7">
      <c r="G1367" s="175"/>
    </row>
    <row r="1368" spans="7:7">
      <c r="G1368" s="175"/>
    </row>
    <row r="1369" spans="7:7">
      <c r="G1369" s="175"/>
    </row>
    <row r="1370" spans="7:7">
      <c r="G1370" s="175"/>
    </row>
    <row r="1371" spans="7:7">
      <c r="G1371" s="175"/>
    </row>
    <row r="1372" spans="7:7">
      <c r="G1372" s="175"/>
    </row>
    <row r="1373" spans="7:7">
      <c r="G1373" s="175"/>
    </row>
    <row r="1374" spans="7:7">
      <c r="G1374" s="175"/>
    </row>
    <row r="1375" spans="7:7">
      <c r="G1375" s="175"/>
    </row>
    <row r="1376" spans="7:7">
      <c r="G1376" s="175"/>
    </row>
    <row r="1377" spans="7:7">
      <c r="G1377" s="175"/>
    </row>
    <row r="1378" spans="7:7">
      <c r="G1378" s="175"/>
    </row>
    <row r="1379" spans="7:7">
      <c r="G1379" s="175"/>
    </row>
    <row r="1380" spans="7:7">
      <c r="G1380" s="175"/>
    </row>
    <row r="1381" spans="7:7">
      <c r="G1381" s="175"/>
    </row>
    <row r="1382" spans="7:7">
      <c r="G1382" s="175"/>
    </row>
    <row r="1383" spans="7:7">
      <c r="G1383" s="175"/>
    </row>
    <row r="1384" spans="7:7">
      <c r="G1384" s="175"/>
    </row>
    <row r="1385" spans="7:7">
      <c r="G1385" s="175"/>
    </row>
    <row r="1386" spans="7:7">
      <c r="G1386" s="175"/>
    </row>
    <row r="1387" spans="7:7">
      <c r="G1387" s="175"/>
    </row>
    <row r="1388" spans="7:7">
      <c r="G1388" s="175"/>
    </row>
    <row r="1389" spans="7:7">
      <c r="G1389" s="175"/>
    </row>
    <row r="1390" spans="7:7">
      <c r="G1390" s="175"/>
    </row>
    <row r="1391" spans="7:7">
      <c r="G1391" s="175"/>
    </row>
    <row r="1392" spans="7:7">
      <c r="G1392" s="175"/>
    </row>
    <row r="1393" spans="7:7">
      <c r="G1393" s="175"/>
    </row>
    <row r="1394" spans="7:7">
      <c r="G1394" s="175"/>
    </row>
    <row r="1395" spans="7:7">
      <c r="G1395" s="175"/>
    </row>
    <row r="1396" spans="7:7">
      <c r="G1396" s="175"/>
    </row>
    <row r="1397" spans="7:7">
      <c r="G1397" s="175"/>
    </row>
    <row r="1398" spans="7:7">
      <c r="G1398" s="175"/>
    </row>
    <row r="1399" spans="7:7">
      <c r="G1399" s="175"/>
    </row>
    <row r="1400" spans="7:7">
      <c r="G1400" s="175"/>
    </row>
    <row r="1401" spans="7:7">
      <c r="G1401" s="175"/>
    </row>
    <row r="1402" spans="7:7">
      <c r="G1402" s="175"/>
    </row>
    <row r="1403" spans="7:7">
      <c r="G1403" s="175"/>
    </row>
    <row r="1404" spans="7:7">
      <c r="G1404" s="175"/>
    </row>
    <row r="1405" spans="7:7">
      <c r="G1405" s="175"/>
    </row>
    <row r="1406" spans="7:7">
      <c r="G1406" s="175"/>
    </row>
    <row r="1407" spans="7:7">
      <c r="G1407" s="175"/>
    </row>
    <row r="1408" spans="7:7">
      <c r="G1408" s="175"/>
    </row>
    <row r="1409" spans="7:7">
      <c r="G1409" s="175"/>
    </row>
    <row r="1410" spans="7:7">
      <c r="G1410" s="175"/>
    </row>
    <row r="1411" spans="7:7">
      <c r="G1411" s="175"/>
    </row>
    <row r="1412" spans="7:7">
      <c r="G1412" s="175"/>
    </row>
    <row r="1413" spans="7:7">
      <c r="G1413" s="175"/>
    </row>
    <row r="1414" spans="7:7">
      <c r="G1414" s="175"/>
    </row>
    <row r="1415" spans="7:7">
      <c r="G1415" s="175"/>
    </row>
  </sheetData>
  <mergeCells count="4">
    <mergeCell ref="A59:J59"/>
    <mergeCell ref="C47:D47"/>
    <mergeCell ref="C48:D48"/>
    <mergeCell ref="C49:D49"/>
  </mergeCells>
  <phoneticPr fontId="15" type="noConversion"/>
  <pageMargins left="0.25" right="0.25" top="1" bottom="1" header="0.5" footer="0.5"/>
  <pageSetup scale="91" orientation="landscape" r:id="rId1"/>
  <headerFooter alignWithMargins="0">
    <oddHeader>&amp;L&amp;12 0575-0194&amp;C&amp;"Arial,Bold"&amp;12RD Consolidated Programs - ARRA Funding
7 CFR 1942-G Rural Busisness Enterprise Grant Program&amp;R&amp;12April 2010</oddHeader>
    <oddFooter>&amp;C&amp;P</oddFooter>
  </headerFooter>
  <rowBreaks count="2" manualBreakCount="2">
    <brk id="20" max="9" man="1"/>
    <brk id="3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24"/>
  <sheetViews>
    <sheetView zoomScaleNormal="100" workbookViewId="0">
      <selection activeCell="J9" sqref="J9"/>
    </sheetView>
  </sheetViews>
  <sheetFormatPr defaultRowHeight="12.75"/>
  <cols>
    <col min="1" max="1" width="14" style="206" customWidth="1"/>
    <col min="2" max="2" width="18.85546875" style="206" customWidth="1"/>
    <col min="3" max="3" width="11.140625" style="206" customWidth="1"/>
    <col min="4" max="4" width="11.7109375" style="206" customWidth="1"/>
    <col min="5" max="5" width="9.140625" style="206"/>
    <col min="6" max="6" width="10.7109375" style="206" customWidth="1"/>
    <col min="7" max="7" width="10.140625" style="206" customWidth="1"/>
    <col min="8" max="8" width="9.140625" style="207"/>
    <col min="9" max="9" width="6.42578125" style="206" bestFit="1" customWidth="1"/>
    <col min="10" max="10" width="12" style="206" bestFit="1" customWidth="1"/>
  </cols>
  <sheetData>
    <row r="1" spans="1:22" ht="25.15" customHeight="1">
      <c r="A1" s="537"/>
      <c r="B1" s="717"/>
      <c r="C1" s="718"/>
      <c r="D1" s="718"/>
      <c r="E1" s="718"/>
      <c r="F1" s="718"/>
      <c r="G1" s="718"/>
      <c r="H1" s="718"/>
      <c r="I1" s="718"/>
      <c r="J1" s="718"/>
    </row>
    <row r="2" spans="1:22" ht="63.75">
      <c r="A2" s="178" t="s">
        <v>305</v>
      </c>
      <c r="B2" s="178" t="s">
        <v>194</v>
      </c>
      <c r="C2" s="178" t="s">
        <v>306</v>
      </c>
      <c r="D2" s="179" t="s">
        <v>307</v>
      </c>
      <c r="E2" s="178" t="s">
        <v>209</v>
      </c>
      <c r="F2" s="178" t="s">
        <v>308</v>
      </c>
      <c r="G2" s="178" t="s">
        <v>211</v>
      </c>
      <c r="H2" s="180" t="s">
        <v>309</v>
      </c>
      <c r="I2" s="178" t="s">
        <v>310</v>
      </c>
      <c r="J2" s="178" t="s">
        <v>311</v>
      </c>
    </row>
    <row r="3" spans="1:22" s="184" customFormat="1">
      <c r="A3" s="181" t="s">
        <v>195</v>
      </c>
      <c r="B3" s="182" t="s">
        <v>196</v>
      </c>
      <c r="C3" s="181" t="s">
        <v>197</v>
      </c>
      <c r="D3" s="181" t="s">
        <v>198</v>
      </c>
      <c r="E3" s="181" t="s">
        <v>199</v>
      </c>
      <c r="F3" s="181" t="s">
        <v>200</v>
      </c>
      <c r="G3" s="181" t="s">
        <v>201</v>
      </c>
      <c r="H3" s="183" t="s">
        <v>202</v>
      </c>
      <c r="I3" s="181" t="s">
        <v>203</v>
      </c>
      <c r="J3" s="181" t="s">
        <v>204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spans="1:22" s="79" customFormat="1">
      <c r="A4" s="185"/>
      <c r="B4" s="182"/>
      <c r="C4" s="182"/>
      <c r="D4" s="182"/>
      <c r="E4" s="182"/>
      <c r="F4" s="182"/>
      <c r="G4" s="182"/>
      <c r="H4" s="186"/>
      <c r="I4" s="182"/>
      <c r="J4" s="182"/>
    </row>
    <row r="5" spans="1:22" s="187" customFormat="1">
      <c r="A5" s="715" t="s">
        <v>312</v>
      </c>
      <c r="B5" s="716"/>
      <c r="C5" s="716"/>
      <c r="D5" s="716"/>
      <c r="E5" s="716"/>
      <c r="F5" s="716"/>
      <c r="G5" s="716"/>
      <c r="H5" s="716"/>
      <c r="I5" s="716"/>
      <c r="J5" s="716"/>
    </row>
    <row r="6" spans="1:22" ht="25.5">
      <c r="A6" s="188" t="s">
        <v>313</v>
      </c>
      <c r="B6" s="188" t="s">
        <v>314</v>
      </c>
      <c r="C6" s="188" t="s">
        <v>315</v>
      </c>
      <c r="D6" s="188">
        <v>1272</v>
      </c>
      <c r="E6" s="188">
        <v>1</v>
      </c>
      <c r="F6" s="188">
        <f>D6*E6</f>
        <v>1272</v>
      </c>
      <c r="G6" s="188">
        <v>0.5</v>
      </c>
      <c r="H6" s="189">
        <f>G6*F6</f>
        <v>636</v>
      </c>
      <c r="I6" s="190">
        <v>100</v>
      </c>
      <c r="J6" s="191">
        <f>H6*I6</f>
        <v>63600</v>
      </c>
    </row>
    <row r="7" spans="1:22" s="79" customFormat="1">
      <c r="A7" s="192"/>
      <c r="B7" s="192"/>
      <c r="C7" s="192"/>
      <c r="D7" s="192"/>
      <c r="E7" s="192"/>
      <c r="F7" s="192"/>
      <c r="G7" s="192"/>
      <c r="H7" s="193"/>
      <c r="I7" s="194"/>
      <c r="J7" s="195"/>
    </row>
    <row r="8" spans="1:22">
      <c r="A8" s="192"/>
      <c r="B8" s="192"/>
      <c r="C8" s="196" t="s">
        <v>316</v>
      </c>
      <c r="D8" s="192"/>
      <c r="E8" s="192"/>
      <c r="F8" s="197"/>
      <c r="G8" s="197"/>
      <c r="H8" s="198"/>
      <c r="I8" s="197"/>
      <c r="J8" s="199"/>
    </row>
    <row r="9" spans="1:22" ht="25.5">
      <c r="A9" s="188" t="s">
        <v>317</v>
      </c>
      <c r="B9" s="188" t="s">
        <v>318</v>
      </c>
      <c r="C9" s="188" t="s">
        <v>181</v>
      </c>
      <c r="D9" s="188">
        <v>113</v>
      </c>
      <c r="E9" s="188">
        <v>1</v>
      </c>
      <c r="F9" s="200">
        <f>D9*E9</f>
        <v>113</v>
      </c>
      <c r="G9" s="200">
        <v>5</v>
      </c>
      <c r="H9" s="201">
        <f>F9*G9</f>
        <v>565</v>
      </c>
      <c r="I9" s="202">
        <v>25</v>
      </c>
      <c r="J9" s="203">
        <f>H9*I9</f>
        <v>14125</v>
      </c>
    </row>
    <row r="10" spans="1:22">
      <c r="A10" s="188" t="s">
        <v>319</v>
      </c>
      <c r="B10" s="188" t="s">
        <v>320</v>
      </c>
      <c r="C10" s="188" t="s">
        <v>181</v>
      </c>
      <c r="D10" s="188">
        <v>177</v>
      </c>
      <c r="E10" s="188">
        <v>1</v>
      </c>
      <c r="F10" s="188">
        <f>D10*E10</f>
        <v>177</v>
      </c>
      <c r="G10" s="188">
        <v>4</v>
      </c>
      <c r="H10" s="189">
        <f>F10*G10</f>
        <v>708</v>
      </c>
      <c r="I10" s="204">
        <v>25</v>
      </c>
      <c r="J10" s="205">
        <f>H10*I10</f>
        <v>17700</v>
      </c>
    </row>
    <row r="11" spans="1:22" ht="38.25">
      <c r="A11" s="188" t="s">
        <v>321</v>
      </c>
      <c r="B11" s="188" t="s">
        <v>322</v>
      </c>
      <c r="C11" s="188" t="s">
        <v>181</v>
      </c>
      <c r="D11" s="188">
        <v>177</v>
      </c>
      <c r="E11" s="188">
        <v>1</v>
      </c>
      <c r="F11" s="188">
        <f>D11*E11</f>
        <v>177</v>
      </c>
      <c r="G11" s="188">
        <v>1</v>
      </c>
      <c r="H11" s="189">
        <f>F11*G11</f>
        <v>177</v>
      </c>
      <c r="I11" s="204">
        <v>25</v>
      </c>
      <c r="J11" s="205">
        <f>H11*I11</f>
        <v>4425</v>
      </c>
    </row>
    <row r="12" spans="1:22" ht="25.5">
      <c r="A12" s="188" t="s">
        <v>323</v>
      </c>
      <c r="B12" s="188" t="s">
        <v>324</v>
      </c>
      <c r="C12" s="188" t="s">
        <v>181</v>
      </c>
      <c r="D12" s="189">
        <v>1343</v>
      </c>
      <c r="E12" s="188">
        <v>1</v>
      </c>
      <c r="F12" s="188">
        <f>D12*E12</f>
        <v>1343</v>
      </c>
      <c r="G12" s="188">
        <v>4</v>
      </c>
      <c r="H12" s="189">
        <f>F12*G12</f>
        <v>5372</v>
      </c>
      <c r="I12" s="204">
        <v>50</v>
      </c>
      <c r="J12" s="205">
        <f>H12*I12</f>
        <v>268600</v>
      </c>
    </row>
    <row r="13" spans="1:22" ht="25.5">
      <c r="A13" s="188" t="s">
        <v>325</v>
      </c>
      <c r="B13" s="188" t="s">
        <v>326</v>
      </c>
      <c r="C13" s="188" t="s">
        <v>181</v>
      </c>
      <c r="D13" s="188">
        <v>20</v>
      </c>
      <c r="E13" s="188">
        <v>1</v>
      </c>
      <c r="F13" s="188">
        <f>D13*E13</f>
        <v>20</v>
      </c>
      <c r="G13" s="188">
        <v>1</v>
      </c>
      <c r="H13" s="189">
        <f>F13*G13</f>
        <v>20</v>
      </c>
      <c r="I13" s="204">
        <v>25</v>
      </c>
      <c r="J13" s="205">
        <f>H13*I13</f>
        <v>500</v>
      </c>
    </row>
    <row r="14" spans="1:22">
      <c r="A14" s="538"/>
      <c r="B14" s="539"/>
      <c r="C14" s="541" t="s">
        <v>923</v>
      </c>
      <c r="D14" s="542">
        <v>1343</v>
      </c>
      <c r="E14" s="539"/>
      <c r="F14" s="544">
        <f>SUM(F6:F13)</f>
        <v>3102</v>
      </c>
      <c r="G14" s="539"/>
      <c r="H14" s="544">
        <f>SUM(H6:H13)</f>
        <v>7478</v>
      </c>
      <c r="I14" s="540"/>
      <c r="J14" s="543">
        <f>SUM(J9:J13)+J6</f>
        <v>368950</v>
      </c>
    </row>
    <row r="15" spans="1:22">
      <c r="J15" s="208"/>
    </row>
    <row r="16" spans="1:22">
      <c r="A16" s="192"/>
      <c r="B16" s="192"/>
      <c r="C16" s="196" t="s">
        <v>327</v>
      </c>
      <c r="D16" s="192"/>
      <c r="E16" s="192"/>
      <c r="F16" s="192"/>
      <c r="G16" s="192"/>
      <c r="H16" s="193"/>
      <c r="I16" s="192"/>
      <c r="J16" s="192"/>
    </row>
    <row r="17" spans="1:10" ht="25.5">
      <c r="A17" s="188" t="s">
        <v>328</v>
      </c>
      <c r="B17" s="188" t="s">
        <v>268</v>
      </c>
      <c r="C17" s="188" t="s">
        <v>924</v>
      </c>
      <c r="D17" s="188">
        <v>1343</v>
      </c>
      <c r="E17" s="188">
        <v>1</v>
      </c>
      <c r="F17" s="188">
        <f>D17*E17</f>
        <v>1343</v>
      </c>
      <c r="G17" s="188">
        <v>0.75</v>
      </c>
      <c r="H17" s="189">
        <f>F17*G17</f>
        <v>1007.25</v>
      </c>
      <c r="I17" s="205">
        <v>25</v>
      </c>
      <c r="J17" s="205">
        <f>H17*I17</f>
        <v>25181.25</v>
      </c>
    </row>
    <row r="18" spans="1:10" ht="25.5">
      <c r="A18" s="209">
        <v>3570.92</v>
      </c>
      <c r="B18" s="188" t="s">
        <v>145</v>
      </c>
      <c r="C18" s="188" t="s">
        <v>329</v>
      </c>
      <c r="D18" s="188">
        <v>1343</v>
      </c>
      <c r="E18" s="188">
        <v>1</v>
      </c>
      <c r="F18" s="188">
        <f>D18*E18</f>
        <v>1343</v>
      </c>
      <c r="G18" s="188">
        <v>0.25</v>
      </c>
      <c r="H18" s="189">
        <f>F18*G18</f>
        <v>335.75</v>
      </c>
      <c r="I18" s="205">
        <v>25</v>
      </c>
      <c r="J18" s="205">
        <f>H18*I18</f>
        <v>8393.75</v>
      </c>
    </row>
    <row r="19" spans="1:10" ht="25.5">
      <c r="A19" s="209">
        <v>3570.92</v>
      </c>
      <c r="B19" s="188" t="s">
        <v>149</v>
      </c>
      <c r="C19" s="188" t="s">
        <v>330</v>
      </c>
      <c r="D19" s="188">
        <v>720</v>
      </c>
      <c r="E19" s="188">
        <v>2</v>
      </c>
      <c r="F19" s="188">
        <f>D19*E19</f>
        <v>1440</v>
      </c>
      <c r="G19" s="188">
        <v>0.25</v>
      </c>
      <c r="H19" s="189">
        <f>F19*G19</f>
        <v>360</v>
      </c>
      <c r="I19" s="205">
        <v>25</v>
      </c>
      <c r="J19" s="205">
        <f>H19*I19</f>
        <v>9000</v>
      </c>
    </row>
    <row r="20" spans="1:10" ht="25.5">
      <c r="A20" s="188" t="s">
        <v>313</v>
      </c>
      <c r="B20" s="188" t="s">
        <v>280</v>
      </c>
      <c r="C20" s="188" t="s">
        <v>331</v>
      </c>
      <c r="D20" s="188">
        <v>1256</v>
      </c>
      <c r="E20" s="188">
        <v>1</v>
      </c>
      <c r="F20" s="188">
        <f>D20*E20</f>
        <v>1256</v>
      </c>
      <c r="G20" s="188">
        <v>7.5</v>
      </c>
      <c r="H20" s="189">
        <f>F20*G20</f>
        <v>9420</v>
      </c>
      <c r="I20" s="205">
        <v>25</v>
      </c>
      <c r="J20" s="205">
        <f>H20*I20</f>
        <v>235500</v>
      </c>
    </row>
    <row r="21" spans="1:10">
      <c r="A21" s="192"/>
      <c r="B21" s="192"/>
      <c r="C21" s="192"/>
      <c r="D21" s="192"/>
      <c r="E21" s="192"/>
      <c r="F21" s="192"/>
      <c r="G21" s="192"/>
      <c r="H21" s="193"/>
      <c r="I21" s="210"/>
      <c r="J21" s="205">
        <f>SUM(J17:J20)</f>
        <v>278075</v>
      </c>
    </row>
    <row r="22" spans="1:10">
      <c r="A22" s="192"/>
      <c r="B22" s="192"/>
      <c r="E22" s="192"/>
      <c r="F22" s="192"/>
      <c r="G22" s="192"/>
      <c r="H22" s="193"/>
      <c r="I22" s="210"/>
      <c r="J22" s="210"/>
    </row>
    <row r="23" spans="1:10" ht="15">
      <c r="A23" s="211"/>
      <c r="B23" s="192"/>
      <c r="C23" s="192"/>
      <c r="D23" s="192"/>
      <c r="E23" s="192"/>
      <c r="F23" s="212"/>
      <c r="G23" s="192"/>
      <c r="H23" s="213"/>
      <c r="I23" s="192"/>
      <c r="J23" s="214"/>
    </row>
    <row r="24" spans="1:10">
      <c r="C24" s="192"/>
      <c r="D24" s="192"/>
    </row>
  </sheetData>
  <mergeCells count="2">
    <mergeCell ref="A5:J5"/>
    <mergeCell ref="B1:J1"/>
  </mergeCells>
  <phoneticPr fontId="0" type="noConversion"/>
  <pageMargins left="0.75" right="0.75" top="1" bottom="1" header="0.5" footer="0.5"/>
  <pageSetup orientation="landscape" horizontalDpi="4294967292" r:id="rId1"/>
  <headerFooter alignWithMargins="0">
    <oddHeader>&amp;L&amp;12 0575-0194&amp;C&amp;"Arial,Bold"&amp;12RD Consolidated Programs - ARRA Funding
7 CFR 3570-B, Community Facilities Grant Program&amp;R&amp;12April 2010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I143"/>
  <sheetViews>
    <sheetView showGridLines="0" zoomScaleNormal="100" zoomScaleSheetLayoutView="50" workbookViewId="0">
      <pane ySplit="3" topLeftCell="A11" activePane="bottomLeft" state="frozen"/>
      <selection activeCell="B1" sqref="B1"/>
      <selection pane="bottomLeft" activeCell="B6" sqref="B6"/>
    </sheetView>
  </sheetViews>
  <sheetFormatPr defaultRowHeight="12.75"/>
  <cols>
    <col min="1" max="1" width="62.7109375" customWidth="1"/>
    <col min="2" max="2" width="40.85546875" style="245" customWidth="1"/>
    <col min="3" max="3" width="10.7109375" customWidth="1"/>
    <col min="4" max="4" width="11.28515625" customWidth="1"/>
    <col min="5" max="5" width="14.28515625" customWidth="1"/>
    <col min="6" max="6" width="13.5703125" customWidth="1"/>
    <col min="7" max="7" width="12.28515625" customWidth="1"/>
    <col min="9" max="9" width="8.7109375" customWidth="1"/>
    <col min="10" max="10" width="13.140625" bestFit="1" customWidth="1"/>
  </cols>
  <sheetData>
    <row r="1" spans="1:61" ht="19.899999999999999" customHeight="1" thickBot="1">
      <c r="A1" s="246"/>
    </row>
    <row r="2" spans="1:61" s="218" customFormat="1" ht="70.150000000000006" customHeight="1" thickBot="1">
      <c r="A2" s="545" t="s">
        <v>193</v>
      </c>
      <c r="B2" s="546" t="s">
        <v>194</v>
      </c>
      <c r="C2" s="545" t="s">
        <v>929</v>
      </c>
      <c r="D2" s="545" t="s">
        <v>925</v>
      </c>
      <c r="E2" s="545" t="s">
        <v>926</v>
      </c>
      <c r="F2" s="545" t="s">
        <v>210</v>
      </c>
      <c r="G2" s="545" t="s">
        <v>927</v>
      </c>
      <c r="H2" s="545" t="s">
        <v>931</v>
      </c>
      <c r="I2" s="545" t="s">
        <v>928</v>
      </c>
      <c r="J2" s="545" t="s">
        <v>930</v>
      </c>
      <c r="K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9"/>
      <c r="BA2" s="219"/>
      <c r="BB2" s="219"/>
      <c r="BC2" s="219"/>
      <c r="BD2" s="219"/>
      <c r="BE2" s="219"/>
      <c r="BF2" s="219"/>
      <c r="BG2" s="219"/>
      <c r="BH2" s="219"/>
      <c r="BI2" s="219"/>
    </row>
    <row r="3" spans="1:61" ht="15.75">
      <c r="A3" s="215" t="s">
        <v>195</v>
      </c>
      <c r="B3" s="547" t="s">
        <v>196</v>
      </c>
      <c r="C3" s="215" t="s">
        <v>197</v>
      </c>
      <c r="D3" s="215" t="s">
        <v>198</v>
      </c>
      <c r="E3" s="215" t="s">
        <v>199</v>
      </c>
      <c r="F3" s="215" t="s">
        <v>200</v>
      </c>
      <c r="G3" s="215" t="s">
        <v>201</v>
      </c>
      <c r="H3" s="215" t="s">
        <v>202</v>
      </c>
      <c r="I3" s="215" t="s">
        <v>203</v>
      </c>
      <c r="J3" s="215" t="s">
        <v>204</v>
      </c>
      <c r="K3" s="220"/>
      <c r="L3" s="221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06"/>
      <c r="BA3" s="206"/>
      <c r="BB3" s="206"/>
      <c r="BC3" s="206"/>
      <c r="BD3" s="206"/>
      <c r="BE3" s="206"/>
      <c r="BF3" s="206"/>
      <c r="BG3" s="206"/>
      <c r="BH3" s="206"/>
      <c r="BI3" s="206"/>
    </row>
    <row r="4" spans="1:61" s="549" customFormat="1" ht="25.15" customHeight="1">
      <c r="A4" s="719" t="s">
        <v>349</v>
      </c>
      <c r="B4" s="720"/>
      <c r="C4" s="720"/>
      <c r="D4" s="720"/>
      <c r="E4" s="720"/>
      <c r="F4" s="720"/>
      <c r="G4" s="720"/>
      <c r="H4" s="720"/>
      <c r="I4" s="720"/>
      <c r="J4" s="721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48"/>
      <c r="BA4" s="548"/>
      <c r="BB4" s="548"/>
      <c r="BC4" s="548"/>
      <c r="BD4" s="548"/>
      <c r="BE4" s="548"/>
      <c r="BF4" s="548"/>
      <c r="BG4" s="548"/>
      <c r="BH4" s="548"/>
      <c r="BI4" s="548"/>
    </row>
    <row r="5" spans="1:61" ht="19.899999999999999" customHeight="1" thickBot="1">
      <c r="A5" s="228" t="s">
        <v>350</v>
      </c>
      <c r="B5" s="228" t="s">
        <v>155</v>
      </c>
      <c r="C5" s="229" t="s">
        <v>351</v>
      </c>
      <c r="D5" s="230"/>
      <c r="E5" s="229"/>
      <c r="F5" s="230"/>
      <c r="G5" s="229"/>
      <c r="H5" s="230"/>
      <c r="I5" s="230"/>
      <c r="J5" s="231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06"/>
      <c r="BA5" s="206"/>
      <c r="BB5" s="206"/>
      <c r="BC5" s="206"/>
      <c r="BD5" s="206"/>
      <c r="BE5" s="206"/>
      <c r="BF5" s="206"/>
      <c r="BG5" s="206"/>
      <c r="BH5" s="206"/>
      <c r="BI5" s="206"/>
    </row>
    <row r="6" spans="1:61" ht="19.899999999999999" customHeight="1" thickBot="1">
      <c r="A6" s="222"/>
      <c r="B6" s="222" t="s">
        <v>352</v>
      </c>
      <c r="C6" s="223"/>
      <c r="D6" s="224">
        <v>1250</v>
      </c>
      <c r="E6" s="223">
        <v>1</v>
      </c>
      <c r="F6" s="224">
        <f>D6*E6</f>
        <v>1250</v>
      </c>
      <c r="G6" s="223">
        <v>5</v>
      </c>
      <c r="H6" s="224">
        <f>F6*G6</f>
        <v>6250</v>
      </c>
      <c r="I6" s="224">
        <v>30</v>
      </c>
      <c r="J6" s="225">
        <f>I6*H6</f>
        <v>187500</v>
      </c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06"/>
      <c r="BA6" s="206"/>
      <c r="BB6" s="206"/>
      <c r="BC6" s="206"/>
      <c r="BD6" s="206"/>
      <c r="BE6" s="206"/>
      <c r="BF6" s="206"/>
      <c r="BG6" s="206"/>
      <c r="BH6" s="206"/>
      <c r="BI6" s="206"/>
    </row>
    <row r="7" spans="1:61" ht="34.9" customHeight="1" thickBot="1">
      <c r="A7" s="222" t="s">
        <v>353</v>
      </c>
      <c r="B7" s="222" t="s">
        <v>159</v>
      </c>
      <c r="C7" s="223" t="s">
        <v>354</v>
      </c>
      <c r="D7" s="224"/>
      <c r="E7" s="223"/>
      <c r="F7" s="224"/>
      <c r="G7" s="223"/>
      <c r="H7" s="224"/>
      <c r="I7" s="224"/>
      <c r="J7" s="225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06"/>
      <c r="BA7" s="206"/>
      <c r="BB7" s="206"/>
      <c r="BC7" s="206"/>
      <c r="BD7" s="206"/>
      <c r="BE7" s="206"/>
      <c r="BF7" s="206"/>
      <c r="BG7" s="206"/>
      <c r="BH7" s="206"/>
      <c r="BI7" s="206"/>
    </row>
    <row r="8" spans="1:61" ht="19.899999999999999" customHeight="1" thickBot="1">
      <c r="A8" s="222"/>
      <c r="B8" s="222" t="s">
        <v>352</v>
      </c>
      <c r="C8" s="223"/>
      <c r="D8" s="224">
        <v>833</v>
      </c>
      <c r="E8" s="223">
        <v>1</v>
      </c>
      <c r="F8" s="224">
        <f>D8*E8</f>
        <v>833</v>
      </c>
      <c r="G8" s="223">
        <v>1</v>
      </c>
      <c r="H8" s="224">
        <f>F8*G8</f>
        <v>833</v>
      </c>
      <c r="I8" s="224">
        <v>30</v>
      </c>
      <c r="J8" s="225">
        <f>I8*H8</f>
        <v>24990</v>
      </c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06"/>
      <c r="BA8" s="206"/>
      <c r="BB8" s="206"/>
      <c r="BC8" s="206"/>
      <c r="BD8" s="206"/>
      <c r="BE8" s="206"/>
      <c r="BF8" s="206"/>
      <c r="BG8" s="206"/>
      <c r="BH8" s="206"/>
      <c r="BI8" s="206"/>
    </row>
    <row r="9" spans="1:61" ht="19.899999999999999" customHeight="1" thickBot="1">
      <c r="A9" s="222" t="s">
        <v>355</v>
      </c>
      <c r="B9" s="222" t="s">
        <v>162</v>
      </c>
      <c r="C9" s="223" t="s">
        <v>163</v>
      </c>
      <c r="D9" s="224"/>
      <c r="E9" s="223"/>
      <c r="F9" s="224"/>
      <c r="G9" s="223"/>
      <c r="H9" s="224"/>
      <c r="I9" s="224"/>
      <c r="J9" s="225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06"/>
      <c r="BA9" s="206"/>
      <c r="BB9" s="206"/>
      <c r="BC9" s="206"/>
      <c r="BD9" s="206"/>
      <c r="BE9" s="206"/>
      <c r="BF9" s="206"/>
      <c r="BG9" s="206"/>
      <c r="BH9" s="206"/>
      <c r="BI9" s="206"/>
    </row>
    <row r="10" spans="1:61" ht="19.899999999999999" customHeight="1" thickBot="1">
      <c r="A10" s="222"/>
      <c r="B10" s="222" t="s">
        <v>352</v>
      </c>
      <c r="C10" s="223"/>
      <c r="D10" s="224">
        <v>333</v>
      </c>
      <c r="E10" s="223">
        <v>1</v>
      </c>
      <c r="F10" s="224">
        <f>D10*E10</f>
        <v>333</v>
      </c>
      <c r="G10" s="223">
        <v>4</v>
      </c>
      <c r="H10" s="224">
        <f>F10*G10</f>
        <v>1332</v>
      </c>
      <c r="I10" s="224">
        <v>30</v>
      </c>
      <c r="J10" s="225">
        <f>I10*H10</f>
        <v>39960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</row>
    <row r="11" spans="1:61" ht="19.899999999999999" customHeight="1" thickBot="1">
      <c r="A11" s="222" t="s">
        <v>356</v>
      </c>
      <c r="B11" s="222" t="s">
        <v>165</v>
      </c>
      <c r="C11" s="223" t="s">
        <v>357</v>
      </c>
      <c r="D11" s="224"/>
      <c r="E11" s="223"/>
      <c r="F11" s="224"/>
      <c r="G11" s="223"/>
      <c r="H11" s="224"/>
      <c r="I11" s="224"/>
      <c r="J11" s="225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</row>
    <row r="12" spans="1:61" ht="19.899999999999999" customHeight="1" thickBot="1">
      <c r="A12" s="222"/>
      <c r="B12" s="222" t="s">
        <v>352</v>
      </c>
      <c r="C12" s="223"/>
      <c r="D12" s="224">
        <v>125</v>
      </c>
      <c r="E12" s="223">
        <v>1</v>
      </c>
      <c r="F12" s="224">
        <f>D12*E12</f>
        <v>125</v>
      </c>
      <c r="G12" s="223">
        <v>1</v>
      </c>
      <c r="H12" s="224">
        <f>F12*G12</f>
        <v>125</v>
      </c>
      <c r="I12" s="224">
        <v>30</v>
      </c>
      <c r="J12" s="225">
        <f>I12*H12</f>
        <v>3750</v>
      </c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</row>
    <row r="13" spans="1:61" ht="34.9" customHeight="1" thickBot="1">
      <c r="A13" s="222" t="s">
        <v>358</v>
      </c>
      <c r="B13" s="222" t="s">
        <v>168</v>
      </c>
      <c r="C13" s="223" t="s">
        <v>359</v>
      </c>
      <c r="D13" s="224"/>
      <c r="E13" s="223"/>
      <c r="F13" s="224"/>
      <c r="G13" s="223"/>
      <c r="H13" s="224"/>
      <c r="I13" s="224"/>
      <c r="J13" s="225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</row>
    <row r="14" spans="1:61" ht="19.899999999999999" customHeight="1" thickBot="1">
      <c r="A14" s="222"/>
      <c r="B14" s="222" t="s">
        <v>352</v>
      </c>
      <c r="C14" s="223"/>
      <c r="D14" s="224">
        <v>750</v>
      </c>
      <c r="E14" s="223">
        <v>1</v>
      </c>
      <c r="F14" s="224">
        <f>D14*E14</f>
        <v>750</v>
      </c>
      <c r="G14" s="223">
        <v>1</v>
      </c>
      <c r="H14" s="224">
        <f>F14*G14</f>
        <v>750</v>
      </c>
      <c r="I14" s="224">
        <v>30</v>
      </c>
      <c r="J14" s="225">
        <f>I14*H14</f>
        <v>22500</v>
      </c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</row>
    <row r="15" spans="1:61" ht="19.899999999999999" customHeight="1" thickBot="1">
      <c r="A15" s="222" t="s">
        <v>360</v>
      </c>
      <c r="B15" s="222" t="s">
        <v>361</v>
      </c>
      <c r="C15" s="223" t="s">
        <v>362</v>
      </c>
      <c r="D15" s="224"/>
      <c r="E15" s="223"/>
      <c r="F15" s="224"/>
      <c r="G15" s="223"/>
      <c r="H15" s="224"/>
      <c r="I15" s="224"/>
      <c r="J15" s="225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</row>
    <row r="16" spans="1:61" ht="19.899999999999999" customHeight="1" thickBot="1">
      <c r="A16" s="222"/>
      <c r="B16" s="222" t="s">
        <v>352</v>
      </c>
      <c r="C16" s="223"/>
      <c r="D16" s="224">
        <v>417</v>
      </c>
      <c r="E16" s="223">
        <v>1</v>
      </c>
      <c r="F16" s="224">
        <f>D16*E16</f>
        <v>417</v>
      </c>
      <c r="G16" s="223">
        <v>1</v>
      </c>
      <c r="H16" s="224">
        <f>F16*G16</f>
        <v>417</v>
      </c>
      <c r="I16" s="224">
        <v>30</v>
      </c>
      <c r="J16" s="225">
        <f>I16*H16</f>
        <v>12510</v>
      </c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</row>
    <row r="17" spans="1:61" ht="19.899999999999999" customHeight="1" thickBot="1">
      <c r="A17" s="222" t="s">
        <v>363</v>
      </c>
      <c r="B17" s="222" t="s">
        <v>364</v>
      </c>
      <c r="C17" s="223" t="s">
        <v>365</v>
      </c>
      <c r="D17" s="224"/>
      <c r="E17" s="223"/>
      <c r="F17" s="224"/>
      <c r="G17" s="223"/>
      <c r="H17" s="224"/>
      <c r="I17" s="224"/>
      <c r="J17" s="225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</row>
    <row r="18" spans="1:61" ht="19.899999999999999" customHeight="1" thickBot="1">
      <c r="A18" s="222"/>
      <c r="B18" s="222" t="s">
        <v>352</v>
      </c>
      <c r="C18" s="223"/>
      <c r="D18" s="224">
        <v>417</v>
      </c>
      <c r="E18" s="223">
        <v>1</v>
      </c>
      <c r="F18" s="224">
        <f>D18*E18</f>
        <v>417</v>
      </c>
      <c r="G18" s="223">
        <v>1</v>
      </c>
      <c r="H18" s="224">
        <f>F18*G18</f>
        <v>417</v>
      </c>
      <c r="I18" s="224">
        <v>30</v>
      </c>
      <c r="J18" s="225">
        <f>I18*H18</f>
        <v>12510</v>
      </c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</row>
    <row r="19" spans="1:61" ht="34.9" customHeight="1" thickBot="1">
      <c r="A19" s="222" t="s">
        <v>366</v>
      </c>
      <c r="B19" s="222" t="s">
        <v>367</v>
      </c>
      <c r="C19" s="223" t="s">
        <v>368</v>
      </c>
      <c r="D19" s="224"/>
      <c r="E19" s="223"/>
      <c r="F19" s="224"/>
      <c r="G19" s="223"/>
      <c r="H19" s="224"/>
      <c r="I19" s="224"/>
      <c r="J19" s="225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</row>
    <row r="20" spans="1:61" ht="19.899999999999999" customHeight="1" thickBot="1">
      <c r="A20" s="222"/>
      <c r="B20" s="222" t="s">
        <v>352</v>
      </c>
      <c r="C20" s="223"/>
      <c r="D20" s="224">
        <v>333</v>
      </c>
      <c r="E20" s="223">
        <v>1</v>
      </c>
      <c r="F20" s="224">
        <f>D20*E20</f>
        <v>333</v>
      </c>
      <c r="G20" s="223">
        <v>1</v>
      </c>
      <c r="H20" s="224">
        <f>F20*G20</f>
        <v>333</v>
      </c>
      <c r="I20" s="224">
        <v>30</v>
      </c>
      <c r="J20" s="225">
        <f>I20*H20</f>
        <v>9990</v>
      </c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</row>
    <row r="21" spans="1:61" ht="19.899999999999999" customHeight="1" thickBot="1">
      <c r="A21" s="222" t="s">
        <v>369</v>
      </c>
      <c r="B21" s="222" t="s">
        <v>114</v>
      </c>
      <c r="C21" s="223" t="s">
        <v>370</v>
      </c>
      <c r="D21" s="224"/>
      <c r="E21" s="223"/>
      <c r="F21" s="224"/>
      <c r="G21" s="223"/>
      <c r="H21" s="224"/>
      <c r="I21" s="224"/>
      <c r="J21" s="225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</row>
    <row r="22" spans="1:61" ht="19.899999999999999" customHeight="1" thickBot="1">
      <c r="A22" s="222"/>
      <c r="B22" s="222" t="s">
        <v>352</v>
      </c>
      <c r="C22" s="223"/>
      <c r="D22" s="224">
        <v>250</v>
      </c>
      <c r="E22" s="223">
        <v>1</v>
      </c>
      <c r="F22" s="224">
        <f>D22*E22</f>
        <v>250</v>
      </c>
      <c r="G22" s="223">
        <v>1</v>
      </c>
      <c r="H22" s="224">
        <f>F22*G22</f>
        <v>250</v>
      </c>
      <c r="I22" s="224">
        <v>30</v>
      </c>
      <c r="J22" s="225">
        <f>I22*H22</f>
        <v>7500</v>
      </c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</row>
    <row r="23" spans="1:61" ht="19.899999999999999" customHeight="1" thickBot="1">
      <c r="A23" s="222" t="s">
        <v>371</v>
      </c>
      <c r="B23" s="222" t="s">
        <v>372</v>
      </c>
      <c r="C23" s="223" t="s">
        <v>373</v>
      </c>
      <c r="D23" s="224"/>
      <c r="E23" s="223"/>
      <c r="F23" s="224"/>
      <c r="G23" s="223"/>
      <c r="H23" s="224"/>
      <c r="I23" s="224"/>
      <c r="J23" s="225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</row>
    <row r="24" spans="1:61" ht="19.899999999999999" customHeight="1" thickBot="1">
      <c r="A24" s="222"/>
      <c r="B24" s="222" t="s">
        <v>352</v>
      </c>
      <c r="C24" s="223"/>
      <c r="D24" s="224">
        <v>500</v>
      </c>
      <c r="E24" s="223">
        <v>1</v>
      </c>
      <c r="F24" s="224">
        <f>D24*E24</f>
        <v>500</v>
      </c>
      <c r="G24" s="223">
        <v>1</v>
      </c>
      <c r="H24" s="224">
        <f>F24*G24</f>
        <v>500</v>
      </c>
      <c r="I24" s="224">
        <v>30</v>
      </c>
      <c r="J24" s="225">
        <f>I24*H24</f>
        <v>15000</v>
      </c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</row>
    <row r="25" spans="1:61" ht="34.9" customHeight="1" thickBot="1">
      <c r="A25" s="222" t="s">
        <v>374</v>
      </c>
      <c r="B25" s="222" t="s">
        <v>174</v>
      </c>
      <c r="C25" s="223" t="s">
        <v>375</v>
      </c>
      <c r="D25" s="224"/>
      <c r="E25" s="223"/>
      <c r="F25" s="224"/>
      <c r="G25" s="223"/>
      <c r="H25" s="224"/>
      <c r="I25" s="224"/>
      <c r="J25" s="225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</row>
    <row r="26" spans="1:61" ht="19.899999999999999" customHeight="1" thickBot="1">
      <c r="A26" s="222"/>
      <c r="B26" s="222" t="s">
        <v>352</v>
      </c>
      <c r="C26" s="223"/>
      <c r="D26" s="224">
        <v>916</v>
      </c>
      <c r="E26" s="223">
        <v>3</v>
      </c>
      <c r="F26" s="224">
        <f>D26*E26</f>
        <v>2748</v>
      </c>
      <c r="G26" s="223">
        <v>1</v>
      </c>
      <c r="H26" s="224">
        <f>F26*G26</f>
        <v>2748</v>
      </c>
      <c r="I26" s="224">
        <v>30</v>
      </c>
      <c r="J26" s="225">
        <f>I26*H26</f>
        <v>82440</v>
      </c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</row>
    <row r="27" spans="1:61" ht="34.9" customHeight="1" thickBot="1">
      <c r="A27" s="222" t="s">
        <v>376</v>
      </c>
      <c r="B27" s="222" t="s">
        <v>177</v>
      </c>
      <c r="C27" s="223" t="s">
        <v>377</v>
      </c>
      <c r="D27" s="224"/>
      <c r="E27" s="223"/>
      <c r="F27" s="224"/>
      <c r="G27" s="223"/>
      <c r="H27" s="224"/>
      <c r="I27" s="224"/>
      <c r="J27" s="225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</row>
    <row r="28" spans="1:61" ht="19.899999999999999" customHeight="1" thickBot="1">
      <c r="A28" s="222"/>
      <c r="B28" s="222" t="s">
        <v>352</v>
      </c>
      <c r="C28" s="223"/>
      <c r="D28" s="224">
        <v>1083</v>
      </c>
      <c r="E28" s="223">
        <v>1</v>
      </c>
      <c r="F28" s="224">
        <f>D28*E28</f>
        <v>1083</v>
      </c>
      <c r="G28" s="223">
        <v>2.5</v>
      </c>
      <c r="H28" s="224">
        <f>F28*G28</f>
        <v>2707.5</v>
      </c>
      <c r="I28" s="224">
        <v>30</v>
      </c>
      <c r="J28" s="225">
        <f>I28*H28</f>
        <v>81225</v>
      </c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</row>
    <row r="29" spans="1:61" ht="19.899999999999999" customHeight="1" thickBot="1">
      <c r="A29" s="222" t="s">
        <v>378</v>
      </c>
      <c r="B29" s="222" t="s">
        <v>379</v>
      </c>
      <c r="C29" s="223" t="s">
        <v>380</v>
      </c>
      <c r="D29" s="224"/>
      <c r="E29" s="223"/>
      <c r="F29" s="224"/>
      <c r="G29" s="223"/>
      <c r="H29" s="224"/>
      <c r="I29" s="224"/>
      <c r="J29" s="225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</row>
    <row r="30" spans="1:61" ht="19.899999999999999" customHeight="1" thickBot="1">
      <c r="A30" s="222"/>
      <c r="B30" s="222" t="s">
        <v>352</v>
      </c>
      <c r="C30" s="223"/>
      <c r="D30" s="224">
        <v>217</v>
      </c>
      <c r="E30" s="223">
        <v>1</v>
      </c>
      <c r="F30" s="224">
        <f>D30*E30</f>
        <v>217</v>
      </c>
      <c r="G30" s="223">
        <v>1</v>
      </c>
      <c r="H30" s="224">
        <f>F30*G30</f>
        <v>217</v>
      </c>
      <c r="I30" s="224">
        <v>30</v>
      </c>
      <c r="J30" s="225">
        <f>I30*H30</f>
        <v>6510</v>
      </c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</row>
    <row r="31" spans="1:61" ht="34.9" customHeight="1" thickBot="1">
      <c r="A31" s="222" t="s">
        <v>381</v>
      </c>
      <c r="B31" s="222" t="s">
        <v>382</v>
      </c>
      <c r="C31" s="223" t="s">
        <v>383</v>
      </c>
      <c r="D31" s="224">
        <v>1226</v>
      </c>
      <c r="E31" s="223">
        <v>1</v>
      </c>
      <c r="F31" s="224">
        <f>D31*E31</f>
        <v>1226</v>
      </c>
      <c r="G31" s="223">
        <v>0.5</v>
      </c>
      <c r="H31" s="224">
        <f>F31*G31</f>
        <v>613</v>
      </c>
      <c r="I31" s="224">
        <v>30</v>
      </c>
      <c r="J31" s="225">
        <f>I31*H31</f>
        <v>18390</v>
      </c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</row>
    <row r="32" spans="1:61" ht="15.75" thickBot="1">
      <c r="A32" s="222"/>
      <c r="B32" s="222"/>
      <c r="C32" s="223"/>
      <c r="D32" s="224"/>
      <c r="E32" s="223"/>
      <c r="F32" s="224"/>
      <c r="G32" s="223"/>
      <c r="H32" s="224"/>
      <c r="I32" s="224"/>
      <c r="J32" s="225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</row>
    <row r="33" spans="1:61" ht="19.899999999999999" customHeight="1" thickBot="1">
      <c r="A33" s="232" t="s">
        <v>915</v>
      </c>
      <c r="B33" s="222" t="s">
        <v>916</v>
      </c>
      <c r="C33" s="223" t="s">
        <v>917</v>
      </c>
      <c r="D33" s="224"/>
      <c r="E33" s="223"/>
      <c r="F33" s="224"/>
      <c r="G33" s="223"/>
      <c r="H33" s="224"/>
      <c r="I33" s="224"/>
      <c r="J33" s="225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</row>
    <row r="34" spans="1:61" ht="19.899999999999999" customHeight="1" thickBot="1">
      <c r="A34" s="234"/>
      <c r="B34" s="222" t="s">
        <v>918</v>
      </c>
      <c r="C34" s="223"/>
      <c r="D34" s="224">
        <v>167</v>
      </c>
      <c r="E34" s="235">
        <v>1</v>
      </c>
      <c r="F34" s="236">
        <f>D34*E34</f>
        <v>167</v>
      </c>
      <c r="G34" s="237">
        <v>1</v>
      </c>
      <c r="H34" s="224">
        <f>F34*G34</f>
        <v>167</v>
      </c>
      <c r="I34" s="238">
        <v>30</v>
      </c>
      <c r="J34" s="225">
        <f>I34*H34</f>
        <v>5010</v>
      </c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</row>
    <row r="35" spans="1:61" ht="12" customHeight="1" thickBot="1">
      <c r="A35" s="222"/>
      <c r="B35" s="222"/>
      <c r="C35" s="223"/>
      <c r="D35" s="224"/>
      <c r="E35" s="223"/>
      <c r="F35" s="224"/>
      <c r="G35" s="223"/>
      <c r="H35" s="224"/>
      <c r="I35" s="224"/>
      <c r="J35" s="225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</row>
    <row r="36" spans="1:61" ht="15.75" thickBot="1">
      <c r="A36" s="222"/>
      <c r="B36" s="222"/>
      <c r="C36" s="223"/>
      <c r="D36" s="224"/>
      <c r="E36" s="223"/>
      <c r="F36" s="224"/>
      <c r="G36" s="223"/>
      <c r="H36" s="224"/>
      <c r="I36" s="224"/>
      <c r="J36" s="225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</row>
    <row r="37" spans="1:61" ht="25.15" customHeight="1" thickBot="1">
      <c r="A37" s="568" t="s">
        <v>573</v>
      </c>
      <c r="B37" s="222"/>
      <c r="C37" s="223"/>
      <c r="D37" s="224"/>
      <c r="E37" s="223"/>
      <c r="F37" s="569">
        <f>SUM(F5:F34)</f>
        <v>10649</v>
      </c>
      <c r="G37" s="223"/>
      <c r="H37" s="569">
        <f>SUM(H5:H34)</f>
        <v>17659.5</v>
      </c>
      <c r="I37" s="224"/>
      <c r="J37" s="569">
        <f>SUM(J5:J34)</f>
        <v>529785</v>
      </c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</row>
    <row r="38" spans="1:61" ht="19.899999999999999" customHeight="1" thickBot="1">
      <c r="A38" s="722" t="s">
        <v>384</v>
      </c>
      <c r="B38" s="723"/>
      <c r="C38" s="723"/>
      <c r="D38" s="723"/>
      <c r="E38" s="723"/>
      <c r="F38" s="723"/>
      <c r="G38" s="723"/>
      <c r="H38" s="723"/>
      <c r="I38" s="723"/>
      <c r="J38" s="723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</row>
    <row r="39" spans="1:61" ht="19.899999999999999" customHeight="1" thickBot="1">
      <c r="A39" s="222" t="s">
        <v>385</v>
      </c>
      <c r="B39" s="222" t="s">
        <v>386</v>
      </c>
      <c r="C39" s="223" t="s">
        <v>181</v>
      </c>
      <c r="D39" s="224"/>
      <c r="E39" s="223"/>
      <c r="F39" s="224"/>
      <c r="G39" s="223"/>
      <c r="H39" s="224"/>
      <c r="I39" s="224"/>
      <c r="J39" s="225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</row>
    <row r="40" spans="1:61" ht="19.899999999999999" customHeight="1" thickBot="1">
      <c r="A40" s="228"/>
      <c r="B40" s="228" t="s">
        <v>352</v>
      </c>
      <c r="C40" s="229"/>
      <c r="D40" s="230">
        <v>50</v>
      </c>
      <c r="E40" s="229">
        <v>1</v>
      </c>
      <c r="F40" s="230">
        <f>D40*E40</f>
        <v>50</v>
      </c>
      <c r="G40" s="229">
        <v>4</v>
      </c>
      <c r="H40" s="230">
        <f>F40*G40</f>
        <v>200</v>
      </c>
      <c r="I40" s="230">
        <v>30</v>
      </c>
      <c r="J40" s="231">
        <f>I40*H40</f>
        <v>6000</v>
      </c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</row>
    <row r="41" spans="1:61" ht="34.9" customHeight="1" thickBot="1">
      <c r="A41" s="222" t="s">
        <v>387</v>
      </c>
      <c r="B41" s="222" t="s">
        <v>388</v>
      </c>
      <c r="C41" s="223" t="s">
        <v>181</v>
      </c>
      <c r="D41" s="224"/>
      <c r="E41" s="223"/>
      <c r="F41" s="224"/>
      <c r="G41" s="223"/>
      <c r="H41" s="224"/>
      <c r="I41" s="224"/>
      <c r="J41" s="225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</row>
    <row r="42" spans="1:61" ht="19.899999999999999" customHeight="1" thickBot="1">
      <c r="A42" s="222"/>
      <c r="B42" s="222" t="s">
        <v>352</v>
      </c>
      <c r="C42" s="223"/>
      <c r="D42" s="224">
        <v>1000</v>
      </c>
      <c r="E42" s="223">
        <v>1</v>
      </c>
      <c r="F42" s="224">
        <f>D42*E42</f>
        <v>1000</v>
      </c>
      <c r="G42" s="223">
        <v>1</v>
      </c>
      <c r="H42" s="224">
        <f>F42*G42</f>
        <v>1000</v>
      </c>
      <c r="I42" s="224">
        <v>30</v>
      </c>
      <c r="J42" s="225">
        <f>I42*H42</f>
        <v>30000</v>
      </c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</row>
    <row r="43" spans="1:61" ht="19.899999999999999" customHeight="1" thickBot="1">
      <c r="A43" s="232" t="s">
        <v>389</v>
      </c>
      <c r="B43" s="222" t="s">
        <v>390</v>
      </c>
      <c r="C43" s="223" t="s">
        <v>181</v>
      </c>
      <c r="D43" s="224"/>
      <c r="E43" s="223"/>
      <c r="F43" s="224"/>
      <c r="G43" s="223"/>
      <c r="H43" s="224"/>
      <c r="I43" s="224"/>
      <c r="J43" s="225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</row>
    <row r="44" spans="1:61" ht="19.899999999999999" customHeight="1" thickBot="1">
      <c r="A44" s="232"/>
      <c r="B44" s="222" t="s">
        <v>352</v>
      </c>
      <c r="C44" s="223"/>
      <c r="D44" s="224">
        <v>20</v>
      </c>
      <c r="E44" s="223">
        <v>1</v>
      </c>
      <c r="F44" s="224">
        <f>D44*E44</f>
        <v>20</v>
      </c>
      <c r="G44" s="223">
        <v>3</v>
      </c>
      <c r="H44" s="224">
        <f>F44*G44</f>
        <v>60</v>
      </c>
      <c r="I44" s="224">
        <v>30</v>
      </c>
      <c r="J44" s="225">
        <f>I44*H44</f>
        <v>1800</v>
      </c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</row>
    <row r="45" spans="1:61" ht="19.899999999999999" customHeight="1" thickBot="1">
      <c r="A45" s="232" t="s">
        <v>391</v>
      </c>
      <c r="B45" s="222" t="s">
        <v>67</v>
      </c>
      <c r="C45" s="223" t="s">
        <v>181</v>
      </c>
      <c r="D45" s="224"/>
      <c r="E45" s="223"/>
      <c r="F45" s="224"/>
      <c r="G45" s="223"/>
      <c r="H45" s="224"/>
      <c r="I45" s="224"/>
      <c r="J45" s="225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</row>
    <row r="46" spans="1:61" ht="19.899999999999999" customHeight="1" thickBot="1">
      <c r="A46" s="232"/>
      <c r="B46" s="222" t="s">
        <v>352</v>
      </c>
      <c r="C46" s="223"/>
      <c r="D46" s="224">
        <v>92</v>
      </c>
      <c r="E46" s="223">
        <v>1</v>
      </c>
      <c r="F46" s="224">
        <f>D46*E46</f>
        <v>92</v>
      </c>
      <c r="G46" s="223">
        <v>1</v>
      </c>
      <c r="H46" s="224">
        <f>F46*G46</f>
        <v>92</v>
      </c>
      <c r="I46" s="224">
        <v>30</v>
      </c>
      <c r="J46" s="225">
        <f>I46*H46</f>
        <v>2760</v>
      </c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</row>
    <row r="47" spans="1:61" ht="19.899999999999999" customHeight="1" thickBot="1">
      <c r="A47" s="232" t="s">
        <v>392</v>
      </c>
      <c r="B47" s="222" t="s">
        <v>69</v>
      </c>
      <c r="C47" s="223" t="s">
        <v>181</v>
      </c>
      <c r="D47" s="224"/>
      <c r="E47" s="223"/>
      <c r="F47" s="224"/>
      <c r="G47" s="223"/>
      <c r="H47" s="224"/>
      <c r="I47" s="224"/>
      <c r="J47" s="225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</row>
    <row r="48" spans="1:61" ht="19.899999999999999" customHeight="1" thickBot="1">
      <c r="A48" s="232"/>
      <c r="B48" s="222" t="s">
        <v>352</v>
      </c>
      <c r="C48" s="223"/>
      <c r="D48" s="224">
        <v>433</v>
      </c>
      <c r="E48" s="223">
        <v>1</v>
      </c>
      <c r="F48" s="224">
        <f>D48*E48</f>
        <v>433</v>
      </c>
      <c r="G48" s="223">
        <v>1</v>
      </c>
      <c r="H48" s="224">
        <f>F48*G48</f>
        <v>433</v>
      </c>
      <c r="I48" s="224">
        <v>30</v>
      </c>
      <c r="J48" s="225">
        <f>I48*H48</f>
        <v>12990</v>
      </c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</row>
    <row r="49" spans="1:61" ht="19.899999999999999" customHeight="1" thickBot="1">
      <c r="A49" s="232" t="s">
        <v>393</v>
      </c>
      <c r="B49" s="222" t="s">
        <v>70</v>
      </c>
      <c r="C49" s="223" t="s">
        <v>181</v>
      </c>
      <c r="D49" s="224"/>
      <c r="E49" s="223"/>
      <c r="F49" s="224"/>
      <c r="G49" s="223"/>
      <c r="H49" s="224"/>
      <c r="I49" s="224"/>
      <c r="J49" s="225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</row>
    <row r="50" spans="1:61" ht="19.899999999999999" customHeight="1" thickBot="1">
      <c r="A50" s="232"/>
      <c r="B50" s="222" t="s">
        <v>352</v>
      </c>
      <c r="C50" s="223"/>
      <c r="D50" s="224">
        <v>1083</v>
      </c>
      <c r="E50" s="223">
        <v>1</v>
      </c>
      <c r="F50" s="224">
        <f>D50*E50</f>
        <v>1083</v>
      </c>
      <c r="G50" s="223">
        <v>2</v>
      </c>
      <c r="H50" s="224">
        <f>F50*G50</f>
        <v>2166</v>
      </c>
      <c r="I50" s="224">
        <v>30</v>
      </c>
      <c r="J50" s="225">
        <f>I50*H50</f>
        <v>64980</v>
      </c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</row>
    <row r="51" spans="1:61" ht="34.9" customHeight="1" thickBot="1">
      <c r="A51" s="232" t="s">
        <v>394</v>
      </c>
      <c r="B51" s="222" t="s">
        <v>395</v>
      </c>
      <c r="C51" s="223" t="s">
        <v>181</v>
      </c>
      <c r="D51" s="224"/>
      <c r="E51" s="223"/>
      <c r="F51" s="224"/>
      <c r="G51" s="223"/>
      <c r="H51" s="224"/>
      <c r="I51" s="224"/>
      <c r="J51" s="225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</row>
    <row r="52" spans="1:61" ht="19.899999999999999" customHeight="1" thickBot="1">
      <c r="A52" s="232"/>
      <c r="B52" s="222" t="s">
        <v>352</v>
      </c>
      <c r="C52" s="223"/>
      <c r="D52" s="224">
        <v>583</v>
      </c>
      <c r="E52" s="223">
        <v>1</v>
      </c>
      <c r="F52" s="224">
        <f>D52*E52</f>
        <v>583</v>
      </c>
      <c r="G52" s="223">
        <v>4</v>
      </c>
      <c r="H52" s="224">
        <f>F52*G52</f>
        <v>2332</v>
      </c>
      <c r="I52" s="224">
        <v>30</v>
      </c>
      <c r="J52" s="225">
        <f>I52*H52</f>
        <v>69960</v>
      </c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</row>
    <row r="53" spans="1:61" ht="19.899999999999999" customHeight="1" thickBot="1">
      <c r="A53" s="232" t="s">
        <v>396</v>
      </c>
      <c r="B53" s="222" t="s">
        <v>397</v>
      </c>
      <c r="C53" s="223" t="s">
        <v>181</v>
      </c>
      <c r="D53" s="224"/>
      <c r="E53" s="223"/>
      <c r="F53" s="224"/>
      <c r="G53" s="223"/>
      <c r="H53" s="224"/>
      <c r="I53" s="224"/>
      <c r="J53" s="225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</row>
    <row r="54" spans="1:61" ht="19.899999999999999" customHeight="1" thickBot="1">
      <c r="A54" s="232"/>
      <c r="B54" s="222" t="s">
        <v>352</v>
      </c>
      <c r="C54" s="223"/>
      <c r="D54" s="224">
        <v>666</v>
      </c>
      <c r="E54" s="223">
        <v>1</v>
      </c>
      <c r="F54" s="224">
        <f>D54*E54</f>
        <v>666</v>
      </c>
      <c r="G54" s="223">
        <v>4</v>
      </c>
      <c r="H54" s="224">
        <f>F54*G54</f>
        <v>2664</v>
      </c>
      <c r="I54" s="224">
        <v>30</v>
      </c>
      <c r="J54" s="225">
        <f>I54*H54</f>
        <v>79920</v>
      </c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</row>
    <row r="55" spans="1:61" ht="34.9" customHeight="1" thickBot="1">
      <c r="A55" s="232" t="s">
        <v>398</v>
      </c>
      <c r="B55" s="222" t="s">
        <v>86</v>
      </c>
      <c r="C55" s="223" t="s">
        <v>181</v>
      </c>
      <c r="D55" s="224"/>
      <c r="E55" s="223"/>
      <c r="F55" s="224"/>
      <c r="G55" s="223"/>
      <c r="H55" s="224"/>
      <c r="I55" s="224"/>
      <c r="J55" s="225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</row>
    <row r="56" spans="1:61" ht="19.899999999999999" customHeight="1" thickBot="1">
      <c r="A56" s="232"/>
      <c r="B56" s="222" t="s">
        <v>352</v>
      </c>
      <c r="C56" s="223"/>
      <c r="D56" s="224">
        <v>20</v>
      </c>
      <c r="E56" s="223">
        <v>1</v>
      </c>
      <c r="F56" s="224">
        <f>D56*E56</f>
        <v>20</v>
      </c>
      <c r="G56" s="223">
        <v>3</v>
      </c>
      <c r="H56" s="224">
        <f>F56*G56</f>
        <v>60</v>
      </c>
      <c r="I56" s="224">
        <v>30</v>
      </c>
      <c r="J56" s="225">
        <f>I56*H56</f>
        <v>1800</v>
      </c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</row>
    <row r="57" spans="1:61" ht="19.899999999999999" customHeight="1" thickBot="1">
      <c r="A57" s="232" t="s">
        <v>399</v>
      </c>
      <c r="B57" s="222" t="s">
        <v>90</v>
      </c>
      <c r="C57" s="223" t="s">
        <v>181</v>
      </c>
      <c r="D57" s="224"/>
      <c r="E57" s="223"/>
      <c r="F57" s="224"/>
      <c r="G57" s="223"/>
      <c r="H57" s="224"/>
      <c r="I57" s="224"/>
      <c r="J57" s="225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</row>
    <row r="58" spans="1:61" ht="19.899999999999999" customHeight="1" thickBot="1">
      <c r="A58" s="232"/>
      <c r="B58" s="222" t="s">
        <v>352</v>
      </c>
      <c r="C58" s="223"/>
      <c r="D58" s="224">
        <v>2083</v>
      </c>
      <c r="E58" s="223">
        <v>1</v>
      </c>
      <c r="F58" s="224">
        <f>D58*E58</f>
        <v>2083</v>
      </c>
      <c r="G58" s="223">
        <v>4</v>
      </c>
      <c r="H58" s="224">
        <f>F58*G58</f>
        <v>8332</v>
      </c>
      <c r="I58" s="224">
        <v>30</v>
      </c>
      <c r="J58" s="225">
        <f>I58*H58</f>
        <v>249960</v>
      </c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</row>
    <row r="59" spans="1:61" ht="19.899999999999999" customHeight="1" thickBot="1">
      <c r="A59" s="232" t="s">
        <v>400</v>
      </c>
      <c r="B59" s="222" t="s">
        <v>94</v>
      </c>
      <c r="C59" s="223" t="s">
        <v>181</v>
      </c>
      <c r="D59" s="224"/>
      <c r="E59" s="223"/>
      <c r="F59" s="224"/>
      <c r="G59" s="223"/>
      <c r="H59" s="224"/>
      <c r="I59" s="224"/>
      <c r="J59" s="225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</row>
    <row r="60" spans="1:61" ht="19.899999999999999" customHeight="1" thickBot="1">
      <c r="A60" s="232"/>
      <c r="B60" s="222" t="s">
        <v>352</v>
      </c>
      <c r="C60" s="223"/>
      <c r="D60" s="224">
        <v>750</v>
      </c>
      <c r="E60" s="223">
        <v>1</v>
      </c>
      <c r="F60" s="224">
        <f>D60*E60</f>
        <v>750</v>
      </c>
      <c r="G60" s="223">
        <v>1</v>
      </c>
      <c r="H60" s="224">
        <f>F60*G60</f>
        <v>750</v>
      </c>
      <c r="I60" s="224">
        <v>30</v>
      </c>
      <c r="J60" s="225">
        <f>I60*H60</f>
        <v>22500</v>
      </c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</row>
    <row r="61" spans="1:61" ht="19.899999999999999" customHeight="1" thickBot="1">
      <c r="A61" s="232" t="s">
        <v>401</v>
      </c>
      <c r="B61" s="222" t="s">
        <v>402</v>
      </c>
      <c r="C61" s="223" t="s">
        <v>403</v>
      </c>
      <c r="D61" s="224"/>
      <c r="E61" s="223"/>
      <c r="F61" s="224"/>
      <c r="G61" s="223"/>
      <c r="H61" s="224"/>
      <c r="I61" s="224"/>
      <c r="J61" s="225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</row>
    <row r="62" spans="1:61" ht="19.899999999999999" customHeight="1" thickBot="1">
      <c r="A62" s="232"/>
      <c r="B62" s="222" t="s">
        <v>352</v>
      </c>
      <c r="C62" s="223"/>
      <c r="D62" s="224">
        <v>700</v>
      </c>
      <c r="E62" s="223">
        <v>1</v>
      </c>
      <c r="F62" s="224">
        <f>D62*E62</f>
        <v>700</v>
      </c>
      <c r="G62" s="223">
        <v>1</v>
      </c>
      <c r="H62" s="224">
        <f>F62*G62</f>
        <v>700</v>
      </c>
      <c r="I62" s="224">
        <v>30</v>
      </c>
      <c r="J62" s="225">
        <f>I62*H62</f>
        <v>21000</v>
      </c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</row>
    <row r="63" spans="1:61" ht="19.899999999999999" customHeight="1" thickBot="1">
      <c r="A63" s="232" t="s">
        <v>404</v>
      </c>
      <c r="B63" s="222" t="s">
        <v>98</v>
      </c>
      <c r="C63" s="223" t="s">
        <v>181</v>
      </c>
      <c r="D63" s="224"/>
      <c r="E63" s="223"/>
      <c r="F63" s="224"/>
      <c r="G63" s="223"/>
      <c r="H63" s="224"/>
      <c r="I63" s="224"/>
      <c r="J63" s="225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</row>
    <row r="64" spans="1:61" ht="19.899999999999999" customHeight="1" thickBot="1">
      <c r="A64" s="232"/>
      <c r="B64" s="222" t="s">
        <v>352</v>
      </c>
      <c r="C64" s="223"/>
      <c r="D64" s="224">
        <v>75</v>
      </c>
      <c r="E64" s="223">
        <v>1</v>
      </c>
      <c r="F64" s="224">
        <f>D64*E64</f>
        <v>75</v>
      </c>
      <c r="G64" s="223">
        <v>1</v>
      </c>
      <c r="H64" s="224">
        <f>F64*G64</f>
        <v>75</v>
      </c>
      <c r="I64" s="224">
        <v>30</v>
      </c>
      <c r="J64" s="225">
        <f>I64*H64</f>
        <v>2250</v>
      </c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</row>
    <row r="65" spans="1:61" ht="19.899999999999999" customHeight="1" thickBot="1">
      <c r="A65" s="232" t="s">
        <v>405</v>
      </c>
      <c r="B65" s="222" t="s">
        <v>100</v>
      </c>
      <c r="C65" s="223" t="s">
        <v>181</v>
      </c>
      <c r="D65" s="224"/>
      <c r="E65" s="223"/>
      <c r="F65" s="224"/>
      <c r="G65" s="223"/>
      <c r="H65" s="224"/>
      <c r="I65" s="224"/>
      <c r="J65" s="225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</row>
    <row r="66" spans="1:61" ht="19.899999999999999" customHeight="1" thickBot="1">
      <c r="A66" s="232"/>
      <c r="B66" s="222" t="s">
        <v>352</v>
      </c>
      <c r="C66" s="223"/>
      <c r="D66" s="224">
        <v>542</v>
      </c>
      <c r="E66" s="223">
        <v>1</v>
      </c>
      <c r="F66" s="224">
        <f>D66*E66</f>
        <v>542</v>
      </c>
      <c r="G66" s="223">
        <v>0.5</v>
      </c>
      <c r="H66" s="224">
        <f>F66*G66</f>
        <v>271</v>
      </c>
      <c r="I66" s="224">
        <v>30</v>
      </c>
      <c r="J66" s="225">
        <f>I66*H66</f>
        <v>8130</v>
      </c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</row>
    <row r="67" spans="1:61" ht="19.899999999999999" customHeight="1" thickBot="1">
      <c r="A67" s="232" t="s">
        <v>406</v>
      </c>
      <c r="B67" s="222" t="s">
        <v>407</v>
      </c>
      <c r="C67" s="223" t="s">
        <v>181</v>
      </c>
      <c r="D67" s="224"/>
      <c r="E67" s="223"/>
      <c r="F67" s="224"/>
      <c r="G67" s="223"/>
      <c r="H67" s="224"/>
      <c r="I67" s="224"/>
      <c r="J67" s="225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</row>
    <row r="68" spans="1:61" ht="19.899999999999999" customHeight="1" thickBot="1">
      <c r="A68" s="232"/>
      <c r="B68" s="222" t="s">
        <v>352</v>
      </c>
      <c r="C68" s="223"/>
      <c r="D68" s="224">
        <v>358</v>
      </c>
      <c r="E68" s="223">
        <v>1</v>
      </c>
      <c r="F68" s="224">
        <f>D68*E68</f>
        <v>358</v>
      </c>
      <c r="G68" s="223">
        <v>1</v>
      </c>
      <c r="H68" s="224">
        <f>F68*G68</f>
        <v>358</v>
      </c>
      <c r="I68" s="224">
        <v>30</v>
      </c>
      <c r="J68" s="225">
        <f>I68*H68</f>
        <v>10740</v>
      </c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</row>
    <row r="69" spans="1:61" ht="34.9" customHeight="1" thickBot="1">
      <c r="A69" s="232" t="s">
        <v>408</v>
      </c>
      <c r="B69" s="222" t="s">
        <v>409</v>
      </c>
      <c r="C69" s="223" t="s">
        <v>181</v>
      </c>
      <c r="D69" s="224"/>
      <c r="E69" s="223"/>
      <c r="F69" s="224"/>
      <c r="G69" s="223"/>
      <c r="H69" s="224"/>
      <c r="I69" s="224"/>
      <c r="J69" s="225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</row>
    <row r="70" spans="1:61" ht="19.899999999999999" customHeight="1" thickBot="1">
      <c r="A70" s="232"/>
      <c r="B70" s="222" t="s">
        <v>352</v>
      </c>
      <c r="C70" s="223"/>
      <c r="D70" s="224">
        <v>542</v>
      </c>
      <c r="E70" s="223">
        <v>1</v>
      </c>
      <c r="F70" s="224">
        <f>D70*E70</f>
        <v>542</v>
      </c>
      <c r="G70" s="223">
        <v>3</v>
      </c>
      <c r="H70" s="224">
        <f>F70*G70</f>
        <v>1626</v>
      </c>
      <c r="I70" s="224">
        <v>30</v>
      </c>
      <c r="J70" s="225">
        <f>I70*H70</f>
        <v>48780</v>
      </c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</row>
    <row r="71" spans="1:61" ht="19.899999999999999" customHeight="1" thickBot="1">
      <c r="A71" s="222" t="s">
        <v>410</v>
      </c>
      <c r="B71" s="222" t="s">
        <v>106</v>
      </c>
      <c r="C71" s="223" t="s">
        <v>181</v>
      </c>
      <c r="D71" s="224"/>
      <c r="E71" s="223"/>
      <c r="F71" s="224"/>
      <c r="G71" s="223"/>
      <c r="H71" s="224"/>
      <c r="I71" s="224"/>
      <c r="J71" s="225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</row>
    <row r="72" spans="1:61" ht="19.899999999999999" customHeight="1" thickBot="1">
      <c r="A72" s="222"/>
      <c r="B72" s="222" t="s">
        <v>352</v>
      </c>
      <c r="C72" s="223"/>
      <c r="D72" s="224">
        <v>666</v>
      </c>
      <c r="E72" s="223">
        <v>1</v>
      </c>
      <c r="F72" s="224">
        <f>D72*E72</f>
        <v>666</v>
      </c>
      <c r="G72" s="223">
        <v>2</v>
      </c>
      <c r="H72" s="224">
        <f>F72*G72</f>
        <v>1332</v>
      </c>
      <c r="I72" s="224">
        <v>30</v>
      </c>
      <c r="J72" s="225">
        <f>I72*H72</f>
        <v>39960</v>
      </c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</row>
    <row r="73" spans="1:61" ht="19.899999999999999" customHeight="1" thickBot="1">
      <c r="A73" s="232" t="s">
        <v>411</v>
      </c>
      <c r="B73" s="222" t="s">
        <v>412</v>
      </c>
      <c r="C73" s="223" t="s">
        <v>181</v>
      </c>
      <c r="D73" s="224"/>
      <c r="E73" s="223"/>
      <c r="F73" s="224"/>
      <c r="G73" s="223"/>
      <c r="H73" s="224"/>
      <c r="I73" s="224"/>
      <c r="J73" s="225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</row>
    <row r="74" spans="1:61" ht="19.899999999999999" customHeight="1" thickBot="1">
      <c r="A74" s="232"/>
      <c r="B74" s="222" t="s">
        <v>352</v>
      </c>
      <c r="C74" s="223"/>
      <c r="D74" s="224">
        <v>66</v>
      </c>
      <c r="E74" s="223">
        <v>1</v>
      </c>
      <c r="F74" s="224">
        <f>D74*E74</f>
        <v>66</v>
      </c>
      <c r="G74" s="223">
        <v>5</v>
      </c>
      <c r="H74" s="224">
        <f>F74*G74</f>
        <v>330</v>
      </c>
      <c r="I74" s="224">
        <v>30</v>
      </c>
      <c r="J74" s="225">
        <f>I74*H74</f>
        <v>9900</v>
      </c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06"/>
      <c r="BA74" s="206"/>
      <c r="BB74" s="206"/>
      <c r="BC74" s="206"/>
      <c r="BD74" s="206"/>
      <c r="BE74" s="206"/>
      <c r="BF74" s="206"/>
      <c r="BG74" s="206"/>
      <c r="BH74" s="206"/>
      <c r="BI74" s="206"/>
    </row>
    <row r="75" spans="1:61" ht="34.9" customHeight="1" thickBot="1">
      <c r="A75" s="232" t="s">
        <v>413</v>
      </c>
      <c r="B75" s="222" t="s">
        <v>112</v>
      </c>
      <c r="C75" s="223" t="s">
        <v>181</v>
      </c>
      <c r="D75" s="224"/>
      <c r="E75" s="223"/>
      <c r="F75" s="224"/>
      <c r="G75" s="223"/>
      <c r="H75" s="224"/>
      <c r="I75" s="224"/>
      <c r="J75" s="225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</row>
    <row r="76" spans="1:61" ht="19.899999999999999" customHeight="1" thickBot="1">
      <c r="A76" s="232"/>
      <c r="B76" s="222" t="s">
        <v>352</v>
      </c>
      <c r="C76" s="223"/>
      <c r="D76" s="224">
        <v>558</v>
      </c>
      <c r="E76" s="223">
        <v>1</v>
      </c>
      <c r="F76" s="224">
        <f>D76*E76</f>
        <v>558</v>
      </c>
      <c r="G76" s="223">
        <v>5</v>
      </c>
      <c r="H76" s="224">
        <f>F76*G76</f>
        <v>2790</v>
      </c>
      <c r="I76" s="224">
        <v>30</v>
      </c>
      <c r="J76" s="225">
        <f>I76*H76</f>
        <v>83700</v>
      </c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</row>
    <row r="77" spans="1:61" ht="19.899999999999999" customHeight="1" thickBot="1">
      <c r="A77" s="232" t="s">
        <v>414</v>
      </c>
      <c r="B77" s="222" t="s">
        <v>118</v>
      </c>
      <c r="C77" s="223" t="s">
        <v>181</v>
      </c>
      <c r="D77" s="224"/>
      <c r="E77" s="223"/>
      <c r="F77" s="224"/>
      <c r="G77" s="223"/>
      <c r="H77" s="224"/>
      <c r="I77" s="224"/>
      <c r="J77" s="225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</row>
    <row r="78" spans="1:61" ht="19.899999999999999" customHeight="1" thickBot="1">
      <c r="A78" s="232"/>
      <c r="B78" s="222" t="s">
        <v>352</v>
      </c>
      <c r="C78" s="223"/>
      <c r="D78" s="224">
        <v>558</v>
      </c>
      <c r="E78" s="223">
        <v>1</v>
      </c>
      <c r="F78" s="224">
        <f>D78*E78</f>
        <v>558</v>
      </c>
      <c r="G78" s="223">
        <v>1</v>
      </c>
      <c r="H78" s="224">
        <f>F78*G78</f>
        <v>558</v>
      </c>
      <c r="I78" s="224">
        <v>30</v>
      </c>
      <c r="J78" s="225">
        <f>I78*H78</f>
        <v>16740</v>
      </c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</row>
    <row r="79" spans="1:61" ht="19.899999999999999" customHeight="1" thickBot="1">
      <c r="A79" s="232" t="s">
        <v>415</v>
      </c>
      <c r="B79" s="222" t="s">
        <v>416</v>
      </c>
      <c r="C79" s="223" t="s">
        <v>181</v>
      </c>
      <c r="D79" s="224"/>
      <c r="E79" s="223"/>
      <c r="F79" s="224"/>
      <c r="G79" s="223"/>
      <c r="H79" s="224"/>
      <c r="I79" s="224"/>
      <c r="J79" s="225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</row>
    <row r="80" spans="1:61" ht="19.899999999999999" customHeight="1" thickBot="1">
      <c r="A80" s="232"/>
      <c r="B80" s="222" t="s">
        <v>352</v>
      </c>
      <c r="C80" s="223"/>
      <c r="D80" s="224">
        <v>558</v>
      </c>
      <c r="E80" s="223">
        <v>1</v>
      </c>
      <c r="F80" s="224">
        <f>D80*E80</f>
        <v>558</v>
      </c>
      <c r="G80" s="223">
        <v>15</v>
      </c>
      <c r="H80" s="224">
        <f>F80*G80</f>
        <v>8370</v>
      </c>
      <c r="I80" s="224">
        <v>30</v>
      </c>
      <c r="J80" s="225">
        <f>I80*H80</f>
        <v>251100</v>
      </c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</row>
    <row r="81" spans="1:61" ht="19.899999999999999" customHeight="1" thickBot="1">
      <c r="A81" s="232" t="s">
        <v>417</v>
      </c>
      <c r="B81" s="222" t="s">
        <v>122</v>
      </c>
      <c r="C81" s="223" t="s">
        <v>181</v>
      </c>
      <c r="D81" s="224"/>
      <c r="E81" s="223"/>
      <c r="F81" s="224"/>
      <c r="G81" s="223"/>
      <c r="H81" s="224"/>
      <c r="I81" s="224"/>
      <c r="J81" s="225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</row>
    <row r="82" spans="1:61" ht="19.899999999999999" customHeight="1" thickBot="1">
      <c r="A82" s="232"/>
      <c r="B82" s="222" t="s">
        <v>352</v>
      </c>
      <c r="C82" s="223"/>
      <c r="D82" s="224">
        <v>33</v>
      </c>
      <c r="E82" s="223">
        <v>1</v>
      </c>
      <c r="F82" s="224">
        <f>D82*E82</f>
        <v>33</v>
      </c>
      <c r="G82" s="223">
        <v>2</v>
      </c>
      <c r="H82" s="224">
        <f>F82*G82</f>
        <v>66</v>
      </c>
      <c r="I82" s="224">
        <v>30</v>
      </c>
      <c r="J82" s="225">
        <f>I82*H82</f>
        <v>1980</v>
      </c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</row>
    <row r="83" spans="1:61" ht="19.899999999999999" customHeight="1" thickBot="1">
      <c r="A83" s="232" t="s">
        <v>418</v>
      </c>
      <c r="B83" s="222" t="s">
        <v>126</v>
      </c>
      <c r="C83" s="223" t="s">
        <v>181</v>
      </c>
      <c r="D83" s="224"/>
      <c r="E83" s="223"/>
      <c r="F83" s="224"/>
      <c r="G83" s="223"/>
      <c r="H83" s="224"/>
      <c r="I83" s="224"/>
      <c r="J83" s="225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</row>
    <row r="84" spans="1:61" ht="19.899999999999999" customHeight="1" thickBot="1">
      <c r="A84" s="232"/>
      <c r="B84" s="222" t="s">
        <v>352</v>
      </c>
      <c r="C84" s="223"/>
      <c r="D84" s="224">
        <v>392</v>
      </c>
      <c r="E84" s="223">
        <v>1</v>
      </c>
      <c r="F84" s="224">
        <f>D84*E84</f>
        <v>392</v>
      </c>
      <c r="G84" s="223">
        <v>0.5</v>
      </c>
      <c r="H84" s="224">
        <f>F84*G84</f>
        <v>196</v>
      </c>
      <c r="I84" s="224">
        <v>30</v>
      </c>
      <c r="J84" s="225">
        <f>I84*H84</f>
        <v>5880</v>
      </c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</row>
    <row r="85" spans="1:61" ht="19.899999999999999" customHeight="1" thickBot="1">
      <c r="A85" s="232" t="s">
        <v>419</v>
      </c>
      <c r="B85" s="222" t="s">
        <v>128</v>
      </c>
      <c r="C85" s="223" t="s">
        <v>181</v>
      </c>
      <c r="D85" s="224"/>
      <c r="E85" s="223"/>
      <c r="F85" s="224"/>
      <c r="G85" s="223"/>
      <c r="H85" s="224"/>
      <c r="I85" s="224"/>
      <c r="J85" s="225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</row>
    <row r="86" spans="1:61" ht="19.899999999999999" customHeight="1" thickBot="1">
      <c r="A86" s="232"/>
      <c r="B86" s="222" t="s">
        <v>352</v>
      </c>
      <c r="C86" s="223"/>
      <c r="D86" s="224">
        <v>183</v>
      </c>
      <c r="E86" s="223">
        <v>12</v>
      </c>
      <c r="F86" s="224">
        <f>D86*E86</f>
        <v>2196</v>
      </c>
      <c r="G86" s="223">
        <v>0.5</v>
      </c>
      <c r="H86" s="224">
        <f>F86*G86</f>
        <v>1098</v>
      </c>
      <c r="I86" s="224">
        <v>30</v>
      </c>
      <c r="J86" s="225">
        <f>I86*H86</f>
        <v>32940</v>
      </c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</row>
    <row r="87" spans="1:61" ht="34.9" customHeight="1" thickBot="1">
      <c r="A87" s="232" t="s">
        <v>420</v>
      </c>
      <c r="B87" s="222" t="s">
        <v>421</v>
      </c>
      <c r="C87" s="223" t="s">
        <v>181</v>
      </c>
      <c r="D87" s="224"/>
      <c r="E87" s="223"/>
      <c r="F87" s="224"/>
      <c r="G87" s="223"/>
      <c r="H87" s="224"/>
      <c r="I87" s="224"/>
      <c r="J87" s="225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</row>
    <row r="88" spans="1:61" ht="19.899999999999999" customHeight="1" thickBot="1">
      <c r="A88" s="232"/>
      <c r="B88" s="222" t="s">
        <v>352</v>
      </c>
      <c r="C88" s="223"/>
      <c r="D88" s="224">
        <v>252</v>
      </c>
      <c r="E88" s="223">
        <v>1</v>
      </c>
      <c r="F88" s="224">
        <f>D88*E88</f>
        <v>252</v>
      </c>
      <c r="G88" s="223">
        <v>1</v>
      </c>
      <c r="H88" s="224">
        <f>F88*G88</f>
        <v>252</v>
      </c>
      <c r="I88" s="224">
        <v>30</v>
      </c>
      <c r="J88" s="225">
        <f>I88*H88</f>
        <v>7560</v>
      </c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</row>
    <row r="89" spans="1:61" ht="19.899999999999999" customHeight="1" thickBot="1">
      <c r="A89" s="232" t="s">
        <v>422</v>
      </c>
      <c r="B89" s="222" t="s">
        <v>423</v>
      </c>
      <c r="C89" s="223" t="s">
        <v>181</v>
      </c>
      <c r="D89" s="224"/>
      <c r="E89" s="223"/>
      <c r="F89" s="224"/>
      <c r="G89" s="223"/>
      <c r="H89" s="224"/>
      <c r="I89" s="224"/>
      <c r="J89" s="225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</row>
    <row r="90" spans="1:61" ht="19.899999999999999" customHeight="1" thickBot="1">
      <c r="A90" s="232"/>
      <c r="B90" s="222" t="s">
        <v>352</v>
      </c>
      <c r="C90" s="223"/>
      <c r="D90" s="224">
        <v>725</v>
      </c>
      <c r="E90" s="223">
        <v>1</v>
      </c>
      <c r="F90" s="224">
        <f>D90*E90</f>
        <v>725</v>
      </c>
      <c r="G90" s="223">
        <v>4</v>
      </c>
      <c r="H90" s="224">
        <f>F90*G90</f>
        <v>2900</v>
      </c>
      <c r="I90" s="224">
        <v>30</v>
      </c>
      <c r="J90" s="225">
        <f>I90*H90</f>
        <v>87000</v>
      </c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</row>
    <row r="91" spans="1:61" ht="19.899999999999999" customHeight="1" thickBot="1">
      <c r="A91" s="232" t="s">
        <v>424</v>
      </c>
      <c r="B91" s="222" t="s">
        <v>425</v>
      </c>
      <c r="C91" s="223" t="s">
        <v>181</v>
      </c>
      <c r="D91" s="224"/>
      <c r="E91" s="223"/>
      <c r="F91" s="224"/>
      <c r="G91" s="223"/>
      <c r="H91" s="224"/>
      <c r="I91" s="224"/>
      <c r="J91" s="225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</row>
    <row r="92" spans="1:61" ht="19.899999999999999" customHeight="1" thickBot="1">
      <c r="A92" s="232"/>
      <c r="B92" s="222" t="s">
        <v>352</v>
      </c>
      <c r="C92" s="223"/>
      <c r="D92" s="224">
        <v>916</v>
      </c>
      <c r="E92" s="223">
        <v>1</v>
      </c>
      <c r="F92" s="224">
        <f>D92*E92</f>
        <v>916</v>
      </c>
      <c r="G92" s="223">
        <v>1</v>
      </c>
      <c r="H92" s="224">
        <f>F92*G92</f>
        <v>916</v>
      </c>
      <c r="I92" s="224">
        <v>30</v>
      </c>
      <c r="J92" s="225">
        <f>I92*H92</f>
        <v>27480</v>
      </c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</row>
    <row r="93" spans="1:61" ht="19.899999999999999" customHeight="1" thickBot="1">
      <c r="A93" s="232" t="s">
        <v>426</v>
      </c>
      <c r="B93" s="222" t="s">
        <v>427</v>
      </c>
      <c r="C93" s="223" t="s">
        <v>181</v>
      </c>
      <c r="D93" s="224"/>
      <c r="E93" s="223"/>
      <c r="F93" s="224"/>
      <c r="G93" s="223"/>
      <c r="H93" s="224"/>
      <c r="I93" s="224"/>
      <c r="J93" s="225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</row>
    <row r="94" spans="1:61" ht="19.899999999999999" customHeight="1" thickBot="1">
      <c r="A94" s="232"/>
      <c r="B94" s="222" t="s">
        <v>352</v>
      </c>
      <c r="C94" s="223"/>
      <c r="D94" s="224">
        <v>758</v>
      </c>
      <c r="E94" s="223">
        <v>1</v>
      </c>
      <c r="F94" s="224">
        <f>D94*E94</f>
        <v>758</v>
      </c>
      <c r="G94" s="223">
        <v>0.16700000000000001</v>
      </c>
      <c r="H94" s="224">
        <f>F94*G94</f>
        <v>126.58600000000001</v>
      </c>
      <c r="I94" s="224">
        <v>30</v>
      </c>
      <c r="J94" s="225">
        <f>I94*H94</f>
        <v>3797.5800000000004</v>
      </c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</row>
    <row r="95" spans="1:61" ht="19.899999999999999" customHeight="1" thickBot="1">
      <c r="A95" s="232" t="s">
        <v>428</v>
      </c>
      <c r="B95" s="222" t="s">
        <v>429</v>
      </c>
      <c r="C95" s="223" t="s">
        <v>181</v>
      </c>
      <c r="D95" s="224"/>
      <c r="E95" s="223"/>
      <c r="F95" s="224"/>
      <c r="G95" s="223"/>
      <c r="H95" s="224"/>
      <c r="I95" s="224"/>
      <c r="J95" s="225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06"/>
      <c r="BA95" s="206"/>
      <c r="BB95" s="206"/>
      <c r="BC95" s="206"/>
      <c r="BD95" s="206"/>
      <c r="BE95" s="206"/>
      <c r="BF95" s="206"/>
      <c r="BG95" s="206"/>
      <c r="BH95" s="206"/>
      <c r="BI95" s="206"/>
    </row>
    <row r="96" spans="1:61" ht="19.899999999999999" customHeight="1" thickBot="1">
      <c r="A96" s="232"/>
      <c r="B96" s="222" t="s">
        <v>352</v>
      </c>
      <c r="C96" s="223"/>
      <c r="D96" s="224">
        <v>367</v>
      </c>
      <c r="E96" s="223">
        <v>1</v>
      </c>
      <c r="F96" s="224">
        <f>D96*E96</f>
        <v>367</v>
      </c>
      <c r="G96" s="223">
        <v>1</v>
      </c>
      <c r="H96" s="224">
        <f>F96*G96</f>
        <v>367</v>
      </c>
      <c r="I96" s="224">
        <v>30</v>
      </c>
      <c r="J96" s="225">
        <f>I96*H96</f>
        <v>11010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</row>
    <row r="97" spans="1:61" ht="34.9" customHeight="1" thickBot="1">
      <c r="A97" s="232" t="s">
        <v>460</v>
      </c>
      <c r="B97" s="222" t="s">
        <v>430</v>
      </c>
      <c r="C97" s="223" t="s">
        <v>181</v>
      </c>
      <c r="D97" s="224"/>
      <c r="E97" s="223"/>
      <c r="F97" s="224"/>
      <c r="G97" s="223"/>
      <c r="H97" s="224"/>
      <c r="I97" s="224"/>
      <c r="J97" s="225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06"/>
      <c r="BA97" s="206"/>
      <c r="BB97" s="206"/>
      <c r="BC97" s="206"/>
      <c r="BD97" s="206"/>
      <c r="BE97" s="206"/>
      <c r="BF97" s="206"/>
      <c r="BG97" s="206"/>
      <c r="BH97" s="206"/>
      <c r="BI97" s="206"/>
    </row>
    <row r="98" spans="1:61" ht="19.899999999999999" customHeight="1" thickBot="1">
      <c r="A98" s="232"/>
      <c r="B98" s="222" t="s">
        <v>352</v>
      </c>
      <c r="C98" s="223"/>
      <c r="D98" s="224">
        <v>250</v>
      </c>
      <c r="E98" s="223">
        <v>1</v>
      </c>
      <c r="F98" s="224">
        <f>D98*E98</f>
        <v>250</v>
      </c>
      <c r="G98" s="223">
        <v>4</v>
      </c>
      <c r="H98" s="224">
        <f>F98*G98</f>
        <v>1000</v>
      </c>
      <c r="I98" s="224">
        <v>30</v>
      </c>
      <c r="J98" s="225">
        <f>I98*H98</f>
        <v>30000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</row>
    <row r="99" spans="1:61" ht="19.899999999999999" customHeight="1" thickBot="1">
      <c r="A99" s="232" t="s">
        <v>431</v>
      </c>
      <c r="B99" s="222" t="s">
        <v>432</v>
      </c>
      <c r="C99" s="223" t="s">
        <v>181</v>
      </c>
      <c r="D99" s="224"/>
      <c r="E99" s="223"/>
      <c r="F99" s="224"/>
      <c r="G99" s="223"/>
      <c r="H99" s="224"/>
      <c r="I99" s="224"/>
      <c r="J99" s="225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</row>
    <row r="100" spans="1:61" ht="19.899999999999999" customHeight="1" thickBot="1">
      <c r="A100" s="232"/>
      <c r="B100" s="222" t="s">
        <v>352</v>
      </c>
      <c r="C100" s="223"/>
      <c r="D100" s="224">
        <v>292</v>
      </c>
      <c r="E100" s="223">
        <v>1</v>
      </c>
      <c r="F100" s="224">
        <f>D100*E100</f>
        <v>292</v>
      </c>
      <c r="G100" s="223">
        <v>1</v>
      </c>
      <c r="H100" s="224">
        <f>F100*G100</f>
        <v>292</v>
      </c>
      <c r="I100" s="224">
        <v>30</v>
      </c>
      <c r="J100" s="225">
        <f>I100*H100</f>
        <v>8760</v>
      </c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</row>
    <row r="101" spans="1:61" ht="19.899999999999999" customHeight="1" thickBot="1">
      <c r="A101" s="232" t="s">
        <v>433</v>
      </c>
      <c r="B101" s="222" t="s">
        <v>434</v>
      </c>
      <c r="C101" s="223" t="s">
        <v>181</v>
      </c>
      <c r="D101" s="224"/>
      <c r="E101" s="223"/>
      <c r="F101" s="224"/>
      <c r="G101" s="223"/>
      <c r="H101" s="224"/>
      <c r="I101" s="224"/>
      <c r="J101" s="225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</row>
    <row r="102" spans="1:61" ht="19.899999999999999" customHeight="1" thickBot="1">
      <c r="A102" s="232"/>
      <c r="B102" s="222" t="s">
        <v>352</v>
      </c>
      <c r="C102" s="223"/>
      <c r="D102" s="224">
        <v>258</v>
      </c>
      <c r="E102" s="223">
        <v>1</v>
      </c>
      <c r="F102" s="224">
        <f>D102*E102</f>
        <v>258</v>
      </c>
      <c r="G102" s="223">
        <v>0.5</v>
      </c>
      <c r="H102" s="224">
        <f>F102*G102</f>
        <v>129</v>
      </c>
      <c r="I102" s="224">
        <v>30</v>
      </c>
      <c r="J102" s="225">
        <f>I102*H102</f>
        <v>3870</v>
      </c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6"/>
    </row>
    <row r="103" spans="1:61" ht="19.899999999999999" customHeight="1" thickBot="1">
      <c r="A103" s="232" t="s">
        <v>435</v>
      </c>
      <c r="B103" s="222" t="s">
        <v>436</v>
      </c>
      <c r="C103" s="223" t="s">
        <v>181</v>
      </c>
      <c r="D103" s="224"/>
      <c r="E103" s="223"/>
      <c r="F103" s="224"/>
      <c r="G103" s="223"/>
      <c r="H103" s="224"/>
      <c r="I103" s="224"/>
      <c r="J103" s="225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06"/>
      <c r="BA103" s="206"/>
      <c r="BB103" s="206"/>
      <c r="BC103" s="206"/>
      <c r="BD103" s="206"/>
      <c r="BE103" s="206"/>
      <c r="BF103" s="206"/>
      <c r="BG103" s="206"/>
      <c r="BH103" s="206"/>
      <c r="BI103" s="206"/>
    </row>
    <row r="104" spans="1:61" ht="19.899999999999999" customHeight="1" thickBot="1">
      <c r="A104" s="232"/>
      <c r="B104" s="222" t="s">
        <v>352</v>
      </c>
      <c r="C104" s="223"/>
      <c r="D104" s="224">
        <v>108</v>
      </c>
      <c r="E104" s="223">
        <v>1</v>
      </c>
      <c r="F104" s="224">
        <f>D104*E104</f>
        <v>108</v>
      </c>
      <c r="G104" s="223">
        <v>2</v>
      </c>
      <c r="H104" s="224">
        <f>F104*G104</f>
        <v>216</v>
      </c>
      <c r="I104" s="224">
        <v>30</v>
      </c>
      <c r="J104" s="225">
        <f>I104*H104</f>
        <v>6480</v>
      </c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</row>
    <row r="105" spans="1:61" ht="19.899999999999999" customHeight="1" thickBot="1">
      <c r="A105" s="232" t="s">
        <v>437</v>
      </c>
      <c r="B105" s="222" t="s">
        <v>438</v>
      </c>
      <c r="C105" s="223" t="s">
        <v>181</v>
      </c>
      <c r="D105" s="224"/>
      <c r="E105" s="223"/>
      <c r="F105" s="224"/>
      <c r="G105" s="223"/>
      <c r="H105" s="224"/>
      <c r="I105" s="224"/>
      <c r="J105" s="225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</row>
    <row r="106" spans="1:61" ht="19.899999999999999" customHeight="1" thickBot="1">
      <c r="A106" s="232"/>
      <c r="B106" s="222" t="s">
        <v>352</v>
      </c>
      <c r="C106" s="223"/>
      <c r="D106" s="224">
        <v>75</v>
      </c>
      <c r="E106" s="223">
        <v>1</v>
      </c>
      <c r="F106" s="224">
        <f>D106*E106</f>
        <v>75</v>
      </c>
      <c r="G106" s="223">
        <v>1</v>
      </c>
      <c r="H106" s="224">
        <f>F106*G106</f>
        <v>75</v>
      </c>
      <c r="I106" s="224">
        <v>30</v>
      </c>
      <c r="J106" s="225">
        <f>I106*H106</f>
        <v>2250</v>
      </c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</row>
    <row r="107" spans="1:61" ht="34.9" customHeight="1" thickBot="1">
      <c r="A107" s="232" t="s">
        <v>439</v>
      </c>
      <c r="B107" s="222" t="s">
        <v>440</v>
      </c>
      <c r="C107" s="223" t="s">
        <v>181</v>
      </c>
      <c r="D107" s="224"/>
      <c r="E107" s="223"/>
      <c r="F107" s="224"/>
      <c r="G107" s="223"/>
      <c r="H107" s="224"/>
      <c r="I107" s="224"/>
      <c r="J107" s="225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</row>
    <row r="108" spans="1:61" ht="19.899999999999999" customHeight="1" thickBot="1">
      <c r="A108" s="232"/>
      <c r="B108" s="222" t="s">
        <v>352</v>
      </c>
      <c r="C108" s="223"/>
      <c r="D108" s="224">
        <v>250</v>
      </c>
      <c r="E108" s="223">
        <v>1</v>
      </c>
      <c r="F108" s="224">
        <f>D108*E108</f>
        <v>250</v>
      </c>
      <c r="G108" s="223">
        <v>4</v>
      </c>
      <c r="H108" s="224">
        <f>F108*G108</f>
        <v>1000</v>
      </c>
      <c r="I108" s="224">
        <v>30</v>
      </c>
      <c r="J108" s="225">
        <f>I108*H108</f>
        <v>30000</v>
      </c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</row>
    <row r="109" spans="1:61" ht="19.899999999999999" customHeight="1" thickBot="1">
      <c r="A109" s="232" t="s">
        <v>441</v>
      </c>
      <c r="B109" s="222" t="s">
        <v>442</v>
      </c>
      <c r="C109" s="223" t="s">
        <v>181</v>
      </c>
      <c r="D109" s="224"/>
      <c r="E109" s="223"/>
      <c r="F109" s="224"/>
      <c r="G109" s="223"/>
      <c r="H109" s="224"/>
      <c r="I109" s="224"/>
      <c r="J109" s="225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06"/>
      <c r="BA109" s="206"/>
      <c r="BB109" s="206"/>
      <c r="BC109" s="206"/>
      <c r="BD109" s="206"/>
      <c r="BE109" s="206"/>
      <c r="BF109" s="206"/>
      <c r="BG109" s="206"/>
      <c r="BH109" s="206"/>
      <c r="BI109" s="206"/>
    </row>
    <row r="110" spans="1:61" ht="19.899999999999999" customHeight="1" thickBot="1">
      <c r="A110" s="232"/>
      <c r="B110" s="222" t="s">
        <v>352</v>
      </c>
      <c r="C110" s="223"/>
      <c r="D110" s="224">
        <v>80</v>
      </c>
      <c r="E110" s="223">
        <v>1</v>
      </c>
      <c r="F110" s="224">
        <f>D110*E110</f>
        <v>80</v>
      </c>
      <c r="G110" s="223">
        <v>2</v>
      </c>
      <c r="H110" s="224">
        <f>F110*G110</f>
        <v>160</v>
      </c>
      <c r="I110" s="224">
        <v>30</v>
      </c>
      <c r="J110" s="225">
        <f>I110*H110</f>
        <v>4800</v>
      </c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06"/>
      <c r="BA110" s="206"/>
      <c r="BB110" s="206"/>
      <c r="BC110" s="206"/>
      <c r="BD110" s="206"/>
      <c r="BE110" s="206"/>
      <c r="BF110" s="206"/>
      <c r="BG110" s="206"/>
      <c r="BH110" s="206"/>
      <c r="BI110" s="206"/>
    </row>
    <row r="111" spans="1:61" ht="19.899999999999999" customHeight="1" thickBot="1">
      <c r="A111" s="232" t="s">
        <v>443</v>
      </c>
      <c r="B111" s="222" t="s">
        <v>444</v>
      </c>
      <c r="C111" s="223" t="s">
        <v>181</v>
      </c>
      <c r="D111" s="224"/>
      <c r="E111" s="223"/>
      <c r="F111" s="224"/>
      <c r="G111" s="223"/>
      <c r="H111" s="224"/>
      <c r="I111" s="224"/>
      <c r="J111" s="225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</row>
    <row r="112" spans="1:61" ht="19.899999999999999" customHeight="1" thickBot="1">
      <c r="A112" s="232"/>
      <c r="B112" s="222" t="s">
        <v>352</v>
      </c>
      <c r="C112" s="223"/>
      <c r="D112" s="224">
        <v>916</v>
      </c>
      <c r="E112" s="223">
        <v>1</v>
      </c>
      <c r="F112" s="224">
        <f>D112*E112</f>
        <v>916</v>
      </c>
      <c r="G112" s="223">
        <v>3</v>
      </c>
      <c r="H112" s="224">
        <f>F112*G112</f>
        <v>2748</v>
      </c>
      <c r="I112" s="224">
        <v>30</v>
      </c>
      <c r="J112" s="225">
        <f>I112*H112</f>
        <v>82440</v>
      </c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06"/>
      <c r="BA112" s="206"/>
      <c r="BB112" s="206"/>
      <c r="BC112" s="206"/>
      <c r="BD112" s="206"/>
      <c r="BE112" s="206"/>
      <c r="BF112" s="206"/>
      <c r="BG112" s="206"/>
      <c r="BH112" s="206"/>
      <c r="BI112" s="206"/>
    </row>
    <row r="113" spans="1:61" ht="34.9" customHeight="1" thickBot="1">
      <c r="A113" s="232" t="s">
        <v>445</v>
      </c>
      <c r="B113" s="222" t="s">
        <v>446</v>
      </c>
      <c r="C113" s="223" t="s">
        <v>181</v>
      </c>
      <c r="D113" s="224"/>
      <c r="E113" s="223"/>
      <c r="F113" s="224"/>
      <c r="G113" s="223"/>
      <c r="H113" s="224"/>
      <c r="I113" s="224"/>
      <c r="J113" s="225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06"/>
      <c r="BA113" s="206"/>
      <c r="BB113" s="206"/>
      <c r="BC113" s="206"/>
      <c r="BD113" s="206"/>
      <c r="BE113" s="206"/>
      <c r="BF113" s="206"/>
      <c r="BG113" s="206"/>
      <c r="BH113" s="206"/>
      <c r="BI113" s="206"/>
    </row>
    <row r="114" spans="1:61" ht="19.899999999999999" customHeight="1" thickBot="1">
      <c r="A114" s="232"/>
      <c r="B114" s="222" t="s">
        <v>352</v>
      </c>
      <c r="C114" s="223"/>
      <c r="D114" s="224">
        <v>933</v>
      </c>
      <c r="E114" s="223">
        <v>1</v>
      </c>
      <c r="F114" s="224">
        <f>D114*E114</f>
        <v>933</v>
      </c>
      <c r="G114" s="223">
        <v>4</v>
      </c>
      <c r="H114" s="224">
        <f>F114*G114</f>
        <v>3732</v>
      </c>
      <c r="I114" s="224">
        <v>30</v>
      </c>
      <c r="J114" s="225">
        <f>I114*H114</f>
        <v>111960</v>
      </c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06"/>
      <c r="BA114" s="206"/>
      <c r="BB114" s="206"/>
      <c r="BC114" s="206"/>
      <c r="BD114" s="206"/>
      <c r="BE114" s="206"/>
      <c r="BF114" s="206"/>
      <c r="BG114" s="206"/>
      <c r="BH114" s="206"/>
      <c r="BI114" s="206"/>
    </row>
    <row r="115" spans="1:61" ht="34.9" customHeight="1" thickBot="1">
      <c r="A115" s="232" t="s">
        <v>447</v>
      </c>
      <c r="B115" s="222" t="s">
        <v>448</v>
      </c>
      <c r="C115" s="223" t="s">
        <v>181</v>
      </c>
      <c r="D115" s="224"/>
      <c r="E115" s="223"/>
      <c r="F115" s="224"/>
      <c r="G115" s="223"/>
      <c r="H115" s="224"/>
      <c r="I115" s="224"/>
      <c r="J115" s="225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</row>
    <row r="116" spans="1:61" ht="19.899999999999999" customHeight="1" thickBot="1">
      <c r="A116" s="232"/>
      <c r="B116" s="222" t="s">
        <v>352</v>
      </c>
      <c r="C116" s="223"/>
      <c r="D116" s="224">
        <v>166</v>
      </c>
      <c r="E116" s="223">
        <v>1</v>
      </c>
      <c r="F116" s="224">
        <f>D116*E116</f>
        <v>166</v>
      </c>
      <c r="G116" s="223">
        <v>0.5</v>
      </c>
      <c r="H116" s="224">
        <f>F116*G116</f>
        <v>83</v>
      </c>
      <c r="I116" s="224">
        <v>30</v>
      </c>
      <c r="J116" s="225">
        <f>I116*H116</f>
        <v>2490</v>
      </c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</row>
    <row r="117" spans="1:61" ht="34.9" customHeight="1" thickBot="1">
      <c r="A117" s="232" t="s">
        <v>449</v>
      </c>
      <c r="B117" s="222" t="s">
        <v>450</v>
      </c>
      <c r="C117" s="223" t="s">
        <v>181</v>
      </c>
      <c r="D117" s="224"/>
      <c r="E117" s="223"/>
      <c r="F117" s="224"/>
      <c r="G117" s="223"/>
      <c r="H117" s="224"/>
      <c r="I117" s="224"/>
      <c r="J117" s="225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</row>
    <row r="118" spans="1:61" ht="19.899999999999999" customHeight="1" thickBot="1">
      <c r="A118" s="232"/>
      <c r="B118" s="222" t="s">
        <v>352</v>
      </c>
      <c r="C118" s="223"/>
      <c r="D118" s="224">
        <v>100</v>
      </c>
      <c r="E118" s="223">
        <v>1</v>
      </c>
      <c r="F118" s="224">
        <f>D118*E118</f>
        <v>100</v>
      </c>
      <c r="G118" s="223">
        <v>1</v>
      </c>
      <c r="H118" s="224">
        <f>F118*G118</f>
        <v>100</v>
      </c>
      <c r="I118" s="224">
        <v>30</v>
      </c>
      <c r="J118" s="225">
        <f>I118*H118</f>
        <v>3000</v>
      </c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</row>
    <row r="119" spans="1:61" ht="19.899999999999999" customHeight="1" thickBot="1">
      <c r="A119" s="232" t="s">
        <v>451</v>
      </c>
      <c r="B119" s="222" t="s">
        <v>452</v>
      </c>
      <c r="C119" s="223" t="s">
        <v>181</v>
      </c>
      <c r="D119" s="224"/>
      <c r="E119" s="223"/>
      <c r="F119" s="224"/>
      <c r="G119" s="223"/>
      <c r="H119" s="224"/>
      <c r="I119" s="224"/>
      <c r="J119" s="225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</row>
    <row r="120" spans="1:61" ht="19.899999999999999" customHeight="1" thickBot="1">
      <c r="A120" s="232"/>
      <c r="B120" s="222" t="s">
        <v>352</v>
      </c>
      <c r="C120" s="223"/>
      <c r="D120" s="224">
        <v>100</v>
      </c>
      <c r="E120" s="223">
        <v>1</v>
      </c>
      <c r="F120" s="224">
        <f>D120*E120</f>
        <v>100</v>
      </c>
      <c r="G120" s="223">
        <v>5</v>
      </c>
      <c r="H120" s="224">
        <f>F120*G120</f>
        <v>500</v>
      </c>
      <c r="I120" s="224">
        <v>30</v>
      </c>
      <c r="J120" s="225">
        <f>I120*H120</f>
        <v>15000</v>
      </c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</row>
    <row r="121" spans="1:61" ht="19.899999999999999" customHeight="1" thickBot="1">
      <c r="A121" s="232" t="s">
        <v>453</v>
      </c>
      <c r="B121" s="222" t="s">
        <v>454</v>
      </c>
      <c r="C121" s="223" t="s">
        <v>181</v>
      </c>
      <c r="D121" s="224"/>
      <c r="E121" s="223"/>
      <c r="F121" s="224"/>
      <c r="G121" s="223"/>
      <c r="H121" s="224"/>
      <c r="I121" s="224"/>
      <c r="J121" s="225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</row>
    <row r="122" spans="1:61" ht="19.899999999999999" customHeight="1" thickBot="1">
      <c r="A122" s="232"/>
      <c r="B122" s="222" t="s">
        <v>352</v>
      </c>
      <c r="C122" s="223"/>
      <c r="D122" s="224">
        <v>758</v>
      </c>
      <c r="E122" s="223">
        <v>1</v>
      </c>
      <c r="F122" s="224">
        <f>D122*E122</f>
        <v>758</v>
      </c>
      <c r="G122" s="223">
        <v>1</v>
      </c>
      <c r="H122" s="224">
        <f>F122*G122</f>
        <v>758</v>
      </c>
      <c r="I122" s="224">
        <v>30</v>
      </c>
      <c r="J122" s="225">
        <f>I122*H122</f>
        <v>22740</v>
      </c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</row>
    <row r="123" spans="1:61" ht="19.899999999999999" customHeight="1" thickBot="1">
      <c r="A123" s="232" t="s">
        <v>455</v>
      </c>
      <c r="B123" s="222" t="s">
        <v>456</v>
      </c>
      <c r="C123" s="223" t="s">
        <v>181</v>
      </c>
      <c r="D123" s="224"/>
      <c r="E123" s="223"/>
      <c r="F123" s="224"/>
      <c r="G123" s="223"/>
      <c r="H123" s="224"/>
      <c r="I123" s="224"/>
      <c r="J123" s="225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</row>
    <row r="124" spans="1:61" ht="19.899999999999999" customHeight="1" thickBot="1">
      <c r="A124" s="232"/>
      <c r="B124" s="222" t="s">
        <v>352</v>
      </c>
      <c r="C124" s="223"/>
      <c r="D124" s="224">
        <v>508</v>
      </c>
      <c r="E124" s="223">
        <v>1</v>
      </c>
      <c r="F124" s="224">
        <f>D124*E124</f>
        <v>508</v>
      </c>
      <c r="G124" s="223">
        <v>0.5</v>
      </c>
      <c r="H124" s="224">
        <f>F124*G124</f>
        <v>254</v>
      </c>
      <c r="I124" s="224">
        <v>30</v>
      </c>
      <c r="J124" s="225">
        <f>I124*H124</f>
        <v>7620</v>
      </c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</row>
    <row r="125" spans="1:61" ht="34.9" customHeight="1" thickBot="1">
      <c r="A125" s="232" t="s">
        <v>457</v>
      </c>
      <c r="B125" s="222" t="s">
        <v>458</v>
      </c>
      <c r="C125" s="223" t="s">
        <v>181</v>
      </c>
      <c r="D125" s="224"/>
      <c r="E125" s="223"/>
      <c r="F125" s="224"/>
      <c r="G125" s="223"/>
      <c r="H125" s="224"/>
      <c r="I125" s="224"/>
      <c r="J125" s="225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</row>
    <row r="126" spans="1:61" ht="19.899999999999999" customHeight="1" thickBot="1">
      <c r="A126" s="232"/>
      <c r="B126" s="222"/>
      <c r="C126" s="223"/>
      <c r="D126" s="233"/>
      <c r="E126" s="216"/>
      <c r="F126" s="224">
        <f>D126*E126</f>
        <v>0</v>
      </c>
      <c r="G126" s="223"/>
      <c r="H126" s="224">
        <f>F126*G126</f>
        <v>0</v>
      </c>
      <c r="I126" s="224"/>
      <c r="J126" s="225">
        <f>I126*H126</f>
        <v>0</v>
      </c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06"/>
      <c r="BA126" s="206"/>
      <c r="BB126" s="206"/>
      <c r="BC126" s="206"/>
      <c r="BD126" s="206"/>
      <c r="BE126" s="206"/>
      <c r="BF126" s="206"/>
      <c r="BG126" s="206"/>
      <c r="BH126" s="206"/>
      <c r="BI126" s="206"/>
    </row>
    <row r="127" spans="1:61" ht="19.899999999999999" customHeight="1" thickBot="1">
      <c r="A127" s="234"/>
      <c r="B127" s="222" t="s">
        <v>352</v>
      </c>
      <c r="C127" s="223"/>
      <c r="D127" s="224">
        <v>508</v>
      </c>
      <c r="E127" s="223">
        <v>1</v>
      </c>
      <c r="F127" s="236">
        <f>D127*E127</f>
        <v>508</v>
      </c>
      <c r="G127" s="237">
        <v>0.5</v>
      </c>
      <c r="H127" s="224">
        <f>F127*G127</f>
        <v>254</v>
      </c>
      <c r="I127" s="238">
        <v>30</v>
      </c>
      <c r="J127" s="225">
        <f>I127*H127</f>
        <v>7620</v>
      </c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06"/>
      <c r="BA127" s="206"/>
      <c r="BB127" s="206"/>
      <c r="BC127" s="206"/>
      <c r="BD127" s="206"/>
      <c r="BE127" s="206"/>
      <c r="BF127" s="206"/>
      <c r="BG127" s="206"/>
      <c r="BH127" s="206"/>
      <c r="BI127" s="206"/>
    </row>
    <row r="128" spans="1:61" ht="19.899999999999999" customHeight="1" thickBot="1">
      <c r="A128" s="234"/>
      <c r="B128" s="239"/>
      <c r="C128" s="223"/>
      <c r="D128" s="224"/>
      <c r="E128" s="226"/>
      <c r="F128" s="224"/>
      <c r="G128" s="237"/>
      <c r="H128" s="224"/>
      <c r="I128" s="238"/>
      <c r="J128" s="225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06"/>
      <c r="BA128" s="206"/>
      <c r="BB128" s="206"/>
      <c r="BC128" s="206"/>
      <c r="BD128" s="206"/>
      <c r="BE128" s="206"/>
      <c r="BF128" s="206"/>
      <c r="BG128" s="206"/>
      <c r="BH128" s="206"/>
      <c r="BI128" s="206"/>
    </row>
    <row r="129" spans="1:61" ht="25.15" customHeight="1" thickBot="1">
      <c r="A129" s="234" t="s">
        <v>829</v>
      </c>
      <c r="B129" s="239"/>
      <c r="C129" s="223"/>
      <c r="D129" s="224"/>
      <c r="E129" s="223"/>
      <c r="F129" s="236">
        <f>SUM(F39:F127)</f>
        <v>22344</v>
      </c>
      <c r="G129" s="237"/>
      <c r="H129" s="224">
        <f>SUM(H39:H127)</f>
        <v>51721.586000000003</v>
      </c>
      <c r="I129" s="238"/>
      <c r="J129" s="224">
        <f>SUM(J39:J127)</f>
        <v>1551647.58</v>
      </c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06"/>
      <c r="BA129" s="206"/>
      <c r="BB129" s="206"/>
      <c r="BC129" s="206"/>
      <c r="BD129" s="206"/>
      <c r="BE129" s="206"/>
      <c r="BF129" s="206"/>
      <c r="BG129" s="206"/>
      <c r="BH129" s="206"/>
      <c r="BI129" s="206"/>
    </row>
    <row r="130" spans="1:61" ht="16.5" hidden="1" thickBot="1">
      <c r="A130" s="724" t="s">
        <v>205</v>
      </c>
      <c r="B130" s="725"/>
      <c r="C130" s="725"/>
      <c r="D130" s="725"/>
      <c r="E130" s="725"/>
      <c r="F130" s="725"/>
      <c r="G130" s="725"/>
      <c r="H130" s="725"/>
      <c r="I130" s="725"/>
      <c r="J130" s="726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06"/>
      <c r="BA130" s="206"/>
      <c r="BB130" s="206"/>
      <c r="BC130" s="206"/>
      <c r="BD130" s="206"/>
      <c r="BE130" s="206"/>
      <c r="BF130" s="206"/>
      <c r="BG130" s="206"/>
      <c r="BH130" s="206"/>
      <c r="BI130" s="206"/>
    </row>
    <row r="131" spans="1:61" s="145" customFormat="1" ht="16.5" thickBot="1">
      <c r="A131" s="240"/>
      <c r="B131" s="241"/>
      <c r="C131" s="241"/>
      <c r="D131" s="241"/>
      <c r="E131" s="241"/>
      <c r="F131" s="241"/>
      <c r="G131" s="241"/>
      <c r="H131" s="241"/>
      <c r="I131" s="241"/>
      <c r="J131" s="242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44"/>
      <c r="BA131" s="244"/>
      <c r="BB131" s="244"/>
      <c r="BC131" s="244"/>
      <c r="BD131" s="244"/>
      <c r="BE131" s="244"/>
      <c r="BF131" s="244"/>
      <c r="BG131" s="244"/>
      <c r="BH131" s="244"/>
      <c r="BI131" s="244"/>
    </row>
    <row r="132" spans="1:61" s="145" customFormat="1" ht="30.75" thickBot="1">
      <c r="A132" s="232" t="s">
        <v>459</v>
      </c>
      <c r="B132" s="222" t="s">
        <v>186</v>
      </c>
      <c r="C132" s="223"/>
      <c r="D132" s="224">
        <v>2083</v>
      </c>
      <c r="E132" s="223"/>
      <c r="F132" s="224"/>
      <c r="G132" s="223">
        <v>0.25</v>
      </c>
      <c r="H132" s="243">
        <f>D132*G132</f>
        <v>520.75</v>
      </c>
      <c r="I132" s="224">
        <v>30</v>
      </c>
      <c r="J132" s="225">
        <f>I132*H132</f>
        <v>15622.5</v>
      </c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44"/>
      <c r="BA132" s="244"/>
      <c r="BB132" s="244"/>
      <c r="BC132" s="244"/>
      <c r="BD132" s="244"/>
      <c r="BE132" s="244"/>
      <c r="BF132" s="244"/>
      <c r="BG132" s="244"/>
      <c r="BH132" s="244"/>
      <c r="BI132" s="244"/>
    </row>
    <row r="133" spans="1:61" ht="15.75">
      <c r="A133" s="551"/>
      <c r="B133" s="552"/>
      <c r="C133" s="553"/>
      <c r="D133" s="554"/>
      <c r="E133" s="553"/>
      <c r="F133" s="550"/>
      <c r="G133" s="553"/>
      <c r="H133" s="555"/>
      <c r="I133" s="554"/>
      <c r="J133" s="556"/>
    </row>
    <row r="134" spans="1:61" ht="16.5" thickBot="1">
      <c r="A134" s="557" t="s">
        <v>26</v>
      </c>
      <c r="B134" s="558"/>
      <c r="C134" s="559"/>
      <c r="D134" s="559"/>
      <c r="E134" s="559"/>
      <c r="F134" s="560">
        <f>SUM(F37,F129)</f>
        <v>32993</v>
      </c>
      <c r="G134" s="559"/>
      <c r="H134" s="560">
        <f>SUM(H37,H129,H132)</f>
        <v>69901.83600000001</v>
      </c>
      <c r="I134" s="559"/>
      <c r="J134" s="561">
        <f>SUM(J37,J129, J132)</f>
        <v>2097055.08</v>
      </c>
    </row>
    <row r="137" spans="1:61" ht="15"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</row>
    <row r="138" spans="1:61" ht="15"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</row>
    <row r="139" spans="1:61" ht="15"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</row>
    <row r="140" spans="1:61" ht="15">
      <c r="A140" s="220"/>
      <c r="B140" s="227"/>
      <c r="C140" s="220"/>
      <c r="D140" s="220"/>
      <c r="E140" s="220"/>
      <c r="F140" s="220"/>
      <c r="G140" s="220"/>
      <c r="H140" s="220"/>
      <c r="I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</row>
    <row r="141" spans="1:61" ht="15">
      <c r="A141" s="220"/>
      <c r="B141" s="227"/>
      <c r="C141" s="220"/>
      <c r="D141" s="220"/>
      <c r="E141" s="220"/>
      <c r="F141" s="220"/>
      <c r="G141" s="220"/>
      <c r="H141" s="220"/>
      <c r="I141" s="220"/>
      <c r="J141" s="220"/>
    </row>
    <row r="142" spans="1:61" ht="15">
      <c r="A142" s="220"/>
      <c r="B142" s="227"/>
      <c r="C142" s="220"/>
      <c r="D142" s="220"/>
      <c r="E142" s="220"/>
      <c r="F142" s="220"/>
      <c r="G142" s="220"/>
      <c r="H142" s="220"/>
      <c r="I142" s="220"/>
      <c r="J142" s="220"/>
    </row>
    <row r="143" spans="1:61" ht="15">
      <c r="A143" s="220"/>
      <c r="B143" s="227"/>
      <c r="C143" s="220"/>
      <c r="D143" s="220"/>
      <c r="E143" s="220"/>
      <c r="F143" s="220"/>
      <c r="G143" s="220"/>
      <c r="H143" s="220"/>
      <c r="I143" s="220"/>
      <c r="J143" s="220"/>
    </row>
  </sheetData>
  <mergeCells count="3">
    <mergeCell ref="A4:J4"/>
    <mergeCell ref="A38:J38"/>
    <mergeCell ref="A130:J130"/>
  </mergeCells>
  <phoneticPr fontId="0" type="noConversion"/>
  <pageMargins left="0.2" right="0.22" top="0.75" bottom="0.2" header="0.14000000000000001" footer="0.2"/>
  <pageSetup scale="69" orientation="landscape" r:id="rId1"/>
  <headerFooter alignWithMargins="0">
    <oddHeader>&amp;L&amp;12 0575-0194&amp;C&amp;"Arial,Bold"&amp;12RD Consolidated Programs - ARRA Funding 
Community Facilities Loan Program
7 CFR 1942 Subpart A
&amp;R&amp;12April 2010</oddHeader>
    <oddFooter>&amp;C&amp;P</oddFooter>
  </headerFooter>
  <rowBreaks count="4" manualBreakCount="4">
    <brk id="31" max="16383" man="1"/>
    <brk id="62" max="16383" man="1"/>
    <brk id="94" max="16383" man="1"/>
    <brk id="1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157"/>
  <sheetViews>
    <sheetView showGridLines="0" zoomScaleNormal="100" workbookViewId="0">
      <selection activeCell="E2" sqref="D2:E2"/>
    </sheetView>
  </sheetViews>
  <sheetFormatPr defaultRowHeight="12.75"/>
  <cols>
    <col min="1" max="1" width="18.85546875" customWidth="1"/>
    <col min="2" max="2" width="26" customWidth="1"/>
    <col min="3" max="3" width="11.42578125" customWidth="1"/>
    <col min="4" max="4" width="12.42578125" customWidth="1"/>
    <col min="6" max="7" width="12.28515625" customWidth="1"/>
    <col min="8" max="8" width="10.140625" customWidth="1"/>
    <col min="10" max="10" width="12.85546875" customWidth="1"/>
  </cols>
  <sheetData>
    <row r="1" spans="1:10" s="248" customFormat="1" ht="15.75">
      <c r="A1" s="249" t="s">
        <v>461</v>
      </c>
      <c r="B1" s="247"/>
    </row>
    <row r="3" spans="1:10" s="252" customFormat="1" ht="45">
      <c r="A3" s="250" t="s">
        <v>193</v>
      </c>
      <c r="B3" s="250" t="s">
        <v>194</v>
      </c>
      <c r="C3" s="251" t="s">
        <v>462</v>
      </c>
      <c r="D3" s="251" t="s">
        <v>463</v>
      </c>
      <c r="E3" s="251" t="s">
        <v>209</v>
      </c>
      <c r="F3" s="251" t="s">
        <v>464</v>
      </c>
      <c r="G3" s="251" t="s">
        <v>465</v>
      </c>
      <c r="H3" s="251" t="s">
        <v>466</v>
      </c>
      <c r="I3" s="251" t="s">
        <v>467</v>
      </c>
      <c r="J3" s="251" t="s">
        <v>468</v>
      </c>
    </row>
    <row r="4" spans="1:10" s="218" customFormat="1">
      <c r="A4" s="253" t="s">
        <v>195</v>
      </c>
      <c r="B4" s="253" t="s">
        <v>196</v>
      </c>
      <c r="C4" s="253" t="s">
        <v>197</v>
      </c>
      <c r="D4" s="253" t="s">
        <v>198</v>
      </c>
      <c r="E4" s="253" t="s">
        <v>199</v>
      </c>
      <c r="F4" s="253" t="s">
        <v>200</v>
      </c>
      <c r="G4" s="253" t="s">
        <v>201</v>
      </c>
      <c r="H4" s="253" t="s">
        <v>202</v>
      </c>
      <c r="I4" s="253" t="s">
        <v>203</v>
      </c>
      <c r="J4" s="253" t="s">
        <v>204</v>
      </c>
    </row>
    <row r="5" spans="1:10" s="218" customFormat="1">
      <c r="A5" s="253"/>
      <c r="B5" s="253"/>
      <c r="C5" s="253"/>
      <c r="D5" s="253"/>
      <c r="E5" s="253"/>
      <c r="F5" s="253"/>
      <c r="G5" s="253"/>
      <c r="H5" s="253"/>
      <c r="I5" s="253"/>
      <c r="J5" s="253"/>
    </row>
    <row r="6" spans="1:10">
      <c r="A6" s="188" t="s">
        <v>469</v>
      </c>
      <c r="B6" s="254" t="s">
        <v>470</v>
      </c>
      <c r="C6" s="254" t="s">
        <v>471</v>
      </c>
      <c r="D6" s="255">
        <v>553</v>
      </c>
      <c r="E6" s="256">
        <v>1</v>
      </c>
      <c r="F6" s="255">
        <f>D6*E6</f>
        <v>553</v>
      </c>
      <c r="G6" s="254">
        <v>0.08</v>
      </c>
      <c r="H6" s="563">
        <f>SUM(F6*G6)</f>
        <v>44.24</v>
      </c>
      <c r="I6" s="257">
        <v>8</v>
      </c>
      <c r="J6" s="562">
        <f t="shared" ref="J6:J17" si="0">H6*I6</f>
        <v>353.92</v>
      </c>
    </row>
    <row r="7" spans="1:10" ht="25.5">
      <c r="A7" s="254" t="s">
        <v>472</v>
      </c>
      <c r="B7" s="188" t="s">
        <v>473</v>
      </c>
      <c r="C7" s="254" t="s">
        <v>474</v>
      </c>
      <c r="D7" s="259">
        <v>7900</v>
      </c>
      <c r="E7" s="256">
        <v>1</v>
      </c>
      <c r="F7" s="255">
        <f t="shared" ref="F7:F17" si="1">D7*E7</f>
        <v>7900</v>
      </c>
      <c r="G7" s="254">
        <v>0.08</v>
      </c>
      <c r="H7" s="563">
        <f t="shared" ref="H7:H16" si="2">SUM(F7*G7)</f>
        <v>632</v>
      </c>
      <c r="I7" s="257">
        <v>8</v>
      </c>
      <c r="J7" s="258">
        <f t="shared" si="0"/>
        <v>5056</v>
      </c>
    </row>
    <row r="8" spans="1:10" ht="25.5">
      <c r="A8" s="254" t="s">
        <v>475</v>
      </c>
      <c r="B8" s="188" t="s">
        <v>476</v>
      </c>
      <c r="C8" s="254" t="s">
        <v>477</v>
      </c>
      <c r="D8" s="255">
        <v>872</v>
      </c>
      <c r="E8" s="188">
        <v>1</v>
      </c>
      <c r="F8" s="255">
        <f t="shared" si="1"/>
        <v>872</v>
      </c>
      <c r="G8" s="254">
        <v>0.08</v>
      </c>
      <c r="H8" s="563">
        <f t="shared" si="2"/>
        <v>69.760000000000005</v>
      </c>
      <c r="I8" s="257">
        <v>8</v>
      </c>
      <c r="J8" s="258">
        <f t="shared" si="0"/>
        <v>558.08000000000004</v>
      </c>
    </row>
    <row r="9" spans="1:10" ht="38.25">
      <c r="A9" s="188" t="s">
        <v>478</v>
      </c>
      <c r="B9" s="188" t="s">
        <v>479</v>
      </c>
      <c r="C9" s="254" t="s">
        <v>480</v>
      </c>
      <c r="D9" s="255">
        <v>7900</v>
      </c>
      <c r="E9" s="188">
        <v>1</v>
      </c>
      <c r="F9" s="255">
        <f t="shared" si="1"/>
        <v>7900</v>
      </c>
      <c r="G9" s="254">
        <v>0.08</v>
      </c>
      <c r="H9" s="563">
        <f t="shared" si="2"/>
        <v>632</v>
      </c>
      <c r="I9" s="257">
        <v>8</v>
      </c>
      <c r="J9" s="258">
        <f t="shared" si="0"/>
        <v>5056</v>
      </c>
    </row>
    <row r="10" spans="1:10" ht="38.25">
      <c r="A10" s="254" t="s">
        <v>481</v>
      </c>
      <c r="B10" s="188" t="s">
        <v>482</v>
      </c>
      <c r="C10" s="254" t="s">
        <v>483</v>
      </c>
      <c r="D10" s="260">
        <v>405</v>
      </c>
      <c r="E10" s="188">
        <v>1</v>
      </c>
      <c r="F10" s="255">
        <f t="shared" si="1"/>
        <v>405</v>
      </c>
      <c r="G10" s="254">
        <v>0.08</v>
      </c>
      <c r="H10" s="563">
        <f t="shared" si="2"/>
        <v>32.4</v>
      </c>
      <c r="I10" s="257">
        <v>8</v>
      </c>
      <c r="J10" s="258">
        <f t="shared" si="0"/>
        <v>259.2</v>
      </c>
    </row>
    <row r="11" spans="1:10">
      <c r="A11" s="254" t="s">
        <v>484</v>
      </c>
      <c r="B11" s="188" t="s">
        <v>485</v>
      </c>
      <c r="C11" s="254" t="s">
        <v>486</v>
      </c>
      <c r="D11" s="255">
        <v>7900</v>
      </c>
      <c r="E11" s="188">
        <v>1</v>
      </c>
      <c r="F11" s="255">
        <f t="shared" si="1"/>
        <v>7900</v>
      </c>
      <c r="G11" s="254">
        <v>0.08</v>
      </c>
      <c r="H11" s="563">
        <f t="shared" si="2"/>
        <v>632</v>
      </c>
      <c r="I11" s="257">
        <v>8</v>
      </c>
      <c r="J11" s="258">
        <f t="shared" si="0"/>
        <v>5056</v>
      </c>
    </row>
    <row r="12" spans="1:10" ht="25.5">
      <c r="A12" s="254" t="s">
        <v>487</v>
      </c>
      <c r="B12" s="188" t="s">
        <v>488</v>
      </c>
      <c r="C12" s="254" t="s">
        <v>489</v>
      </c>
      <c r="D12" s="255">
        <v>7900</v>
      </c>
      <c r="E12" s="188">
        <v>1</v>
      </c>
      <c r="F12" s="255">
        <f t="shared" si="1"/>
        <v>7900</v>
      </c>
      <c r="G12" s="254">
        <v>0.08</v>
      </c>
      <c r="H12" s="563">
        <f t="shared" si="2"/>
        <v>632</v>
      </c>
      <c r="I12" s="257">
        <v>8</v>
      </c>
      <c r="J12" s="258">
        <f t="shared" si="0"/>
        <v>5056</v>
      </c>
    </row>
    <row r="13" spans="1:10" ht="25.5">
      <c r="A13" s="254" t="s">
        <v>490</v>
      </c>
      <c r="B13" s="188" t="s">
        <v>491</v>
      </c>
      <c r="C13" s="254" t="s">
        <v>492</v>
      </c>
      <c r="D13" s="254">
        <v>47</v>
      </c>
      <c r="E13" s="188">
        <v>1</v>
      </c>
      <c r="F13" s="255">
        <f t="shared" si="1"/>
        <v>47</v>
      </c>
      <c r="G13" s="254">
        <v>0.08</v>
      </c>
      <c r="H13" s="563">
        <f t="shared" si="2"/>
        <v>3.7600000000000002</v>
      </c>
      <c r="I13" s="257">
        <v>8</v>
      </c>
      <c r="J13" s="258">
        <f t="shared" si="0"/>
        <v>30.080000000000002</v>
      </c>
    </row>
    <row r="14" spans="1:10" ht="25.5">
      <c r="A14" s="188" t="s">
        <v>493</v>
      </c>
      <c r="B14" s="188" t="s">
        <v>494</v>
      </c>
      <c r="C14" s="254" t="s">
        <v>495</v>
      </c>
      <c r="D14" s="255">
        <v>5767</v>
      </c>
      <c r="E14" s="188">
        <v>1</v>
      </c>
      <c r="F14" s="255">
        <f t="shared" si="1"/>
        <v>5767</v>
      </c>
      <c r="G14" s="254">
        <v>0.08</v>
      </c>
      <c r="H14" s="563">
        <f t="shared" si="2"/>
        <v>461.36</v>
      </c>
      <c r="I14" s="257">
        <v>11</v>
      </c>
      <c r="J14" s="258">
        <f t="shared" si="0"/>
        <v>5074.96</v>
      </c>
    </row>
    <row r="15" spans="1:10" ht="25.5">
      <c r="A15" s="188" t="s">
        <v>493</v>
      </c>
      <c r="B15" s="188" t="s">
        <v>496</v>
      </c>
      <c r="C15" s="254" t="s">
        <v>497</v>
      </c>
      <c r="D15" s="255">
        <v>47</v>
      </c>
      <c r="E15" s="188">
        <v>1</v>
      </c>
      <c r="F15" s="255">
        <f t="shared" si="1"/>
        <v>47</v>
      </c>
      <c r="G15" s="254">
        <v>0.08</v>
      </c>
      <c r="H15" s="563">
        <f t="shared" si="2"/>
        <v>3.7600000000000002</v>
      </c>
      <c r="I15" s="257">
        <v>8</v>
      </c>
      <c r="J15" s="258">
        <f t="shared" si="0"/>
        <v>30.080000000000002</v>
      </c>
    </row>
    <row r="16" spans="1:10" ht="25.5">
      <c r="A16" s="254" t="s">
        <v>469</v>
      </c>
      <c r="B16" s="188" t="s">
        <v>498</v>
      </c>
      <c r="C16" s="254" t="s">
        <v>499</v>
      </c>
      <c r="D16" s="255">
        <v>5767</v>
      </c>
      <c r="E16" s="254">
        <v>1</v>
      </c>
      <c r="F16" s="255">
        <f t="shared" si="1"/>
        <v>5767</v>
      </c>
      <c r="G16" s="254">
        <v>0.25</v>
      </c>
      <c r="H16" s="563">
        <f t="shared" si="2"/>
        <v>1441.75</v>
      </c>
      <c r="I16" s="257">
        <v>11</v>
      </c>
      <c r="J16" s="258">
        <f t="shared" si="0"/>
        <v>15859.25</v>
      </c>
    </row>
    <row r="17" spans="1:11">
      <c r="A17" s="254" t="s">
        <v>500</v>
      </c>
      <c r="B17" s="254" t="s">
        <v>501</v>
      </c>
      <c r="C17" s="254" t="s">
        <v>502</v>
      </c>
      <c r="D17" s="255">
        <v>0</v>
      </c>
      <c r="E17" s="254">
        <v>1</v>
      </c>
      <c r="F17" s="255">
        <f t="shared" si="1"/>
        <v>0</v>
      </c>
      <c r="G17" s="254">
        <v>0.08</v>
      </c>
      <c r="H17" s="261">
        <f t="shared" ref="H17:H41" si="3">SUM(F17*G17)</f>
        <v>0</v>
      </c>
      <c r="I17" s="257">
        <v>6.55</v>
      </c>
      <c r="J17" s="258">
        <f t="shared" si="0"/>
        <v>0</v>
      </c>
    </row>
    <row r="18" spans="1:11" ht="38.25">
      <c r="A18" s="188" t="s">
        <v>503</v>
      </c>
      <c r="B18" s="188" t="s">
        <v>504</v>
      </c>
      <c r="C18" s="254" t="s">
        <v>505</v>
      </c>
      <c r="D18" s="255">
        <v>7900</v>
      </c>
      <c r="E18" s="188">
        <v>1</v>
      </c>
      <c r="F18" s="255">
        <f>D18*E18</f>
        <v>7900</v>
      </c>
      <c r="G18" s="262">
        <v>1.5</v>
      </c>
      <c r="H18" s="563">
        <f t="shared" si="3"/>
        <v>11850</v>
      </c>
      <c r="I18" s="257">
        <v>8</v>
      </c>
      <c r="J18" s="258">
        <f>SUM(H18*I18)</f>
        <v>94800</v>
      </c>
    </row>
    <row r="19" spans="1:11" ht="51">
      <c r="A19" s="188" t="s">
        <v>506</v>
      </c>
      <c r="B19" s="188" t="s">
        <v>507</v>
      </c>
      <c r="C19" s="254" t="s">
        <v>508</v>
      </c>
      <c r="D19" s="255">
        <v>7</v>
      </c>
      <c r="E19" s="188">
        <v>1</v>
      </c>
      <c r="F19" s="255">
        <f t="shared" ref="F19:F26" si="4">D19*E19</f>
        <v>7</v>
      </c>
      <c r="G19" s="263">
        <v>0.08</v>
      </c>
      <c r="H19" s="563">
        <f t="shared" si="3"/>
        <v>0.56000000000000005</v>
      </c>
      <c r="I19" s="257">
        <v>15</v>
      </c>
      <c r="J19" s="258">
        <f>SUM(H19*I19)</f>
        <v>8.4</v>
      </c>
    </row>
    <row r="20" spans="1:11" ht="51">
      <c r="A20" s="188" t="s">
        <v>509</v>
      </c>
      <c r="B20" s="188" t="s">
        <v>510</v>
      </c>
      <c r="C20" s="188" t="s">
        <v>511</v>
      </c>
      <c r="D20" s="255">
        <v>12640</v>
      </c>
      <c r="E20" s="188">
        <v>1</v>
      </c>
      <c r="F20" s="255">
        <f t="shared" si="4"/>
        <v>12640</v>
      </c>
      <c r="G20" s="263">
        <v>0.25</v>
      </c>
      <c r="H20" s="563">
        <f t="shared" si="3"/>
        <v>3160</v>
      </c>
      <c r="I20" s="257">
        <v>8</v>
      </c>
      <c r="J20" s="258">
        <f>SUM(H20*I20)</f>
        <v>25280</v>
      </c>
    </row>
    <row r="21" spans="1:11" ht="25.5">
      <c r="A21" s="188" t="s">
        <v>512</v>
      </c>
      <c r="B21" s="188" t="s">
        <v>513</v>
      </c>
      <c r="C21" s="254" t="s">
        <v>514</v>
      </c>
      <c r="D21" s="255">
        <v>1580</v>
      </c>
      <c r="E21" s="188">
        <v>1</v>
      </c>
      <c r="F21" s="255">
        <f t="shared" si="4"/>
        <v>1580</v>
      </c>
      <c r="G21" s="263">
        <v>0.5</v>
      </c>
      <c r="H21" s="563">
        <f t="shared" si="3"/>
        <v>790</v>
      </c>
      <c r="I21" s="257">
        <v>6.55</v>
      </c>
      <c r="J21" s="258">
        <v>50000</v>
      </c>
    </row>
    <row r="22" spans="1:11" ht="25.5">
      <c r="A22" s="188" t="s">
        <v>515</v>
      </c>
      <c r="B22" s="188" t="s">
        <v>516</v>
      </c>
      <c r="C22" s="254" t="s">
        <v>517</v>
      </c>
      <c r="D22" s="255">
        <v>30</v>
      </c>
      <c r="E22" s="188">
        <v>1</v>
      </c>
      <c r="F22" s="255">
        <f t="shared" si="4"/>
        <v>30</v>
      </c>
      <c r="G22" s="263">
        <v>0.25</v>
      </c>
      <c r="H22" s="563">
        <f t="shared" si="3"/>
        <v>7.5</v>
      </c>
      <c r="I22" s="257">
        <v>37</v>
      </c>
      <c r="J22" s="258">
        <f t="shared" ref="J22:J27" si="5">SUM(H22*I22)</f>
        <v>277.5</v>
      </c>
    </row>
    <row r="23" spans="1:11" ht="38.25">
      <c r="A23" s="188" t="s">
        <v>518</v>
      </c>
      <c r="B23" s="188" t="s">
        <v>519</v>
      </c>
      <c r="C23" s="254" t="s">
        <v>520</v>
      </c>
      <c r="D23" s="254">
        <v>9</v>
      </c>
      <c r="E23" s="188">
        <v>1</v>
      </c>
      <c r="F23" s="255">
        <f t="shared" si="4"/>
        <v>9</v>
      </c>
      <c r="G23" s="263">
        <v>0.25</v>
      </c>
      <c r="H23" s="563">
        <f t="shared" si="3"/>
        <v>2.25</v>
      </c>
      <c r="I23" s="257">
        <v>20</v>
      </c>
      <c r="J23" s="258">
        <f t="shared" si="5"/>
        <v>45</v>
      </c>
    </row>
    <row r="24" spans="1:11" ht="25.5">
      <c r="A24" s="188" t="s">
        <v>521</v>
      </c>
      <c r="B24" s="188" t="s">
        <v>522</v>
      </c>
      <c r="C24" s="254" t="s">
        <v>523</v>
      </c>
      <c r="D24" s="255">
        <v>956</v>
      </c>
      <c r="E24" s="188">
        <v>1</v>
      </c>
      <c r="F24" s="255">
        <f t="shared" si="4"/>
        <v>956</v>
      </c>
      <c r="G24" s="263">
        <v>0.25</v>
      </c>
      <c r="H24" s="563">
        <f t="shared" si="3"/>
        <v>239</v>
      </c>
      <c r="I24" s="257">
        <v>20</v>
      </c>
      <c r="J24" s="258">
        <f t="shared" si="5"/>
        <v>4780</v>
      </c>
    </row>
    <row r="25" spans="1:11" ht="76.5">
      <c r="A25" s="188" t="s">
        <v>524</v>
      </c>
      <c r="B25" s="188" t="s">
        <v>525</v>
      </c>
      <c r="C25" s="188" t="s">
        <v>526</v>
      </c>
      <c r="D25" s="264">
        <v>474</v>
      </c>
      <c r="E25" s="188">
        <v>1</v>
      </c>
      <c r="F25" s="255">
        <f t="shared" si="4"/>
        <v>474</v>
      </c>
      <c r="G25" s="263">
        <v>0.25</v>
      </c>
      <c r="H25" s="563">
        <f t="shared" si="3"/>
        <v>118.5</v>
      </c>
      <c r="I25" s="257">
        <v>11</v>
      </c>
      <c r="J25" s="258">
        <f t="shared" si="5"/>
        <v>1303.5</v>
      </c>
    </row>
    <row r="26" spans="1:11" ht="25.5">
      <c r="A26" s="188" t="s">
        <v>527</v>
      </c>
      <c r="B26" s="188" t="s">
        <v>528</v>
      </c>
      <c r="C26" s="254" t="s">
        <v>529</v>
      </c>
      <c r="D26" s="255">
        <v>36</v>
      </c>
      <c r="E26" s="188">
        <v>1</v>
      </c>
      <c r="F26" s="255">
        <f t="shared" si="4"/>
        <v>36</v>
      </c>
      <c r="G26" s="263">
        <v>0.5</v>
      </c>
      <c r="H26" s="563">
        <f t="shared" si="3"/>
        <v>18</v>
      </c>
      <c r="I26" s="257">
        <v>28</v>
      </c>
      <c r="J26" s="258">
        <f t="shared" si="5"/>
        <v>504</v>
      </c>
    </row>
    <row r="27" spans="1:11">
      <c r="A27" s="188" t="s">
        <v>530</v>
      </c>
      <c r="B27" s="188" t="s">
        <v>531</v>
      </c>
      <c r="C27" s="254" t="s">
        <v>532</v>
      </c>
      <c r="D27" s="255">
        <v>3713</v>
      </c>
      <c r="E27" s="188">
        <v>1</v>
      </c>
      <c r="F27" s="255">
        <f>D27*E27</f>
        <v>3713</v>
      </c>
      <c r="G27" s="263">
        <v>0.08</v>
      </c>
      <c r="H27" s="563">
        <f t="shared" si="3"/>
        <v>297.04000000000002</v>
      </c>
      <c r="I27" s="257">
        <v>11</v>
      </c>
      <c r="J27" s="265">
        <f t="shared" si="5"/>
        <v>3267.44</v>
      </c>
    </row>
    <row r="28" spans="1:11" ht="25.5">
      <c r="A28" s="188" t="s">
        <v>533</v>
      </c>
      <c r="B28" s="188" t="s">
        <v>534</v>
      </c>
      <c r="C28" s="254" t="s">
        <v>535</v>
      </c>
      <c r="D28" s="255">
        <v>790</v>
      </c>
      <c r="E28" s="188">
        <v>1</v>
      </c>
      <c r="F28" s="255">
        <f t="shared" ref="F28:F41" si="6">D28*E28</f>
        <v>790</v>
      </c>
      <c r="G28" s="263">
        <v>0.25</v>
      </c>
      <c r="H28" s="563">
        <f t="shared" si="3"/>
        <v>197.5</v>
      </c>
      <c r="I28" s="257">
        <v>11</v>
      </c>
      <c r="J28" s="265">
        <f t="shared" ref="J28:J41" si="7">SUM(H28*I28)</f>
        <v>2172.5</v>
      </c>
      <c r="K28" s="218"/>
    </row>
    <row r="29" spans="1:11">
      <c r="A29" s="188" t="s">
        <v>536</v>
      </c>
      <c r="B29" s="188" t="s">
        <v>537</v>
      </c>
      <c r="C29" s="254" t="s">
        <v>538</v>
      </c>
      <c r="D29" s="255">
        <v>9</v>
      </c>
      <c r="E29" s="188">
        <v>1</v>
      </c>
      <c r="F29" s="255">
        <v>100</v>
      </c>
      <c r="G29" s="263">
        <v>0.08</v>
      </c>
      <c r="H29" s="563">
        <f t="shared" si="3"/>
        <v>8</v>
      </c>
      <c r="I29" s="257">
        <v>11</v>
      </c>
      <c r="J29" s="265">
        <v>88</v>
      </c>
    </row>
    <row r="30" spans="1:11">
      <c r="A30" s="188" t="s">
        <v>539</v>
      </c>
      <c r="B30" s="188" t="s">
        <v>540</v>
      </c>
      <c r="C30" s="188" t="s">
        <v>541</v>
      </c>
      <c r="D30" s="255">
        <v>237</v>
      </c>
      <c r="E30" s="266">
        <v>1</v>
      </c>
      <c r="F30" s="255">
        <f t="shared" si="6"/>
        <v>237</v>
      </c>
      <c r="G30" s="263">
        <v>0.08</v>
      </c>
      <c r="H30" s="563">
        <f t="shared" si="3"/>
        <v>18.96</v>
      </c>
      <c r="I30" s="257">
        <v>14</v>
      </c>
      <c r="J30" s="265">
        <f t="shared" si="7"/>
        <v>265.44</v>
      </c>
    </row>
    <row r="31" spans="1:11" ht="25.5">
      <c r="A31" s="188" t="s">
        <v>542</v>
      </c>
      <c r="B31" s="188" t="s">
        <v>543</v>
      </c>
      <c r="C31" s="254" t="s">
        <v>544</v>
      </c>
      <c r="D31" s="254">
        <v>6</v>
      </c>
      <c r="E31" s="188">
        <v>1</v>
      </c>
      <c r="F31" s="255">
        <f t="shared" si="6"/>
        <v>6</v>
      </c>
      <c r="G31" s="263">
        <v>0.25</v>
      </c>
      <c r="H31" s="563">
        <f t="shared" si="3"/>
        <v>1.5</v>
      </c>
      <c r="I31" s="257">
        <v>14</v>
      </c>
      <c r="J31" s="265">
        <f t="shared" si="7"/>
        <v>21</v>
      </c>
    </row>
    <row r="32" spans="1:11" ht="25.5">
      <c r="A32" s="188" t="s">
        <v>545</v>
      </c>
      <c r="B32" s="188" t="s">
        <v>546</v>
      </c>
      <c r="C32" s="254" t="s">
        <v>547</v>
      </c>
      <c r="D32" s="254">
        <v>9</v>
      </c>
      <c r="E32" s="188">
        <v>1</v>
      </c>
      <c r="F32" s="255">
        <f t="shared" si="6"/>
        <v>9</v>
      </c>
      <c r="G32" s="263">
        <v>0.5</v>
      </c>
      <c r="H32" s="563">
        <f t="shared" si="3"/>
        <v>4.5</v>
      </c>
      <c r="I32" s="257">
        <v>20</v>
      </c>
      <c r="J32" s="265">
        <f t="shared" si="7"/>
        <v>90</v>
      </c>
    </row>
    <row r="33" spans="1:10" ht="51">
      <c r="A33" s="188" t="s">
        <v>548</v>
      </c>
      <c r="B33" s="188" t="s">
        <v>549</v>
      </c>
      <c r="C33" s="254" t="s">
        <v>550</v>
      </c>
      <c r="D33" s="254">
        <v>47</v>
      </c>
      <c r="E33" s="188">
        <v>1</v>
      </c>
      <c r="F33" s="255">
        <f t="shared" si="6"/>
        <v>47</v>
      </c>
      <c r="G33" s="263">
        <v>0.5</v>
      </c>
      <c r="H33" s="563">
        <f t="shared" si="3"/>
        <v>23.5</v>
      </c>
      <c r="I33" s="257">
        <v>20</v>
      </c>
      <c r="J33" s="265">
        <f t="shared" si="7"/>
        <v>470</v>
      </c>
    </row>
    <row r="34" spans="1:10" ht="38.25">
      <c r="A34" s="188" t="s">
        <v>551</v>
      </c>
      <c r="B34" s="188" t="s">
        <v>552</v>
      </c>
      <c r="C34" s="254" t="s">
        <v>553</v>
      </c>
      <c r="D34" s="255">
        <v>276</v>
      </c>
      <c r="E34" s="188">
        <v>1</v>
      </c>
      <c r="F34" s="255">
        <f t="shared" si="6"/>
        <v>276</v>
      </c>
      <c r="G34" s="263">
        <v>0.5</v>
      </c>
      <c r="H34" s="563">
        <f t="shared" si="3"/>
        <v>138</v>
      </c>
      <c r="I34" s="257">
        <v>20</v>
      </c>
      <c r="J34" s="265">
        <f t="shared" si="7"/>
        <v>2760</v>
      </c>
    </row>
    <row r="35" spans="1:10">
      <c r="A35" s="188" t="s">
        <v>554</v>
      </c>
      <c r="B35" s="254" t="s">
        <v>555</v>
      </c>
      <c r="C35" s="254" t="s">
        <v>556</v>
      </c>
      <c r="D35" s="255">
        <v>7900</v>
      </c>
      <c r="E35" s="188">
        <v>1</v>
      </c>
      <c r="F35" s="255">
        <f t="shared" si="6"/>
        <v>7900</v>
      </c>
      <c r="G35" s="263">
        <v>0.08</v>
      </c>
      <c r="H35" s="563">
        <f t="shared" si="3"/>
        <v>632</v>
      </c>
      <c r="I35" s="257">
        <v>8</v>
      </c>
      <c r="J35" s="265">
        <f t="shared" si="7"/>
        <v>5056</v>
      </c>
    </row>
    <row r="36" spans="1:10" ht="25.5">
      <c r="A36" s="188" t="s">
        <v>557</v>
      </c>
      <c r="B36" s="254" t="s">
        <v>558</v>
      </c>
      <c r="C36" s="254" t="s">
        <v>559</v>
      </c>
      <c r="D36" s="255">
        <v>7900</v>
      </c>
      <c r="E36" s="188">
        <v>1</v>
      </c>
      <c r="F36" s="255">
        <f t="shared" si="6"/>
        <v>7900</v>
      </c>
      <c r="G36" s="263">
        <v>0.25</v>
      </c>
      <c r="H36" s="563">
        <f t="shared" si="3"/>
        <v>1975</v>
      </c>
      <c r="I36" s="257">
        <v>14</v>
      </c>
      <c r="J36" s="265">
        <f t="shared" si="7"/>
        <v>27650</v>
      </c>
    </row>
    <row r="37" spans="1:10" ht="25.5">
      <c r="A37" s="188" t="s">
        <v>557</v>
      </c>
      <c r="B37" s="188" t="s">
        <v>560</v>
      </c>
      <c r="C37" s="188" t="s">
        <v>561</v>
      </c>
      <c r="D37" s="255">
        <v>7900</v>
      </c>
      <c r="E37" s="188">
        <v>1</v>
      </c>
      <c r="F37" s="255">
        <f t="shared" si="6"/>
        <v>7900</v>
      </c>
      <c r="G37" s="263">
        <v>0.25</v>
      </c>
      <c r="H37" s="563">
        <f t="shared" si="3"/>
        <v>1975</v>
      </c>
      <c r="I37" s="257">
        <v>14</v>
      </c>
      <c r="J37" s="265">
        <f t="shared" si="7"/>
        <v>27650</v>
      </c>
    </row>
    <row r="38" spans="1:10" ht="25.5">
      <c r="A38" s="188" t="s">
        <v>557</v>
      </c>
      <c r="B38" s="254" t="s">
        <v>562</v>
      </c>
      <c r="C38" s="254" t="s">
        <v>563</v>
      </c>
      <c r="D38" s="255">
        <v>7900</v>
      </c>
      <c r="E38" s="188">
        <v>1</v>
      </c>
      <c r="F38" s="255">
        <f t="shared" si="6"/>
        <v>7900</v>
      </c>
      <c r="G38" s="263">
        <v>0.25</v>
      </c>
      <c r="H38" s="563">
        <f t="shared" si="3"/>
        <v>1975</v>
      </c>
      <c r="I38" s="257">
        <v>15</v>
      </c>
      <c r="J38" s="265">
        <f t="shared" si="7"/>
        <v>29625</v>
      </c>
    </row>
    <row r="39" spans="1:10">
      <c r="A39" s="188" t="s">
        <v>564</v>
      </c>
      <c r="B39" s="254" t="s">
        <v>565</v>
      </c>
      <c r="C39" s="254" t="s">
        <v>566</v>
      </c>
      <c r="D39" s="255">
        <v>275</v>
      </c>
      <c r="E39" s="188">
        <v>1</v>
      </c>
      <c r="F39" s="255">
        <f t="shared" si="6"/>
        <v>275</v>
      </c>
      <c r="G39" s="263">
        <v>0.25</v>
      </c>
      <c r="H39" s="563">
        <f t="shared" si="3"/>
        <v>68.75</v>
      </c>
      <c r="I39" s="257">
        <v>14</v>
      </c>
      <c r="J39" s="265">
        <f t="shared" si="7"/>
        <v>962.5</v>
      </c>
    </row>
    <row r="40" spans="1:10" ht="25.5">
      <c r="A40" s="254" t="s">
        <v>567</v>
      </c>
      <c r="B40" s="188" t="s">
        <v>568</v>
      </c>
      <c r="C40" s="254" t="s">
        <v>569</v>
      </c>
      <c r="D40" s="255">
        <v>7900</v>
      </c>
      <c r="E40" s="188">
        <v>1</v>
      </c>
      <c r="F40" s="255">
        <f t="shared" si="6"/>
        <v>7900</v>
      </c>
      <c r="G40" s="263">
        <v>0.25</v>
      </c>
      <c r="H40" s="563">
        <f t="shared" si="3"/>
        <v>1975</v>
      </c>
      <c r="I40" s="257">
        <v>14</v>
      </c>
      <c r="J40" s="265">
        <f t="shared" si="7"/>
        <v>27650</v>
      </c>
    </row>
    <row r="41" spans="1:10" ht="25.5">
      <c r="A41" s="188" t="s">
        <v>570</v>
      </c>
      <c r="B41" s="188" t="s">
        <v>571</v>
      </c>
      <c r="C41" s="254" t="s">
        <v>572</v>
      </c>
      <c r="D41" s="255">
        <v>9</v>
      </c>
      <c r="E41" s="188">
        <v>1</v>
      </c>
      <c r="F41" s="255">
        <f t="shared" si="6"/>
        <v>9</v>
      </c>
      <c r="G41" s="263">
        <v>0.08</v>
      </c>
      <c r="H41" s="563">
        <f t="shared" si="3"/>
        <v>0.72</v>
      </c>
      <c r="I41" s="257">
        <v>11</v>
      </c>
      <c r="J41" s="265">
        <f t="shared" si="7"/>
        <v>7.92</v>
      </c>
    </row>
    <row r="42" spans="1:10">
      <c r="A42" s="254"/>
      <c r="B42" s="254"/>
      <c r="C42" s="254"/>
      <c r="D42" s="254"/>
      <c r="E42" s="254"/>
      <c r="F42" s="255"/>
      <c r="G42" s="254"/>
      <c r="H42" s="255"/>
      <c r="I42" s="254"/>
      <c r="J42" s="258"/>
    </row>
    <row r="43" spans="1:10">
      <c r="A43" s="254"/>
      <c r="B43" s="254"/>
      <c r="C43" s="267" t="s">
        <v>573</v>
      </c>
      <c r="D43" s="288"/>
      <c r="E43" s="267"/>
      <c r="F43" s="288">
        <f>SUM(F6:F41)</f>
        <v>113652</v>
      </c>
      <c r="G43" s="267"/>
      <c r="H43" s="288">
        <f>SUM(H6:H42)</f>
        <v>30061.31</v>
      </c>
      <c r="I43" s="267"/>
      <c r="J43" s="289">
        <f>SUM(J6:J41)</f>
        <v>347123.76999999996</v>
      </c>
    </row>
    <row r="44" spans="1:10">
      <c r="A44" s="254"/>
      <c r="B44" s="254"/>
      <c r="C44" s="254"/>
      <c r="D44" s="255"/>
      <c r="E44" s="254"/>
      <c r="F44" s="255"/>
      <c r="G44" s="254"/>
      <c r="H44" s="255"/>
      <c r="I44" s="254"/>
      <c r="J44" s="258"/>
    </row>
    <row r="45" spans="1:10">
      <c r="A45" s="267" t="s">
        <v>574</v>
      </c>
      <c r="B45" s="254"/>
      <c r="C45" s="254"/>
      <c r="D45" s="255"/>
      <c r="E45" s="254"/>
      <c r="F45" s="255"/>
      <c r="G45" s="254"/>
      <c r="H45" s="255"/>
      <c r="I45" s="254"/>
      <c r="J45" s="258"/>
    </row>
    <row r="46" spans="1:10">
      <c r="A46" s="254"/>
      <c r="B46" s="254"/>
      <c r="C46" s="254"/>
      <c r="D46" s="254"/>
      <c r="E46" s="254"/>
      <c r="F46" s="254"/>
      <c r="G46" s="254"/>
      <c r="H46" s="254"/>
      <c r="I46" s="254"/>
      <c r="J46" s="254"/>
    </row>
    <row r="47" spans="1:10">
      <c r="A47" s="268" t="s">
        <v>575</v>
      </c>
      <c r="B47" s="268" t="s">
        <v>576</v>
      </c>
      <c r="C47" s="268" t="s">
        <v>577</v>
      </c>
      <c r="D47" s="269">
        <v>395</v>
      </c>
      <c r="E47" s="270">
        <v>1</v>
      </c>
      <c r="F47" s="271">
        <f t="shared" ref="F47:F52" si="8">D47*E47</f>
        <v>395</v>
      </c>
      <c r="G47" s="272">
        <v>0.08</v>
      </c>
      <c r="H47" s="563">
        <f t="shared" ref="H47:H53" si="9">SUM(F47*G47)</f>
        <v>31.6</v>
      </c>
      <c r="I47" s="273">
        <v>11</v>
      </c>
      <c r="J47" s="274">
        <f t="shared" ref="J47:J52" si="10">H47*I47</f>
        <v>347.6</v>
      </c>
    </row>
    <row r="48" spans="1:10">
      <c r="A48" s="188" t="s">
        <v>578</v>
      </c>
      <c r="B48" s="188" t="s">
        <v>579</v>
      </c>
      <c r="C48" s="254" t="s">
        <v>580</v>
      </c>
      <c r="D48" s="254">
        <v>18</v>
      </c>
      <c r="E48" s="188">
        <v>1</v>
      </c>
      <c r="F48" s="271">
        <f t="shared" si="8"/>
        <v>18</v>
      </c>
      <c r="G48" s="263">
        <v>1</v>
      </c>
      <c r="H48" s="563">
        <f t="shared" si="9"/>
        <v>18</v>
      </c>
      <c r="I48" s="257">
        <v>15</v>
      </c>
      <c r="J48" s="274">
        <f t="shared" si="10"/>
        <v>270</v>
      </c>
    </row>
    <row r="49" spans="1:10" ht="25.5">
      <c r="A49" s="188" t="s">
        <v>578</v>
      </c>
      <c r="B49" s="188" t="s">
        <v>581</v>
      </c>
      <c r="C49" s="254" t="s">
        <v>580</v>
      </c>
      <c r="D49" s="254">
        <v>38</v>
      </c>
      <c r="E49" s="188">
        <v>1</v>
      </c>
      <c r="F49" s="271">
        <f t="shared" si="8"/>
        <v>38</v>
      </c>
      <c r="G49" s="263">
        <v>0.25</v>
      </c>
      <c r="H49" s="563">
        <f t="shared" si="9"/>
        <v>9.5</v>
      </c>
      <c r="I49" s="257">
        <v>20</v>
      </c>
      <c r="J49" s="274">
        <f t="shared" si="10"/>
        <v>190</v>
      </c>
    </row>
    <row r="50" spans="1:10" ht="25.5">
      <c r="A50" s="188" t="s">
        <v>578</v>
      </c>
      <c r="B50" s="188" t="s">
        <v>582</v>
      </c>
      <c r="C50" s="254" t="s">
        <v>580</v>
      </c>
      <c r="D50" s="254">
        <v>38</v>
      </c>
      <c r="E50" s="188">
        <v>1</v>
      </c>
      <c r="F50" s="271">
        <f t="shared" si="8"/>
        <v>38</v>
      </c>
      <c r="G50" s="263">
        <v>0.25</v>
      </c>
      <c r="H50" s="563">
        <f t="shared" si="9"/>
        <v>9.5</v>
      </c>
      <c r="I50" s="257">
        <v>20</v>
      </c>
      <c r="J50" s="274">
        <f t="shared" si="10"/>
        <v>190</v>
      </c>
    </row>
    <row r="51" spans="1:10" ht="38.25">
      <c r="A51" s="188" t="s">
        <v>583</v>
      </c>
      <c r="B51" s="188" t="s">
        <v>584</v>
      </c>
      <c r="C51" s="254" t="s">
        <v>580</v>
      </c>
      <c r="D51" s="255">
        <v>7900</v>
      </c>
      <c r="E51" s="188">
        <v>1</v>
      </c>
      <c r="F51" s="271">
        <f t="shared" si="8"/>
        <v>7900</v>
      </c>
      <c r="G51" s="263">
        <v>0.08</v>
      </c>
      <c r="H51" s="563">
        <f t="shared" si="9"/>
        <v>632</v>
      </c>
      <c r="I51" s="257">
        <v>11</v>
      </c>
      <c r="J51" s="274">
        <f t="shared" si="10"/>
        <v>6952</v>
      </c>
    </row>
    <row r="52" spans="1:10" ht="38.25">
      <c r="A52" s="188" t="s">
        <v>585</v>
      </c>
      <c r="B52" s="188" t="s">
        <v>586</v>
      </c>
      <c r="C52" s="254" t="s">
        <v>580</v>
      </c>
      <c r="D52" s="254">
        <v>85</v>
      </c>
      <c r="E52" s="188">
        <v>1</v>
      </c>
      <c r="F52" s="271">
        <f t="shared" si="8"/>
        <v>85</v>
      </c>
      <c r="G52" s="263">
        <v>1</v>
      </c>
      <c r="H52" s="563">
        <f t="shared" si="9"/>
        <v>85</v>
      </c>
      <c r="I52" s="257">
        <v>15</v>
      </c>
      <c r="J52" s="274">
        <f t="shared" si="10"/>
        <v>1275</v>
      </c>
    </row>
    <row r="53" spans="1:10">
      <c r="A53" s="254" t="s">
        <v>587</v>
      </c>
      <c r="B53" s="254" t="s">
        <v>588</v>
      </c>
      <c r="C53" s="254" t="s">
        <v>580</v>
      </c>
      <c r="D53" s="260">
        <v>2259</v>
      </c>
      <c r="E53" s="254">
        <v>1</v>
      </c>
      <c r="F53" s="254">
        <f>D53*E53</f>
        <v>2259</v>
      </c>
      <c r="G53" s="263">
        <v>0.08</v>
      </c>
      <c r="H53" s="563">
        <f t="shared" si="9"/>
        <v>180.72</v>
      </c>
      <c r="I53" s="275">
        <v>8</v>
      </c>
      <c r="J53" s="276">
        <f>H53*I53</f>
        <v>1445.76</v>
      </c>
    </row>
    <row r="54" spans="1:10" ht="25.5">
      <c r="A54" s="188" t="s">
        <v>589</v>
      </c>
      <c r="B54" s="188" t="s">
        <v>590</v>
      </c>
      <c r="C54" s="254" t="s">
        <v>591</v>
      </c>
      <c r="D54" s="255">
        <v>0</v>
      </c>
      <c r="E54" s="188">
        <v>1</v>
      </c>
      <c r="F54" s="255">
        <f>D54*E54</f>
        <v>0</v>
      </c>
      <c r="G54" s="263">
        <v>0.08</v>
      </c>
      <c r="H54" s="255">
        <f>F54*G54</f>
        <v>0</v>
      </c>
      <c r="I54" s="257">
        <v>8</v>
      </c>
      <c r="J54" s="258">
        <f>SUM(H54*I54)</f>
        <v>0</v>
      </c>
    </row>
    <row r="55" spans="1:10" ht="38.25">
      <c r="A55" s="188" t="s">
        <v>592</v>
      </c>
      <c r="B55" s="188" t="s">
        <v>593</v>
      </c>
      <c r="C55" s="254" t="s">
        <v>591</v>
      </c>
      <c r="D55" s="255">
        <v>2262</v>
      </c>
      <c r="E55" s="188">
        <v>1</v>
      </c>
      <c r="F55" s="255">
        <f t="shared" ref="F55:F68" si="11">D55*E55</f>
        <v>2262</v>
      </c>
      <c r="G55" s="263">
        <v>0.25</v>
      </c>
      <c r="H55" s="563">
        <f t="shared" ref="H55:H79" si="12">SUM(F55*G55)</f>
        <v>565.5</v>
      </c>
      <c r="I55" s="257">
        <v>8</v>
      </c>
      <c r="J55" s="258">
        <f t="shared" ref="J55:J68" si="13">SUM(H55*I55)</f>
        <v>4524</v>
      </c>
    </row>
    <row r="56" spans="1:10" ht="25.5">
      <c r="A56" s="188" t="s">
        <v>594</v>
      </c>
      <c r="B56" s="188" t="s">
        <v>595</v>
      </c>
      <c r="C56" s="254" t="s">
        <v>591</v>
      </c>
      <c r="D56" s="255">
        <v>7900</v>
      </c>
      <c r="E56" s="188">
        <v>1</v>
      </c>
      <c r="F56" s="255">
        <f t="shared" si="11"/>
        <v>7900</v>
      </c>
      <c r="G56" s="263">
        <v>0.08</v>
      </c>
      <c r="H56" s="563">
        <f t="shared" si="12"/>
        <v>632</v>
      </c>
      <c r="I56" s="257">
        <v>15</v>
      </c>
      <c r="J56" s="258">
        <f t="shared" si="13"/>
        <v>9480</v>
      </c>
    </row>
    <row r="57" spans="1:10">
      <c r="A57" s="188" t="s">
        <v>596</v>
      </c>
      <c r="B57" s="188" t="s">
        <v>597</v>
      </c>
      <c r="C57" s="254" t="s">
        <v>591</v>
      </c>
      <c r="D57" s="255">
        <v>84</v>
      </c>
      <c r="E57" s="188">
        <v>1</v>
      </c>
      <c r="F57" s="255">
        <f t="shared" si="11"/>
        <v>84</v>
      </c>
      <c r="G57" s="263">
        <v>0.25</v>
      </c>
      <c r="H57" s="563">
        <f t="shared" si="12"/>
        <v>21</v>
      </c>
      <c r="I57" s="277">
        <v>14</v>
      </c>
      <c r="J57" s="258">
        <f t="shared" si="13"/>
        <v>294</v>
      </c>
    </row>
    <row r="58" spans="1:10" ht="25.5">
      <c r="A58" s="254" t="s">
        <v>598</v>
      </c>
      <c r="B58" s="188" t="s">
        <v>599</v>
      </c>
      <c r="C58" s="254" t="s">
        <v>591</v>
      </c>
      <c r="D58" s="255">
        <v>7</v>
      </c>
      <c r="E58" s="188">
        <v>1</v>
      </c>
      <c r="F58" s="255">
        <f t="shared" si="11"/>
        <v>7</v>
      </c>
      <c r="G58" s="263">
        <v>0.08</v>
      </c>
      <c r="H58" s="563">
        <f t="shared" si="12"/>
        <v>0.56000000000000005</v>
      </c>
      <c r="I58" s="257">
        <v>14</v>
      </c>
      <c r="J58" s="258">
        <f t="shared" si="13"/>
        <v>7.8400000000000007</v>
      </c>
    </row>
    <row r="59" spans="1:10" ht="25.5">
      <c r="A59" s="254" t="s">
        <v>600</v>
      </c>
      <c r="B59" s="188" t="s">
        <v>601</v>
      </c>
      <c r="C59" s="254" t="s">
        <v>580</v>
      </c>
      <c r="D59" s="255">
        <v>7</v>
      </c>
      <c r="E59" s="188">
        <v>1</v>
      </c>
      <c r="F59" s="255">
        <f t="shared" si="11"/>
        <v>7</v>
      </c>
      <c r="G59" s="263">
        <v>0.5</v>
      </c>
      <c r="H59" s="563">
        <f t="shared" si="12"/>
        <v>3.5</v>
      </c>
      <c r="I59" s="257">
        <v>14</v>
      </c>
      <c r="J59" s="258">
        <f t="shared" si="13"/>
        <v>49</v>
      </c>
    </row>
    <row r="60" spans="1:10">
      <c r="A60" s="254" t="s">
        <v>602</v>
      </c>
      <c r="B60" s="188" t="s">
        <v>603</v>
      </c>
      <c r="C60" s="254" t="s">
        <v>580</v>
      </c>
      <c r="D60" s="255">
        <v>87</v>
      </c>
      <c r="E60" s="188">
        <v>1</v>
      </c>
      <c r="F60" s="255">
        <f t="shared" si="11"/>
        <v>87</v>
      </c>
      <c r="G60" s="263">
        <v>0.25</v>
      </c>
      <c r="H60" s="563">
        <f t="shared" si="12"/>
        <v>21.75</v>
      </c>
      <c r="I60" s="257">
        <v>14</v>
      </c>
      <c r="J60" s="258">
        <f t="shared" si="13"/>
        <v>304.5</v>
      </c>
    </row>
    <row r="61" spans="1:10">
      <c r="A61" s="254" t="s">
        <v>604</v>
      </c>
      <c r="B61" s="188" t="s">
        <v>605</v>
      </c>
      <c r="C61" s="254" t="s">
        <v>580</v>
      </c>
      <c r="D61" s="255">
        <v>6</v>
      </c>
      <c r="E61" s="188">
        <v>1</v>
      </c>
      <c r="F61" s="255">
        <f t="shared" si="11"/>
        <v>6</v>
      </c>
      <c r="G61" s="263">
        <v>0.25</v>
      </c>
      <c r="H61" s="563">
        <f t="shared" si="12"/>
        <v>1.5</v>
      </c>
      <c r="I61" s="257">
        <v>14</v>
      </c>
      <c r="J61" s="258">
        <f t="shared" si="13"/>
        <v>21</v>
      </c>
    </row>
    <row r="62" spans="1:10">
      <c r="A62" s="254" t="s">
        <v>606</v>
      </c>
      <c r="B62" s="188" t="s">
        <v>607</v>
      </c>
      <c r="C62" s="254" t="s">
        <v>580</v>
      </c>
      <c r="D62" s="255">
        <v>5</v>
      </c>
      <c r="E62" s="188">
        <v>1</v>
      </c>
      <c r="F62" s="255">
        <f t="shared" si="11"/>
        <v>5</v>
      </c>
      <c r="G62" s="263">
        <v>0.25</v>
      </c>
      <c r="H62" s="563">
        <f t="shared" si="12"/>
        <v>1.25</v>
      </c>
      <c r="I62" s="257">
        <v>14</v>
      </c>
      <c r="J62" s="258">
        <f t="shared" si="13"/>
        <v>17.5</v>
      </c>
    </row>
    <row r="63" spans="1:10" ht="25.5">
      <c r="A63" s="268" t="s">
        <v>608</v>
      </c>
      <c r="B63" s="188" t="s">
        <v>609</v>
      </c>
      <c r="C63" s="254" t="s">
        <v>580</v>
      </c>
      <c r="D63" s="255">
        <v>553</v>
      </c>
      <c r="E63" s="188">
        <v>1</v>
      </c>
      <c r="F63" s="255">
        <f t="shared" si="11"/>
        <v>553</v>
      </c>
      <c r="G63" s="263">
        <v>0.75</v>
      </c>
      <c r="H63" s="563">
        <f t="shared" si="12"/>
        <v>414.75</v>
      </c>
      <c r="I63" s="257">
        <v>14</v>
      </c>
      <c r="J63" s="258">
        <f t="shared" si="13"/>
        <v>5806.5</v>
      </c>
    </row>
    <row r="64" spans="1:10">
      <c r="A64" s="254" t="s">
        <v>610</v>
      </c>
      <c r="B64" s="188" t="s">
        <v>611</v>
      </c>
      <c r="C64" s="254" t="s">
        <v>580</v>
      </c>
      <c r="D64" s="255">
        <v>147</v>
      </c>
      <c r="E64" s="188">
        <v>1</v>
      </c>
      <c r="F64" s="255">
        <f t="shared" si="11"/>
        <v>147</v>
      </c>
      <c r="G64" s="263">
        <v>0.5</v>
      </c>
      <c r="H64" s="563">
        <f t="shared" si="12"/>
        <v>73.5</v>
      </c>
      <c r="I64" s="257">
        <v>14</v>
      </c>
      <c r="J64" s="258">
        <f t="shared" si="13"/>
        <v>1029</v>
      </c>
    </row>
    <row r="65" spans="1:10" ht="25.5">
      <c r="A65" s="254" t="s">
        <v>610</v>
      </c>
      <c r="B65" s="188" t="s">
        <v>612</v>
      </c>
      <c r="C65" s="254" t="s">
        <v>580</v>
      </c>
      <c r="D65" s="255">
        <v>37</v>
      </c>
      <c r="E65" s="188">
        <v>1</v>
      </c>
      <c r="F65" s="255">
        <f t="shared" si="11"/>
        <v>37</v>
      </c>
      <c r="G65" s="263">
        <v>1</v>
      </c>
      <c r="H65" s="563">
        <f t="shared" si="12"/>
        <v>37</v>
      </c>
      <c r="I65" s="257">
        <v>14</v>
      </c>
      <c r="J65" s="258">
        <f t="shared" si="13"/>
        <v>518</v>
      </c>
    </row>
    <row r="66" spans="1:10" ht="25.5">
      <c r="A66" s="254" t="s">
        <v>613</v>
      </c>
      <c r="B66" s="188" t="s">
        <v>614</v>
      </c>
      <c r="C66" s="254" t="s">
        <v>580</v>
      </c>
      <c r="D66" s="255">
        <v>235</v>
      </c>
      <c r="E66" s="188">
        <v>1</v>
      </c>
      <c r="F66" s="255">
        <f t="shared" si="11"/>
        <v>235</v>
      </c>
      <c r="G66" s="263">
        <v>0.5</v>
      </c>
      <c r="H66" s="563">
        <f t="shared" si="12"/>
        <v>117.5</v>
      </c>
      <c r="I66" s="257">
        <v>14</v>
      </c>
      <c r="J66" s="258">
        <f t="shared" si="13"/>
        <v>1645</v>
      </c>
    </row>
    <row r="67" spans="1:10">
      <c r="A67" s="254" t="s">
        <v>615</v>
      </c>
      <c r="B67" s="188" t="s">
        <v>616</v>
      </c>
      <c r="C67" s="254" t="s">
        <v>580</v>
      </c>
      <c r="D67" s="255">
        <v>748</v>
      </c>
      <c r="E67" s="188">
        <v>1</v>
      </c>
      <c r="F67" s="255">
        <f t="shared" si="11"/>
        <v>748</v>
      </c>
      <c r="G67" s="263">
        <v>0.5</v>
      </c>
      <c r="H67" s="563">
        <f t="shared" si="12"/>
        <v>374</v>
      </c>
      <c r="I67" s="257">
        <v>14</v>
      </c>
      <c r="J67" s="258">
        <f t="shared" si="13"/>
        <v>5236</v>
      </c>
    </row>
    <row r="68" spans="1:10">
      <c r="A68" s="254" t="s">
        <v>617</v>
      </c>
      <c r="B68" s="254" t="s">
        <v>618</v>
      </c>
      <c r="C68" s="254" t="s">
        <v>580</v>
      </c>
      <c r="D68" s="260">
        <v>7900</v>
      </c>
      <c r="E68" s="254">
        <v>1</v>
      </c>
      <c r="F68" s="255">
        <f t="shared" si="11"/>
        <v>7900</v>
      </c>
      <c r="G68" s="263">
        <v>0.08</v>
      </c>
      <c r="H68" s="563">
        <f t="shared" si="12"/>
        <v>632</v>
      </c>
      <c r="I68" s="257">
        <v>8</v>
      </c>
      <c r="J68" s="258">
        <f t="shared" si="13"/>
        <v>5056</v>
      </c>
    </row>
    <row r="69" spans="1:10" ht="38.25">
      <c r="A69" s="188" t="s">
        <v>619</v>
      </c>
      <c r="B69" s="188" t="s">
        <v>620</v>
      </c>
      <c r="C69" s="254" t="s">
        <v>621</v>
      </c>
      <c r="D69" s="255">
        <v>316</v>
      </c>
      <c r="E69" s="188">
        <v>1</v>
      </c>
      <c r="F69" s="255">
        <f>D69*E69</f>
        <v>316</v>
      </c>
      <c r="G69" s="263">
        <v>1</v>
      </c>
      <c r="H69" s="563">
        <f t="shared" si="12"/>
        <v>316</v>
      </c>
      <c r="I69" s="257">
        <v>14</v>
      </c>
      <c r="J69" s="258">
        <f>SUM(H69*I69)</f>
        <v>4424</v>
      </c>
    </row>
    <row r="70" spans="1:10" ht="25.5">
      <c r="A70" s="188" t="s">
        <v>622</v>
      </c>
      <c r="B70" s="188" t="s">
        <v>623</v>
      </c>
      <c r="C70" s="188" t="s">
        <v>624</v>
      </c>
      <c r="D70" s="255">
        <v>41</v>
      </c>
      <c r="E70" s="188">
        <v>1</v>
      </c>
      <c r="F70" s="255">
        <f t="shared" ref="F70:F77" si="14">D70*E70</f>
        <v>41</v>
      </c>
      <c r="G70" s="263">
        <v>0.25</v>
      </c>
      <c r="H70" s="563">
        <f t="shared" si="12"/>
        <v>10.25</v>
      </c>
      <c r="I70" s="257">
        <v>14</v>
      </c>
      <c r="J70" s="258">
        <f t="shared" ref="J70:J77" si="15">SUM(H70*I70)</f>
        <v>143.5</v>
      </c>
    </row>
    <row r="71" spans="1:10">
      <c r="A71" s="188" t="s">
        <v>625</v>
      </c>
      <c r="B71" s="188" t="s">
        <v>626</v>
      </c>
      <c r="C71" s="188" t="s">
        <v>181</v>
      </c>
      <c r="D71" s="255">
        <v>17</v>
      </c>
      <c r="E71" s="188">
        <v>1</v>
      </c>
      <c r="F71" s="255">
        <f t="shared" si="14"/>
        <v>17</v>
      </c>
      <c r="G71" s="263">
        <v>0.08</v>
      </c>
      <c r="H71" s="563">
        <f t="shared" si="12"/>
        <v>1.36</v>
      </c>
      <c r="I71" s="257">
        <v>14</v>
      </c>
      <c r="J71" s="258">
        <f t="shared" si="15"/>
        <v>19.040000000000003</v>
      </c>
    </row>
    <row r="72" spans="1:10" ht="38.25">
      <c r="A72" s="188" t="s">
        <v>627</v>
      </c>
      <c r="B72" s="188" t="s">
        <v>628</v>
      </c>
      <c r="C72" s="254" t="s">
        <v>181</v>
      </c>
      <c r="D72" s="254">
        <v>66</v>
      </c>
      <c r="E72" s="188">
        <v>1</v>
      </c>
      <c r="F72" s="255">
        <f t="shared" si="14"/>
        <v>66</v>
      </c>
      <c r="G72" s="263">
        <v>0.5</v>
      </c>
      <c r="H72" s="563">
        <f t="shared" si="12"/>
        <v>33</v>
      </c>
      <c r="I72" s="257">
        <v>14</v>
      </c>
      <c r="J72" s="258">
        <f t="shared" si="15"/>
        <v>462</v>
      </c>
    </row>
    <row r="73" spans="1:10" ht="38.25">
      <c r="A73" s="188" t="s">
        <v>629</v>
      </c>
      <c r="B73" s="188" t="s">
        <v>630</v>
      </c>
      <c r="C73" s="254" t="s">
        <v>631</v>
      </c>
      <c r="D73" s="254">
        <v>80</v>
      </c>
      <c r="E73" s="188">
        <v>1</v>
      </c>
      <c r="F73" s="255">
        <f t="shared" si="14"/>
        <v>80</v>
      </c>
      <c r="G73" s="263">
        <v>0.25</v>
      </c>
      <c r="H73" s="563">
        <f t="shared" si="12"/>
        <v>20</v>
      </c>
      <c r="I73" s="257">
        <v>14</v>
      </c>
      <c r="J73" s="258">
        <f t="shared" si="15"/>
        <v>280</v>
      </c>
    </row>
    <row r="74" spans="1:10" ht="38.25">
      <c r="A74" s="188" t="s">
        <v>632</v>
      </c>
      <c r="B74" s="188" t="s">
        <v>633</v>
      </c>
      <c r="C74" s="254" t="s">
        <v>181</v>
      </c>
      <c r="D74" s="254">
        <v>2</v>
      </c>
      <c r="E74" s="188">
        <v>1</v>
      </c>
      <c r="F74" s="255">
        <f t="shared" si="14"/>
        <v>2</v>
      </c>
      <c r="G74" s="263">
        <v>0.5</v>
      </c>
      <c r="H74" s="563">
        <f t="shared" si="12"/>
        <v>1</v>
      </c>
      <c r="I74" s="257">
        <v>14</v>
      </c>
      <c r="J74" s="258">
        <f t="shared" si="15"/>
        <v>14</v>
      </c>
    </row>
    <row r="75" spans="1:10" ht="25.5">
      <c r="A75" s="188" t="s">
        <v>634</v>
      </c>
      <c r="B75" s="188" t="s">
        <v>635</v>
      </c>
      <c r="C75" s="254" t="s">
        <v>181</v>
      </c>
      <c r="D75" s="255">
        <v>1</v>
      </c>
      <c r="E75" s="188">
        <v>1</v>
      </c>
      <c r="F75" s="255">
        <f t="shared" si="14"/>
        <v>1</v>
      </c>
      <c r="G75" s="263">
        <v>1</v>
      </c>
      <c r="H75" s="563">
        <f t="shared" si="12"/>
        <v>1</v>
      </c>
      <c r="I75" s="257">
        <v>15</v>
      </c>
      <c r="J75" s="258">
        <f t="shared" si="15"/>
        <v>15</v>
      </c>
    </row>
    <row r="76" spans="1:10" ht="25.5">
      <c r="A76" s="188" t="s">
        <v>636</v>
      </c>
      <c r="B76" s="188" t="s">
        <v>637</v>
      </c>
      <c r="C76" s="254" t="s">
        <v>638</v>
      </c>
      <c r="D76" s="260">
        <v>434</v>
      </c>
      <c r="E76" s="188">
        <v>1</v>
      </c>
      <c r="F76" s="255">
        <f t="shared" si="14"/>
        <v>434</v>
      </c>
      <c r="G76" s="263">
        <v>0.25</v>
      </c>
      <c r="H76" s="563">
        <f t="shared" si="12"/>
        <v>108.5</v>
      </c>
      <c r="I76" s="257">
        <v>20</v>
      </c>
      <c r="J76" s="258">
        <f t="shared" si="15"/>
        <v>2170</v>
      </c>
    </row>
    <row r="77" spans="1:10">
      <c r="A77" s="188" t="s">
        <v>639</v>
      </c>
      <c r="B77" s="188" t="s">
        <v>640</v>
      </c>
      <c r="C77" s="254" t="s">
        <v>580</v>
      </c>
      <c r="D77" s="260">
        <v>434</v>
      </c>
      <c r="E77" s="188">
        <v>1</v>
      </c>
      <c r="F77" s="255">
        <f t="shared" si="14"/>
        <v>434</v>
      </c>
      <c r="G77" s="263">
        <v>0.08</v>
      </c>
      <c r="H77" s="563">
        <f t="shared" si="12"/>
        <v>34.72</v>
      </c>
      <c r="I77" s="257">
        <v>14</v>
      </c>
      <c r="J77" s="258">
        <f t="shared" si="15"/>
        <v>486.08</v>
      </c>
    </row>
    <row r="78" spans="1:10">
      <c r="A78" s="188" t="s">
        <v>641</v>
      </c>
      <c r="B78" s="188" t="s">
        <v>642</v>
      </c>
      <c r="C78" s="254" t="s">
        <v>643</v>
      </c>
      <c r="D78" s="255">
        <v>40</v>
      </c>
      <c r="E78" s="188">
        <v>1</v>
      </c>
      <c r="F78" s="255">
        <f>D78*E78</f>
        <v>40</v>
      </c>
      <c r="G78" s="263">
        <v>0.25</v>
      </c>
      <c r="H78" s="563">
        <f t="shared" si="12"/>
        <v>10</v>
      </c>
      <c r="I78" s="257">
        <v>14</v>
      </c>
      <c r="J78" s="258">
        <f>H78*I78</f>
        <v>140</v>
      </c>
    </row>
    <row r="79" spans="1:10" ht="25.5">
      <c r="A79" s="188" t="s">
        <v>644</v>
      </c>
      <c r="B79" s="188" t="s">
        <v>645</v>
      </c>
      <c r="C79" s="254" t="s">
        <v>643</v>
      </c>
      <c r="D79" s="255">
        <v>20</v>
      </c>
      <c r="E79" s="188">
        <v>1</v>
      </c>
      <c r="F79" s="255">
        <f t="shared" ref="F79:F88" si="16">D79*E79</f>
        <v>20</v>
      </c>
      <c r="G79" s="263">
        <v>0.25</v>
      </c>
      <c r="H79" s="563">
        <f t="shared" si="12"/>
        <v>5</v>
      </c>
      <c r="I79" s="257">
        <v>14</v>
      </c>
      <c r="J79" s="258">
        <f t="shared" ref="J79:J88" si="17">H79*I79</f>
        <v>70</v>
      </c>
    </row>
    <row r="80" spans="1:10">
      <c r="A80" s="188" t="s">
        <v>646</v>
      </c>
      <c r="B80" s="188" t="s">
        <v>647</v>
      </c>
      <c r="C80" s="254" t="s">
        <v>580</v>
      </c>
      <c r="D80" s="255">
        <v>0</v>
      </c>
      <c r="E80" s="188">
        <v>1</v>
      </c>
      <c r="F80" s="255">
        <f t="shared" si="16"/>
        <v>0</v>
      </c>
      <c r="G80" s="263">
        <v>0.08</v>
      </c>
      <c r="H80" s="255">
        <f>F80*G80</f>
        <v>0</v>
      </c>
      <c r="I80" s="257">
        <v>8</v>
      </c>
      <c r="J80" s="258">
        <f t="shared" si="17"/>
        <v>0</v>
      </c>
    </row>
    <row r="81" spans="1:10" ht="63.75">
      <c r="A81" s="188" t="s">
        <v>648</v>
      </c>
      <c r="B81" s="188" t="s">
        <v>649</v>
      </c>
      <c r="C81" s="254" t="s">
        <v>580</v>
      </c>
      <c r="D81" s="255">
        <v>15170</v>
      </c>
      <c r="E81" s="188">
        <v>1</v>
      </c>
      <c r="F81" s="255">
        <f t="shared" si="16"/>
        <v>15170</v>
      </c>
      <c r="G81" s="263">
        <v>0.25</v>
      </c>
      <c r="H81" s="563">
        <f t="shared" ref="H81:H106" si="18">SUM(F81*G81)</f>
        <v>3792.5</v>
      </c>
      <c r="I81" s="257">
        <v>8</v>
      </c>
      <c r="J81" s="258">
        <f t="shared" si="17"/>
        <v>30340</v>
      </c>
    </row>
    <row r="82" spans="1:10" ht="38.25">
      <c r="A82" s="188" t="s">
        <v>650</v>
      </c>
      <c r="B82" s="188" t="s">
        <v>651</v>
      </c>
      <c r="C82" s="254" t="s">
        <v>580</v>
      </c>
      <c r="D82" s="255">
        <v>7900</v>
      </c>
      <c r="E82" s="188">
        <v>1</v>
      </c>
      <c r="F82" s="255">
        <f t="shared" si="16"/>
        <v>7900</v>
      </c>
      <c r="G82" s="263">
        <v>0.25</v>
      </c>
      <c r="H82" s="563">
        <f t="shared" si="18"/>
        <v>1975</v>
      </c>
      <c r="I82" s="257">
        <v>8</v>
      </c>
      <c r="J82" s="258">
        <f t="shared" si="17"/>
        <v>15800</v>
      </c>
    </row>
    <row r="83" spans="1:10" ht="38.25">
      <c r="A83" s="188" t="s">
        <v>652</v>
      </c>
      <c r="B83" s="188" t="s">
        <v>653</v>
      </c>
      <c r="C83" s="188" t="s">
        <v>580</v>
      </c>
      <c r="D83" s="255">
        <v>7900</v>
      </c>
      <c r="E83" s="188">
        <v>1</v>
      </c>
      <c r="F83" s="255">
        <f t="shared" si="16"/>
        <v>7900</v>
      </c>
      <c r="G83" s="263">
        <v>0.08</v>
      </c>
      <c r="H83" s="563">
        <f t="shared" si="18"/>
        <v>632</v>
      </c>
      <c r="I83" s="257">
        <v>8</v>
      </c>
      <c r="J83" s="258">
        <f t="shared" si="17"/>
        <v>5056</v>
      </c>
    </row>
    <row r="84" spans="1:10" ht="38.25">
      <c r="A84" s="188" t="s">
        <v>654</v>
      </c>
      <c r="B84" s="188" t="s">
        <v>655</v>
      </c>
      <c r="C84" s="254" t="s">
        <v>580</v>
      </c>
      <c r="D84" s="255">
        <v>7900</v>
      </c>
      <c r="E84" s="188">
        <v>1</v>
      </c>
      <c r="F84" s="255">
        <f t="shared" si="16"/>
        <v>7900</v>
      </c>
      <c r="G84" s="263">
        <v>0.25</v>
      </c>
      <c r="H84" s="563">
        <f t="shared" si="18"/>
        <v>1975</v>
      </c>
      <c r="I84" s="257">
        <v>11</v>
      </c>
      <c r="J84" s="258">
        <f t="shared" si="17"/>
        <v>21725</v>
      </c>
    </row>
    <row r="85" spans="1:10" ht="25.5">
      <c r="A85" s="188" t="s">
        <v>656</v>
      </c>
      <c r="B85" s="188" t="s">
        <v>657</v>
      </c>
      <c r="C85" s="254" t="s">
        <v>580</v>
      </c>
      <c r="D85" s="255">
        <v>45</v>
      </c>
      <c r="E85" s="188">
        <v>1</v>
      </c>
      <c r="F85" s="255">
        <f t="shared" si="16"/>
        <v>45</v>
      </c>
      <c r="G85" s="263">
        <v>0.25</v>
      </c>
      <c r="H85" s="563">
        <f t="shared" si="18"/>
        <v>11.25</v>
      </c>
      <c r="I85" s="257">
        <v>15</v>
      </c>
      <c r="J85" s="258">
        <f t="shared" si="17"/>
        <v>168.75</v>
      </c>
    </row>
    <row r="86" spans="1:10" ht="25.5">
      <c r="A86" s="188" t="s">
        <v>658</v>
      </c>
      <c r="B86" s="188" t="s">
        <v>659</v>
      </c>
      <c r="C86" s="254" t="s">
        <v>580</v>
      </c>
      <c r="D86" s="255">
        <v>7900</v>
      </c>
      <c r="E86" s="188">
        <v>1</v>
      </c>
      <c r="F86" s="255">
        <f t="shared" si="16"/>
        <v>7900</v>
      </c>
      <c r="G86" s="263">
        <v>0.5</v>
      </c>
      <c r="H86" s="563">
        <f t="shared" si="18"/>
        <v>3950</v>
      </c>
      <c r="I86" s="257">
        <v>15</v>
      </c>
      <c r="J86" s="258">
        <f t="shared" si="17"/>
        <v>59250</v>
      </c>
    </row>
    <row r="87" spans="1:10">
      <c r="A87" s="188" t="s">
        <v>660</v>
      </c>
      <c r="B87" s="188" t="s">
        <v>661</v>
      </c>
      <c r="C87" s="254" t="s">
        <v>580</v>
      </c>
      <c r="D87" s="255">
        <v>0</v>
      </c>
      <c r="E87" s="188">
        <v>1</v>
      </c>
      <c r="F87" s="255">
        <f t="shared" si="16"/>
        <v>0</v>
      </c>
      <c r="G87" s="263">
        <v>0.08</v>
      </c>
      <c r="H87" s="563">
        <f t="shared" si="18"/>
        <v>0</v>
      </c>
      <c r="I87" s="257">
        <v>8</v>
      </c>
      <c r="J87" s="258">
        <f t="shared" si="17"/>
        <v>0</v>
      </c>
    </row>
    <row r="88" spans="1:10" ht="38.25">
      <c r="A88" s="188" t="s">
        <v>662</v>
      </c>
      <c r="B88" s="188" t="s">
        <v>663</v>
      </c>
      <c r="C88" s="254" t="s">
        <v>580</v>
      </c>
      <c r="D88" s="255">
        <v>15</v>
      </c>
      <c r="E88" s="188">
        <v>1</v>
      </c>
      <c r="F88" s="255">
        <f t="shared" si="16"/>
        <v>15</v>
      </c>
      <c r="G88" s="263">
        <v>0.08</v>
      </c>
      <c r="H88" s="563">
        <f t="shared" si="18"/>
        <v>1.2</v>
      </c>
      <c r="I88" s="257">
        <v>28</v>
      </c>
      <c r="J88" s="258">
        <f t="shared" si="17"/>
        <v>33.6</v>
      </c>
    </row>
    <row r="89" spans="1:10" ht="25.5">
      <c r="A89" s="188" t="s">
        <v>664</v>
      </c>
      <c r="B89" s="188" t="s">
        <v>665</v>
      </c>
      <c r="C89" s="254" t="s">
        <v>580</v>
      </c>
      <c r="D89" s="255">
        <v>4</v>
      </c>
      <c r="E89" s="188">
        <v>1</v>
      </c>
      <c r="F89" s="255">
        <f>D89*E89</f>
        <v>4</v>
      </c>
      <c r="G89" s="263">
        <v>0.5</v>
      </c>
      <c r="H89" s="563">
        <f t="shared" si="18"/>
        <v>2</v>
      </c>
      <c r="I89" s="257">
        <v>20</v>
      </c>
      <c r="J89" s="258">
        <f>H89*I89</f>
        <v>40</v>
      </c>
    </row>
    <row r="90" spans="1:10" ht="25.5">
      <c r="A90" s="188" t="s">
        <v>666</v>
      </c>
      <c r="B90" s="188" t="s">
        <v>667</v>
      </c>
      <c r="C90" s="254" t="s">
        <v>580</v>
      </c>
      <c r="D90" s="255">
        <v>192</v>
      </c>
      <c r="E90" s="188">
        <v>1</v>
      </c>
      <c r="F90" s="255">
        <f t="shared" ref="F90:F105" si="19">D90*E90</f>
        <v>192</v>
      </c>
      <c r="G90" s="263">
        <v>0.25</v>
      </c>
      <c r="H90" s="563">
        <f t="shared" si="18"/>
        <v>48</v>
      </c>
      <c r="I90" s="257">
        <v>20</v>
      </c>
      <c r="J90" s="258">
        <f t="shared" ref="J90:J97" si="20">H90*I90</f>
        <v>960</v>
      </c>
    </row>
    <row r="91" spans="1:10" ht="38.25">
      <c r="A91" s="188" t="s">
        <v>666</v>
      </c>
      <c r="B91" s="188" t="s">
        <v>668</v>
      </c>
      <c r="C91" s="254" t="s">
        <v>580</v>
      </c>
      <c r="D91" s="255">
        <v>1896</v>
      </c>
      <c r="E91" s="188">
        <v>1</v>
      </c>
      <c r="F91" s="255">
        <f t="shared" si="19"/>
        <v>1896</v>
      </c>
      <c r="G91" s="263">
        <v>0.25</v>
      </c>
      <c r="H91" s="563">
        <f t="shared" si="18"/>
        <v>474</v>
      </c>
      <c r="I91" s="257">
        <v>20</v>
      </c>
      <c r="J91" s="258">
        <f t="shared" si="20"/>
        <v>9480</v>
      </c>
    </row>
    <row r="92" spans="1:10">
      <c r="A92" s="188" t="s">
        <v>669</v>
      </c>
      <c r="B92" s="188" t="s">
        <v>670</v>
      </c>
      <c r="C92" s="254" t="s">
        <v>580</v>
      </c>
      <c r="D92" s="255">
        <v>148</v>
      </c>
      <c r="E92" s="188">
        <v>1</v>
      </c>
      <c r="F92" s="255">
        <f t="shared" si="19"/>
        <v>148</v>
      </c>
      <c r="G92" s="263">
        <v>0.08</v>
      </c>
      <c r="H92" s="563">
        <f t="shared" si="18"/>
        <v>11.84</v>
      </c>
      <c r="I92" s="257">
        <v>14</v>
      </c>
      <c r="J92" s="258">
        <f t="shared" si="20"/>
        <v>165.76</v>
      </c>
    </row>
    <row r="93" spans="1:10" ht="38.25">
      <c r="A93" s="188" t="s">
        <v>606</v>
      </c>
      <c r="B93" s="188" t="s">
        <v>671</v>
      </c>
      <c r="C93" s="254" t="s">
        <v>580</v>
      </c>
      <c r="D93" s="255">
        <v>148</v>
      </c>
      <c r="E93" s="188">
        <v>1</v>
      </c>
      <c r="F93" s="255">
        <f t="shared" si="19"/>
        <v>148</v>
      </c>
      <c r="G93" s="263">
        <v>0.08</v>
      </c>
      <c r="H93" s="563">
        <f t="shared" si="18"/>
        <v>11.84</v>
      </c>
      <c r="I93" s="257">
        <v>14</v>
      </c>
      <c r="J93" s="258">
        <f t="shared" si="20"/>
        <v>165.76</v>
      </c>
    </row>
    <row r="94" spans="1:10">
      <c r="A94" s="188" t="s">
        <v>672</v>
      </c>
      <c r="B94" s="188" t="s">
        <v>673</v>
      </c>
      <c r="C94" s="188" t="s">
        <v>580</v>
      </c>
      <c r="D94" s="255">
        <v>1896</v>
      </c>
      <c r="E94" s="188">
        <v>1</v>
      </c>
      <c r="F94" s="255">
        <f t="shared" si="19"/>
        <v>1896</v>
      </c>
      <c r="G94" s="263">
        <v>0.08</v>
      </c>
      <c r="H94" s="563">
        <f t="shared" si="18"/>
        <v>151.68</v>
      </c>
      <c r="I94" s="257">
        <v>14</v>
      </c>
      <c r="J94" s="258">
        <f t="shared" si="20"/>
        <v>2123.52</v>
      </c>
    </row>
    <row r="95" spans="1:10" ht="38.25">
      <c r="A95" s="188" t="s">
        <v>674</v>
      </c>
      <c r="B95" s="188" t="s">
        <v>675</v>
      </c>
      <c r="C95" s="188"/>
      <c r="D95" s="255">
        <v>2923</v>
      </c>
      <c r="E95" s="188">
        <v>1</v>
      </c>
      <c r="F95" s="255">
        <f t="shared" si="19"/>
        <v>2923</v>
      </c>
      <c r="G95" s="263">
        <v>0.5</v>
      </c>
      <c r="H95" s="563">
        <f t="shared" si="18"/>
        <v>1461.5</v>
      </c>
      <c r="I95" s="257">
        <v>14</v>
      </c>
      <c r="J95" s="258">
        <f t="shared" si="20"/>
        <v>20461</v>
      </c>
    </row>
    <row r="96" spans="1:10">
      <c r="A96" s="188" t="s">
        <v>676</v>
      </c>
      <c r="B96" s="188" t="s">
        <v>677</v>
      </c>
      <c r="C96" s="254" t="s">
        <v>580</v>
      </c>
      <c r="D96" s="255">
        <v>2923</v>
      </c>
      <c r="E96" s="188">
        <v>1</v>
      </c>
      <c r="F96" s="255">
        <f t="shared" si="19"/>
        <v>2923</v>
      </c>
      <c r="G96" s="263">
        <v>0.08</v>
      </c>
      <c r="H96" s="563">
        <f t="shared" si="18"/>
        <v>233.84</v>
      </c>
      <c r="I96" s="257">
        <v>14</v>
      </c>
      <c r="J96" s="258">
        <f t="shared" si="20"/>
        <v>3273.76</v>
      </c>
    </row>
    <row r="97" spans="1:10" ht="25.5">
      <c r="A97" s="188" t="s">
        <v>678</v>
      </c>
      <c r="B97" s="188" t="s">
        <v>679</v>
      </c>
      <c r="C97" s="254" t="s">
        <v>580</v>
      </c>
      <c r="D97" s="255">
        <v>2250</v>
      </c>
      <c r="E97" s="188">
        <v>1</v>
      </c>
      <c r="F97" s="255">
        <f t="shared" si="19"/>
        <v>2250</v>
      </c>
      <c r="G97" s="263">
        <v>0.08</v>
      </c>
      <c r="H97" s="563">
        <f t="shared" si="18"/>
        <v>180</v>
      </c>
      <c r="I97" s="257">
        <v>14</v>
      </c>
      <c r="J97" s="258">
        <f t="shared" si="20"/>
        <v>2520</v>
      </c>
    </row>
    <row r="98" spans="1:10" ht="51">
      <c r="A98" s="188" t="s">
        <v>680</v>
      </c>
      <c r="B98" s="188" t="s">
        <v>681</v>
      </c>
      <c r="C98" s="254" t="s">
        <v>580</v>
      </c>
      <c r="D98" s="255">
        <v>1085</v>
      </c>
      <c r="E98" s="188">
        <v>1</v>
      </c>
      <c r="F98" s="255">
        <f t="shared" si="19"/>
        <v>1085</v>
      </c>
      <c r="G98" s="263">
        <v>0.25</v>
      </c>
      <c r="H98" s="563">
        <f t="shared" si="18"/>
        <v>271.25</v>
      </c>
      <c r="I98" s="257">
        <v>14</v>
      </c>
      <c r="J98" s="258">
        <f>SUM(H98*I98)</f>
        <v>3797.5</v>
      </c>
    </row>
    <row r="99" spans="1:10" ht="38.25">
      <c r="A99" s="188" t="s">
        <v>682</v>
      </c>
      <c r="B99" s="188" t="s">
        <v>683</v>
      </c>
      <c r="C99" s="254" t="s">
        <v>580</v>
      </c>
      <c r="D99" s="255">
        <v>1810</v>
      </c>
      <c r="E99" s="188">
        <v>1</v>
      </c>
      <c r="F99" s="255">
        <f t="shared" si="19"/>
        <v>1810</v>
      </c>
      <c r="G99" s="263">
        <v>0.25</v>
      </c>
      <c r="H99" s="563">
        <f t="shared" si="18"/>
        <v>452.5</v>
      </c>
      <c r="I99" s="257">
        <v>20</v>
      </c>
      <c r="J99" s="258">
        <f t="shared" ref="J99:J106" si="21">SUM(H99*I99)</f>
        <v>9050</v>
      </c>
    </row>
    <row r="100" spans="1:10" ht="25.5">
      <c r="A100" s="188" t="s">
        <v>684</v>
      </c>
      <c r="B100" s="188" t="s">
        <v>685</v>
      </c>
      <c r="C100" s="254" t="s">
        <v>580</v>
      </c>
      <c r="D100" s="255">
        <v>1896</v>
      </c>
      <c r="E100" s="188">
        <v>1</v>
      </c>
      <c r="F100" s="255">
        <f t="shared" si="19"/>
        <v>1896</v>
      </c>
      <c r="G100" s="263">
        <v>0.08</v>
      </c>
      <c r="H100" s="563">
        <f t="shared" si="18"/>
        <v>151.68</v>
      </c>
      <c r="I100" s="257">
        <v>8</v>
      </c>
      <c r="J100" s="258">
        <f t="shared" si="21"/>
        <v>1213.44</v>
      </c>
    </row>
    <row r="101" spans="1:10" ht="38.25">
      <c r="A101" s="188" t="s">
        <v>686</v>
      </c>
      <c r="B101" s="188" t="s">
        <v>687</v>
      </c>
      <c r="C101" s="254" t="s">
        <v>580</v>
      </c>
      <c r="D101" s="255">
        <v>9</v>
      </c>
      <c r="E101" s="188">
        <v>1</v>
      </c>
      <c r="F101" s="255">
        <f t="shared" si="19"/>
        <v>9</v>
      </c>
      <c r="G101" s="263">
        <v>0.25</v>
      </c>
      <c r="H101" s="563">
        <f t="shared" si="18"/>
        <v>2.25</v>
      </c>
      <c r="I101" s="257">
        <v>28</v>
      </c>
      <c r="J101" s="258">
        <f t="shared" si="21"/>
        <v>63</v>
      </c>
    </row>
    <row r="102" spans="1:10" ht="25.5">
      <c r="A102" s="188" t="s">
        <v>688</v>
      </c>
      <c r="B102" s="188" t="s">
        <v>689</v>
      </c>
      <c r="C102" s="188" t="s">
        <v>621</v>
      </c>
      <c r="D102" s="255">
        <v>5</v>
      </c>
      <c r="E102" s="188">
        <v>1</v>
      </c>
      <c r="F102" s="255">
        <f t="shared" si="19"/>
        <v>5</v>
      </c>
      <c r="G102" s="263">
        <v>0.25</v>
      </c>
      <c r="H102" s="563">
        <f t="shared" si="18"/>
        <v>1.25</v>
      </c>
      <c r="I102" s="257">
        <v>14</v>
      </c>
      <c r="J102" s="258">
        <f t="shared" si="21"/>
        <v>17.5</v>
      </c>
    </row>
    <row r="103" spans="1:10">
      <c r="A103" s="188" t="s">
        <v>690</v>
      </c>
      <c r="B103" s="188" t="s">
        <v>691</v>
      </c>
      <c r="C103" s="188" t="s">
        <v>621</v>
      </c>
      <c r="D103" s="255">
        <v>1</v>
      </c>
      <c r="E103" s="188">
        <v>1</v>
      </c>
      <c r="F103" s="255">
        <f t="shared" si="19"/>
        <v>1</v>
      </c>
      <c r="G103" s="263">
        <v>0.5</v>
      </c>
      <c r="H103" s="563">
        <f t="shared" si="18"/>
        <v>0.5</v>
      </c>
      <c r="I103" s="257">
        <v>14</v>
      </c>
      <c r="J103" s="258">
        <f t="shared" si="21"/>
        <v>7</v>
      </c>
    </row>
    <row r="104" spans="1:10" ht="38.25">
      <c r="A104" s="188" t="s">
        <v>690</v>
      </c>
      <c r="B104" s="188" t="s">
        <v>692</v>
      </c>
      <c r="C104" s="254" t="s">
        <v>621</v>
      </c>
      <c r="D104" s="255">
        <v>1</v>
      </c>
      <c r="E104" s="188">
        <v>1</v>
      </c>
      <c r="F104" s="255">
        <f t="shared" si="19"/>
        <v>1</v>
      </c>
      <c r="G104" s="263">
        <v>0.5</v>
      </c>
      <c r="H104" s="563">
        <f t="shared" si="18"/>
        <v>0.5</v>
      </c>
      <c r="I104" s="257">
        <v>14</v>
      </c>
      <c r="J104" s="258">
        <f t="shared" si="21"/>
        <v>7</v>
      </c>
    </row>
    <row r="105" spans="1:10" ht="25.5">
      <c r="A105" s="188" t="s">
        <v>690</v>
      </c>
      <c r="B105" s="188" t="s">
        <v>689</v>
      </c>
      <c r="C105" s="254" t="s">
        <v>621</v>
      </c>
      <c r="D105" s="255">
        <v>1</v>
      </c>
      <c r="E105" s="188">
        <v>1</v>
      </c>
      <c r="F105" s="255">
        <f t="shared" si="19"/>
        <v>1</v>
      </c>
      <c r="G105" s="263">
        <v>0.25</v>
      </c>
      <c r="H105" s="563">
        <f t="shared" si="18"/>
        <v>0.25</v>
      </c>
      <c r="I105" s="257">
        <v>14</v>
      </c>
      <c r="J105" s="258">
        <f t="shared" si="21"/>
        <v>3.5</v>
      </c>
    </row>
    <row r="106" spans="1:10" ht="38.25">
      <c r="A106" s="188" t="s">
        <v>690</v>
      </c>
      <c r="B106" s="188" t="s">
        <v>693</v>
      </c>
      <c r="C106" s="254" t="s">
        <v>621</v>
      </c>
      <c r="D106" s="255">
        <v>1</v>
      </c>
      <c r="E106" s="188">
        <v>1</v>
      </c>
      <c r="F106" s="255">
        <f>D106*E106</f>
        <v>1</v>
      </c>
      <c r="G106" s="263">
        <v>0.5</v>
      </c>
      <c r="H106" s="563">
        <f t="shared" si="18"/>
        <v>0.5</v>
      </c>
      <c r="I106" s="257">
        <v>14</v>
      </c>
      <c r="J106" s="258">
        <f t="shared" si="21"/>
        <v>7</v>
      </c>
    </row>
    <row r="107" spans="1:10">
      <c r="A107" s="254"/>
      <c r="B107" s="254"/>
      <c r="C107" s="254"/>
      <c r="D107" s="260"/>
      <c r="E107" s="254"/>
      <c r="F107" s="254"/>
      <c r="G107" s="263"/>
      <c r="H107" s="254"/>
      <c r="I107" s="275"/>
      <c r="J107" s="276"/>
    </row>
    <row r="108" spans="1:10">
      <c r="A108" s="254"/>
      <c r="B108" s="254"/>
      <c r="C108" s="267" t="s">
        <v>573</v>
      </c>
      <c r="D108" s="290"/>
      <c r="E108" s="267"/>
      <c r="F108" s="291">
        <f>SUM(F47:F106)</f>
        <v>96181</v>
      </c>
      <c r="G108" s="292"/>
      <c r="H108" s="291">
        <f>SUM(H47:H107)</f>
        <v>20195.29</v>
      </c>
      <c r="I108" s="293"/>
      <c r="J108" s="291">
        <f>SUM(J47:J106)</f>
        <v>238611.41000000003</v>
      </c>
    </row>
    <row r="109" spans="1:10">
      <c r="A109" s="254"/>
      <c r="B109" s="254"/>
      <c r="C109" s="267"/>
      <c r="D109" s="290"/>
      <c r="E109" s="267"/>
      <c r="F109" s="291"/>
      <c r="G109" s="292"/>
      <c r="H109" s="291"/>
      <c r="I109" s="293"/>
      <c r="J109" s="291"/>
    </row>
    <row r="110" spans="1:10">
      <c r="A110" s="254"/>
      <c r="B110" s="254"/>
      <c r="C110" s="267" t="s">
        <v>780</v>
      </c>
      <c r="D110" s="290"/>
      <c r="E110" s="267"/>
      <c r="F110" s="291">
        <f>SUM(F43,F108)</f>
        <v>209833</v>
      </c>
      <c r="G110" s="292"/>
      <c r="H110" s="291">
        <f>SUM(H43,H108)</f>
        <v>50256.600000000006</v>
      </c>
      <c r="I110" s="293"/>
      <c r="J110" s="291">
        <f>SUM(J43,J108)</f>
        <v>585735.17999999993</v>
      </c>
    </row>
    <row r="111" spans="1:10">
      <c r="A111" s="254"/>
      <c r="B111" s="254"/>
      <c r="C111" s="254"/>
      <c r="D111" s="260"/>
      <c r="E111" s="254"/>
      <c r="F111" s="254"/>
      <c r="G111" s="263"/>
      <c r="H111" s="254"/>
      <c r="I111" s="275"/>
      <c r="J111" s="276"/>
    </row>
    <row r="112" spans="1:10" ht="15">
      <c r="A112" s="564" t="s">
        <v>694</v>
      </c>
      <c r="B112" s="280"/>
      <c r="C112" s="248"/>
      <c r="D112" s="248"/>
      <c r="E112" s="248"/>
      <c r="F112" s="254"/>
      <c r="G112" s="263"/>
      <c r="H112" s="254"/>
      <c r="I112" s="275"/>
      <c r="J112" s="276"/>
    </row>
    <row r="113" spans="1:10">
      <c r="A113" s="254"/>
      <c r="B113" s="254"/>
      <c r="C113" s="254"/>
      <c r="D113" s="260"/>
      <c r="E113" s="254"/>
      <c r="F113" s="254"/>
      <c r="G113" s="263"/>
      <c r="H113" s="254"/>
      <c r="I113" s="275"/>
      <c r="J113" s="276"/>
    </row>
    <row r="114" spans="1:10" ht="25.5">
      <c r="A114" s="188" t="s">
        <v>695</v>
      </c>
      <c r="B114" s="209" t="s">
        <v>696</v>
      </c>
      <c r="C114" s="181" t="s">
        <v>697</v>
      </c>
      <c r="D114" s="253"/>
      <c r="E114" s="253"/>
      <c r="F114" s="253">
        <f>D114*E114</f>
        <v>0</v>
      </c>
      <c r="G114" s="253"/>
      <c r="H114" s="281">
        <f>F114*G114</f>
        <v>0</v>
      </c>
      <c r="I114" s="253"/>
      <c r="J114" s="253">
        <f>H114*I114</f>
        <v>0</v>
      </c>
    </row>
    <row r="115" spans="1:10" ht="25.5">
      <c r="A115" s="188" t="s">
        <v>698</v>
      </c>
      <c r="B115" s="268" t="s">
        <v>699</v>
      </c>
      <c r="C115" s="181" t="s">
        <v>700</v>
      </c>
      <c r="D115" s="253"/>
      <c r="E115" s="253"/>
      <c r="F115" s="253">
        <f t="shared" ref="F115:F129" si="22">D115*E115</f>
        <v>0</v>
      </c>
      <c r="G115" s="253"/>
      <c r="H115" s="281">
        <f t="shared" ref="H115:H129" si="23">F115*G115</f>
        <v>0</v>
      </c>
      <c r="I115" s="253"/>
      <c r="J115" s="253">
        <f t="shared" ref="J115:J129" si="24">H115*I115</f>
        <v>0</v>
      </c>
    </row>
    <row r="116" spans="1:10" ht="25.5">
      <c r="A116" s="188" t="s">
        <v>701</v>
      </c>
      <c r="B116" s="188" t="s">
        <v>702</v>
      </c>
      <c r="C116" s="188" t="s">
        <v>703</v>
      </c>
      <c r="D116" s="255"/>
      <c r="E116" s="188"/>
      <c r="F116" s="253">
        <f t="shared" si="22"/>
        <v>0</v>
      </c>
      <c r="G116" s="254"/>
      <c r="H116" s="281">
        <f t="shared" si="23"/>
        <v>0</v>
      </c>
      <c r="I116" s="257"/>
      <c r="J116" s="253">
        <f t="shared" si="24"/>
        <v>0</v>
      </c>
    </row>
    <row r="117" spans="1:10" ht="25.5">
      <c r="A117" s="188" t="s">
        <v>704</v>
      </c>
      <c r="B117" s="188" t="s">
        <v>705</v>
      </c>
      <c r="C117" s="188" t="s">
        <v>706</v>
      </c>
      <c r="D117" s="255"/>
      <c r="E117" s="188"/>
      <c r="F117" s="253">
        <f t="shared" si="22"/>
        <v>0</v>
      </c>
      <c r="G117" s="254"/>
      <c r="H117" s="281">
        <f t="shared" si="23"/>
        <v>0</v>
      </c>
      <c r="I117" s="257"/>
      <c r="J117" s="253">
        <f t="shared" si="24"/>
        <v>0</v>
      </c>
    </row>
    <row r="118" spans="1:10" ht="25.5">
      <c r="A118" s="188" t="s">
        <v>707</v>
      </c>
      <c r="B118" s="188" t="s">
        <v>708</v>
      </c>
      <c r="C118" s="188" t="s">
        <v>709</v>
      </c>
      <c r="D118" s="255"/>
      <c r="E118" s="188"/>
      <c r="F118" s="253">
        <f t="shared" si="22"/>
        <v>0</v>
      </c>
      <c r="G118" s="254"/>
      <c r="H118" s="281">
        <f t="shared" si="23"/>
        <v>0</v>
      </c>
      <c r="I118" s="257"/>
      <c r="J118" s="253">
        <f t="shared" si="24"/>
        <v>0</v>
      </c>
    </row>
    <row r="119" spans="1:10" ht="25.5">
      <c r="A119" s="188" t="s">
        <v>557</v>
      </c>
      <c r="B119" s="188" t="s">
        <v>710</v>
      </c>
      <c r="C119" s="188" t="s">
        <v>711</v>
      </c>
      <c r="D119" s="255"/>
      <c r="E119" s="188"/>
      <c r="F119" s="253">
        <f t="shared" si="22"/>
        <v>0</v>
      </c>
      <c r="G119" s="254"/>
      <c r="H119" s="281">
        <f t="shared" si="23"/>
        <v>0</v>
      </c>
      <c r="I119" s="257"/>
      <c r="J119" s="253">
        <f t="shared" si="24"/>
        <v>0</v>
      </c>
    </row>
    <row r="120" spans="1:10" ht="25.5">
      <c r="A120" s="188" t="s">
        <v>557</v>
      </c>
      <c r="B120" s="188" t="s">
        <v>712</v>
      </c>
      <c r="C120" s="188" t="s">
        <v>713</v>
      </c>
      <c r="D120" s="255"/>
      <c r="E120" s="188"/>
      <c r="F120" s="253">
        <f t="shared" si="22"/>
        <v>0</v>
      </c>
      <c r="G120" s="254"/>
      <c r="H120" s="281">
        <f t="shared" si="23"/>
        <v>0</v>
      </c>
      <c r="I120" s="257"/>
      <c r="J120" s="253">
        <f t="shared" si="24"/>
        <v>0</v>
      </c>
    </row>
    <row r="121" spans="1:10" ht="25.5">
      <c r="A121" s="188" t="s">
        <v>557</v>
      </c>
      <c r="B121" s="188" t="s">
        <v>132</v>
      </c>
      <c r="C121" s="188" t="s">
        <v>714</v>
      </c>
      <c r="D121" s="255"/>
      <c r="E121" s="188"/>
      <c r="F121" s="253">
        <f t="shared" si="22"/>
        <v>0</v>
      </c>
      <c r="G121" s="254"/>
      <c r="H121" s="281">
        <f t="shared" si="23"/>
        <v>0</v>
      </c>
      <c r="I121" s="257"/>
      <c r="J121" s="253">
        <f t="shared" si="24"/>
        <v>0</v>
      </c>
    </row>
    <row r="122" spans="1:10" ht="25.5">
      <c r="A122" s="188" t="s">
        <v>557</v>
      </c>
      <c r="B122" s="188" t="s">
        <v>135</v>
      </c>
      <c r="C122" s="188" t="s">
        <v>715</v>
      </c>
      <c r="D122" s="255"/>
      <c r="E122" s="188"/>
      <c r="F122" s="253">
        <f t="shared" si="22"/>
        <v>0</v>
      </c>
      <c r="G122" s="254"/>
      <c r="H122" s="281">
        <f t="shared" si="23"/>
        <v>0</v>
      </c>
      <c r="I122" s="257"/>
      <c r="J122" s="253">
        <f t="shared" si="24"/>
        <v>0</v>
      </c>
    </row>
    <row r="123" spans="1:10" ht="25.5">
      <c r="A123" s="188" t="s">
        <v>557</v>
      </c>
      <c r="B123" s="188" t="s">
        <v>716</v>
      </c>
      <c r="C123" s="188" t="s">
        <v>717</v>
      </c>
      <c r="D123" s="255"/>
      <c r="E123" s="188"/>
      <c r="F123" s="253">
        <f t="shared" si="22"/>
        <v>0</v>
      </c>
      <c r="G123" s="254"/>
      <c r="H123" s="281">
        <f t="shared" si="23"/>
        <v>0</v>
      </c>
      <c r="I123" s="257"/>
      <c r="J123" s="253">
        <f t="shared" si="24"/>
        <v>0</v>
      </c>
    </row>
    <row r="124" spans="1:10" ht="25.5">
      <c r="A124" s="188" t="s">
        <v>557</v>
      </c>
      <c r="B124" s="188" t="s">
        <v>718</v>
      </c>
      <c r="C124" s="188" t="s">
        <v>719</v>
      </c>
      <c r="D124" s="255"/>
      <c r="E124" s="188"/>
      <c r="F124" s="253">
        <f t="shared" si="22"/>
        <v>0</v>
      </c>
      <c r="G124" s="254"/>
      <c r="H124" s="281">
        <f t="shared" si="23"/>
        <v>0</v>
      </c>
      <c r="I124" s="257"/>
      <c r="J124" s="253">
        <f t="shared" si="24"/>
        <v>0</v>
      </c>
    </row>
    <row r="125" spans="1:10" ht="25.5">
      <c r="A125" s="188" t="s">
        <v>557</v>
      </c>
      <c r="B125" s="188" t="s">
        <v>720</v>
      </c>
      <c r="C125" s="188" t="s">
        <v>721</v>
      </c>
      <c r="D125" s="255"/>
      <c r="E125" s="188"/>
      <c r="F125" s="253">
        <f t="shared" si="22"/>
        <v>0</v>
      </c>
      <c r="G125" s="254"/>
      <c r="H125" s="281">
        <f t="shared" si="23"/>
        <v>0</v>
      </c>
      <c r="I125" s="257"/>
      <c r="J125" s="253">
        <f t="shared" si="24"/>
        <v>0</v>
      </c>
    </row>
    <row r="126" spans="1:10" ht="25.5">
      <c r="A126" s="188" t="s">
        <v>469</v>
      </c>
      <c r="B126" s="188" t="s">
        <v>722</v>
      </c>
      <c r="C126" s="188" t="s">
        <v>723</v>
      </c>
      <c r="D126" s="255"/>
      <c r="E126" s="188"/>
      <c r="F126" s="253">
        <f t="shared" si="22"/>
        <v>0</v>
      </c>
      <c r="G126" s="254"/>
      <c r="H126" s="281">
        <f t="shared" si="23"/>
        <v>0</v>
      </c>
      <c r="I126" s="257"/>
      <c r="J126" s="253">
        <f t="shared" si="24"/>
        <v>0</v>
      </c>
    </row>
    <row r="127" spans="1:10" ht="25.5">
      <c r="A127" s="188" t="s">
        <v>724</v>
      </c>
      <c r="B127" s="188" t="s">
        <v>725</v>
      </c>
      <c r="C127" s="188" t="s">
        <v>726</v>
      </c>
      <c r="D127" s="255"/>
      <c r="E127" s="188"/>
      <c r="F127" s="253">
        <f t="shared" si="22"/>
        <v>0</v>
      </c>
      <c r="G127" s="254"/>
      <c r="H127" s="281">
        <f t="shared" si="23"/>
        <v>0</v>
      </c>
      <c r="I127" s="257"/>
      <c r="J127" s="253">
        <f t="shared" si="24"/>
        <v>0</v>
      </c>
    </row>
    <row r="128" spans="1:10" ht="25.5">
      <c r="A128" s="188" t="s">
        <v>557</v>
      </c>
      <c r="B128" s="188" t="s">
        <v>727</v>
      </c>
      <c r="C128" s="188" t="s">
        <v>728</v>
      </c>
      <c r="D128" s="255"/>
      <c r="E128" s="188"/>
      <c r="F128" s="253">
        <f t="shared" si="22"/>
        <v>0</v>
      </c>
      <c r="G128" s="254"/>
      <c r="H128" s="281">
        <f t="shared" si="23"/>
        <v>0</v>
      </c>
      <c r="I128" s="257"/>
      <c r="J128" s="253">
        <f t="shared" si="24"/>
        <v>0</v>
      </c>
    </row>
    <row r="129" spans="1:10" ht="25.5">
      <c r="A129" s="188" t="s">
        <v>698</v>
      </c>
      <c r="B129" s="188" t="s">
        <v>729</v>
      </c>
      <c r="C129" s="188" t="s">
        <v>730</v>
      </c>
      <c r="D129" s="254"/>
      <c r="E129" s="188"/>
      <c r="F129" s="253">
        <f t="shared" si="22"/>
        <v>0</v>
      </c>
      <c r="G129" s="254"/>
      <c r="H129" s="281">
        <f t="shared" si="23"/>
        <v>0</v>
      </c>
      <c r="I129" s="257"/>
      <c r="J129" s="253">
        <f t="shared" si="24"/>
        <v>0</v>
      </c>
    </row>
    <row r="130" spans="1:10">
      <c r="A130" s="188" t="s">
        <v>731</v>
      </c>
      <c r="B130" s="188" t="s">
        <v>720</v>
      </c>
      <c r="C130" s="254" t="s">
        <v>732</v>
      </c>
      <c r="D130" s="254"/>
      <c r="E130" s="188"/>
      <c r="F130" s="253">
        <f>D130*E130</f>
        <v>0</v>
      </c>
      <c r="G130" s="254"/>
      <c r="H130" s="281">
        <f>F130*G130</f>
        <v>0</v>
      </c>
      <c r="I130" s="254"/>
      <c r="J130" s="253">
        <f>H130*I130</f>
        <v>0</v>
      </c>
    </row>
    <row r="131" spans="1:10" ht="63.75">
      <c r="A131" s="188" t="s">
        <v>733</v>
      </c>
      <c r="B131" s="188" t="s">
        <v>734</v>
      </c>
      <c r="C131" s="181" t="s">
        <v>735</v>
      </c>
      <c r="D131" s="253"/>
      <c r="E131" s="253"/>
      <c r="F131" s="253"/>
      <c r="G131" s="253"/>
      <c r="H131" s="282"/>
      <c r="I131" s="253"/>
      <c r="J131" s="253"/>
    </row>
    <row r="132" spans="1:10" ht="25.5">
      <c r="A132" s="188" t="s">
        <v>698</v>
      </c>
      <c r="B132" s="188" t="s">
        <v>145</v>
      </c>
      <c r="C132" s="188" t="s">
        <v>736</v>
      </c>
      <c r="D132" s="255"/>
      <c r="E132" s="188"/>
      <c r="F132" s="255"/>
      <c r="G132" s="254"/>
      <c r="H132" s="255"/>
      <c r="I132" s="257"/>
      <c r="J132" s="258"/>
    </row>
    <row r="133" spans="1:10" ht="25.5">
      <c r="A133" s="188" t="s">
        <v>698</v>
      </c>
      <c r="B133" s="188" t="s">
        <v>737</v>
      </c>
      <c r="C133" s="188" t="s">
        <v>738</v>
      </c>
      <c r="D133" s="255"/>
      <c r="E133" s="188"/>
      <c r="F133" s="255"/>
      <c r="G133" s="254"/>
      <c r="H133" s="278"/>
      <c r="I133" s="257"/>
      <c r="J133" s="258"/>
    </row>
    <row r="134" spans="1:10" ht="25.5">
      <c r="A134" s="188" t="s">
        <v>739</v>
      </c>
      <c r="B134" s="188" t="s">
        <v>142</v>
      </c>
      <c r="C134" s="188" t="s">
        <v>740</v>
      </c>
      <c r="D134" s="255"/>
      <c r="E134" s="188"/>
      <c r="F134" s="255"/>
      <c r="G134" s="254"/>
      <c r="H134" s="278"/>
      <c r="I134" s="257"/>
      <c r="J134" s="258"/>
    </row>
    <row r="135" spans="1:10" ht="25.5">
      <c r="A135" s="188" t="s">
        <v>739</v>
      </c>
      <c r="B135" s="188" t="s">
        <v>741</v>
      </c>
      <c r="C135" s="188" t="s">
        <v>742</v>
      </c>
      <c r="D135" s="255"/>
      <c r="E135" s="188"/>
      <c r="F135" s="255"/>
      <c r="G135" s="254"/>
      <c r="H135" s="278"/>
      <c r="I135" s="257"/>
      <c r="J135" s="258"/>
    </row>
    <row r="136" spans="1:10" ht="25.5">
      <c r="A136" s="188" t="s">
        <v>743</v>
      </c>
      <c r="B136" s="188" t="s">
        <v>744</v>
      </c>
      <c r="C136" s="188" t="s">
        <v>745</v>
      </c>
      <c r="D136" s="255"/>
      <c r="E136" s="188"/>
      <c r="F136" s="255"/>
      <c r="G136" s="254"/>
      <c r="H136" s="278"/>
      <c r="I136" s="257"/>
      <c r="J136" s="258"/>
    </row>
    <row r="137" spans="1:10" ht="25.5">
      <c r="A137" s="188" t="s">
        <v>746</v>
      </c>
      <c r="B137" s="188" t="s">
        <v>747</v>
      </c>
      <c r="C137" s="188" t="s">
        <v>748</v>
      </c>
      <c r="D137" s="255"/>
      <c r="E137" s="188"/>
      <c r="F137" s="255"/>
      <c r="G137" s="254"/>
      <c r="H137" s="278"/>
      <c r="I137" s="257"/>
      <c r="J137" s="258"/>
    </row>
    <row r="138" spans="1:10" ht="25.5">
      <c r="A138" s="188" t="s">
        <v>701</v>
      </c>
      <c r="B138" s="188" t="s">
        <v>749</v>
      </c>
      <c r="C138" s="188" t="s">
        <v>750</v>
      </c>
      <c r="D138" s="255"/>
      <c r="E138" s="188"/>
      <c r="F138" s="255"/>
      <c r="G138" s="254"/>
      <c r="H138" s="278"/>
      <c r="I138" s="257"/>
      <c r="J138" s="258"/>
    </row>
    <row r="139" spans="1:10" ht="25.5">
      <c r="A139" s="188" t="s">
        <v>746</v>
      </c>
      <c r="B139" s="188" t="s">
        <v>751</v>
      </c>
      <c r="C139" s="188" t="s">
        <v>752</v>
      </c>
      <c r="D139" s="255"/>
      <c r="E139" s="188"/>
      <c r="F139" s="255"/>
      <c r="G139" s="254"/>
      <c r="H139" s="278"/>
      <c r="I139" s="257"/>
      <c r="J139" s="258"/>
    </row>
    <row r="140" spans="1:10" ht="25.5">
      <c r="A140" s="188" t="s">
        <v>753</v>
      </c>
      <c r="B140" s="188" t="s">
        <v>754</v>
      </c>
      <c r="C140" s="188" t="s">
        <v>755</v>
      </c>
      <c r="D140" s="254"/>
      <c r="E140" s="188"/>
      <c r="F140" s="283"/>
      <c r="G140" s="254"/>
      <c r="H140" s="279"/>
      <c r="I140" s="254"/>
      <c r="J140" s="254"/>
    </row>
    <row r="141" spans="1:10" ht="25.5">
      <c r="A141" s="188" t="s">
        <v>530</v>
      </c>
      <c r="B141" s="188" t="s">
        <v>756</v>
      </c>
      <c r="C141" s="188" t="s">
        <v>757</v>
      </c>
      <c r="D141" s="254"/>
      <c r="E141" s="188"/>
      <c r="F141" s="283"/>
      <c r="G141" s="254"/>
      <c r="H141" s="279"/>
      <c r="I141" s="254"/>
      <c r="J141" s="254"/>
    </row>
    <row r="142" spans="1:10" ht="25.5">
      <c r="A142" s="254" t="s">
        <v>758</v>
      </c>
      <c r="B142" s="188" t="s">
        <v>759</v>
      </c>
      <c r="C142" s="188" t="s">
        <v>760</v>
      </c>
      <c r="D142" s="254"/>
      <c r="E142" s="254"/>
      <c r="F142" s="254"/>
      <c r="G142" s="254"/>
      <c r="H142" s="254"/>
      <c r="I142" s="254"/>
      <c r="J142" s="254"/>
    </row>
    <row r="143" spans="1:10" ht="25.5">
      <c r="A143" s="254" t="s">
        <v>761</v>
      </c>
      <c r="B143" s="188" t="s">
        <v>762</v>
      </c>
      <c r="C143" s="188" t="s">
        <v>932</v>
      </c>
      <c r="D143" s="254"/>
      <c r="E143" s="254"/>
      <c r="F143" s="254"/>
      <c r="G143" s="254"/>
      <c r="H143" s="254"/>
      <c r="I143" s="254"/>
      <c r="J143" s="254"/>
    </row>
    <row r="144" spans="1:10" ht="25.5">
      <c r="A144" s="188" t="s">
        <v>746</v>
      </c>
      <c r="B144" s="188" t="s">
        <v>763</v>
      </c>
      <c r="C144" s="188" t="s">
        <v>140</v>
      </c>
      <c r="D144" s="254"/>
      <c r="E144" s="284"/>
      <c r="F144" s="284"/>
      <c r="G144" s="284"/>
      <c r="H144" s="284"/>
      <c r="I144" s="284"/>
      <c r="J144" s="284"/>
    </row>
    <row r="145" spans="1:10">
      <c r="A145" s="188" t="s">
        <v>746</v>
      </c>
      <c r="B145" s="188" t="s">
        <v>764</v>
      </c>
      <c r="C145" s="188" t="s">
        <v>140</v>
      </c>
      <c r="D145" s="285"/>
      <c r="E145" s="284"/>
      <c r="F145" s="284"/>
      <c r="G145" s="284"/>
      <c r="H145" s="284"/>
      <c r="I145" s="284"/>
      <c r="J145" s="284"/>
    </row>
    <row r="146" spans="1:10" ht="25.5">
      <c r="A146" s="188" t="s">
        <v>746</v>
      </c>
      <c r="B146" s="188" t="s">
        <v>765</v>
      </c>
      <c r="C146" s="188" t="s">
        <v>140</v>
      </c>
      <c r="D146" s="285"/>
      <c r="E146" s="284"/>
      <c r="F146" s="284"/>
      <c r="G146" s="284"/>
      <c r="H146" s="284"/>
      <c r="I146" s="284"/>
      <c r="J146" s="284"/>
    </row>
    <row r="147" spans="1:10" ht="25.5">
      <c r="A147" s="188" t="s">
        <v>746</v>
      </c>
      <c r="B147" s="188" t="s">
        <v>766</v>
      </c>
      <c r="C147" s="188" t="s">
        <v>140</v>
      </c>
      <c r="D147" s="76"/>
      <c r="E147" s="286"/>
      <c r="F147" s="286"/>
      <c r="G147" s="286"/>
      <c r="H147" s="286"/>
      <c r="I147" s="286"/>
      <c r="J147" s="286"/>
    </row>
    <row r="148" spans="1:10" ht="25.5">
      <c r="A148" s="188" t="s">
        <v>767</v>
      </c>
      <c r="B148" s="188" t="s">
        <v>768</v>
      </c>
      <c r="C148" s="188" t="s">
        <v>140</v>
      </c>
      <c r="D148" s="254"/>
      <c r="E148" s="287"/>
      <c r="F148" s="287"/>
      <c r="G148" s="287"/>
      <c r="H148" s="287"/>
      <c r="I148" s="287"/>
      <c r="J148" s="287"/>
    </row>
    <row r="149" spans="1:10" ht="25.5">
      <c r="A149" s="188" t="s">
        <v>733</v>
      </c>
      <c r="B149" s="188" t="s">
        <v>769</v>
      </c>
      <c r="C149" s="188" t="s">
        <v>140</v>
      </c>
      <c r="D149" s="285"/>
      <c r="E149" s="284"/>
      <c r="F149" s="284"/>
      <c r="G149" s="284"/>
      <c r="H149" s="284"/>
      <c r="I149" s="284"/>
      <c r="J149" s="284"/>
    </row>
    <row r="150" spans="1:10" ht="25.5">
      <c r="A150" s="188" t="s">
        <v>698</v>
      </c>
      <c r="B150" s="188" t="s">
        <v>770</v>
      </c>
      <c r="C150" s="188" t="s">
        <v>140</v>
      </c>
      <c r="D150" s="285"/>
      <c r="E150" s="284"/>
      <c r="F150" s="284"/>
      <c r="G150" s="284"/>
      <c r="H150" s="284"/>
      <c r="I150" s="284"/>
      <c r="J150" s="284"/>
    </row>
    <row r="151" spans="1:10" ht="38.25">
      <c r="A151" s="188" t="s">
        <v>771</v>
      </c>
      <c r="B151" s="188" t="s">
        <v>772</v>
      </c>
      <c r="C151" s="188" t="s">
        <v>140</v>
      </c>
      <c r="D151" s="285"/>
      <c r="E151" s="284"/>
      <c r="F151" s="284"/>
      <c r="G151" s="284"/>
      <c r="H151" s="284"/>
      <c r="I151" s="284"/>
      <c r="J151" s="284"/>
    </row>
    <row r="152" spans="1:10" ht="38.25">
      <c r="A152" s="188" t="s">
        <v>771</v>
      </c>
      <c r="B152" s="188" t="s">
        <v>773</v>
      </c>
      <c r="C152" s="254" t="s">
        <v>140</v>
      </c>
      <c r="D152" s="285"/>
      <c r="E152" s="284"/>
      <c r="F152" s="284"/>
      <c r="G152" s="284"/>
      <c r="H152" s="284"/>
      <c r="I152" s="284"/>
      <c r="J152" s="284"/>
    </row>
    <row r="153" spans="1:10" ht="25.5">
      <c r="A153" s="188" t="s">
        <v>774</v>
      </c>
      <c r="B153" s="188" t="s">
        <v>775</v>
      </c>
      <c r="C153" s="188" t="s">
        <v>776</v>
      </c>
      <c r="D153" s="255"/>
      <c r="E153" s="188"/>
      <c r="F153" s="255"/>
      <c r="G153" s="254"/>
      <c r="H153" s="278"/>
      <c r="I153" s="257"/>
      <c r="J153" s="258"/>
    </row>
    <row r="154" spans="1:10" ht="38.25">
      <c r="A154" s="188" t="s">
        <v>777</v>
      </c>
      <c r="B154" s="188" t="s">
        <v>778</v>
      </c>
      <c r="C154" s="188" t="s">
        <v>779</v>
      </c>
      <c r="D154" s="255"/>
      <c r="E154" s="188"/>
      <c r="F154" s="283"/>
      <c r="G154" s="254"/>
      <c r="H154" s="279"/>
      <c r="I154" s="257"/>
      <c r="J154" s="258"/>
    </row>
    <row r="155" spans="1:10">
      <c r="A155" s="254"/>
      <c r="B155" s="188"/>
      <c r="C155" s="254"/>
      <c r="D155" s="254"/>
      <c r="E155" s="254"/>
      <c r="F155" s="254"/>
      <c r="G155" s="254"/>
      <c r="H155" s="254"/>
      <c r="I155" s="254"/>
      <c r="J155" s="254"/>
    </row>
    <row r="156" spans="1:10">
      <c r="A156" s="188"/>
      <c r="B156" s="188"/>
      <c r="C156" s="188"/>
      <c r="D156" s="254"/>
      <c r="E156" s="188"/>
      <c r="F156" s="253"/>
      <c r="G156" s="254"/>
      <c r="H156" s="281"/>
      <c r="I156" s="257"/>
      <c r="J156" s="253"/>
    </row>
    <row r="157" spans="1:10">
      <c r="A157" s="188"/>
      <c r="B157" s="188"/>
      <c r="C157" s="188"/>
      <c r="D157" s="254"/>
      <c r="E157" s="188"/>
      <c r="F157" s="253"/>
      <c r="G157" s="254"/>
      <c r="H157" s="281"/>
      <c r="I157" s="257"/>
      <c r="J157" s="253"/>
    </row>
  </sheetData>
  <phoneticPr fontId="0" type="noConversion"/>
  <printOptions gridLinesSet="0"/>
  <pageMargins left="0.75" right="0.75" top="1.1399999999999999" bottom="1" header="0.5" footer="0.5"/>
  <pageSetup scale="80" orientation="landscape" r:id="rId1"/>
  <headerFooter alignWithMargins="0">
    <oddHeader>&amp;L0575-0194&amp;C&amp;"Arial,Bold"RD Consolidated Programs - ARRA Funding
7 CFR Part 3550, Direct Single Family Housing 
Loan and Grant Programs,
HB-1-3550 and HB-2-3550
&amp;RApril 2010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workbookViewId="0">
      <selection activeCell="A26" sqref="A26"/>
    </sheetView>
  </sheetViews>
  <sheetFormatPr defaultRowHeight="12.75"/>
  <cols>
    <col min="1" max="1" width="27.85546875" customWidth="1"/>
    <col min="2" max="2" width="33.140625" style="371" customWidth="1"/>
    <col min="3" max="3" width="7.85546875" customWidth="1"/>
    <col min="4" max="4" width="11.42578125" customWidth="1"/>
    <col min="5" max="5" width="10.140625" customWidth="1"/>
    <col min="6" max="6" width="10.5703125" customWidth="1"/>
    <col min="7" max="7" width="12.140625" style="371" customWidth="1"/>
    <col min="8" max="8" width="9.140625" style="371"/>
  </cols>
  <sheetData>
    <row r="1" spans="1:10">
      <c r="A1" s="294" t="s">
        <v>781</v>
      </c>
      <c r="B1" s="295"/>
      <c r="C1" s="296"/>
      <c r="D1" s="296"/>
      <c r="E1" s="295" t="s">
        <v>333</v>
      </c>
      <c r="F1" s="295" t="s">
        <v>334</v>
      </c>
      <c r="G1" s="294" t="s">
        <v>335</v>
      </c>
      <c r="H1" s="294" t="s">
        <v>336</v>
      </c>
      <c r="I1" s="295"/>
      <c r="J1" s="297" t="s">
        <v>298</v>
      </c>
    </row>
    <row r="2" spans="1:10">
      <c r="A2" s="298" t="s">
        <v>782</v>
      </c>
      <c r="B2" s="299"/>
      <c r="C2" s="300" t="s">
        <v>337</v>
      </c>
      <c r="D2" s="300" t="s">
        <v>335</v>
      </c>
      <c r="E2" s="300" t="s">
        <v>338</v>
      </c>
      <c r="F2" s="300" t="s">
        <v>339</v>
      </c>
      <c r="G2" s="298" t="s">
        <v>340</v>
      </c>
      <c r="H2" s="298" t="s">
        <v>341</v>
      </c>
      <c r="I2" s="300" t="s">
        <v>783</v>
      </c>
      <c r="J2" s="301" t="s">
        <v>784</v>
      </c>
    </row>
    <row r="3" spans="1:10" ht="13.5" thickBot="1">
      <c r="A3" s="302"/>
      <c r="B3" s="303" t="s">
        <v>194</v>
      </c>
      <c r="C3" s="304" t="s">
        <v>343</v>
      </c>
      <c r="D3" s="304" t="s">
        <v>785</v>
      </c>
      <c r="E3" s="304" t="s">
        <v>344</v>
      </c>
      <c r="F3" s="304" t="s">
        <v>345</v>
      </c>
      <c r="G3" s="302" t="s">
        <v>346</v>
      </c>
      <c r="H3" s="302" t="s">
        <v>347</v>
      </c>
      <c r="I3" s="304" t="s">
        <v>342</v>
      </c>
      <c r="J3" s="305" t="s">
        <v>348</v>
      </c>
    </row>
    <row r="4" spans="1:10" ht="13.5" thickBot="1">
      <c r="A4" s="306" t="s">
        <v>195</v>
      </c>
      <c r="B4" s="306" t="s">
        <v>196</v>
      </c>
      <c r="C4" s="306" t="s">
        <v>197</v>
      </c>
      <c r="D4" s="306" t="s">
        <v>198</v>
      </c>
      <c r="E4" s="306" t="s">
        <v>199</v>
      </c>
      <c r="F4" s="306" t="s">
        <v>200</v>
      </c>
      <c r="G4" s="306" t="s">
        <v>201</v>
      </c>
      <c r="H4" s="306" t="s">
        <v>202</v>
      </c>
      <c r="I4" s="307" t="s">
        <v>203</v>
      </c>
      <c r="J4" s="307" t="s">
        <v>204</v>
      </c>
    </row>
    <row r="5" spans="1:10" ht="10.5" customHeight="1">
      <c r="A5" s="308"/>
      <c r="B5" s="309"/>
      <c r="C5" s="308"/>
      <c r="D5" s="308"/>
      <c r="E5" s="308"/>
      <c r="F5" s="308"/>
      <c r="G5" s="308"/>
      <c r="H5" s="308"/>
    </row>
    <row r="6" spans="1:10" ht="19.899999999999999" customHeight="1">
      <c r="A6" s="145"/>
      <c r="B6" s="310" t="s">
        <v>786</v>
      </c>
      <c r="C6" s="145"/>
      <c r="D6" s="145"/>
      <c r="E6" s="145"/>
      <c r="F6" s="145"/>
      <c r="G6" s="311"/>
      <c r="H6" s="311"/>
    </row>
    <row r="7" spans="1:10" ht="12" customHeight="1" thickBot="1">
      <c r="A7" s="145"/>
      <c r="B7" s="312"/>
      <c r="C7" s="145"/>
      <c r="D7" s="145"/>
      <c r="E7" s="145"/>
      <c r="F7" s="145"/>
      <c r="G7" s="311"/>
      <c r="H7" s="311"/>
    </row>
    <row r="8" spans="1:10" s="206" customFormat="1" ht="19.899999999999999" customHeight="1">
      <c r="A8" s="313" t="s">
        <v>787</v>
      </c>
      <c r="B8" s="314" t="s">
        <v>788</v>
      </c>
      <c r="C8" s="315" t="s">
        <v>789</v>
      </c>
      <c r="D8" s="316">
        <v>176</v>
      </c>
      <c r="E8" s="319">
        <v>1</v>
      </c>
      <c r="F8" s="316">
        <f>E8*D8</f>
        <v>176</v>
      </c>
      <c r="G8" s="319">
        <v>3.5</v>
      </c>
      <c r="H8" s="339">
        <f>G8*F8</f>
        <v>616</v>
      </c>
      <c r="I8" s="320">
        <v>20</v>
      </c>
      <c r="J8" s="567">
        <f>I8*H8</f>
        <v>12320</v>
      </c>
    </row>
    <row r="9" spans="1:10" s="206" customFormat="1" ht="19.899999999999999" customHeight="1">
      <c r="A9" s="321" t="s">
        <v>790</v>
      </c>
      <c r="B9" s="322" t="s">
        <v>791</v>
      </c>
      <c r="C9" s="323" t="s">
        <v>792</v>
      </c>
      <c r="D9" s="324">
        <v>139</v>
      </c>
      <c r="E9" s="326">
        <v>1</v>
      </c>
      <c r="F9" s="344">
        <f>E9*D9</f>
        <v>139</v>
      </c>
      <c r="G9" s="326">
        <v>3</v>
      </c>
      <c r="H9" s="344">
        <f>G9*F9</f>
        <v>417</v>
      </c>
      <c r="I9" s="327">
        <v>20</v>
      </c>
      <c r="J9" s="571">
        <f>I9*H9</f>
        <v>8340</v>
      </c>
    </row>
    <row r="10" spans="1:10" s="206" customFormat="1" ht="19.899999999999999" customHeight="1">
      <c r="A10" s="321" t="s">
        <v>793</v>
      </c>
      <c r="B10" s="322" t="s">
        <v>794</v>
      </c>
      <c r="C10" s="323" t="s">
        <v>795</v>
      </c>
      <c r="D10" s="324">
        <v>413</v>
      </c>
      <c r="E10" s="328">
        <v>4</v>
      </c>
      <c r="F10" s="344">
        <f>E10*D10</f>
        <v>1652</v>
      </c>
      <c r="G10" s="328">
        <v>2</v>
      </c>
      <c r="H10" s="358">
        <f>G10*F10</f>
        <v>3304</v>
      </c>
      <c r="I10" s="329">
        <v>20</v>
      </c>
      <c r="J10" s="573">
        <f>I10*H10</f>
        <v>66080</v>
      </c>
    </row>
    <row r="11" spans="1:10" s="206" customFormat="1" ht="19.899999999999999" customHeight="1" thickBot="1">
      <c r="A11" s="330"/>
      <c r="B11" s="331" t="s">
        <v>796</v>
      </c>
      <c r="C11" s="332"/>
      <c r="D11" s="333">
        <v>574</v>
      </c>
      <c r="E11" s="332">
        <v>1</v>
      </c>
      <c r="F11" s="333">
        <f>E11*D11</f>
        <v>574</v>
      </c>
      <c r="G11" s="332">
        <v>2</v>
      </c>
      <c r="H11" s="349">
        <f>G11*F11</f>
        <v>1148</v>
      </c>
      <c r="I11" s="335">
        <v>20</v>
      </c>
      <c r="J11" s="572">
        <f>I11*H11</f>
        <v>22960</v>
      </c>
    </row>
    <row r="12" spans="1:10" s="206" customFormat="1" ht="15.75" customHeight="1" thickBot="1">
      <c r="A12" s="678"/>
      <c r="B12" s="679" t="s">
        <v>937</v>
      </c>
      <c r="C12" s="680"/>
      <c r="D12" s="681"/>
      <c r="E12" s="680"/>
      <c r="F12" s="683">
        <f>SUM(F8:F11)</f>
        <v>2541</v>
      </c>
      <c r="G12" s="680"/>
      <c r="H12" s="683">
        <f>SUM(H8:H11)</f>
        <v>5485</v>
      </c>
      <c r="I12" s="682"/>
      <c r="J12" s="689">
        <f>SUM(J8:J11)</f>
        <v>109700</v>
      </c>
    </row>
    <row r="13" spans="1:10" ht="19.899999999999999" customHeight="1">
      <c r="A13" s="145"/>
      <c r="B13" s="336" t="s">
        <v>797</v>
      </c>
      <c r="C13" s="308"/>
      <c r="D13" s="337"/>
      <c r="E13" s="308"/>
      <c r="F13" s="337"/>
      <c r="G13" s="308"/>
      <c r="H13" s="337"/>
      <c r="I13" s="145"/>
      <c r="J13" s="145"/>
    </row>
    <row r="14" spans="1:10" ht="12" customHeight="1" thickBot="1">
      <c r="A14" s="145"/>
      <c r="B14" s="336"/>
      <c r="C14" s="308"/>
      <c r="D14" s="337"/>
      <c r="E14" s="308"/>
      <c r="F14" s="337"/>
      <c r="G14" s="308"/>
      <c r="H14" s="337"/>
      <c r="I14" s="145"/>
      <c r="J14" s="145"/>
    </row>
    <row r="15" spans="1:10" s="192" customFormat="1" ht="19.899999999999999" customHeight="1">
      <c r="A15" s="338" t="s">
        <v>798</v>
      </c>
      <c r="B15" s="320" t="s">
        <v>799</v>
      </c>
      <c r="C15" s="319" t="s">
        <v>181</v>
      </c>
      <c r="D15" s="339">
        <v>75</v>
      </c>
      <c r="E15" s="319">
        <v>1</v>
      </c>
      <c r="F15" s="340">
        <f t="shared" ref="F15:F22" si="0">E15*D15</f>
        <v>75</v>
      </c>
      <c r="G15" s="341">
        <v>1</v>
      </c>
      <c r="H15" s="339">
        <f t="shared" ref="H15:H22" si="1">G15*F15</f>
        <v>75</v>
      </c>
      <c r="I15" s="320">
        <v>20</v>
      </c>
      <c r="J15" s="567">
        <f t="shared" ref="J15:J22" si="2">I15*H15</f>
        <v>1500</v>
      </c>
    </row>
    <row r="16" spans="1:10" s="192" customFormat="1" ht="19.899999999999999" customHeight="1">
      <c r="A16" s="342" t="s">
        <v>800</v>
      </c>
      <c r="B16" s="343" t="s">
        <v>801</v>
      </c>
      <c r="C16" s="328" t="s">
        <v>181</v>
      </c>
      <c r="D16" s="344">
        <v>188</v>
      </c>
      <c r="E16" s="328">
        <v>1</v>
      </c>
      <c r="F16" s="355">
        <f t="shared" si="0"/>
        <v>188</v>
      </c>
      <c r="G16" s="345">
        <v>1</v>
      </c>
      <c r="H16" s="344">
        <f t="shared" si="1"/>
        <v>188</v>
      </c>
      <c r="I16" s="329">
        <v>20</v>
      </c>
      <c r="J16" s="571">
        <f t="shared" si="2"/>
        <v>3760</v>
      </c>
    </row>
    <row r="17" spans="1:10" s="192" customFormat="1" ht="19.899999999999999" customHeight="1">
      <c r="A17" s="342" t="s">
        <v>802</v>
      </c>
      <c r="B17" s="343" t="s">
        <v>803</v>
      </c>
      <c r="C17" s="328" t="s">
        <v>181</v>
      </c>
      <c r="D17" s="344">
        <v>79</v>
      </c>
      <c r="E17" s="328">
        <v>1</v>
      </c>
      <c r="F17" s="355">
        <f t="shared" si="0"/>
        <v>79</v>
      </c>
      <c r="G17" s="345">
        <v>4</v>
      </c>
      <c r="H17" s="344">
        <f t="shared" si="1"/>
        <v>316</v>
      </c>
      <c r="I17" s="329">
        <v>50</v>
      </c>
      <c r="J17" s="571">
        <f t="shared" si="2"/>
        <v>15800</v>
      </c>
    </row>
    <row r="18" spans="1:10" s="192" customFormat="1" ht="19.899999999999999" customHeight="1">
      <c r="A18" s="342" t="s">
        <v>804</v>
      </c>
      <c r="B18" s="343" t="s">
        <v>805</v>
      </c>
      <c r="C18" s="328" t="s">
        <v>181</v>
      </c>
      <c r="D18" s="344">
        <v>79</v>
      </c>
      <c r="E18" s="328">
        <v>1</v>
      </c>
      <c r="F18" s="355">
        <f t="shared" si="0"/>
        <v>79</v>
      </c>
      <c r="G18" s="345">
        <v>4</v>
      </c>
      <c r="H18" s="344">
        <f t="shared" si="1"/>
        <v>316</v>
      </c>
      <c r="I18" s="329">
        <v>50</v>
      </c>
      <c r="J18" s="571">
        <f t="shared" si="2"/>
        <v>15800</v>
      </c>
    </row>
    <row r="19" spans="1:10" s="192" customFormat="1" ht="19.899999999999999" customHeight="1">
      <c r="A19" s="342" t="s">
        <v>806</v>
      </c>
      <c r="B19" s="343" t="s">
        <v>807</v>
      </c>
      <c r="C19" s="328" t="s">
        <v>181</v>
      </c>
      <c r="D19" s="344">
        <v>57</v>
      </c>
      <c r="E19" s="328">
        <v>1</v>
      </c>
      <c r="F19" s="355">
        <f t="shared" si="0"/>
        <v>57</v>
      </c>
      <c r="G19" s="345">
        <v>6</v>
      </c>
      <c r="H19" s="344">
        <f t="shared" si="1"/>
        <v>342</v>
      </c>
      <c r="I19" s="329">
        <v>20</v>
      </c>
      <c r="J19" s="571">
        <f t="shared" si="2"/>
        <v>6840</v>
      </c>
    </row>
    <row r="20" spans="1:10" s="192" customFormat="1" ht="19.899999999999999" customHeight="1">
      <c r="A20" s="342" t="s">
        <v>808</v>
      </c>
      <c r="B20" s="343" t="s">
        <v>809</v>
      </c>
      <c r="C20" s="328" t="s">
        <v>181</v>
      </c>
      <c r="D20" s="344">
        <v>79</v>
      </c>
      <c r="E20" s="328">
        <v>1</v>
      </c>
      <c r="F20" s="355">
        <f t="shared" si="0"/>
        <v>79</v>
      </c>
      <c r="G20" s="345">
        <v>2</v>
      </c>
      <c r="H20" s="344">
        <f t="shared" si="1"/>
        <v>158</v>
      </c>
      <c r="I20" s="329">
        <v>20</v>
      </c>
      <c r="J20" s="571">
        <f t="shared" si="2"/>
        <v>3160</v>
      </c>
    </row>
    <row r="21" spans="1:10" s="192" customFormat="1" ht="19.899999999999999" customHeight="1">
      <c r="A21" s="342" t="s">
        <v>808</v>
      </c>
      <c r="B21" s="343" t="s">
        <v>810</v>
      </c>
      <c r="C21" s="328" t="s">
        <v>181</v>
      </c>
      <c r="D21" s="344">
        <v>79</v>
      </c>
      <c r="E21" s="328">
        <v>4</v>
      </c>
      <c r="F21" s="359">
        <f t="shared" si="0"/>
        <v>316</v>
      </c>
      <c r="G21" s="345">
        <v>1</v>
      </c>
      <c r="H21" s="358">
        <f t="shared" si="1"/>
        <v>316</v>
      </c>
      <c r="I21" s="329">
        <v>20</v>
      </c>
      <c r="J21" s="573">
        <f t="shared" si="2"/>
        <v>6320</v>
      </c>
    </row>
    <row r="22" spans="1:10" s="192" customFormat="1" ht="19.899999999999999" customHeight="1" thickBot="1">
      <c r="A22" s="346" t="s">
        <v>811</v>
      </c>
      <c r="B22" s="347" t="s">
        <v>812</v>
      </c>
      <c r="C22" s="348" t="s">
        <v>181</v>
      </c>
      <c r="D22" s="349">
        <v>79</v>
      </c>
      <c r="E22" s="348">
        <v>1</v>
      </c>
      <c r="F22" s="566">
        <f t="shared" si="0"/>
        <v>79</v>
      </c>
      <c r="G22" s="350">
        <v>4</v>
      </c>
      <c r="H22" s="349">
        <f t="shared" si="1"/>
        <v>316</v>
      </c>
      <c r="I22" s="351">
        <v>25</v>
      </c>
      <c r="J22" s="572">
        <f t="shared" si="2"/>
        <v>7900</v>
      </c>
    </row>
    <row r="23" spans="1:10" s="192" customFormat="1" ht="13.5" thickBot="1">
      <c r="A23" s="362"/>
      <c r="B23" s="691" t="s">
        <v>938</v>
      </c>
      <c r="C23" s="364"/>
      <c r="D23" s="334"/>
      <c r="E23" s="364"/>
      <c r="F23" s="683">
        <f>SUM(F15:F22)</f>
        <v>952</v>
      </c>
      <c r="G23" s="684"/>
      <c r="H23" s="683">
        <f>SUM(H15:H22)</f>
        <v>2027</v>
      </c>
      <c r="I23" s="367"/>
      <c r="J23" s="689">
        <f>SUM(J15:J22)</f>
        <v>61080</v>
      </c>
    </row>
    <row r="24" spans="1:10" s="192" customFormat="1" ht="13.5" thickBot="1">
      <c r="A24" s="372"/>
      <c r="B24" s="570"/>
      <c r="C24" s="323"/>
      <c r="D24" s="324"/>
      <c r="E24" s="323"/>
      <c r="F24" s="324"/>
      <c r="G24" s="373"/>
      <c r="H24" s="324"/>
      <c r="I24" s="325"/>
      <c r="J24" s="685"/>
    </row>
    <row r="25" spans="1:10" s="192" customFormat="1" ht="13.5" thickBot="1">
      <c r="A25" s="362"/>
      <c r="B25" s="691" t="s">
        <v>815</v>
      </c>
      <c r="C25" s="364"/>
      <c r="D25" s="334"/>
      <c r="E25" s="364"/>
      <c r="F25" s="688">
        <f>SUM(F12+F23)</f>
        <v>3493</v>
      </c>
      <c r="G25" s="684"/>
      <c r="H25" s="688">
        <f>SUM(H12+H23)</f>
        <v>7512</v>
      </c>
      <c r="I25" s="367"/>
      <c r="J25" s="690">
        <f>SUM(J12+J23)</f>
        <v>170780</v>
      </c>
    </row>
    <row r="26" spans="1:10" s="192" customFormat="1" ht="30" customHeight="1">
      <c r="A26" s="352"/>
      <c r="B26" s="686" t="s">
        <v>813</v>
      </c>
      <c r="C26" s="326"/>
      <c r="D26" s="353"/>
      <c r="E26" s="326"/>
      <c r="F26" s="354"/>
      <c r="G26" s="687"/>
      <c r="H26" s="353"/>
      <c r="I26" s="327"/>
      <c r="J26" s="327"/>
    </row>
    <row r="27" spans="1:10" s="192" customFormat="1" ht="13.5" thickBot="1">
      <c r="A27" s="343"/>
      <c r="B27" s="356"/>
      <c r="C27" s="357"/>
      <c r="D27" s="358"/>
      <c r="E27" s="357"/>
      <c r="F27" s="359"/>
      <c r="G27" s="360"/>
      <c r="H27" s="358"/>
      <c r="I27" s="361"/>
      <c r="J27" s="361"/>
    </row>
    <row r="28" spans="1:10" s="192" customFormat="1" ht="30" customHeight="1" thickBot="1">
      <c r="A28" s="362" t="s">
        <v>814</v>
      </c>
      <c r="B28" s="363" t="s">
        <v>933</v>
      </c>
      <c r="C28" s="364" t="s">
        <v>934</v>
      </c>
      <c r="D28" s="334">
        <v>406</v>
      </c>
      <c r="E28" s="364">
        <v>1</v>
      </c>
      <c r="F28" s="365">
        <f>D28*E28</f>
        <v>406</v>
      </c>
      <c r="G28" s="366">
        <v>3</v>
      </c>
      <c r="H28" s="334">
        <f>F28*G28</f>
        <v>1218</v>
      </c>
      <c r="I28" s="367">
        <v>20</v>
      </c>
      <c r="J28" s="565">
        <f>H28*I28</f>
        <v>24360</v>
      </c>
    </row>
    <row r="29" spans="1:10" s="192" customFormat="1">
      <c r="A29" s="368" t="s">
        <v>26</v>
      </c>
      <c r="B29" s="368"/>
      <c r="C29" s="328"/>
      <c r="D29" s="344"/>
      <c r="E29" s="328"/>
      <c r="F29" s="344"/>
      <c r="G29" s="369"/>
      <c r="H29" s="344"/>
      <c r="I29" s="370"/>
      <c r="J29" s="370"/>
    </row>
  </sheetData>
  <phoneticPr fontId="0" type="noConversion"/>
  <printOptions horizontalCentered="1" verticalCentered="1" gridLines="1"/>
  <pageMargins left="0.25" right="0.25" top="0.5" bottom="0.5" header="0.25" footer="0.25"/>
  <pageSetup scale="97" orientation="landscape" horizontalDpi="4294967293" verticalDpi="300" r:id="rId1"/>
  <headerFooter alignWithMargins="0">
    <oddHeader>&amp;L&amp;12 0575-0194&amp;C&amp;"Arial,Bold"&amp;12RD Consolidated Programs - ARRA Funding 
7 CFR 1942-C, Fire and Rescue Loans &amp;R&amp;12April 2010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J54" sqref="J54"/>
    </sheetView>
  </sheetViews>
  <sheetFormatPr defaultRowHeight="12.75"/>
  <cols>
    <col min="1" max="1" width="18.5703125" style="442" customWidth="1"/>
    <col min="2" max="2" width="25.7109375" style="442" customWidth="1"/>
    <col min="3" max="3" width="15" style="442" customWidth="1"/>
    <col min="4" max="4" width="9.85546875" style="442" customWidth="1"/>
    <col min="5" max="5" width="13" style="443" customWidth="1"/>
    <col min="6" max="6" width="11.7109375" customWidth="1"/>
    <col min="7" max="7" width="11.7109375" style="444" customWidth="1"/>
    <col min="8" max="8" width="9.7109375" style="374" customWidth="1"/>
    <col min="9" max="9" width="9.28515625" style="442" customWidth="1"/>
    <col min="10" max="10" width="13.28515625" customWidth="1"/>
  </cols>
  <sheetData>
    <row r="1" spans="1:10" ht="60">
      <c r="A1" s="375" t="s">
        <v>193</v>
      </c>
      <c r="B1" s="376" t="s">
        <v>194</v>
      </c>
      <c r="C1" s="375" t="s">
        <v>830</v>
      </c>
      <c r="D1" s="375" t="s">
        <v>831</v>
      </c>
      <c r="E1" s="375" t="s">
        <v>832</v>
      </c>
      <c r="F1" s="375" t="s">
        <v>833</v>
      </c>
      <c r="G1" s="377" t="s">
        <v>834</v>
      </c>
      <c r="H1" s="378" t="s">
        <v>835</v>
      </c>
      <c r="I1" s="375" t="s">
        <v>836</v>
      </c>
      <c r="J1" s="379" t="s">
        <v>837</v>
      </c>
    </row>
    <row r="2" spans="1:10">
      <c r="A2" s="380" t="s">
        <v>195</v>
      </c>
      <c r="B2" s="380" t="s">
        <v>196</v>
      </c>
      <c r="C2" s="380" t="s">
        <v>197</v>
      </c>
      <c r="D2" s="380" t="s">
        <v>198</v>
      </c>
      <c r="E2" s="381" t="s">
        <v>199</v>
      </c>
      <c r="F2" s="380" t="s">
        <v>200</v>
      </c>
      <c r="G2" s="382" t="s">
        <v>201</v>
      </c>
      <c r="H2" s="383" t="s">
        <v>202</v>
      </c>
      <c r="I2" s="380" t="s">
        <v>203</v>
      </c>
      <c r="J2" s="317" t="s">
        <v>204</v>
      </c>
    </row>
    <row r="3" spans="1:10">
      <c r="A3" s="664"/>
      <c r="B3" s="318"/>
      <c r="C3" s="318"/>
      <c r="D3" s="318"/>
      <c r="E3" s="384"/>
      <c r="F3" s="385"/>
      <c r="G3" s="386"/>
      <c r="H3" s="387"/>
      <c r="I3" s="318"/>
      <c r="J3" s="667"/>
    </row>
    <row r="4" spans="1:10" ht="15.75">
      <c r="A4" s="665" t="s">
        <v>906</v>
      </c>
      <c r="B4" s="388"/>
      <c r="C4" s="388"/>
      <c r="D4" s="388"/>
      <c r="E4" s="389"/>
      <c r="F4" s="390"/>
      <c r="G4" s="391"/>
      <c r="H4" s="392"/>
      <c r="I4" s="388"/>
      <c r="J4" s="668"/>
    </row>
    <row r="5" spans="1:10" s="398" customFormat="1">
      <c r="A5" s="666"/>
      <c r="B5" s="393"/>
      <c r="C5" s="393"/>
      <c r="D5" s="393"/>
      <c r="E5" s="394"/>
      <c r="F5" s="395"/>
      <c r="G5" s="396"/>
      <c r="H5" s="397"/>
      <c r="I5" s="393"/>
      <c r="J5" s="669"/>
    </row>
    <row r="6" spans="1:10" ht="30" customHeight="1">
      <c r="A6" s="574" t="s">
        <v>838</v>
      </c>
      <c r="B6" s="577" t="s">
        <v>839</v>
      </c>
      <c r="C6" s="579" t="s">
        <v>840</v>
      </c>
      <c r="D6" s="580">
        <v>1783</v>
      </c>
      <c r="E6" s="581">
        <v>17.72</v>
      </c>
      <c r="F6" s="594">
        <f>SUM(D6*E6)</f>
        <v>31594.76</v>
      </c>
      <c r="G6" s="582">
        <v>0.17</v>
      </c>
      <c r="H6" s="594">
        <f>SUM(F6*G6)</f>
        <v>5371.1091999999999</v>
      </c>
      <c r="I6" s="583">
        <v>21.39</v>
      </c>
      <c r="J6" s="596">
        <f>H6*I6</f>
        <v>114888.025788</v>
      </c>
    </row>
    <row r="7" spans="1:10" s="79" customFormat="1" ht="30" customHeight="1">
      <c r="A7" s="574" t="s">
        <v>841</v>
      </c>
      <c r="B7" s="577" t="s">
        <v>842</v>
      </c>
      <c r="C7" s="579" t="s">
        <v>843</v>
      </c>
      <c r="D7" s="580">
        <v>1783</v>
      </c>
      <c r="E7" s="581">
        <v>2.4700000000000002</v>
      </c>
      <c r="F7" s="594">
        <f t="shared" ref="F7:F15" si="0">SUM(D7*E7)</f>
        <v>4404.01</v>
      </c>
      <c r="G7" s="582">
        <v>0.5</v>
      </c>
      <c r="H7" s="594">
        <f>SUM(F7*G7)</f>
        <v>2202.0050000000001</v>
      </c>
      <c r="I7" s="583">
        <v>21.39</v>
      </c>
      <c r="J7" s="596">
        <f t="shared" ref="J7:J15" si="1">H7*I7</f>
        <v>47100.88695</v>
      </c>
    </row>
    <row r="8" spans="1:10" ht="19.899999999999999" customHeight="1">
      <c r="A8" s="575"/>
      <c r="B8" s="578"/>
      <c r="C8" s="584" t="s">
        <v>844</v>
      </c>
      <c r="D8" s="585">
        <v>1783</v>
      </c>
      <c r="E8" s="586">
        <v>15.25</v>
      </c>
      <c r="F8" s="594">
        <f t="shared" si="0"/>
        <v>27190.75</v>
      </c>
      <c r="G8" s="587">
        <v>0.5</v>
      </c>
      <c r="H8" s="594">
        <f t="shared" ref="H8:H15" si="2">SUM(F8*G8)</f>
        <v>13595.375</v>
      </c>
      <c r="I8" s="588">
        <v>21.39</v>
      </c>
      <c r="J8" s="596">
        <f t="shared" si="1"/>
        <v>290805.07124999998</v>
      </c>
    </row>
    <row r="9" spans="1:10" ht="19.899999999999999" customHeight="1">
      <c r="A9" s="574" t="s">
        <v>845</v>
      </c>
      <c r="B9" s="577" t="s">
        <v>846</v>
      </c>
      <c r="C9" s="589" t="s">
        <v>181</v>
      </c>
      <c r="D9" s="590">
        <v>10</v>
      </c>
      <c r="E9" s="586">
        <v>1</v>
      </c>
      <c r="F9" s="594">
        <f t="shared" si="0"/>
        <v>10</v>
      </c>
      <c r="G9" s="591">
        <v>0.5</v>
      </c>
      <c r="H9" s="594">
        <f t="shared" si="2"/>
        <v>5</v>
      </c>
      <c r="I9" s="592">
        <v>21.39</v>
      </c>
      <c r="J9" s="596">
        <f t="shared" si="1"/>
        <v>106.95</v>
      </c>
    </row>
    <row r="10" spans="1:10" s="79" customFormat="1" ht="30" customHeight="1">
      <c r="A10" s="576" t="s">
        <v>847</v>
      </c>
      <c r="B10" s="578" t="s">
        <v>848</v>
      </c>
      <c r="C10" s="579" t="s">
        <v>849</v>
      </c>
      <c r="D10" s="593">
        <v>1206</v>
      </c>
      <c r="E10" s="581">
        <v>4</v>
      </c>
      <c r="F10" s="594">
        <f t="shared" si="0"/>
        <v>4824</v>
      </c>
      <c r="G10" s="582">
        <v>0.25</v>
      </c>
      <c r="H10" s="594">
        <f t="shared" si="2"/>
        <v>1206</v>
      </c>
      <c r="I10" s="583">
        <v>21.39</v>
      </c>
      <c r="J10" s="596">
        <f t="shared" si="1"/>
        <v>25796.34</v>
      </c>
    </row>
    <row r="11" spans="1:10" s="399" customFormat="1" ht="30" customHeight="1">
      <c r="A11" s="574" t="s">
        <v>850</v>
      </c>
      <c r="B11" s="577" t="s">
        <v>851</v>
      </c>
      <c r="C11" s="579" t="s">
        <v>849</v>
      </c>
      <c r="D11" s="593">
        <v>351</v>
      </c>
      <c r="E11" s="581">
        <v>1</v>
      </c>
      <c r="F11" s="594">
        <f t="shared" si="0"/>
        <v>351</v>
      </c>
      <c r="G11" s="582">
        <v>0.5</v>
      </c>
      <c r="H11" s="594">
        <f t="shared" si="2"/>
        <v>175.5</v>
      </c>
      <c r="I11" s="583">
        <v>21.39</v>
      </c>
      <c r="J11" s="596">
        <f t="shared" si="1"/>
        <v>3753.9450000000002</v>
      </c>
    </row>
    <row r="12" spans="1:10" s="79" customFormat="1" ht="19.899999999999999" customHeight="1">
      <c r="A12" s="574" t="s">
        <v>852</v>
      </c>
      <c r="B12" s="577" t="s">
        <v>853</v>
      </c>
      <c r="C12" s="579" t="s">
        <v>181</v>
      </c>
      <c r="D12" s="593">
        <v>2892</v>
      </c>
      <c r="E12" s="586">
        <v>1</v>
      </c>
      <c r="F12" s="594">
        <f t="shared" si="0"/>
        <v>2892</v>
      </c>
      <c r="G12" s="582">
        <v>1</v>
      </c>
      <c r="H12" s="594">
        <f t="shared" si="2"/>
        <v>2892</v>
      </c>
      <c r="I12" s="583">
        <v>21.39</v>
      </c>
      <c r="J12" s="596">
        <f t="shared" si="1"/>
        <v>61859.880000000005</v>
      </c>
    </row>
    <row r="13" spans="1:10" ht="19.899999999999999" customHeight="1">
      <c r="A13" s="574" t="s">
        <v>854</v>
      </c>
      <c r="B13" s="577" t="s">
        <v>855</v>
      </c>
      <c r="C13" s="579" t="s">
        <v>181</v>
      </c>
      <c r="D13" s="580">
        <v>3638</v>
      </c>
      <c r="E13" s="586">
        <v>1</v>
      </c>
      <c r="F13" s="594">
        <f t="shared" si="0"/>
        <v>3638</v>
      </c>
      <c r="G13" s="582">
        <v>1</v>
      </c>
      <c r="H13" s="594">
        <f t="shared" si="2"/>
        <v>3638</v>
      </c>
      <c r="I13" s="583">
        <v>21.39</v>
      </c>
      <c r="J13" s="596">
        <f t="shared" si="1"/>
        <v>77816.820000000007</v>
      </c>
    </row>
    <row r="14" spans="1:10" ht="19.899999999999999" customHeight="1">
      <c r="A14" s="574" t="s">
        <v>856</v>
      </c>
      <c r="B14" s="577" t="s">
        <v>857</v>
      </c>
      <c r="C14" s="579" t="s">
        <v>181</v>
      </c>
      <c r="D14" s="580">
        <v>2</v>
      </c>
      <c r="E14" s="581">
        <v>1</v>
      </c>
      <c r="F14" s="594">
        <f t="shared" si="0"/>
        <v>2</v>
      </c>
      <c r="G14" s="582">
        <v>0.5</v>
      </c>
      <c r="H14" s="594">
        <f t="shared" si="2"/>
        <v>1</v>
      </c>
      <c r="I14" s="583">
        <v>21.39</v>
      </c>
      <c r="J14" s="596">
        <f t="shared" si="1"/>
        <v>21.39</v>
      </c>
    </row>
    <row r="15" spans="1:10" ht="30" customHeight="1">
      <c r="A15" s="574" t="s">
        <v>858</v>
      </c>
      <c r="B15" s="577" t="s">
        <v>859</v>
      </c>
      <c r="C15" s="579" t="s">
        <v>181</v>
      </c>
      <c r="D15" s="580">
        <v>180</v>
      </c>
      <c r="E15" s="581">
        <v>1</v>
      </c>
      <c r="F15" s="594">
        <f t="shared" si="0"/>
        <v>180</v>
      </c>
      <c r="G15" s="582">
        <v>0.17</v>
      </c>
      <c r="H15" s="594">
        <f t="shared" si="2"/>
        <v>30.6</v>
      </c>
      <c r="I15" s="583">
        <v>21.39</v>
      </c>
      <c r="J15" s="596">
        <f t="shared" si="1"/>
        <v>654.53399999999999</v>
      </c>
    </row>
    <row r="16" spans="1:10" ht="10.15" customHeight="1" thickBot="1">
      <c r="A16" s="628"/>
      <c r="B16" s="629"/>
      <c r="C16" s="630"/>
      <c r="D16" s="631"/>
      <c r="E16" s="632"/>
      <c r="F16" s="633"/>
      <c r="G16" s="621"/>
      <c r="H16" s="633"/>
      <c r="I16" s="634"/>
      <c r="J16" s="635"/>
    </row>
    <row r="17" spans="1:11" s="401" customFormat="1" ht="19.899999999999999" customHeight="1" thickTop="1" thickBot="1">
      <c r="A17" s="623" t="s">
        <v>860</v>
      </c>
      <c r="B17" s="624"/>
      <c r="C17" s="624"/>
      <c r="D17" s="625"/>
      <c r="E17" s="662">
        <f>SUM(E6:E15)</f>
        <v>45.44</v>
      </c>
      <c r="F17" s="625">
        <f>SUM(F6:F15)</f>
        <v>75086.51999999999</v>
      </c>
      <c r="G17" s="626">
        <f>SUM(G4:G15)</f>
        <v>5.09</v>
      </c>
      <c r="H17" s="625">
        <f>SUM(H6:H15)</f>
        <v>29116.589199999999</v>
      </c>
      <c r="I17" s="624"/>
      <c r="J17" s="627">
        <f>SUM(J6:J15)</f>
        <v>622803.84298800013</v>
      </c>
      <c r="K17" s="400"/>
    </row>
    <row r="18" spans="1:11" ht="13.5" thickTop="1">
      <c r="A18"/>
      <c r="B18"/>
      <c r="C18"/>
      <c r="D18"/>
      <c r="E18" s="402"/>
      <c r="G18" s="403"/>
      <c r="I18"/>
    </row>
    <row r="19" spans="1:11" ht="60">
      <c r="A19" s="375" t="s">
        <v>193</v>
      </c>
      <c r="B19" s="376" t="s">
        <v>194</v>
      </c>
      <c r="C19" s="375" t="s">
        <v>830</v>
      </c>
      <c r="D19" s="375" t="s">
        <v>831</v>
      </c>
      <c r="E19" s="375" t="s">
        <v>832</v>
      </c>
      <c r="F19" s="375" t="s">
        <v>833</v>
      </c>
      <c r="G19" s="377" t="s">
        <v>834</v>
      </c>
      <c r="H19" s="378" t="s">
        <v>835</v>
      </c>
      <c r="I19" s="375" t="s">
        <v>836</v>
      </c>
      <c r="J19" s="379" t="s">
        <v>837</v>
      </c>
    </row>
    <row r="20" spans="1:11">
      <c r="A20" s="380" t="s">
        <v>195</v>
      </c>
      <c r="B20" s="380" t="s">
        <v>196</v>
      </c>
      <c r="C20" s="380" t="s">
        <v>197</v>
      </c>
      <c r="D20" s="380" t="s">
        <v>198</v>
      </c>
      <c r="E20" s="381" t="s">
        <v>199</v>
      </c>
      <c r="F20" s="380" t="s">
        <v>200</v>
      </c>
      <c r="G20" s="382" t="s">
        <v>201</v>
      </c>
      <c r="H20" s="383" t="s">
        <v>202</v>
      </c>
      <c r="I20" s="380" t="s">
        <v>203</v>
      </c>
      <c r="J20" s="317" t="s">
        <v>204</v>
      </c>
    </row>
    <row r="21" spans="1:11">
      <c r="A21" s="672"/>
      <c r="B21" s="404"/>
      <c r="C21" s="404"/>
      <c r="D21" s="404"/>
      <c r="E21" s="405"/>
      <c r="F21" s="404"/>
      <c r="G21" s="406"/>
      <c r="H21" s="407"/>
      <c r="I21" s="404"/>
      <c r="J21" s="670"/>
    </row>
    <row r="22" spans="1:11" ht="15.75">
      <c r="A22" s="665" t="s">
        <v>907</v>
      </c>
      <c r="B22" s="388"/>
      <c r="C22" s="388"/>
      <c r="D22" s="388"/>
      <c r="E22" s="389"/>
      <c r="F22" s="390"/>
      <c r="G22" s="391"/>
      <c r="H22" s="392"/>
      <c r="I22" s="388"/>
      <c r="J22" s="668"/>
    </row>
    <row r="23" spans="1:11">
      <c r="A23" s="673"/>
      <c r="B23" s="388"/>
      <c r="C23" s="388"/>
      <c r="D23" s="388"/>
      <c r="E23" s="389"/>
      <c r="F23" s="390"/>
      <c r="G23" s="391"/>
      <c r="H23" s="392"/>
      <c r="I23" s="388"/>
      <c r="J23" s="671"/>
    </row>
    <row r="24" spans="1:11" ht="30" customHeight="1">
      <c r="A24" s="604" t="s">
        <v>861</v>
      </c>
      <c r="B24" s="619" t="s">
        <v>862</v>
      </c>
      <c r="C24" s="589" t="s">
        <v>863</v>
      </c>
      <c r="D24" s="590">
        <v>1783</v>
      </c>
      <c r="E24" s="597">
        <v>13.6</v>
      </c>
      <c r="F24" s="614">
        <f t="shared" ref="F24:F35" si="3">SUM(D24*E24)</f>
        <v>24248.799999999999</v>
      </c>
      <c r="G24" s="591">
        <v>0.25</v>
      </c>
      <c r="H24" s="614">
        <f t="shared" ref="H24:H35" si="4">SUM(F24*G24)</f>
        <v>6062.2</v>
      </c>
      <c r="I24" s="592">
        <v>21.39</v>
      </c>
      <c r="J24" s="617">
        <f t="shared" ref="J24:J35" si="5">H24*I24</f>
        <v>129670.458</v>
      </c>
    </row>
    <row r="25" spans="1:11" ht="19.899999999999999" customHeight="1">
      <c r="A25" s="575"/>
      <c r="B25" s="578"/>
      <c r="C25" s="622" t="s">
        <v>864</v>
      </c>
      <c r="D25" s="585">
        <v>20</v>
      </c>
      <c r="E25" s="598">
        <v>1</v>
      </c>
      <c r="F25" s="616">
        <f t="shared" si="3"/>
        <v>20</v>
      </c>
      <c r="G25" s="587">
        <v>0.25</v>
      </c>
      <c r="H25" s="616">
        <f t="shared" si="4"/>
        <v>5</v>
      </c>
      <c r="I25" s="600">
        <v>21.39</v>
      </c>
      <c r="J25" s="618">
        <f t="shared" si="5"/>
        <v>106.95</v>
      </c>
    </row>
    <row r="26" spans="1:11" ht="19.899999999999999" customHeight="1">
      <c r="A26" s="575"/>
      <c r="B26" s="578"/>
      <c r="C26" s="622" t="s">
        <v>865</v>
      </c>
      <c r="D26" s="606">
        <v>4</v>
      </c>
      <c r="E26" s="586">
        <v>1</v>
      </c>
      <c r="F26" s="615">
        <f t="shared" si="3"/>
        <v>4</v>
      </c>
      <c r="G26" s="599">
        <v>0.25</v>
      </c>
      <c r="H26" s="615">
        <f t="shared" si="4"/>
        <v>1</v>
      </c>
      <c r="I26" s="588">
        <v>21.39</v>
      </c>
      <c r="J26" s="595">
        <f t="shared" si="5"/>
        <v>21.39</v>
      </c>
    </row>
    <row r="27" spans="1:11" ht="40.15" customHeight="1">
      <c r="A27" s="604" t="s">
        <v>866</v>
      </c>
      <c r="B27" s="619" t="s">
        <v>867</v>
      </c>
      <c r="C27" s="589" t="s">
        <v>868</v>
      </c>
      <c r="D27" s="606">
        <v>135</v>
      </c>
      <c r="E27" s="586">
        <v>1</v>
      </c>
      <c r="F27" s="594">
        <f t="shared" si="3"/>
        <v>135</v>
      </c>
      <c r="G27" s="599">
        <v>4</v>
      </c>
      <c r="H27" s="594">
        <f t="shared" si="4"/>
        <v>540</v>
      </c>
      <c r="I27" s="588">
        <v>21.39</v>
      </c>
      <c r="J27" s="596">
        <f t="shared" si="5"/>
        <v>11550.6</v>
      </c>
    </row>
    <row r="28" spans="1:11" ht="30" customHeight="1">
      <c r="A28" s="574" t="s">
        <v>869</v>
      </c>
      <c r="B28" s="577" t="s">
        <v>870</v>
      </c>
      <c r="C28" s="579" t="s">
        <v>871</v>
      </c>
      <c r="D28" s="580">
        <v>240</v>
      </c>
      <c r="E28" s="581">
        <v>17.420000000000002</v>
      </c>
      <c r="F28" s="594">
        <f t="shared" si="3"/>
        <v>4180.8</v>
      </c>
      <c r="G28" s="582">
        <v>1</v>
      </c>
      <c r="H28" s="594">
        <f t="shared" si="4"/>
        <v>4180.8</v>
      </c>
      <c r="I28" s="583">
        <v>21.39</v>
      </c>
      <c r="J28" s="596">
        <f t="shared" si="5"/>
        <v>89427.312000000005</v>
      </c>
    </row>
    <row r="29" spans="1:11" ht="19.899999999999999" customHeight="1">
      <c r="A29" s="574" t="s">
        <v>872</v>
      </c>
      <c r="B29" s="619" t="s">
        <v>873</v>
      </c>
      <c r="C29" s="589" t="s">
        <v>874</v>
      </c>
      <c r="D29" s="580">
        <v>1783</v>
      </c>
      <c r="E29" s="581">
        <v>19.489999999999998</v>
      </c>
      <c r="F29" s="594">
        <f t="shared" si="3"/>
        <v>34750.67</v>
      </c>
      <c r="G29" s="582">
        <v>0.5</v>
      </c>
      <c r="H29" s="594">
        <f t="shared" si="4"/>
        <v>17375.334999999999</v>
      </c>
      <c r="I29" s="583">
        <v>21.39</v>
      </c>
      <c r="J29" s="596">
        <f t="shared" si="5"/>
        <v>371658.41564999998</v>
      </c>
    </row>
    <row r="30" spans="1:11" s="79" customFormat="1" ht="30" customHeight="1">
      <c r="A30" s="604" t="s">
        <v>875</v>
      </c>
      <c r="B30" s="619" t="s">
        <v>876</v>
      </c>
      <c r="C30" s="589" t="s">
        <v>877</v>
      </c>
      <c r="D30" s="585">
        <v>1783</v>
      </c>
      <c r="E30" s="598">
        <v>18.61</v>
      </c>
      <c r="F30" s="594">
        <f t="shared" si="3"/>
        <v>33181.629999999997</v>
      </c>
      <c r="G30" s="587">
        <v>0.33</v>
      </c>
      <c r="H30" s="594">
        <f t="shared" si="4"/>
        <v>10949.937899999999</v>
      </c>
      <c r="I30" s="601">
        <v>19.57</v>
      </c>
      <c r="J30" s="596">
        <f t="shared" si="5"/>
        <v>214290.28470299998</v>
      </c>
    </row>
    <row r="31" spans="1:11" ht="30" customHeight="1">
      <c r="A31" s="574" t="s">
        <v>878</v>
      </c>
      <c r="B31" s="577" t="s">
        <v>879</v>
      </c>
      <c r="C31" s="579" t="s">
        <v>880</v>
      </c>
      <c r="D31" s="580">
        <v>1783</v>
      </c>
      <c r="E31" s="581">
        <v>17.72</v>
      </c>
      <c r="F31" s="594">
        <f t="shared" si="3"/>
        <v>31594.76</v>
      </c>
      <c r="G31" s="582">
        <v>1</v>
      </c>
      <c r="H31" s="594">
        <f t="shared" si="4"/>
        <v>31594.76</v>
      </c>
      <c r="I31" s="583">
        <v>21.39</v>
      </c>
      <c r="J31" s="596">
        <f t="shared" si="5"/>
        <v>675811.91639999999</v>
      </c>
    </row>
    <row r="32" spans="1:11" s="79" customFormat="1" ht="19.899999999999999" customHeight="1">
      <c r="A32" s="576" t="s">
        <v>881</v>
      </c>
      <c r="B32" s="620" t="s">
        <v>882</v>
      </c>
      <c r="C32" s="584" t="s">
        <v>883</v>
      </c>
      <c r="D32" s="606">
        <v>1783</v>
      </c>
      <c r="E32" s="581">
        <v>17.72</v>
      </c>
      <c r="F32" s="594">
        <f t="shared" si="3"/>
        <v>31594.76</v>
      </c>
      <c r="G32" s="599">
        <v>0.08</v>
      </c>
      <c r="H32" s="594">
        <f t="shared" si="4"/>
        <v>2527.5807999999997</v>
      </c>
      <c r="I32" s="583">
        <v>21.39</v>
      </c>
      <c r="J32" s="596">
        <f t="shared" si="5"/>
        <v>54064.953311999998</v>
      </c>
    </row>
    <row r="33" spans="1:10" s="399" customFormat="1" ht="40.15" customHeight="1">
      <c r="A33" s="574" t="s">
        <v>884</v>
      </c>
      <c r="B33" s="577" t="s">
        <v>885</v>
      </c>
      <c r="C33" s="579" t="s">
        <v>886</v>
      </c>
      <c r="D33" s="593">
        <v>0</v>
      </c>
      <c r="E33" s="581">
        <v>0</v>
      </c>
      <c r="F33" s="594">
        <f t="shared" si="3"/>
        <v>0</v>
      </c>
      <c r="G33" s="582">
        <v>0</v>
      </c>
      <c r="H33" s="594">
        <f t="shared" si="4"/>
        <v>0</v>
      </c>
      <c r="I33" s="583">
        <v>0</v>
      </c>
      <c r="J33" s="596">
        <f t="shared" si="5"/>
        <v>0</v>
      </c>
    </row>
    <row r="34" spans="1:10" s="399" customFormat="1" ht="30" customHeight="1">
      <c r="A34" s="604" t="s">
        <v>884</v>
      </c>
      <c r="B34" s="619" t="s">
        <v>887</v>
      </c>
      <c r="C34" s="589" t="s">
        <v>888</v>
      </c>
      <c r="D34" s="607">
        <v>25</v>
      </c>
      <c r="E34" s="597">
        <v>1</v>
      </c>
      <c r="F34" s="614">
        <f t="shared" si="3"/>
        <v>25</v>
      </c>
      <c r="G34" s="591">
        <v>0.17</v>
      </c>
      <c r="H34" s="614">
        <f t="shared" si="4"/>
        <v>4.25</v>
      </c>
      <c r="I34" s="592">
        <v>19.57</v>
      </c>
      <c r="J34" s="617">
        <f t="shared" si="5"/>
        <v>83.172499999999999</v>
      </c>
    </row>
    <row r="35" spans="1:10" s="79" customFormat="1" ht="19.899999999999999" customHeight="1">
      <c r="A35" s="576"/>
      <c r="B35" s="408"/>
      <c r="C35" s="584" t="s">
        <v>889</v>
      </c>
      <c r="D35" s="606">
        <v>25</v>
      </c>
      <c r="E35" s="586">
        <v>1</v>
      </c>
      <c r="F35" s="615">
        <f t="shared" si="3"/>
        <v>25</v>
      </c>
      <c r="G35" s="587">
        <v>0.5</v>
      </c>
      <c r="H35" s="615">
        <f t="shared" si="4"/>
        <v>12.5</v>
      </c>
      <c r="I35" s="588">
        <v>21.39</v>
      </c>
      <c r="J35" s="595">
        <f t="shared" si="5"/>
        <v>267.375</v>
      </c>
    </row>
    <row r="36" spans="1:10" s="79" customFormat="1" ht="10.15" customHeight="1" thickBot="1">
      <c r="A36" s="628"/>
      <c r="B36" s="643"/>
      <c r="C36" s="644"/>
      <c r="D36" s="645"/>
      <c r="E36" s="632"/>
      <c r="F36" s="633"/>
      <c r="G36" s="621"/>
      <c r="H36" s="633"/>
      <c r="I36" s="634"/>
      <c r="J36" s="635"/>
    </row>
    <row r="37" spans="1:10" s="409" customFormat="1" ht="19.899999999999999" customHeight="1" thickTop="1" thickBot="1">
      <c r="A37" s="636" t="s">
        <v>890</v>
      </c>
      <c r="B37" s="637"/>
      <c r="C37" s="638"/>
      <c r="D37" s="639"/>
      <c r="E37" s="663">
        <f>SUM(E24:E35)</f>
        <v>109.56</v>
      </c>
      <c r="F37" s="640">
        <f>SUM(F24:F35)</f>
        <v>159760.41999999998</v>
      </c>
      <c r="G37" s="626">
        <f>SUM(G24:G35)</f>
        <v>8.33</v>
      </c>
      <c r="H37" s="640">
        <f>SUM(H24:H35)</f>
        <v>73253.363699999987</v>
      </c>
      <c r="I37" s="641"/>
      <c r="J37" s="642">
        <f>J55</f>
        <v>1546952.8275649999</v>
      </c>
    </row>
    <row r="38" spans="1:10" s="417" customFormat="1" ht="13.5" thickTop="1">
      <c r="A38" s="410"/>
      <c r="B38" s="411"/>
      <c r="C38" s="412"/>
      <c r="D38" s="413"/>
      <c r="E38" s="414"/>
      <c r="F38" s="415"/>
      <c r="G38" s="416"/>
      <c r="H38" s="415"/>
      <c r="J38" s="418"/>
    </row>
    <row r="39" spans="1:10" s="417" customFormat="1" ht="60">
      <c r="A39" s="375" t="s">
        <v>193</v>
      </c>
      <c r="B39" s="376" t="s">
        <v>194</v>
      </c>
      <c r="C39" s="375" t="s">
        <v>830</v>
      </c>
      <c r="D39" s="375" t="s">
        <v>831</v>
      </c>
      <c r="E39" s="375" t="s">
        <v>832</v>
      </c>
      <c r="F39" s="375" t="s">
        <v>833</v>
      </c>
      <c r="G39" s="377" t="s">
        <v>834</v>
      </c>
      <c r="H39" s="378" t="s">
        <v>835</v>
      </c>
      <c r="I39" s="375" t="s">
        <v>836</v>
      </c>
      <c r="J39" s="379" t="s">
        <v>837</v>
      </c>
    </row>
    <row r="40" spans="1:10" s="417" customFormat="1">
      <c r="A40" s="380" t="s">
        <v>195</v>
      </c>
      <c r="B40" s="380" t="s">
        <v>196</v>
      </c>
      <c r="C40" s="380" t="s">
        <v>197</v>
      </c>
      <c r="D40" s="380" t="s">
        <v>198</v>
      </c>
      <c r="E40" s="381" t="s">
        <v>199</v>
      </c>
      <c r="F40" s="380" t="s">
        <v>200</v>
      </c>
      <c r="G40" s="382" t="s">
        <v>201</v>
      </c>
      <c r="H40" s="383" t="s">
        <v>202</v>
      </c>
      <c r="I40" s="380" t="s">
        <v>203</v>
      </c>
      <c r="J40" s="317" t="s">
        <v>204</v>
      </c>
    </row>
    <row r="41" spans="1:10" s="417" customFormat="1">
      <c r="A41" s="672"/>
      <c r="B41" s="404"/>
      <c r="C41" s="404"/>
      <c r="D41" s="404"/>
      <c r="E41" s="405"/>
      <c r="F41" s="404"/>
      <c r="G41" s="406"/>
      <c r="H41" s="407"/>
      <c r="I41" s="404"/>
      <c r="J41" s="670"/>
    </row>
    <row r="42" spans="1:10" s="417" customFormat="1" ht="15.75">
      <c r="A42" s="665" t="s">
        <v>908</v>
      </c>
      <c r="B42" s="388"/>
      <c r="C42" s="388"/>
      <c r="D42" s="388"/>
      <c r="E42" s="389"/>
      <c r="F42" s="390"/>
      <c r="G42" s="391"/>
      <c r="H42" s="392"/>
      <c r="I42" s="388"/>
      <c r="J42" s="668"/>
    </row>
    <row r="43" spans="1:10" s="417" customFormat="1">
      <c r="A43" s="673"/>
      <c r="B43" s="388"/>
      <c r="C43" s="388"/>
      <c r="D43" s="388"/>
      <c r="E43" s="389"/>
      <c r="F43" s="390"/>
      <c r="G43" s="391"/>
      <c r="H43" s="392"/>
      <c r="I43" s="388"/>
      <c r="J43" s="671"/>
    </row>
    <row r="44" spans="1:10" s="419" customFormat="1" ht="34.9" customHeight="1">
      <c r="A44" s="574" t="s">
        <v>891</v>
      </c>
      <c r="B44" s="577" t="s">
        <v>892</v>
      </c>
      <c r="C44" s="579" t="s">
        <v>893</v>
      </c>
      <c r="D44" s="580">
        <v>546</v>
      </c>
      <c r="E44" s="581">
        <v>1</v>
      </c>
      <c r="F44" s="594">
        <f>SUM(D44*E44)</f>
        <v>546</v>
      </c>
      <c r="G44" s="582">
        <v>0.1</v>
      </c>
      <c r="H44" s="594">
        <f>SUM(F44*G44)</f>
        <v>54.6</v>
      </c>
      <c r="I44" s="583">
        <v>21.39</v>
      </c>
      <c r="J44" s="596">
        <f>H44*I44</f>
        <v>1167.894</v>
      </c>
    </row>
    <row r="45" spans="1:10" s="419" customFormat="1" ht="34.9" customHeight="1">
      <c r="A45" s="574" t="s">
        <v>894</v>
      </c>
      <c r="B45" s="577" t="s">
        <v>895</v>
      </c>
      <c r="C45" s="579" t="s">
        <v>896</v>
      </c>
      <c r="D45" s="580">
        <v>546</v>
      </c>
      <c r="E45" s="581">
        <v>1</v>
      </c>
      <c r="F45" s="594">
        <f>SUM(D45*E45)</f>
        <v>546</v>
      </c>
      <c r="G45" s="582">
        <v>0.1</v>
      </c>
      <c r="H45" s="594">
        <f>SUM(F45*G45)</f>
        <v>54.6</v>
      </c>
      <c r="I45" s="583">
        <v>21.39</v>
      </c>
      <c r="J45" s="596">
        <f>H45*I45</f>
        <v>1167.894</v>
      </c>
    </row>
    <row r="46" spans="1:10" s="419" customFormat="1" ht="34.9" customHeight="1">
      <c r="A46" s="574" t="s">
        <v>897</v>
      </c>
      <c r="B46" s="577" t="s">
        <v>898</v>
      </c>
      <c r="C46" s="579" t="s">
        <v>899</v>
      </c>
      <c r="D46" s="580">
        <v>1783</v>
      </c>
      <c r="E46" s="581">
        <v>2</v>
      </c>
      <c r="F46" s="594">
        <f>SUM(D46*E46)</f>
        <v>3566</v>
      </c>
      <c r="G46" s="582">
        <v>0.25</v>
      </c>
      <c r="H46" s="594">
        <f>SUM(F46*G46)</f>
        <v>891.5</v>
      </c>
      <c r="I46" s="583">
        <v>21.39</v>
      </c>
      <c r="J46" s="596">
        <f>H46*I46</f>
        <v>19069.185000000001</v>
      </c>
    </row>
    <row r="47" spans="1:10" s="420" customFormat="1" ht="34.9" customHeight="1" thickBot="1">
      <c r="A47" s="605" t="s">
        <v>900</v>
      </c>
      <c r="B47" s="602" t="s">
        <v>901</v>
      </c>
      <c r="C47" s="603" t="s">
        <v>902</v>
      </c>
      <c r="D47" s="608">
        <v>1783</v>
      </c>
      <c r="E47" s="609">
        <v>1</v>
      </c>
      <c r="F47" s="611">
        <f>SUM(D47*E47)</f>
        <v>1783</v>
      </c>
      <c r="G47" s="610">
        <v>0.25</v>
      </c>
      <c r="H47" s="611">
        <f>SUM(F47*G47)</f>
        <v>445.75</v>
      </c>
      <c r="I47" s="612">
        <v>21.39</v>
      </c>
      <c r="J47" s="613">
        <f>H47*I47</f>
        <v>9534.5925000000007</v>
      </c>
    </row>
    <row r="48" spans="1:10" s="417" customFormat="1" ht="19.899999999999999" customHeight="1" thickTop="1" thickBot="1">
      <c r="A48" s="636"/>
      <c r="B48" s="637"/>
      <c r="C48" s="638"/>
      <c r="D48" s="639"/>
      <c r="E48" s="663">
        <f>SUM(E44:E47)</f>
        <v>5</v>
      </c>
      <c r="F48" s="640">
        <f>SUM(F44:F47)</f>
        <v>6441</v>
      </c>
      <c r="G48" s="626">
        <f>SUM(G44:G47)</f>
        <v>0.7</v>
      </c>
      <c r="H48" s="640">
        <f>SUM(H44:H47)</f>
        <v>1446.45</v>
      </c>
      <c r="I48" s="641"/>
      <c r="J48" s="642">
        <f>SUM(J44:J47)</f>
        <v>30939.565500000004</v>
      </c>
    </row>
    <row r="49" spans="1:10" s="417" customFormat="1" ht="13.5" thickTop="1">
      <c r="A49" s="410"/>
      <c r="B49" s="411"/>
      <c r="C49" s="412"/>
      <c r="D49" s="413"/>
      <c r="E49" s="414"/>
      <c r="F49" s="415"/>
      <c r="G49" s="416"/>
      <c r="H49" s="415"/>
      <c r="J49" s="418"/>
    </row>
    <row r="50" spans="1:10" s="417" customFormat="1" ht="13.5" thickBot="1">
      <c r="A50" s="410"/>
      <c r="B50" s="411"/>
      <c r="C50" s="412"/>
      <c r="D50" s="413"/>
      <c r="E50" s="414"/>
      <c r="F50" s="415"/>
      <c r="G50" s="416"/>
      <c r="H50" s="415"/>
      <c r="J50" s="418"/>
    </row>
    <row r="51" spans="1:10" s="431" customFormat="1" ht="18.75" thickBot="1">
      <c r="A51" s="421" t="s">
        <v>903</v>
      </c>
      <c r="B51" s="422"/>
      <c r="C51" s="423"/>
      <c r="D51" s="424"/>
      <c r="E51" s="425"/>
      <c r="F51" s="426"/>
      <c r="G51" s="427"/>
      <c r="H51" s="428"/>
      <c r="I51" s="429"/>
      <c r="J51" s="430"/>
    </row>
    <row r="52" spans="1:10" s="438" customFormat="1" ht="60">
      <c r="A52" s="432" t="s">
        <v>193</v>
      </c>
      <c r="B52" s="433" t="s">
        <v>194</v>
      </c>
      <c r="C52" s="434" t="s">
        <v>830</v>
      </c>
      <c r="D52" s="434" t="s">
        <v>831</v>
      </c>
      <c r="E52" s="434" t="s">
        <v>832</v>
      </c>
      <c r="F52" s="434" t="s">
        <v>833</v>
      </c>
      <c r="G52" s="435" t="s">
        <v>834</v>
      </c>
      <c r="H52" s="436" t="s">
        <v>835</v>
      </c>
      <c r="I52" s="434" t="s">
        <v>836</v>
      </c>
      <c r="J52" s="437" t="s">
        <v>837</v>
      </c>
    </row>
    <row r="53" spans="1:10">
      <c r="A53" s="439" t="s">
        <v>195</v>
      </c>
      <c r="B53" s="380" t="s">
        <v>196</v>
      </c>
      <c r="C53" s="380" t="s">
        <v>197</v>
      </c>
      <c r="D53" s="380" t="s">
        <v>198</v>
      </c>
      <c r="E53" s="381" t="s">
        <v>199</v>
      </c>
      <c r="F53" s="380" t="s">
        <v>200</v>
      </c>
      <c r="G53" s="382" t="s">
        <v>201</v>
      </c>
      <c r="H53" s="383" t="s">
        <v>202</v>
      </c>
      <c r="I53" s="380" t="s">
        <v>203</v>
      </c>
      <c r="J53" s="440" t="s">
        <v>204</v>
      </c>
    </row>
    <row r="54" spans="1:10" s="417" customFormat="1" ht="19.899999999999999" customHeight="1">
      <c r="A54" s="445"/>
      <c r="B54" s="654" t="s">
        <v>860</v>
      </c>
      <c r="C54" s="446"/>
      <c r="D54" s="447"/>
      <c r="E54" s="446">
        <f>SUM(E6:E15)</f>
        <v>45.44</v>
      </c>
      <c r="F54" s="646">
        <f>SUM(F17)</f>
        <v>75086.51999999999</v>
      </c>
      <c r="G54" s="448">
        <f>SUM(G6:G15)</f>
        <v>5.09</v>
      </c>
      <c r="H54" s="647">
        <f>SUM(H17)</f>
        <v>29116.589199999999</v>
      </c>
      <c r="I54" s="449"/>
      <c r="J54" s="658">
        <f>SUM(J6:J15)</f>
        <v>622803.84298800013</v>
      </c>
    </row>
    <row r="55" spans="1:10" s="417" customFormat="1" ht="19.899999999999999" customHeight="1">
      <c r="A55" s="450"/>
      <c r="B55" s="655" t="s">
        <v>890</v>
      </c>
      <c r="C55" s="451"/>
      <c r="D55" s="452"/>
      <c r="E55" s="453">
        <f>SUM(E24:E35)</f>
        <v>109.56</v>
      </c>
      <c r="F55" s="647">
        <f>SUM(F37)</f>
        <v>159760.41999999998</v>
      </c>
      <c r="G55" s="454">
        <f>SUM(G24:G35)</f>
        <v>8.33</v>
      </c>
      <c r="H55" s="647">
        <f>SUM(H37)</f>
        <v>73253.363699999987</v>
      </c>
      <c r="I55" s="455"/>
      <c r="J55" s="659">
        <f>SUM(J24:J35)</f>
        <v>1546952.8275649999</v>
      </c>
    </row>
    <row r="56" spans="1:10" s="417" customFormat="1" ht="19.899999999999999" customHeight="1" thickBot="1">
      <c r="A56" s="456"/>
      <c r="B56" s="656" t="s">
        <v>904</v>
      </c>
      <c r="C56" s="457"/>
      <c r="D56" s="458"/>
      <c r="E56" s="457">
        <f>SUM(E44:E47)</f>
        <v>5</v>
      </c>
      <c r="F56" s="648"/>
      <c r="G56" s="459">
        <f>SUM(G44:G47)</f>
        <v>0.7</v>
      </c>
      <c r="H56" s="650">
        <v>0</v>
      </c>
      <c r="I56" s="460"/>
      <c r="J56" s="660">
        <f>SUM(J44:J47)</f>
        <v>30939.565500000004</v>
      </c>
    </row>
    <row r="57" spans="1:10" s="441" customFormat="1" ht="19.899999999999999" customHeight="1" thickTop="1" thickBot="1">
      <c r="A57" s="461"/>
      <c r="B57" s="657" t="s">
        <v>905</v>
      </c>
      <c r="C57" s="462"/>
      <c r="D57" s="463"/>
      <c r="E57" s="652">
        <f>SUM(E54:E56)</f>
        <v>160</v>
      </c>
      <c r="F57" s="649">
        <f>SUM(F54:F56)</f>
        <v>234846.93999999997</v>
      </c>
      <c r="G57" s="653">
        <f>SUM(G54:G56)</f>
        <v>14.12</v>
      </c>
      <c r="H57" s="651">
        <f>SUM(H54:H56)</f>
        <v>102369.95289999999</v>
      </c>
      <c r="I57" s="464"/>
      <c r="J57" s="661">
        <f>SUM(J55,J54)</f>
        <v>2169756.6705530002</v>
      </c>
    </row>
  </sheetData>
  <phoneticPr fontId="0" type="noConversion"/>
  <printOptions horizontalCentered="1"/>
  <pageMargins left="0.22" right="0.22" top="1.25" bottom="0" header="0.25" footer="0.22"/>
  <pageSetup scale="95" orientation="landscape" horizontalDpi="4294967292" verticalDpi="4294967292" r:id="rId1"/>
  <headerFooter alignWithMargins="0">
    <oddHeader>&amp;L&amp;12 0575-0194&amp;C&amp;"Arial,Bold"&amp;12RD Consolidated Programs - ARRA Funding  
7 CFR PART 1980-D
SECTION 502 GUARANTEED RURAL HOUSING PROGRAM&amp;R&amp;12April 2010</oddHeader>
    <oddFooter>&amp;RPage &amp;P</oddFooter>
  </headerFooter>
  <rowBreaks count="2" manualBreakCount="2">
    <brk id="17" max="16383" man="1"/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TOTALS</vt:lpstr>
      <vt:lpstr>0572-0121</vt:lpstr>
      <vt:lpstr>0570-0022</vt:lpstr>
      <vt:lpstr>0575-0173</vt:lpstr>
      <vt:lpstr>0575-0015</vt:lpstr>
      <vt:lpstr>0575-0172</vt:lpstr>
      <vt:lpstr>0575-0120</vt:lpstr>
      <vt:lpstr>0575-0078</vt:lpstr>
      <vt:lpstr>'0570-0022'!Print_Area</vt:lpstr>
      <vt:lpstr>'0572-0121'!Print_Area</vt:lpstr>
      <vt:lpstr>'0575-0015'!Print_Area</vt:lpstr>
      <vt:lpstr>'0575-0078'!Print_Area</vt:lpstr>
      <vt:lpstr>'0570-0022'!Print_Titles</vt:lpstr>
      <vt:lpstr>'0572-0121'!Print_Titles</vt:lpstr>
      <vt:lpstr>'0575-0015'!Print_Titles</vt:lpstr>
      <vt:lpstr>'0575-0120'!Print_Titles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2010-04-29T20:40:46Z</cp:lastPrinted>
  <dcterms:created xsi:type="dcterms:W3CDTF">1999-05-21T13:07:41Z</dcterms:created>
  <dcterms:modified xsi:type="dcterms:W3CDTF">2010-04-29T20:42:01Z</dcterms:modified>
</cp:coreProperties>
</file>