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5480" windowHeight="6225" activeTab="1"/>
  </bookViews>
  <sheets>
    <sheet name="TABLE 1" sheetId="1" r:id="rId1"/>
    <sheet name="TABLE 2" sheetId="2" r:id="rId2"/>
  </sheets>
  <definedNames>
    <definedName name="_xlnm.Print_Area" localSheetId="0">'TABLE 1'!$A$1:$L$67</definedName>
  </definedNames>
  <calcPr fullCalcOnLoad="1"/>
</workbook>
</file>

<file path=xl/sharedStrings.xml><?xml version="1.0" encoding="utf-8"?>
<sst xmlns="http://schemas.openxmlformats.org/spreadsheetml/2006/main" count="161" uniqueCount="110">
  <si>
    <t>N/A</t>
  </si>
  <si>
    <t>Assumptions:</t>
  </si>
  <si>
    <t>Table 1:</t>
  </si>
  <si>
    <t>REPORTING/RECORDKEEPING REQUIREMENT</t>
  </si>
  <si>
    <t>1.  APPLICATIONS</t>
  </si>
  <si>
    <t>2.  SURVEY AND STUDIES</t>
  </si>
  <si>
    <t>A.  Read Instructions</t>
  </si>
  <si>
    <t>B.  Required Activities</t>
  </si>
  <si>
    <t>C.  Create Information</t>
  </si>
  <si>
    <t>D.  Gather Existing Information</t>
  </si>
  <si>
    <t>Total Reporting Hours by Labor Category</t>
  </si>
  <si>
    <t>TOTAL REPORTING BURDEN</t>
  </si>
  <si>
    <t>Hours</t>
  </si>
  <si>
    <t>B.  Plan Activities</t>
  </si>
  <si>
    <t>C.  Implement Activities</t>
  </si>
  <si>
    <t>TOTAL RECORDKEEPING BURDEN</t>
  </si>
  <si>
    <t>TOTAL ANNUAL BURDEN</t>
  </si>
  <si>
    <t xml:space="preserve">Table 2: </t>
  </si>
  <si>
    <t xml:space="preserve">(A)
EPA Hours per Occurence  (Technical hours)        </t>
  </si>
  <si>
    <t xml:space="preserve">(B)
Number of Occurences per Plant per Year </t>
  </si>
  <si>
    <t xml:space="preserve">(C)
EPA Hours per Year
(C=A x B)          </t>
  </si>
  <si>
    <t xml:space="preserve">(E)            Technical Hours per Year                @ $46.22   (E=C x D)        </t>
  </si>
  <si>
    <t xml:space="preserve">(F)
Management Hours per Year 
 @ $62.27
(F= E x 0.05)        </t>
  </si>
  <si>
    <t xml:space="preserve">(G)
Clerical Hours per Year
@ $25.01
(G= E x 0.1)        </t>
  </si>
  <si>
    <t>TOTAL ANNUAL HOURS</t>
  </si>
  <si>
    <t xml:space="preserve">(A)
Respondent Hours
per Occurrence
(Technical hours)        </t>
  </si>
  <si>
    <t xml:space="preserve">(B)
Number of
Occurences
per Respondent
per Year                        </t>
  </si>
  <si>
    <t xml:space="preserve">(C)
Hours
per Respondent
per Year
(C=A x B)          </t>
  </si>
  <si>
    <t>5.  RECORDKEEPING REQUIREMENTS</t>
  </si>
  <si>
    <t>Performance test report</t>
  </si>
  <si>
    <t>------------------------Included in 4E----------------------------</t>
  </si>
  <si>
    <t>Notification of actual startup</t>
  </si>
  <si>
    <r>
      <t>c</t>
    </r>
    <r>
      <rPr>
        <sz val="10"/>
        <rFont val="Times New Roman"/>
        <family val="1"/>
      </rPr>
      <t xml:space="preserve">  Sources are required to conduct performance tests using Methods 306 or 306A of Appendix A, or the California Air Resources Board (CARB) Method 425, as an alternative, Method 306B, and alternate methods if the method has been validated using Method 301 of Appendix A. </t>
    </r>
  </si>
  <si>
    <r>
      <t>d</t>
    </r>
    <r>
      <rPr>
        <sz val="10"/>
        <rFont val="Times New Roman"/>
        <family val="1"/>
      </rPr>
      <t xml:space="preserve">  Sources are required to follow work practice standards at composite-mesh-pad (CMP) systems, packed-bed scrubbers (PBS), PBS/CMP systems, fiber-bed mist eliminators, and other air pollution control devices not listed in the rule, as well as monitoring operational parameters (i.e., pressure drop for composite mesh pad systems and fiber bed mist eliminators; pressure drop and velocity pressure for packed bed scrubbers, surface tension for wetting agents, or the appropriate parameter for an alternative control option) and monitoring equipment.</t>
    </r>
  </si>
  <si>
    <r>
      <t>e</t>
    </r>
    <r>
      <rPr>
        <sz val="10"/>
        <rFont val="Times New Roman"/>
        <family val="1"/>
      </rPr>
      <t xml:space="preserve">  We have assumed that all existing sources are in compliance with the initial rule requirements.</t>
    </r>
  </si>
  <si>
    <r>
      <t>l</t>
    </r>
    <r>
      <rPr>
        <sz val="10"/>
        <rFont val="Times New Roman"/>
        <family val="1"/>
      </rPr>
      <t xml:space="preserve">  We have assumed that sources will not elect to use foam blankets because the rule requires them to do compliance testing.  If sources elect to use foam blankets, the reduced monitoring schedule will required them to monitor once every 8 hours, per 16-hour day, five days a week, 50 weeks per year per operating schedule.  If the source is on a normal monitoring schedule it will be required to monitor once every hour, per 16-hour day, five days a week, 50 weeks per year per operating schedule. </t>
    </r>
  </si>
  <si>
    <r>
      <t>c</t>
    </r>
    <r>
      <rPr>
        <sz val="10"/>
        <rFont val="Times New Roman"/>
        <family val="1"/>
      </rPr>
      <t xml:space="preserve">  Assumes that all existing sources are in compliance with the initial rule requirements. </t>
    </r>
  </si>
  <si>
    <t xml:space="preserve">Annual Respondent Burden and Cost for NESHAP for Chromium Emissions from Hard and Decorative Chromium Electroplating and Chromium Anodizing Tanks </t>
  </si>
  <si>
    <t>3.  ACQUISITION, INSTALLATION, AND UTILIZATION OF TECHNOLOGY AND SYSTEMS</t>
  </si>
  <si>
    <t>4. REPORTING REQUIREMENTS</t>
  </si>
  <si>
    <r>
      <t>(D)
Number of
Respondents 
per Year</t>
    </r>
    <r>
      <rPr>
        <vertAlign val="superscript"/>
        <sz val="10"/>
        <rFont val="Arial"/>
        <family val="2"/>
      </rPr>
      <t xml:space="preserve">a  </t>
    </r>
    <r>
      <rPr>
        <sz val="10"/>
        <rFont val="Arial"/>
        <family val="2"/>
      </rPr>
      <t xml:space="preserve">                </t>
    </r>
  </si>
  <si>
    <r>
      <t xml:space="preserve">
Total
Labor Costs
per Year </t>
    </r>
    <r>
      <rPr>
        <vertAlign val="superscript"/>
        <sz val="10"/>
        <rFont val="Arial"/>
        <family val="2"/>
      </rPr>
      <t>b</t>
    </r>
    <r>
      <rPr>
        <sz val="10"/>
        <rFont val="Arial"/>
        <family val="2"/>
      </rPr>
      <t xml:space="preserve">               </t>
    </r>
  </si>
  <si>
    <t>------------------------Included in 4E---------------------------</t>
  </si>
  <si>
    <r>
      <t xml:space="preserve">Monitoring of operations equipment </t>
    </r>
    <r>
      <rPr>
        <vertAlign val="superscript"/>
        <sz val="10"/>
        <rFont val="Arial"/>
        <family val="2"/>
      </rPr>
      <t>d</t>
    </r>
  </si>
  <si>
    <t>------------------------Included in 5E---------------------------</t>
  </si>
  <si>
    <t>------------------------Included in 4B and 5E----------------------------</t>
  </si>
  <si>
    <r>
      <t xml:space="preserve">E.  Write Report </t>
    </r>
    <r>
      <rPr>
        <vertAlign val="superscript"/>
        <sz val="10"/>
        <rFont val="Arial"/>
        <family val="2"/>
      </rPr>
      <t>a,e</t>
    </r>
  </si>
  <si>
    <t xml:space="preserve">Notification of compliance status </t>
  </si>
  <si>
    <t>Notification of  performance test</t>
  </si>
  <si>
    <t>Operation and maintenance  plan</t>
  </si>
  <si>
    <r>
      <t>Annual compliance status  reports for area sources</t>
    </r>
    <r>
      <rPr>
        <vertAlign val="superscript"/>
        <sz val="10"/>
        <rFont val="Arial"/>
        <family val="2"/>
      </rPr>
      <t xml:space="preserve"> f</t>
    </r>
  </si>
  <si>
    <r>
      <t xml:space="preserve">Semiannual compliance status reports for major sources </t>
    </r>
    <r>
      <rPr>
        <vertAlign val="superscript"/>
        <sz val="10"/>
        <rFont val="Arial"/>
        <family val="2"/>
      </rPr>
      <t>h</t>
    </r>
  </si>
  <si>
    <r>
      <t xml:space="preserve">Quarterly compliance status reports for major sources </t>
    </r>
    <r>
      <rPr>
        <vertAlign val="superscript"/>
        <sz val="10"/>
        <rFont val="Arial"/>
        <family val="2"/>
      </rPr>
      <t>g,h</t>
    </r>
  </si>
  <si>
    <t>------------------------Included in 4A----------------------------</t>
  </si>
  <si>
    <t>------------------------Included in 4B----------------------------</t>
  </si>
  <si>
    <t>D.  Develop Record System</t>
  </si>
  <si>
    <t xml:space="preserve">E.  Time to Enter and Transmit Information  </t>
  </si>
  <si>
    <t>Records of monitoring:</t>
  </si>
  <si>
    <r>
      <t xml:space="preserve"> - Composite mesh pad/packed scrubber </t>
    </r>
    <r>
      <rPr>
        <vertAlign val="superscript"/>
        <sz val="10"/>
        <rFont val="Arial"/>
        <family val="2"/>
      </rPr>
      <t>i</t>
    </r>
  </si>
  <si>
    <r>
      <t xml:space="preserve"> - Wetting agents (normal schedule) </t>
    </r>
    <r>
      <rPr>
        <vertAlign val="superscript"/>
        <sz val="10"/>
        <rFont val="Arial"/>
        <family val="2"/>
      </rPr>
      <t>j,k</t>
    </r>
  </si>
  <si>
    <r>
      <t xml:space="preserve"> - Wetting agents (reduced frequency schedule) </t>
    </r>
    <r>
      <rPr>
        <vertAlign val="superscript"/>
        <sz val="10"/>
        <rFont val="Arial"/>
        <family val="2"/>
      </rPr>
      <t>j,k</t>
    </r>
  </si>
  <si>
    <r>
      <t xml:space="preserve"> - Foam Blankets (normal schedule) </t>
    </r>
    <r>
      <rPr>
        <vertAlign val="superscript"/>
        <sz val="10"/>
        <rFont val="Arial"/>
        <family val="2"/>
      </rPr>
      <t>l</t>
    </r>
  </si>
  <si>
    <r>
      <t xml:space="preserve"> - Foam Blankets (reduced frequency schedule) </t>
    </r>
    <r>
      <rPr>
        <vertAlign val="superscript"/>
        <sz val="10"/>
        <rFont val="Arial"/>
        <family val="2"/>
      </rPr>
      <t>l</t>
    </r>
  </si>
  <si>
    <t xml:space="preserve"> - Excess emissions</t>
  </si>
  <si>
    <r>
      <t xml:space="preserve">Records of operations: </t>
    </r>
    <r>
      <rPr>
        <vertAlign val="superscript"/>
        <sz val="10"/>
        <rFont val="Arial"/>
        <family val="2"/>
      </rPr>
      <t>m</t>
    </r>
  </si>
  <si>
    <t xml:space="preserve"> - Operation and maintenance</t>
  </si>
  <si>
    <t xml:space="preserve"> - Cumulative rectifier capacity</t>
  </si>
  <si>
    <r>
      <t xml:space="preserve"> - Records of trivalent chromium bath purchases </t>
    </r>
    <r>
      <rPr>
        <vertAlign val="superscript"/>
        <sz val="10"/>
        <rFont val="Arial"/>
        <family val="2"/>
      </rPr>
      <t>n</t>
    </r>
  </si>
  <si>
    <t>F. Time to train personnel</t>
  </si>
  <si>
    <t>G. Time for Audits</t>
  </si>
  <si>
    <r>
      <t>b</t>
    </r>
    <r>
      <rPr>
        <sz val="10"/>
        <rFont val="Times New Roman"/>
        <family val="1"/>
      </rPr>
      <t xml:space="preserve">  This cost is based on the following hourly labor rates times a 1.6 benefits multiplication factor to account for government overhead expenses: $62.27 for Managerial (GS-13, Step 5, $38.92 x 1.6), $46.22 for Technical (GS-12, Step 1, $28.88 x 1.6) and $25.01 Clerical (GS-6, Step 3, $15.63 x 1.6).  These rates are from the Office of Personnel Management (OPM) "2009 General Schedule" which excludes locality rates of pay.</t>
    </r>
  </si>
  <si>
    <t>Quarterly compliance status reports for major sources</t>
  </si>
  <si>
    <r>
      <t xml:space="preserve">Notification of Compliance Status </t>
    </r>
    <r>
      <rPr>
        <vertAlign val="superscript"/>
        <sz val="10"/>
        <rFont val="Arial"/>
        <family val="2"/>
      </rPr>
      <t>c</t>
    </r>
  </si>
  <si>
    <r>
      <t xml:space="preserve">Request to reduce report frequency </t>
    </r>
    <r>
      <rPr>
        <vertAlign val="superscript"/>
        <sz val="10"/>
        <rFont val="Arial"/>
        <family val="2"/>
      </rPr>
      <t>g</t>
    </r>
  </si>
  <si>
    <r>
      <t xml:space="preserve">
Costs per Year  </t>
    </r>
    <r>
      <rPr>
        <vertAlign val="superscript"/>
        <sz val="10"/>
        <rFont val="Arial"/>
        <family val="2"/>
      </rPr>
      <t>b</t>
    </r>
  </si>
  <si>
    <r>
      <t xml:space="preserve">(D)
Plants per Year </t>
    </r>
    <r>
      <rPr>
        <vertAlign val="superscript"/>
        <sz val="10"/>
        <rFont val="Arial"/>
        <family val="2"/>
      </rPr>
      <t>a</t>
    </r>
  </si>
  <si>
    <r>
      <t>Performance test</t>
    </r>
    <r>
      <rPr>
        <vertAlign val="superscript"/>
        <sz val="10"/>
        <rFont val="Arial"/>
        <family val="2"/>
      </rPr>
      <t>c</t>
    </r>
  </si>
  <si>
    <t>Notification of construction / reconstruction</t>
  </si>
  <si>
    <r>
      <t>h</t>
    </r>
    <r>
      <rPr>
        <sz val="10"/>
        <rFont val="Times New Roman"/>
        <family val="1"/>
      </rPr>
      <t xml:space="preserve">  We have assumed that all sources are area sources.  </t>
    </r>
  </si>
  <si>
    <r>
      <t xml:space="preserve">Semiannual reports of exceedances for area sources </t>
    </r>
    <r>
      <rPr>
        <vertAlign val="superscript"/>
        <sz val="10"/>
        <rFont val="Arial"/>
        <family val="2"/>
      </rPr>
      <t xml:space="preserve"> f, g</t>
    </r>
  </si>
  <si>
    <t>Notification of Actual Startup</t>
  </si>
  <si>
    <t>Notification of construction/ reconstruction</t>
  </si>
  <si>
    <r>
      <t xml:space="preserve">Operation and maintenance plan </t>
    </r>
    <r>
      <rPr>
        <vertAlign val="superscript"/>
        <sz val="10"/>
        <rFont val="Arial"/>
        <family val="2"/>
      </rPr>
      <t>d</t>
    </r>
  </si>
  <si>
    <r>
      <t xml:space="preserve">Notification of Performance Test </t>
    </r>
    <r>
      <rPr>
        <vertAlign val="superscript"/>
        <sz val="10"/>
        <rFont val="Arial"/>
        <family val="2"/>
      </rPr>
      <t>a</t>
    </r>
  </si>
  <si>
    <r>
      <t xml:space="preserve">Annual compliance status reports for area sources </t>
    </r>
    <r>
      <rPr>
        <vertAlign val="superscript"/>
        <sz val="10"/>
        <rFont val="Arial"/>
        <family val="2"/>
      </rPr>
      <t>e</t>
    </r>
  </si>
  <si>
    <r>
      <t xml:space="preserve">Semiannual reports of exceedances for area sources </t>
    </r>
    <r>
      <rPr>
        <vertAlign val="superscript"/>
        <sz val="10"/>
        <rFont val="Arial"/>
        <family val="2"/>
      </rPr>
      <t>e, f</t>
    </r>
  </si>
  <si>
    <r>
      <t>g</t>
    </r>
    <r>
      <rPr>
        <sz val="10"/>
        <rFont val="Times New Roman"/>
        <family val="1"/>
      </rPr>
      <t xml:space="preserve">  We have assumed that all sources are area sources.  </t>
    </r>
  </si>
  <si>
    <r>
      <t xml:space="preserve">Request to reduce report frequency </t>
    </r>
    <r>
      <rPr>
        <vertAlign val="superscript"/>
        <sz val="10"/>
        <rFont val="Arial"/>
        <family val="2"/>
      </rPr>
      <t>f</t>
    </r>
  </si>
  <si>
    <r>
      <t xml:space="preserve">Semiannual compliance status reports for major sources </t>
    </r>
    <r>
      <rPr>
        <vertAlign val="superscript"/>
        <sz val="10"/>
        <rFont val="Arial"/>
        <family val="2"/>
      </rPr>
      <t>g</t>
    </r>
  </si>
  <si>
    <t>Chromium Anodizing Tanks (40 CFR part 63, subpart N)</t>
  </si>
  <si>
    <r>
      <t>a</t>
    </r>
    <r>
      <rPr>
        <sz val="10"/>
        <rFont val="Times New Roman"/>
        <family val="1"/>
      </rPr>
      <t xml:space="preserve">  There are an estimated total of 1,770 chromium electroplating and anodizing operations nationwide.  Of this total, approximately 790 are hard chromium electroplating operations, 740 are decorative chromium electroplating operations, and 240 are chromium anodizing operations.  No net growth is predicted for this industry.  It is expected that new tanks will only be added to replace or expand existing capacity.  The ongoing monitoring, reporting, and recordkeeping for new tanks is the same as that for existing tanks.</t>
    </r>
  </si>
  <si>
    <r>
      <t>n</t>
    </r>
    <r>
      <rPr>
        <sz val="10"/>
        <rFont val="Times New Roman"/>
        <family val="1"/>
      </rPr>
      <t xml:space="preserve">  We have assumed that 10 percent of the decorative chromium electroplating plants (10% of 740 = 74) use trivalent chromium baths.</t>
    </r>
  </si>
  <si>
    <r>
      <t>f</t>
    </r>
    <r>
      <rPr>
        <sz val="10"/>
        <rFont val="Times New Roman"/>
        <family val="1"/>
      </rPr>
      <t xml:space="preserve">  All sources, except decorative chromium electroplating plants using trivalent chromium bath (1,770 - 74 = 1,696), are required to submit compliance status reports.  Area sources are required to submit an annual compliance status report and major sources a semiannual compliance status report.  However, we have assumed that 80 percent of the sources (0.80 x 1,696 = 1,357) will have no excess emissions and 20 percent of the sources (0.20 x 1,696 = 339) will have excess emissions. </t>
    </r>
  </si>
  <si>
    <r>
      <t>g</t>
    </r>
    <r>
      <rPr>
        <sz val="10"/>
        <rFont val="Times New Roman"/>
        <family val="1"/>
      </rPr>
      <t xml:space="preserve">  If excess emissions occur at the plant, sources are required to submit these reports on a more frequent basis (i.e., semiannually for area sources and quarterly for major sources) until the regulatory agency has approved the source request to reduce frequency of ongoing compliance status reports.   We have further assumed that half of the area sources submitting semiannual reports due to excess emissions (0.5 x 339 = 170) will request the regulatory agency to approve a reduction in frequency for ongoing compliance status reports (i.e., annual reporting).  </t>
    </r>
  </si>
  <si>
    <r>
      <t>j</t>
    </r>
    <r>
      <rPr>
        <sz val="10"/>
        <rFont val="Times New Roman"/>
        <family val="1"/>
      </rPr>
      <t xml:space="preserve">  We have assumed that 85 percent of decorative chromium electroplating plants that use hexavalent chromium bath (85% of 666 = 566) and 70 percent of chromium anodizing plants (70%  of 240 = 168) will use wetting agents for a total of 734 sources. </t>
    </r>
  </si>
  <si>
    <r>
      <t xml:space="preserve">k </t>
    </r>
    <r>
      <rPr>
        <sz val="10"/>
        <rFont val="Times New Roman"/>
        <family val="1"/>
      </rPr>
      <t xml:space="preserve"> We have assumed that area sources using wetting agents will be required to monitor once every four hours and at least twice per shift, five days a week, 50 weeks per year per operating schedule if the source is on a regular monitoring schedule.  If the source is on a reduced monitoring schedule, it will be required to monitor once every 40 hours for 16-hour day, five days a week, 50 weeks per year per operating schedule.  We have assumed that  90 percent of the sources (90% of 734 = 660.6) will be on a normal schedule and 10 percent of the sources (10% of 734 = 73.4) are on a reduced schedule.</t>
    </r>
  </si>
  <si>
    <t xml:space="preserve">(F)
Management 
Hours per Year
@ $55.67
(F= E x 0.05)        </t>
  </si>
  <si>
    <t xml:space="preserve">(E)
Technical Hours
per Year
@ $30.60
(E=C x D)        </t>
  </si>
  <si>
    <r>
      <t>a</t>
    </r>
    <r>
      <rPr>
        <sz val="10"/>
        <rFont val="Arial"/>
        <family val="2"/>
      </rPr>
      <t xml:space="preserve">  There are an estimated total of 1,770 chromium electroplating and anodizing operations nationwide.  Of this total, approximately 790 are hard chromium electroplating operations, 740 are decorative chromium electroplating operations, and 240 are chromium anodizing operations.  No net growth is predicted for this industry.  It is expected that new tanks will only be added to replace or expand existing capacity.  The ongoing monitoring, reporting, and recordkeeping for new tanks is the same as that for existing tanks.</t>
    </r>
  </si>
  <si>
    <r>
      <t>d</t>
    </r>
    <r>
      <rPr>
        <sz val="10"/>
        <rFont val="Times New Roman"/>
        <family val="1"/>
      </rPr>
      <t xml:space="preserve">  There will be no periodic burden for the regulatory agency associated with this requirement although we have assumed that all facilities with add-on control devices (793) would be required to have an approved Operation and Maintenance Plan for its operations. </t>
    </r>
  </si>
  <si>
    <r>
      <t>e</t>
    </r>
    <r>
      <rPr>
        <sz val="10"/>
        <rFont val="Times New Roman"/>
        <family val="1"/>
      </rPr>
      <t xml:space="preserve">  All sources, except decorative chromium electroplating plants using trivalent chromium bath (1,770 - 74 = 1,696), are required to submit compliance status reports.  Area sources are required to submit an annual compliance status report and major sources a semiannual compliance status report.  However, we have assumed that 80 percent of the sources (0.80 x 1,696 = 1,357) will have no excess emissions and 20 percent of the sources (0.20 x 1,696 = 339) will have excess emissions. </t>
    </r>
  </si>
  <si>
    <r>
      <t>f</t>
    </r>
    <r>
      <rPr>
        <sz val="10"/>
        <rFont val="Times New Roman"/>
        <family val="1"/>
      </rPr>
      <t xml:space="preserve">  If excess emissions occur at the plant, sources are required to submit these reports on a more frequent basis (i.e., semiannually for area sources and quarterly for major sources) until the regulatory agency has approves the source request to reduce frequency of ongoing compliance status reports.  We have further assumed that half of the area sources submitting semiannual reports due to excess emissions (0.5 x 339 = 170) will request the regulatory agency to approve a reduction in frequency for ongoing compliance status reports (i.e., annual reporting).     </t>
    </r>
  </si>
  <si>
    <r>
      <t xml:space="preserve">Reports of Performance Test results </t>
    </r>
    <r>
      <rPr>
        <vertAlign val="superscript"/>
        <sz val="10"/>
        <rFont val="Arial"/>
        <family val="2"/>
      </rPr>
      <t>a</t>
    </r>
  </si>
  <si>
    <r>
      <t>b</t>
    </r>
    <r>
      <rPr>
        <sz val="10"/>
        <rFont val="Times New Roman"/>
        <family val="1"/>
      </rPr>
      <t xml:space="preserve">  This ICR uses the following labor rates: $55.67 per hour for Executive, Administrative, and Managerial labor; $30.60 per hour for Technical labor, and $48.53 per hour for Clerical labor.  These rates are the United States Department of Labor, Bureau of Labor Statistics, September 2009, “Table 2. Civilian Workers, by occupational and industry group.”  The rates are from column 1, “Total compensation.”  The rate has been increased by 110 percent to account for the benefit packages available to those employed by private industry.</t>
    </r>
  </si>
  <si>
    <t xml:space="preserve">(G)
Clerical Hours 
per Year
@ $27.97
(G= E x 0.1)        </t>
  </si>
  <si>
    <r>
      <t>i</t>
    </r>
    <r>
      <rPr>
        <sz val="10"/>
        <rFont val="Times New Roman"/>
        <family val="1"/>
      </rPr>
      <t xml:space="preserve">  We have assumed that the monitoring required for composite mesh pad/packed bed scrubbers occurs once per day, 5 five days a week, 50 weeks per year for all plants with add-on control devices.  The number of facilities with add-on control devices is estimated to be 793 based on the assumption that 84 percent of  hard chromium electroplating facilities (84% of 790 = 663.6), 13 percent of the decorative chromium electroplating that use hexavalent chromium bath  (13%  of 666 = 86.6) and 18 percent of chromium anodizing facilities (18% of 240 = 43.2) will use add-on control devices.   </t>
    </r>
  </si>
  <si>
    <r>
      <t>m</t>
    </r>
    <r>
      <rPr>
        <sz val="10"/>
        <rFont val="Times New Roman"/>
        <family val="1"/>
      </rPr>
      <t xml:space="preserve">  We have assumed that all facilities with add-on control devices (793) would be required to have an approved Operation and Maintenance Plan for their operations.</t>
    </r>
  </si>
  <si>
    <t>(40 CFR part 63, subpart N) (Renewal)</t>
  </si>
  <si>
    <t>Annual Agency Burden and Cost for NESHAP for Chromium Emissions from Hard and Decorative Chromium Electroplating and</t>
  </si>
  <si>
    <t>(Renewal)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</si>
</sst>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00000_);[Red]\(#,##0.000000\)"/>
    <numFmt numFmtId="171" formatCode="0.00000"/>
    <numFmt numFmtId="172" formatCode="0.0000"/>
    <numFmt numFmtId="173" formatCode="0.000"/>
    <numFmt numFmtId="174" formatCode="0.000000"/>
    <numFmt numFmtId="175" formatCode="0.0"/>
    <numFmt numFmtId="176" formatCode="#,##0.0"/>
    <numFmt numFmtId="177" formatCode="&quot;$&quot;#,##0.0"/>
    <numFmt numFmtId="178" formatCode="_(* #,##0.000_);_(* \(#,##0.000\);_(* &quot;-&quot;??_);_(@_)"/>
  </numFmts>
  <fonts count="11">
    <font>
      <sz val="10"/>
      <name val="Arial"/>
      <family val="0"/>
    </font>
    <font>
      <sz val="10"/>
      <name val="Times New Roman"/>
      <family val="1"/>
    </font>
    <font>
      <vertAlign val="superscript"/>
      <sz val="10"/>
      <name val="Times New Roman"/>
      <family val="1"/>
    </font>
    <font>
      <sz val="8"/>
      <name val="Arial"/>
      <family val="0"/>
    </font>
    <font>
      <b/>
      <sz val="12"/>
      <name val="Arial"/>
      <family val="2"/>
    </font>
    <font>
      <u val="single"/>
      <sz val="10"/>
      <name val="Arial"/>
      <family val="2"/>
    </font>
    <font>
      <sz val="10"/>
      <color indexed="9"/>
      <name val="Arial"/>
      <family val="2"/>
    </font>
    <font>
      <vertAlign val="superscript"/>
      <sz val="10"/>
      <name val="Arial"/>
      <family val="2"/>
    </font>
    <font>
      <b/>
      <sz val="10"/>
      <name val="Arial"/>
      <family val="2"/>
    </font>
    <font>
      <sz val="10"/>
      <color indexed="8"/>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5">
    <border>
      <left/>
      <right/>
      <top/>
      <bottom/>
      <diagonal/>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top>
        <color indexed="63"/>
      </top>
      <bottom style="thin"/>
    </border>
    <border>
      <left/>
      <right/>
      <top>
        <color indexed="63"/>
      </top>
      <bottom style="thin"/>
    </border>
    <border>
      <left/>
      <right style="thin"/>
      <top>
        <color indexed="63"/>
      </top>
      <bottom style="thin"/>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5" fillId="0" borderId="0" xfId="0" applyFont="1" applyFill="1" applyAlignment="1">
      <alignment wrapText="1"/>
    </xf>
    <xf numFmtId="0" fontId="4" fillId="0" borderId="0" xfId="0" applyFont="1" applyAlignment="1">
      <alignment horizontal="left"/>
    </xf>
    <xf numFmtId="0" fontId="4" fillId="0" borderId="0" xfId="0" applyFont="1" applyFill="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0" borderId="0" xfId="0" applyFont="1" applyAlignment="1">
      <alignment wrapText="1"/>
    </xf>
    <xf numFmtId="0" fontId="6" fillId="0" borderId="0" xfId="0" applyFont="1" applyAlignment="1" applyProtection="1">
      <alignment horizontal="left"/>
      <protection/>
    </xf>
    <xf numFmtId="169" fontId="6" fillId="0" borderId="0" xfId="0" applyNumberFormat="1" applyFont="1" applyAlignment="1">
      <alignment wrapText="1"/>
    </xf>
    <xf numFmtId="0" fontId="0" fillId="2" borderId="1" xfId="0" applyFont="1" applyFill="1" applyBorder="1" applyAlignment="1" applyProtection="1">
      <alignment horizontal="center" vertical="top" wrapText="1"/>
      <protection/>
    </xf>
    <xf numFmtId="0" fontId="0" fillId="2" borderId="1" xfId="0" applyFont="1" applyFill="1" applyBorder="1" applyAlignment="1" applyProtection="1" quotePrefix="1">
      <alignment horizontal="center" vertical="top" wrapText="1"/>
      <protection/>
    </xf>
    <xf numFmtId="0" fontId="0" fillId="2" borderId="2" xfId="0" applyFont="1" applyFill="1" applyBorder="1" applyAlignment="1" applyProtection="1">
      <alignment horizontal="center" vertical="top" wrapText="1"/>
      <protection/>
    </xf>
    <xf numFmtId="0" fontId="0" fillId="2" borderId="3" xfId="0" applyFont="1" applyFill="1" applyBorder="1" applyAlignment="1" applyProtection="1">
      <alignment horizontal="center" vertical="top" wrapText="1"/>
      <protection/>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6" xfId="0" applyFont="1" applyBorder="1" applyAlignment="1">
      <alignment horizontal="center"/>
    </xf>
    <xf numFmtId="0" fontId="0" fillId="0" borderId="7" xfId="0" applyFont="1" applyBorder="1" applyAlignment="1">
      <alignment horizontal="center"/>
    </xf>
    <xf numFmtId="0" fontId="0" fillId="0" borderId="7" xfId="0" applyFont="1" applyBorder="1" applyAlignment="1">
      <alignment horizontal="righ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3" borderId="6" xfId="0" applyFont="1" applyFill="1" applyBorder="1" applyAlignment="1">
      <alignment horizontal="center"/>
    </xf>
    <xf numFmtId="0" fontId="0" fillId="3" borderId="7" xfId="0" applyFont="1" applyFill="1" applyBorder="1" applyAlignment="1">
      <alignment horizontal="center"/>
    </xf>
    <xf numFmtId="0" fontId="0" fillId="3" borderId="7" xfId="0" applyFont="1" applyFill="1" applyBorder="1" applyAlignment="1">
      <alignment horizontal="right"/>
    </xf>
    <xf numFmtId="169" fontId="0" fillId="0" borderId="7" xfId="0" applyNumberFormat="1" applyFont="1" applyBorder="1" applyAlignment="1">
      <alignment horizontal="right"/>
    </xf>
    <xf numFmtId="1" fontId="0" fillId="0" borderId="0" xfId="0" applyNumberFormat="1" applyFont="1" applyAlignment="1">
      <alignment/>
    </xf>
    <xf numFmtId="0" fontId="0" fillId="0" borderId="5" xfId="0" applyFont="1" applyBorder="1" applyAlignment="1">
      <alignment horizontal="left" indent="2"/>
    </xf>
    <xf numFmtId="0" fontId="0" fillId="0" borderId="5" xfId="0" applyFont="1" applyBorder="1" applyAlignment="1">
      <alignment/>
    </xf>
    <xf numFmtId="0" fontId="0" fillId="0" borderId="6" xfId="0" applyFont="1" applyBorder="1" applyAlignment="1">
      <alignment/>
    </xf>
    <xf numFmtId="2" fontId="0" fillId="0" borderId="7" xfId="0" applyNumberFormat="1" applyFont="1" applyBorder="1" applyAlignment="1">
      <alignment horizontal="center"/>
    </xf>
    <xf numFmtId="0" fontId="0" fillId="0" borderId="4" xfId="0" applyFont="1" applyBorder="1" applyAlignment="1">
      <alignment/>
    </xf>
    <xf numFmtId="0" fontId="8" fillId="0" borderId="5" xfId="0" applyFont="1" applyBorder="1" applyAlignment="1">
      <alignment/>
    </xf>
    <xf numFmtId="3" fontId="0" fillId="0" borderId="7" xfId="0" applyNumberFormat="1" applyFont="1" applyFill="1" applyBorder="1" applyAlignment="1">
      <alignment horizontal="center"/>
    </xf>
    <xf numFmtId="0" fontId="8" fillId="0" borderId="4" xfId="0" applyFont="1" applyBorder="1" applyAlignment="1">
      <alignment/>
    </xf>
    <xf numFmtId="0" fontId="8" fillId="0" borderId="5" xfId="0" applyFont="1" applyBorder="1" applyAlignment="1" applyProtection="1">
      <alignment horizontal="left" vertical="center"/>
      <protection/>
    </xf>
    <xf numFmtId="3" fontId="8" fillId="0" borderId="7" xfId="0" applyNumberFormat="1" applyFont="1" applyFill="1" applyBorder="1" applyAlignment="1">
      <alignment horizontal="left"/>
    </xf>
    <xf numFmtId="168" fontId="8" fillId="0" borderId="7" xfId="0" applyNumberFormat="1" applyFont="1" applyBorder="1" applyAlignment="1">
      <alignment horizontal="right"/>
    </xf>
    <xf numFmtId="0" fontId="0" fillId="0" borderId="5" xfId="0" applyFont="1" applyBorder="1" applyAlignment="1">
      <alignment horizontal="left" indent="1"/>
    </xf>
    <xf numFmtId="0" fontId="0" fillId="0" borderId="6" xfId="0" applyFont="1" applyBorder="1" applyAlignment="1">
      <alignment horizontal="left" indent="1"/>
    </xf>
    <xf numFmtId="0" fontId="0" fillId="0" borderId="4" xfId="0" applyFont="1" applyBorder="1" applyAlignment="1">
      <alignment horizontal="left" indent="2"/>
    </xf>
    <xf numFmtId="0" fontId="0" fillId="0" borderId="6" xfId="0" applyFont="1" applyBorder="1" applyAlignment="1">
      <alignment horizontal="left" indent="2"/>
    </xf>
    <xf numFmtId="0" fontId="0" fillId="0" borderId="5" xfId="0" applyFont="1" applyBorder="1" applyAlignment="1">
      <alignment horizontal="center"/>
    </xf>
    <xf numFmtId="38" fontId="8" fillId="0" borderId="7" xfId="0" applyNumberFormat="1" applyFont="1" applyBorder="1" applyAlignment="1">
      <alignment horizontal="center"/>
    </xf>
    <xf numFmtId="0" fontId="5" fillId="0" borderId="0" xfId="0" applyFont="1" applyAlignment="1">
      <alignment/>
    </xf>
    <xf numFmtId="0" fontId="1" fillId="0" borderId="0" xfId="0" applyFont="1" applyAlignment="1">
      <alignment wrapText="1"/>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wrapText="1"/>
    </xf>
    <xf numFmtId="0" fontId="0" fillId="0" borderId="0" xfId="0" applyFont="1" applyBorder="1" applyAlignment="1">
      <alignment/>
    </xf>
    <xf numFmtId="0" fontId="0" fillId="0" borderId="0" xfId="0" applyFont="1" applyAlignment="1">
      <alignment/>
    </xf>
    <xf numFmtId="0" fontId="4" fillId="0" borderId="0" xfId="0" applyFont="1" applyAlignment="1">
      <alignment/>
    </xf>
    <xf numFmtId="0" fontId="6" fillId="0" borderId="0" xfId="0" applyFont="1" applyAlignment="1">
      <alignment/>
    </xf>
    <xf numFmtId="169" fontId="6" fillId="0" borderId="0" xfId="0" applyNumberFormat="1" applyFont="1" applyAlignment="1">
      <alignment/>
    </xf>
    <xf numFmtId="0" fontId="0" fillId="2" borderId="7" xfId="0" applyFont="1" applyFill="1" applyBorder="1" applyAlignment="1" applyProtection="1">
      <alignment horizontal="center" vertical="top" wrapText="1"/>
      <protection/>
    </xf>
    <xf numFmtId="0" fontId="8" fillId="0" borderId="8" xfId="0" applyFont="1" applyBorder="1" applyAlignment="1" applyProtection="1">
      <alignment horizontal="left" vertical="center"/>
      <protection/>
    </xf>
    <xf numFmtId="1" fontId="0" fillId="0" borderId="7" xfId="0" applyNumberFormat="1" applyFont="1" applyBorder="1" applyAlignment="1">
      <alignment horizontal="center"/>
    </xf>
    <xf numFmtId="0" fontId="8" fillId="0" borderId="7" xfId="0" applyFont="1" applyBorder="1" applyAlignment="1">
      <alignment horizontal="left"/>
    </xf>
    <xf numFmtId="2" fontId="5" fillId="3" borderId="6" xfId="0" applyNumberFormat="1" applyFont="1" applyFill="1" applyBorder="1" applyAlignment="1">
      <alignment horizontal="center"/>
    </xf>
    <xf numFmtId="2" fontId="0" fillId="3" borderId="7" xfId="0" applyNumberFormat="1" applyFont="1" applyFill="1" applyBorder="1" applyAlignment="1">
      <alignment horizontal="center"/>
    </xf>
    <xf numFmtId="2" fontId="0" fillId="3" borderId="6" xfId="0" applyNumberFormat="1" applyFont="1" applyFill="1" applyBorder="1" applyAlignment="1">
      <alignment horizontal="center"/>
    </xf>
    <xf numFmtId="2" fontId="0" fillId="0" borderId="7" xfId="0" applyNumberFormat="1" applyFont="1" applyFill="1" applyBorder="1" applyAlignment="1">
      <alignment horizontal="center"/>
    </xf>
    <xf numFmtId="2" fontId="8" fillId="0" borderId="7" xfId="0" applyNumberFormat="1" applyFont="1" applyFill="1" applyBorder="1" applyAlignment="1">
      <alignment horizontal="left"/>
    </xf>
    <xf numFmtId="0" fontId="0" fillId="0" borderId="7" xfId="0" applyFont="1" applyBorder="1" applyAlignment="1">
      <alignment/>
    </xf>
    <xf numFmtId="0" fontId="0" fillId="0" borderId="9" xfId="0" applyFont="1" applyBorder="1" applyAlignment="1" applyProtection="1">
      <alignment vertical="center"/>
      <protection/>
    </xf>
    <xf numFmtId="0" fontId="0" fillId="0" borderId="10" xfId="0" applyFont="1" applyBorder="1" applyAlignment="1">
      <alignment/>
    </xf>
    <xf numFmtId="0" fontId="0" fillId="0" borderId="11" xfId="0" applyFont="1" applyBorder="1" applyAlignment="1">
      <alignment/>
    </xf>
    <xf numFmtId="176" fontId="8" fillId="0" borderId="7" xfId="0" applyNumberFormat="1" applyFont="1" applyFill="1" applyBorder="1" applyAlignment="1">
      <alignment horizontal="center"/>
    </xf>
    <xf numFmtId="2" fontId="0" fillId="0" borderId="7" xfId="0" applyNumberFormat="1" applyFont="1" applyBorder="1" applyAlignment="1" applyProtection="1" quotePrefix="1">
      <alignment horizontal="center"/>
      <protection/>
    </xf>
    <xf numFmtId="2" fontId="0" fillId="0" borderId="7" xfId="0" applyNumberFormat="1" applyFont="1" applyBorder="1" applyAlignment="1" applyProtection="1">
      <alignment horizontal="center"/>
      <protection/>
    </xf>
    <xf numFmtId="0" fontId="0" fillId="0" borderId="12" xfId="0" applyFont="1" applyBorder="1" applyAlignment="1">
      <alignment/>
    </xf>
    <xf numFmtId="175" fontId="8" fillId="0" borderId="7" xfId="0" applyNumberFormat="1" applyFont="1" applyBorder="1" applyAlignment="1">
      <alignment horizontal="center"/>
    </xf>
    <xf numFmtId="2" fontId="8" fillId="0" borderId="7" xfId="0" applyNumberFormat="1" applyFont="1" applyBorder="1" applyAlignment="1">
      <alignment horizontal="center"/>
    </xf>
    <xf numFmtId="0" fontId="0" fillId="0" borderId="13" xfId="0" applyFont="1" applyBorder="1" applyAlignment="1" applyProtection="1">
      <alignment vertical="center"/>
      <protection/>
    </xf>
    <xf numFmtId="0" fontId="0" fillId="0" borderId="14" xfId="0" applyFont="1" applyBorder="1" applyAlignment="1">
      <alignment/>
    </xf>
    <xf numFmtId="0" fontId="0" fillId="0" borderId="12" xfId="0" applyFont="1" applyBorder="1" applyAlignment="1">
      <alignment horizontal="center"/>
    </xf>
    <xf numFmtId="0" fontId="0" fillId="0" borderId="12" xfId="0" applyFont="1" applyBorder="1" applyAlignment="1">
      <alignment horizontal="right"/>
    </xf>
    <xf numFmtId="0" fontId="0" fillId="0" borderId="15" xfId="0" applyFont="1" applyBorder="1" applyAlignment="1">
      <alignment horizontal="center"/>
    </xf>
    <xf numFmtId="168" fontId="0" fillId="0" borderId="15" xfId="0" applyNumberFormat="1" applyFont="1" applyBorder="1" applyAlignment="1">
      <alignment horizontal="center"/>
    </xf>
    <xf numFmtId="2" fontId="8" fillId="0" borderId="15" xfId="0" applyNumberFormat="1" applyFont="1" applyBorder="1" applyAlignment="1">
      <alignment horizontal="center"/>
    </xf>
    <xf numFmtId="0" fontId="0" fillId="0" borderId="15" xfId="0" applyFont="1" applyBorder="1" applyAlignment="1">
      <alignment horizontal="right"/>
    </xf>
    <xf numFmtId="0" fontId="0" fillId="0" borderId="10" xfId="0" applyFont="1" applyFill="1" applyBorder="1" applyAlignment="1">
      <alignment/>
    </xf>
    <xf numFmtId="0" fontId="0" fillId="0" borderId="5" xfId="0" applyFont="1" applyFill="1" applyBorder="1" applyAlignment="1">
      <alignment/>
    </xf>
    <xf numFmtId="2" fontId="0" fillId="0" borderId="11" xfId="0" applyNumberFormat="1" applyFont="1" applyFill="1" applyBorder="1" applyAlignment="1">
      <alignment horizontal="center"/>
    </xf>
    <xf numFmtId="2" fontId="0" fillId="0" borderId="0" xfId="0" applyNumberFormat="1" applyFont="1" applyBorder="1" applyAlignment="1" applyProtection="1">
      <alignment horizontal="center"/>
      <protection/>
    </xf>
    <xf numFmtId="2" fontId="0" fillId="0" borderId="12" xfId="0" applyNumberFormat="1" applyFont="1" applyBorder="1" applyAlignment="1">
      <alignment horizontal="center"/>
    </xf>
    <xf numFmtId="169" fontId="0" fillId="0" borderId="12" xfId="0" applyNumberFormat="1" applyFont="1" applyBorder="1" applyAlignment="1">
      <alignment horizontal="right"/>
    </xf>
    <xf numFmtId="0" fontId="0" fillId="0" borderId="16" xfId="0" applyFont="1" applyBorder="1" applyAlignment="1">
      <alignment/>
    </xf>
    <xf numFmtId="0" fontId="0" fillId="0" borderId="5" xfId="0" applyFont="1" applyFill="1" applyBorder="1" applyAlignment="1">
      <alignment/>
    </xf>
    <xf numFmtId="3" fontId="0" fillId="0" borderId="6" xfId="0" applyNumberFormat="1" applyFont="1" applyFill="1" applyBorder="1" applyAlignment="1">
      <alignment horizontal="center"/>
    </xf>
    <xf numFmtId="0" fontId="0" fillId="0" borderId="4" xfId="0" applyFont="1" applyBorder="1" applyAlignment="1">
      <alignment horizontal="center"/>
    </xf>
    <xf numFmtId="3" fontId="0" fillId="0" borderId="6" xfId="0" applyNumberFormat="1" applyFont="1" applyBorder="1" applyAlignment="1">
      <alignment horizontal="center"/>
    </xf>
    <xf numFmtId="4" fontId="0" fillId="0" borderId="7" xfId="0" applyNumberFormat="1" applyFont="1" applyBorder="1" applyAlignment="1">
      <alignment horizontal="center"/>
    </xf>
    <xf numFmtId="4" fontId="0" fillId="0" borderId="7" xfId="0" applyNumberFormat="1" applyFont="1" applyFill="1" applyBorder="1" applyAlignment="1">
      <alignment horizontal="center"/>
    </xf>
    <xf numFmtId="4" fontId="0" fillId="0" borderId="6" xfId="0" applyNumberFormat="1" applyFont="1" applyBorder="1" applyAlignment="1">
      <alignment horizontal="center"/>
    </xf>
    <xf numFmtId="4" fontId="0" fillId="0" borderId="7" xfId="0" applyNumberFormat="1" applyFont="1" applyBorder="1" applyAlignment="1" applyProtection="1">
      <alignment horizontal="center"/>
      <protection/>
    </xf>
    <xf numFmtId="4" fontId="0" fillId="0" borderId="11" xfId="0" applyNumberFormat="1" applyFont="1" applyFill="1" applyBorder="1" applyAlignment="1">
      <alignment horizontal="center"/>
    </xf>
    <xf numFmtId="4" fontId="0" fillId="0" borderId="12" xfId="0" applyNumberFormat="1" applyFont="1" applyBorder="1" applyAlignment="1">
      <alignment horizontal="center"/>
    </xf>
    <xf numFmtId="4" fontId="8" fillId="0" borderId="12" xfId="0" applyNumberFormat="1" applyFont="1" applyBorder="1" applyAlignment="1">
      <alignment horizontal="center"/>
    </xf>
    <xf numFmtId="3" fontId="8" fillId="0" borderId="7" xfId="0" applyNumberFormat="1" applyFont="1" applyBorder="1" applyAlignment="1">
      <alignment horizontal="center"/>
    </xf>
    <xf numFmtId="175" fontId="0" fillId="0" borderId="0" xfId="0" applyNumberFormat="1" applyFont="1" applyAlignment="1">
      <alignment/>
    </xf>
    <xf numFmtId="1" fontId="8" fillId="0" borderId="17" xfId="0" applyNumberFormat="1" applyFont="1" applyBorder="1" applyAlignment="1">
      <alignment/>
    </xf>
    <xf numFmtId="2" fontId="8" fillId="0" borderId="0" xfId="0" applyNumberFormat="1" applyFont="1" applyFill="1" applyBorder="1" applyAlignment="1">
      <alignment horizontal="center"/>
    </xf>
    <xf numFmtId="2" fontId="0" fillId="0" borderId="7" xfId="0" applyNumberFormat="1" applyFont="1" applyFill="1" applyBorder="1" applyAlignment="1" applyProtection="1">
      <alignment horizontal="center"/>
      <protection/>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2" fontId="5" fillId="0" borderId="6" xfId="0" applyNumberFormat="1" applyFont="1" applyFill="1" applyBorder="1" applyAlignment="1">
      <alignment horizontal="center"/>
    </xf>
    <xf numFmtId="0" fontId="0" fillId="0" borderId="0" xfId="0" applyNumberFormat="1" applyFont="1" applyAlignment="1">
      <alignment/>
    </xf>
    <xf numFmtId="0" fontId="0" fillId="0" borderId="6" xfId="0" applyFont="1" applyBorder="1" applyAlignment="1">
      <alignment/>
    </xf>
    <xf numFmtId="0" fontId="0" fillId="0" borderId="7" xfId="0" applyFont="1" applyBorder="1" applyAlignment="1">
      <alignment/>
    </xf>
    <xf numFmtId="0" fontId="7" fillId="0" borderId="0" xfId="0" applyFont="1" applyAlignment="1">
      <alignment wrapText="1"/>
    </xf>
    <xf numFmtId="0" fontId="0" fillId="0" borderId="0" xfId="0" applyFont="1" applyAlignment="1">
      <alignment wrapText="1"/>
    </xf>
    <xf numFmtId="0" fontId="2" fillId="0" borderId="0" xfId="0" applyFont="1" applyAlignment="1">
      <alignment horizontal="left" wrapText="1" indent="1"/>
    </xf>
    <xf numFmtId="0" fontId="0" fillId="2" borderId="4" xfId="0" applyFont="1" applyFill="1" applyBorder="1" applyAlignment="1" applyProtection="1">
      <alignment horizontal="left" vertical="center" wrapText="1"/>
      <protection/>
    </xf>
    <xf numFmtId="0" fontId="0" fillId="0" borderId="5" xfId="0" applyFont="1" applyBorder="1" applyAlignment="1">
      <alignment wrapText="1"/>
    </xf>
    <xf numFmtId="0" fontId="0" fillId="0" borderId="18" xfId="0" applyFont="1" applyBorder="1" applyAlignment="1">
      <alignment wrapText="1"/>
    </xf>
    <xf numFmtId="0" fontId="0" fillId="0" borderId="5" xfId="0" applyFont="1" applyBorder="1" applyAlignment="1">
      <alignment/>
    </xf>
    <xf numFmtId="0" fontId="0" fillId="0" borderId="6" xfId="0" applyFont="1" applyBorder="1" applyAlignment="1">
      <alignment/>
    </xf>
    <xf numFmtId="2" fontId="0" fillId="0" borderId="19" xfId="0" applyNumberFormat="1" applyFont="1" applyBorder="1" applyAlignment="1" applyProtection="1" quotePrefix="1">
      <alignment horizontal="center"/>
      <protection/>
    </xf>
    <xf numFmtId="2" fontId="0" fillId="0" borderId="19" xfId="0" applyNumberFormat="1" applyFont="1" applyBorder="1" applyAlignment="1" applyProtection="1">
      <alignment horizontal="center"/>
      <protection/>
    </xf>
    <xf numFmtId="2" fontId="0" fillId="0" borderId="20" xfId="0" applyNumberFormat="1" applyFont="1" applyBorder="1" applyAlignment="1" applyProtection="1">
      <alignment horizontal="center"/>
      <protection/>
    </xf>
    <xf numFmtId="2" fontId="9" fillId="0" borderId="21" xfId="0" applyNumberFormat="1" applyFont="1" applyBorder="1" applyAlignment="1" applyProtection="1">
      <alignment horizontal="right" wrapText="1"/>
      <protection locked="0"/>
    </xf>
    <xf numFmtId="2" fontId="9" fillId="0" borderId="22" xfId="0" applyNumberFormat="1" applyFont="1" applyBorder="1" applyAlignment="1" applyProtection="1">
      <alignment horizontal="right" wrapText="1"/>
      <protection locked="0"/>
    </xf>
    <xf numFmtId="2" fontId="9" fillId="0" borderId="23" xfId="0" applyNumberFormat="1" applyFont="1" applyBorder="1" applyAlignment="1" applyProtection="1">
      <alignment horizontal="right" wrapText="1"/>
      <protection locked="0"/>
    </xf>
    <xf numFmtId="0" fontId="9" fillId="0" borderId="5" xfId="0" applyFont="1" applyBorder="1" applyAlignment="1" applyProtection="1">
      <alignment horizontal="right" wrapText="1"/>
      <protection locked="0"/>
    </xf>
    <xf numFmtId="0" fontId="9" fillId="0" borderId="21" xfId="0" applyFont="1" applyBorder="1" applyAlignment="1" applyProtection="1">
      <alignment horizontal="right" wrapText="1"/>
      <protection locked="0"/>
    </xf>
    <xf numFmtId="0" fontId="9" fillId="0" borderId="22" xfId="0" applyFont="1" applyBorder="1" applyAlignment="1" applyProtection="1">
      <alignment horizontal="right" wrapText="1"/>
      <protection locked="0"/>
    </xf>
    <xf numFmtId="0" fontId="9" fillId="0" borderId="23" xfId="0" applyFont="1" applyBorder="1" applyAlignment="1" applyProtection="1">
      <alignment horizontal="right" wrapText="1"/>
      <protection locked="0"/>
    </xf>
    <xf numFmtId="0" fontId="0" fillId="0" borderId="5" xfId="0" applyFont="1" applyBorder="1" applyAlignment="1">
      <alignment horizontal="left" wrapText="1"/>
    </xf>
    <xf numFmtId="0" fontId="0" fillId="0" borderId="6" xfId="0" applyFont="1" applyBorder="1" applyAlignment="1">
      <alignment horizontal="left" wrapText="1"/>
    </xf>
    <xf numFmtId="2" fontId="0" fillId="0" borderId="24" xfId="0" applyNumberFormat="1" applyFont="1" applyBorder="1" applyAlignment="1" applyProtection="1" quotePrefix="1">
      <alignment horizontal="center"/>
      <protection/>
    </xf>
    <xf numFmtId="2" fontId="0" fillId="0" borderId="24" xfId="0" applyNumberFormat="1" applyFont="1" applyBorder="1" applyAlignment="1" applyProtection="1">
      <alignment horizontal="center"/>
      <protection/>
    </xf>
    <xf numFmtId="2" fontId="0" fillId="0" borderId="0" xfId="0" applyNumberFormat="1" applyFont="1" applyBorder="1" applyAlignment="1" applyProtection="1" quotePrefix="1">
      <alignment horizontal="center"/>
      <protection/>
    </xf>
    <xf numFmtId="2" fontId="0" fillId="0" borderId="0" xfId="0" applyNumberFormat="1" applyFont="1" applyBorder="1" applyAlignment="1" applyProtection="1">
      <alignment horizontal="center"/>
      <protection/>
    </xf>
    <xf numFmtId="0" fontId="0" fillId="0" borderId="4" xfId="0" applyFont="1" applyBorder="1" applyAlignment="1">
      <alignment wrapText="1"/>
    </xf>
    <xf numFmtId="0" fontId="0" fillId="0" borderId="6" xfId="0" applyFont="1" applyBorder="1" applyAlignment="1">
      <alignment wrapText="1"/>
    </xf>
    <xf numFmtId="0" fontId="2" fillId="0" borderId="0" xfId="0" applyFont="1" applyAlignment="1">
      <alignment horizontal="left" indent="1"/>
    </xf>
    <xf numFmtId="0" fontId="2" fillId="0" borderId="0" xfId="0" applyFont="1" applyAlignment="1">
      <alignment wrapText="1"/>
    </xf>
    <xf numFmtId="0" fontId="0" fillId="2" borderId="7" xfId="0" applyFont="1" applyFill="1" applyBorder="1" applyAlignment="1" applyProtection="1">
      <alignment horizontal="left" vertical="center" wrapText="1"/>
      <protection/>
    </xf>
    <xf numFmtId="0" fontId="0" fillId="0" borderId="7" xfId="0" applyFont="1" applyBorder="1" applyAlignment="1">
      <alignment wrapText="1"/>
    </xf>
    <xf numFmtId="0" fontId="0" fillId="0" borderId="7" xfId="0" applyBorder="1" applyAlignment="1">
      <alignment wrapText="1"/>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4"/>
  <sheetViews>
    <sheetView zoomScale="85" zoomScaleNormal="85" workbookViewId="0" topLeftCell="A1">
      <pane ySplit="4" topLeftCell="BM5" activePane="bottomLeft" state="frozen"/>
      <selection pane="topLeft" activeCell="C50" sqref="C50"/>
      <selection pane="bottomLeft" activeCell="D2" sqref="D2"/>
    </sheetView>
  </sheetViews>
  <sheetFormatPr defaultColWidth="9.140625" defaultRowHeight="12.75"/>
  <cols>
    <col min="1" max="2" width="3.421875" style="16" customWidth="1"/>
    <col min="3" max="3" width="4.140625" style="16" customWidth="1"/>
    <col min="4" max="4" width="51.140625" style="16" customWidth="1"/>
    <col min="5" max="5" width="15.8515625" style="16" customWidth="1"/>
    <col min="6" max="6" width="14.421875" style="16" customWidth="1"/>
    <col min="7" max="7" width="14.8515625" style="16" customWidth="1"/>
    <col min="8" max="8" width="15.57421875" style="16" customWidth="1"/>
    <col min="9" max="9" width="14.57421875" style="16" customWidth="1"/>
    <col min="10" max="10" width="14.8515625" style="16" customWidth="1"/>
    <col min="11" max="11" width="13.8515625" style="16" customWidth="1"/>
    <col min="12" max="12" width="14.28125" style="16" customWidth="1"/>
    <col min="13" max="13" width="9.7109375" style="16" bestFit="1" customWidth="1"/>
    <col min="14" max="14" width="11.28125" style="16" bestFit="1" customWidth="1"/>
    <col min="15" max="16384" width="9.140625" style="16" customWidth="1"/>
  </cols>
  <sheetData>
    <row r="1" spans="1:11" s="6" customFormat="1" ht="15.75">
      <c r="A1" s="2" t="s">
        <v>2</v>
      </c>
      <c r="B1" s="2"/>
      <c r="C1" s="2"/>
      <c r="D1" s="3" t="s">
        <v>37</v>
      </c>
      <c r="E1" s="4"/>
      <c r="F1" s="4"/>
      <c r="G1" s="5"/>
      <c r="H1" s="5"/>
      <c r="I1" s="5"/>
      <c r="J1" s="5"/>
      <c r="K1" s="5"/>
    </row>
    <row r="2" spans="1:6" s="6" customFormat="1" ht="15.75">
      <c r="A2" s="7"/>
      <c r="B2" s="7"/>
      <c r="C2" s="7"/>
      <c r="D2" s="8" t="s">
        <v>107</v>
      </c>
      <c r="E2" s="1"/>
      <c r="F2" s="1"/>
    </row>
    <row r="3" spans="5:11" s="9" customFormat="1" ht="12.75" customHeight="1">
      <c r="E3" s="10">
        <v>0.869565</v>
      </c>
      <c r="I3" s="11">
        <v>30.6</v>
      </c>
      <c r="J3" s="11">
        <v>55.67</v>
      </c>
      <c r="K3" s="11">
        <v>27.97</v>
      </c>
    </row>
    <row r="4" spans="1:12" ht="63.75">
      <c r="A4" s="117" t="s">
        <v>3</v>
      </c>
      <c r="B4" s="118"/>
      <c r="C4" s="118"/>
      <c r="D4" s="119"/>
      <c r="E4" s="12" t="s">
        <v>25</v>
      </c>
      <c r="F4" s="12" t="s">
        <v>26</v>
      </c>
      <c r="G4" s="13" t="s">
        <v>27</v>
      </c>
      <c r="H4" s="12" t="s">
        <v>40</v>
      </c>
      <c r="I4" s="14" t="s">
        <v>97</v>
      </c>
      <c r="J4" s="14" t="s">
        <v>96</v>
      </c>
      <c r="K4" s="14" t="s">
        <v>104</v>
      </c>
      <c r="L4" s="15" t="s">
        <v>41</v>
      </c>
    </row>
    <row r="5" spans="1:12" ht="12.75">
      <c r="A5" s="17" t="s">
        <v>4</v>
      </c>
      <c r="B5" s="18"/>
      <c r="C5" s="18"/>
      <c r="D5" s="19"/>
      <c r="E5" s="20" t="s">
        <v>0</v>
      </c>
      <c r="F5" s="21" t="s">
        <v>0</v>
      </c>
      <c r="G5" s="21" t="s">
        <v>0</v>
      </c>
      <c r="H5" s="21" t="s">
        <v>0</v>
      </c>
      <c r="I5" s="21" t="s">
        <v>0</v>
      </c>
      <c r="J5" s="21" t="s">
        <v>0</v>
      </c>
      <c r="K5" s="21" t="s">
        <v>0</v>
      </c>
      <c r="L5" s="22" t="s">
        <v>0</v>
      </c>
    </row>
    <row r="6" spans="1:12" ht="12.75">
      <c r="A6" s="17" t="s">
        <v>5</v>
      </c>
      <c r="B6" s="18"/>
      <c r="C6" s="18"/>
      <c r="D6" s="19"/>
      <c r="E6" s="20" t="s">
        <v>0</v>
      </c>
      <c r="F6" s="21" t="s">
        <v>0</v>
      </c>
      <c r="G6" s="21" t="s">
        <v>0</v>
      </c>
      <c r="H6" s="21" t="s">
        <v>0</v>
      </c>
      <c r="I6" s="21" t="s">
        <v>0</v>
      </c>
      <c r="J6" s="21" t="s">
        <v>0</v>
      </c>
      <c r="K6" s="21" t="s">
        <v>0</v>
      </c>
      <c r="L6" s="22" t="s">
        <v>0</v>
      </c>
    </row>
    <row r="7" spans="1:12" ht="25.5" customHeight="1">
      <c r="A7" s="138" t="s">
        <v>38</v>
      </c>
      <c r="B7" s="118"/>
      <c r="C7" s="118"/>
      <c r="D7" s="139"/>
      <c r="E7" s="20" t="s">
        <v>0</v>
      </c>
      <c r="F7" s="21" t="s">
        <v>0</v>
      </c>
      <c r="G7" s="21" t="s">
        <v>0</v>
      </c>
      <c r="H7" s="21" t="s">
        <v>0</v>
      </c>
      <c r="I7" s="21" t="s">
        <v>0</v>
      </c>
      <c r="J7" s="21" t="s">
        <v>0</v>
      </c>
      <c r="K7" s="21" t="s">
        <v>0</v>
      </c>
      <c r="L7" s="22" t="s">
        <v>0</v>
      </c>
    </row>
    <row r="8" spans="1:12" ht="12.75">
      <c r="A8" s="23" t="s">
        <v>39</v>
      </c>
      <c r="B8" s="24"/>
      <c r="C8" s="24"/>
      <c r="D8" s="25"/>
      <c r="E8" s="26"/>
      <c r="F8" s="27"/>
      <c r="G8" s="27"/>
      <c r="H8" s="27"/>
      <c r="I8" s="27"/>
      <c r="J8" s="27"/>
      <c r="K8" s="27"/>
      <c r="L8" s="28"/>
    </row>
    <row r="9" spans="1:13" ht="12.75">
      <c r="A9" s="17"/>
      <c r="B9" s="18" t="s">
        <v>6</v>
      </c>
      <c r="C9" s="18"/>
      <c r="D9" s="19"/>
      <c r="E9" s="72">
        <v>1</v>
      </c>
      <c r="F9" s="73">
        <v>1</v>
      </c>
      <c r="G9" s="73">
        <f>E9*F9</f>
        <v>1</v>
      </c>
      <c r="H9" s="107">
        <v>0</v>
      </c>
      <c r="I9" s="73">
        <f>+G9*H9</f>
        <v>0</v>
      </c>
      <c r="J9" s="73">
        <f>+I9*0.05</f>
        <v>0</v>
      </c>
      <c r="K9" s="73">
        <f>+I9*0.1</f>
        <v>0</v>
      </c>
      <c r="L9" s="29">
        <f>(I9*$I$3)+(J9*$J$3)+(K9*$K$3)</f>
        <v>0</v>
      </c>
      <c r="M9" s="30"/>
    </row>
    <row r="10" spans="1:12" ht="12.75">
      <c r="A10" s="17"/>
      <c r="B10" s="18" t="s">
        <v>7</v>
      </c>
      <c r="C10" s="18"/>
      <c r="D10" s="19"/>
      <c r="E10" s="62"/>
      <c r="F10" s="63"/>
      <c r="G10" s="63"/>
      <c r="H10" s="63"/>
      <c r="I10" s="63"/>
      <c r="J10" s="63"/>
      <c r="K10" s="63"/>
      <c r="L10" s="28"/>
    </row>
    <row r="11" spans="1:13" ht="14.25">
      <c r="A11" s="17"/>
      <c r="B11" s="18"/>
      <c r="C11" s="120" t="s">
        <v>76</v>
      </c>
      <c r="D11" s="121"/>
      <c r="E11" s="122" t="s">
        <v>42</v>
      </c>
      <c r="F11" s="123"/>
      <c r="G11" s="123"/>
      <c r="H11" s="123"/>
      <c r="I11" s="123"/>
      <c r="J11" s="123"/>
      <c r="K11" s="124"/>
      <c r="L11" s="29"/>
      <c r="M11" s="30"/>
    </row>
    <row r="12" spans="1:13" ht="14.25">
      <c r="A12" s="17"/>
      <c r="B12" s="18"/>
      <c r="C12" s="32" t="s">
        <v>43</v>
      </c>
      <c r="D12" s="33"/>
      <c r="E12" s="122" t="s">
        <v>44</v>
      </c>
      <c r="F12" s="123"/>
      <c r="G12" s="123"/>
      <c r="H12" s="123"/>
      <c r="I12" s="123"/>
      <c r="J12" s="123"/>
      <c r="K12" s="124"/>
      <c r="L12" s="29"/>
      <c r="M12" s="30"/>
    </row>
    <row r="13" spans="1:12" ht="12.75">
      <c r="A13" s="35"/>
      <c r="B13" s="18" t="s">
        <v>8</v>
      </c>
      <c r="C13" s="18"/>
      <c r="D13" s="19"/>
      <c r="E13" s="122" t="s">
        <v>45</v>
      </c>
      <c r="F13" s="123"/>
      <c r="G13" s="123"/>
      <c r="H13" s="123"/>
      <c r="I13" s="123"/>
      <c r="J13" s="123"/>
      <c r="K13" s="124"/>
      <c r="L13" s="22"/>
    </row>
    <row r="14" spans="1:12" ht="12.75">
      <c r="A14" s="35"/>
      <c r="B14" s="18" t="s">
        <v>9</v>
      </c>
      <c r="C14" s="18"/>
      <c r="D14" s="19"/>
      <c r="E14" s="122" t="s">
        <v>45</v>
      </c>
      <c r="F14" s="123"/>
      <c r="G14" s="123"/>
      <c r="H14" s="123"/>
      <c r="I14" s="123"/>
      <c r="J14" s="123"/>
      <c r="K14" s="124"/>
      <c r="L14" s="22" t="s">
        <v>0</v>
      </c>
    </row>
    <row r="15" spans="1:12" ht="14.25">
      <c r="A15" s="35"/>
      <c r="B15" s="18" t="s">
        <v>46</v>
      </c>
      <c r="C15" s="18"/>
      <c r="D15" s="19"/>
      <c r="E15" s="64"/>
      <c r="F15" s="63"/>
      <c r="G15" s="63"/>
      <c r="H15" s="63"/>
      <c r="I15" s="63"/>
      <c r="J15" s="63"/>
      <c r="K15" s="63"/>
      <c r="L15" s="28"/>
    </row>
    <row r="16" spans="1:12" ht="12.75">
      <c r="A16" s="17"/>
      <c r="B16" s="18"/>
      <c r="C16" s="32" t="s">
        <v>47</v>
      </c>
      <c r="D16" s="33"/>
      <c r="E16" s="98">
        <v>2</v>
      </c>
      <c r="F16" s="96">
        <v>1</v>
      </c>
      <c r="G16" s="99">
        <f aca="true" t="shared" si="0" ref="G16:G26">E16*F16</f>
        <v>2</v>
      </c>
      <c r="H16" s="96">
        <v>0</v>
      </c>
      <c r="I16" s="96">
        <f aca="true" t="shared" si="1" ref="I16:I26">G16*H16</f>
        <v>0</v>
      </c>
      <c r="J16" s="96">
        <f aca="true" t="shared" si="2" ref="J16:J26">I16*0.05</f>
        <v>0</v>
      </c>
      <c r="K16" s="34">
        <f aca="true" t="shared" si="3" ref="K16:K26">I16*0.1</f>
        <v>0</v>
      </c>
      <c r="L16" s="29">
        <f aca="true" t="shared" si="4" ref="L16:L26">(I16*$I$3)+(J16*$J$3)+(K16*$K$3)</f>
        <v>0</v>
      </c>
    </row>
    <row r="17" spans="1:12" ht="12.75">
      <c r="A17" s="17"/>
      <c r="B17" s="18"/>
      <c r="C17" s="32" t="s">
        <v>31</v>
      </c>
      <c r="D17" s="33"/>
      <c r="E17" s="98">
        <v>2</v>
      </c>
      <c r="F17" s="96">
        <v>1</v>
      </c>
      <c r="G17" s="99">
        <f t="shared" si="0"/>
        <v>2</v>
      </c>
      <c r="H17" s="96">
        <v>0</v>
      </c>
      <c r="I17" s="96">
        <f t="shared" si="1"/>
        <v>0</v>
      </c>
      <c r="J17" s="96">
        <f t="shared" si="2"/>
        <v>0</v>
      </c>
      <c r="K17" s="34">
        <f t="shared" si="3"/>
        <v>0</v>
      </c>
      <c r="L17" s="29">
        <f t="shared" si="4"/>
        <v>0</v>
      </c>
    </row>
    <row r="18" spans="1:12" ht="12.75">
      <c r="A18" s="17"/>
      <c r="B18" s="18"/>
      <c r="C18" s="32" t="s">
        <v>77</v>
      </c>
      <c r="D18" s="33"/>
      <c r="E18" s="98">
        <v>2</v>
      </c>
      <c r="F18" s="96">
        <v>1</v>
      </c>
      <c r="G18" s="99">
        <f t="shared" si="0"/>
        <v>2</v>
      </c>
      <c r="H18" s="96">
        <v>0</v>
      </c>
      <c r="I18" s="96">
        <f t="shared" si="1"/>
        <v>0</v>
      </c>
      <c r="J18" s="96">
        <f t="shared" si="2"/>
        <v>0</v>
      </c>
      <c r="K18" s="34">
        <f t="shared" si="3"/>
        <v>0</v>
      </c>
      <c r="L18" s="29">
        <f t="shared" si="4"/>
        <v>0</v>
      </c>
    </row>
    <row r="19" spans="1:12" ht="12.75">
      <c r="A19" s="17"/>
      <c r="B19" s="18"/>
      <c r="C19" s="32" t="s">
        <v>48</v>
      </c>
      <c r="D19" s="33"/>
      <c r="E19" s="98">
        <v>2</v>
      </c>
      <c r="F19" s="96">
        <v>1</v>
      </c>
      <c r="G19" s="99">
        <f t="shared" si="0"/>
        <v>2</v>
      </c>
      <c r="H19" s="96">
        <v>0</v>
      </c>
      <c r="I19" s="96">
        <f t="shared" si="1"/>
        <v>0</v>
      </c>
      <c r="J19" s="96">
        <f t="shared" si="2"/>
        <v>0</v>
      </c>
      <c r="K19" s="34">
        <f t="shared" si="3"/>
        <v>0</v>
      </c>
      <c r="L19" s="29">
        <f t="shared" si="4"/>
        <v>0</v>
      </c>
    </row>
    <row r="20" spans="1:12" ht="12.75">
      <c r="A20" s="17"/>
      <c r="B20" s="18"/>
      <c r="C20" s="32" t="s">
        <v>29</v>
      </c>
      <c r="D20" s="33"/>
      <c r="E20" s="98">
        <v>4</v>
      </c>
      <c r="F20" s="96">
        <v>1</v>
      </c>
      <c r="G20" s="99">
        <f t="shared" si="0"/>
        <v>4</v>
      </c>
      <c r="H20" s="96">
        <v>0</v>
      </c>
      <c r="I20" s="96">
        <f t="shared" si="1"/>
        <v>0</v>
      </c>
      <c r="J20" s="96">
        <f t="shared" si="2"/>
        <v>0</v>
      </c>
      <c r="K20" s="34">
        <f t="shared" si="3"/>
        <v>0</v>
      </c>
      <c r="L20" s="29">
        <f t="shared" si="4"/>
        <v>0</v>
      </c>
    </row>
    <row r="21" spans="1:12" ht="12.75">
      <c r="A21" s="17"/>
      <c r="B21" s="18"/>
      <c r="C21" s="86" t="s">
        <v>49</v>
      </c>
      <c r="D21" s="33"/>
      <c r="E21" s="98">
        <v>10</v>
      </c>
      <c r="F21" s="96">
        <v>1</v>
      </c>
      <c r="G21" s="99">
        <f t="shared" si="0"/>
        <v>10</v>
      </c>
      <c r="H21" s="96">
        <v>0</v>
      </c>
      <c r="I21" s="96">
        <f t="shared" si="1"/>
        <v>0</v>
      </c>
      <c r="J21" s="96">
        <f t="shared" si="2"/>
        <v>0</v>
      </c>
      <c r="K21" s="34">
        <f t="shared" si="3"/>
        <v>0</v>
      </c>
      <c r="L21" s="29">
        <f t="shared" si="4"/>
        <v>0</v>
      </c>
    </row>
    <row r="22" spans="1:12" ht="14.25">
      <c r="A22" s="17"/>
      <c r="B22" s="18"/>
      <c r="C22" s="85" t="s">
        <v>50</v>
      </c>
      <c r="D22" s="33"/>
      <c r="E22" s="98">
        <v>4</v>
      </c>
      <c r="F22" s="96">
        <v>1</v>
      </c>
      <c r="G22" s="99">
        <f t="shared" si="0"/>
        <v>4</v>
      </c>
      <c r="H22" s="96">
        <v>1357</v>
      </c>
      <c r="I22" s="96">
        <f t="shared" si="1"/>
        <v>5428</v>
      </c>
      <c r="J22" s="96">
        <f t="shared" si="2"/>
        <v>271.40000000000003</v>
      </c>
      <c r="K22" s="96">
        <f t="shared" si="3"/>
        <v>542.8000000000001</v>
      </c>
      <c r="L22" s="29">
        <f t="shared" si="4"/>
        <v>196387.75400000002</v>
      </c>
    </row>
    <row r="23" spans="1:12" ht="14.25">
      <c r="A23" s="17"/>
      <c r="B23" s="18"/>
      <c r="C23" s="32" t="s">
        <v>79</v>
      </c>
      <c r="D23" s="33"/>
      <c r="E23" s="98">
        <v>8</v>
      </c>
      <c r="F23" s="96">
        <v>2</v>
      </c>
      <c r="G23" s="99">
        <f t="shared" si="0"/>
        <v>16</v>
      </c>
      <c r="H23" s="96">
        <v>339</v>
      </c>
      <c r="I23" s="96">
        <f t="shared" si="1"/>
        <v>5424</v>
      </c>
      <c r="J23" s="96">
        <f t="shared" si="2"/>
        <v>271.2</v>
      </c>
      <c r="K23" s="96">
        <f t="shared" si="3"/>
        <v>542.4</v>
      </c>
      <c r="L23" s="29">
        <f t="shared" si="4"/>
        <v>196243.03199999998</v>
      </c>
    </row>
    <row r="24" spans="1:12" ht="14.25">
      <c r="A24" s="17"/>
      <c r="B24" s="18"/>
      <c r="C24" s="32" t="s">
        <v>51</v>
      </c>
      <c r="D24" s="33"/>
      <c r="E24" s="98">
        <v>8</v>
      </c>
      <c r="F24" s="96">
        <v>2</v>
      </c>
      <c r="G24" s="99">
        <f t="shared" si="0"/>
        <v>16</v>
      </c>
      <c r="H24" s="96">
        <v>0</v>
      </c>
      <c r="I24" s="96">
        <f t="shared" si="1"/>
        <v>0</v>
      </c>
      <c r="J24" s="96">
        <f t="shared" si="2"/>
        <v>0</v>
      </c>
      <c r="K24" s="96">
        <f t="shared" si="3"/>
        <v>0</v>
      </c>
      <c r="L24" s="29">
        <f t="shared" si="4"/>
        <v>0</v>
      </c>
    </row>
    <row r="25" spans="1:12" ht="14.25">
      <c r="A25" s="17"/>
      <c r="B25" s="18"/>
      <c r="C25" s="32" t="s">
        <v>52</v>
      </c>
      <c r="D25" s="33"/>
      <c r="E25" s="98">
        <v>8</v>
      </c>
      <c r="F25" s="96">
        <v>2</v>
      </c>
      <c r="G25" s="99">
        <f t="shared" si="0"/>
        <v>16</v>
      </c>
      <c r="H25" s="96">
        <v>0</v>
      </c>
      <c r="I25" s="96">
        <f t="shared" si="1"/>
        <v>0</v>
      </c>
      <c r="J25" s="96">
        <f t="shared" si="2"/>
        <v>0</v>
      </c>
      <c r="K25" s="96">
        <f t="shared" si="3"/>
        <v>0</v>
      </c>
      <c r="L25" s="29">
        <f t="shared" si="4"/>
        <v>0</v>
      </c>
    </row>
    <row r="26" spans="1:12" ht="14.25">
      <c r="A26" s="17"/>
      <c r="B26" s="18"/>
      <c r="C26" s="32" t="s">
        <v>73</v>
      </c>
      <c r="D26" s="33"/>
      <c r="E26" s="96">
        <v>2</v>
      </c>
      <c r="F26" s="96">
        <v>1</v>
      </c>
      <c r="G26" s="99">
        <f t="shared" si="0"/>
        <v>2</v>
      </c>
      <c r="H26" s="96">
        <v>170</v>
      </c>
      <c r="I26" s="96">
        <f t="shared" si="1"/>
        <v>340</v>
      </c>
      <c r="J26" s="96">
        <f t="shared" si="2"/>
        <v>17</v>
      </c>
      <c r="K26" s="96">
        <f t="shared" si="3"/>
        <v>34</v>
      </c>
      <c r="L26" s="29">
        <f t="shared" si="4"/>
        <v>12301.369999999999</v>
      </c>
    </row>
    <row r="27" spans="1:12" ht="12.75">
      <c r="A27" s="17"/>
      <c r="B27" s="36"/>
      <c r="C27" s="18"/>
      <c r="D27" s="19"/>
      <c r="E27" s="125" t="s">
        <v>10</v>
      </c>
      <c r="F27" s="126"/>
      <c r="G27" s="126"/>
      <c r="H27" s="127"/>
      <c r="I27" s="65">
        <f>SUM(I9:I26)</f>
        <v>11192</v>
      </c>
      <c r="J27" s="97">
        <f>SUM(J9:J26)</f>
        <v>559.6</v>
      </c>
      <c r="K27" s="97">
        <f>SUM(K9:K26)</f>
        <v>1119.2</v>
      </c>
      <c r="L27" s="29">
        <f>SUM(L9:L26)</f>
        <v>404932.15599999996</v>
      </c>
    </row>
    <row r="28" spans="1:14" ht="12.75">
      <c r="A28" s="38"/>
      <c r="B28" s="39" t="s">
        <v>11</v>
      </c>
      <c r="C28" s="18"/>
      <c r="D28" s="19"/>
      <c r="E28" s="108"/>
      <c r="F28" s="109"/>
      <c r="G28" s="109"/>
      <c r="H28" s="109"/>
      <c r="I28" s="110"/>
      <c r="J28" s="71">
        <f>I27+J27+K27</f>
        <v>12870.800000000001</v>
      </c>
      <c r="K28" s="66" t="s">
        <v>12</v>
      </c>
      <c r="L28" s="41">
        <f>+L27</f>
        <v>404932.15599999996</v>
      </c>
      <c r="M28" s="105"/>
      <c r="N28" s="106"/>
    </row>
    <row r="29" spans="1:13" ht="12.75">
      <c r="A29" s="23" t="s">
        <v>28</v>
      </c>
      <c r="B29" s="18"/>
      <c r="C29" s="18"/>
      <c r="D29" s="19"/>
      <c r="E29" s="64"/>
      <c r="F29" s="63"/>
      <c r="G29" s="63"/>
      <c r="H29" s="63"/>
      <c r="I29" s="63"/>
      <c r="J29" s="63"/>
      <c r="K29" s="63"/>
      <c r="L29" s="28"/>
      <c r="M29" s="104"/>
    </row>
    <row r="30" spans="1:13" ht="12.75">
      <c r="A30" s="17"/>
      <c r="B30" s="18" t="s">
        <v>6</v>
      </c>
      <c r="C30" s="18"/>
      <c r="D30" s="19"/>
      <c r="E30" s="122" t="s">
        <v>53</v>
      </c>
      <c r="F30" s="123"/>
      <c r="G30" s="123"/>
      <c r="H30" s="123"/>
      <c r="I30" s="123"/>
      <c r="J30" s="123"/>
      <c r="K30" s="124"/>
      <c r="L30" s="22"/>
      <c r="M30" s="30"/>
    </row>
    <row r="31" spans="1:13" ht="12.75">
      <c r="A31" s="17"/>
      <c r="B31" s="32" t="s">
        <v>13</v>
      </c>
      <c r="C31" s="42"/>
      <c r="D31" s="43"/>
      <c r="E31" s="122" t="s">
        <v>54</v>
      </c>
      <c r="F31" s="123"/>
      <c r="G31" s="123"/>
      <c r="H31" s="123"/>
      <c r="I31" s="123"/>
      <c r="J31" s="123"/>
      <c r="K31" s="124"/>
      <c r="L31" s="22"/>
      <c r="M31" s="30"/>
    </row>
    <row r="32" spans="1:13" ht="12.75">
      <c r="A32" s="17"/>
      <c r="B32" s="18" t="s">
        <v>14</v>
      </c>
      <c r="C32" s="18"/>
      <c r="D32" s="19"/>
      <c r="E32" s="122" t="s">
        <v>54</v>
      </c>
      <c r="F32" s="123"/>
      <c r="G32" s="123"/>
      <c r="H32" s="123"/>
      <c r="I32" s="123"/>
      <c r="J32" s="123"/>
      <c r="K32" s="124"/>
      <c r="L32" s="22"/>
      <c r="M32" s="30"/>
    </row>
    <row r="33" spans="1:13" ht="12.75">
      <c r="A33" s="44"/>
      <c r="B33" s="32" t="s">
        <v>55</v>
      </c>
      <c r="C33" s="31"/>
      <c r="D33" s="45"/>
      <c r="E33" s="20">
        <v>40</v>
      </c>
      <c r="F33" s="21">
        <v>1</v>
      </c>
      <c r="G33" s="73">
        <f>E33*F33</f>
        <v>40</v>
      </c>
      <c r="H33" s="34">
        <v>0</v>
      </c>
      <c r="I33" s="34">
        <f>G33*H33</f>
        <v>0</v>
      </c>
      <c r="J33" s="34">
        <f>I33*0.05</f>
        <v>0</v>
      </c>
      <c r="K33" s="34">
        <f>I33*0.1</f>
        <v>0</v>
      </c>
      <c r="L33" s="29">
        <f>(I33*$I$3)+(J33*$J$3)+(K33*$K$3)</f>
        <v>0</v>
      </c>
      <c r="M33" s="30"/>
    </row>
    <row r="34" spans="1:13" ht="12.75">
      <c r="A34" s="44"/>
      <c r="B34" s="32" t="s">
        <v>56</v>
      </c>
      <c r="C34" s="31"/>
      <c r="D34" s="45"/>
      <c r="E34" s="64"/>
      <c r="F34" s="63"/>
      <c r="G34" s="63"/>
      <c r="H34" s="63"/>
      <c r="I34" s="63"/>
      <c r="J34" s="63"/>
      <c r="K34" s="63"/>
      <c r="L34" s="27"/>
      <c r="M34" s="30"/>
    </row>
    <row r="35" spans="1:13" ht="12.75">
      <c r="A35" s="44"/>
      <c r="B35" s="32"/>
      <c r="C35" s="132" t="s">
        <v>57</v>
      </c>
      <c r="D35" s="133"/>
      <c r="E35" s="64"/>
      <c r="F35" s="63"/>
      <c r="G35" s="63"/>
      <c r="H35" s="63"/>
      <c r="I35" s="63"/>
      <c r="J35" s="63"/>
      <c r="K35" s="63"/>
      <c r="L35" s="27"/>
      <c r="M35" s="30"/>
    </row>
    <row r="36" spans="1:13" ht="12.75">
      <c r="A36" s="44"/>
      <c r="B36" s="32"/>
      <c r="C36" s="132" t="s">
        <v>58</v>
      </c>
      <c r="D36" s="133"/>
      <c r="E36" s="98">
        <v>0.5</v>
      </c>
      <c r="F36" s="96">
        <v>250</v>
      </c>
      <c r="G36" s="99">
        <f>E36*F36</f>
        <v>125</v>
      </c>
      <c r="H36" s="96">
        <v>793</v>
      </c>
      <c r="I36" s="96">
        <f>G36*H36</f>
        <v>99125</v>
      </c>
      <c r="J36" s="96">
        <f>I36*0.05</f>
        <v>4956.25</v>
      </c>
      <c r="K36" s="96">
        <f>I36*0.1</f>
        <v>9912.5</v>
      </c>
      <c r="L36" s="29">
        <f>(I36*$I$3)+(J36*$J$3)+(K36*$K$3)</f>
        <v>3586392.0625</v>
      </c>
      <c r="M36" s="30"/>
    </row>
    <row r="37" spans="1:13" ht="12.75">
      <c r="A37" s="44"/>
      <c r="B37" s="32"/>
      <c r="C37" s="132" t="s">
        <v>59</v>
      </c>
      <c r="D37" s="133"/>
      <c r="E37" s="98">
        <v>0.25</v>
      </c>
      <c r="F37" s="96">
        <v>1000</v>
      </c>
      <c r="G37" s="99">
        <f>E37*F37</f>
        <v>250</v>
      </c>
      <c r="H37" s="96">
        <v>73.4</v>
      </c>
      <c r="I37" s="96">
        <f>G37*H37</f>
        <v>18350</v>
      </c>
      <c r="J37" s="96">
        <f>I37*0.05</f>
        <v>917.5</v>
      </c>
      <c r="K37" s="96">
        <f>I37*0.1</f>
        <v>1835</v>
      </c>
      <c r="L37" s="29">
        <f>(I37*$I$3)+(J37*$J$3)+(K37*$K$3)</f>
        <v>663912.1749999999</v>
      </c>
      <c r="M37" s="30"/>
    </row>
    <row r="38" spans="1:13" ht="12.75" customHeight="1">
      <c r="A38" s="44"/>
      <c r="B38" s="32"/>
      <c r="C38" s="132" t="s">
        <v>60</v>
      </c>
      <c r="D38" s="133"/>
      <c r="E38" s="96">
        <v>0.25</v>
      </c>
      <c r="F38" s="96">
        <v>100</v>
      </c>
      <c r="G38" s="99">
        <f>E38*F38</f>
        <v>25</v>
      </c>
      <c r="H38" s="97">
        <v>660.6</v>
      </c>
      <c r="I38" s="96">
        <f>G38*H38</f>
        <v>16515</v>
      </c>
      <c r="J38" s="96">
        <f>I38*0.05</f>
        <v>825.75</v>
      </c>
      <c r="K38" s="96">
        <f>I38*0.1</f>
        <v>1651.5</v>
      </c>
      <c r="L38" s="29">
        <f>(I38*$I$3)+(J38*$J$3)+(K38*$K$3)</f>
        <v>597520.9574999999</v>
      </c>
      <c r="M38" s="30"/>
    </row>
    <row r="39" spans="1:13" ht="12.75" customHeight="1">
      <c r="A39" s="44"/>
      <c r="B39" s="32"/>
      <c r="C39" s="132" t="s">
        <v>61</v>
      </c>
      <c r="D39" s="133"/>
      <c r="E39" s="96">
        <v>0.25</v>
      </c>
      <c r="F39" s="96">
        <v>4000</v>
      </c>
      <c r="G39" s="99">
        <f>E39*F39</f>
        <v>1000</v>
      </c>
      <c r="H39" s="97">
        <v>0</v>
      </c>
      <c r="I39" s="96">
        <f>G39*H39</f>
        <v>0</v>
      </c>
      <c r="J39" s="96">
        <f>I39*0.05</f>
        <v>0</v>
      </c>
      <c r="K39" s="34">
        <f>I39*0.1</f>
        <v>0</v>
      </c>
      <c r="L39" s="29">
        <f>(I39*$I$3)+(J39*$J$3)+(K39*$K$3)</f>
        <v>0</v>
      </c>
      <c r="M39" s="30"/>
    </row>
    <row r="40" spans="1:13" ht="12.75" customHeight="1">
      <c r="A40" s="44"/>
      <c r="B40" s="32"/>
      <c r="C40" s="132" t="s">
        <v>62</v>
      </c>
      <c r="D40" s="133"/>
      <c r="E40" s="96">
        <v>0.25</v>
      </c>
      <c r="F40" s="96">
        <v>500</v>
      </c>
      <c r="G40" s="99">
        <f>E40*F40</f>
        <v>125</v>
      </c>
      <c r="H40" s="100">
        <v>0</v>
      </c>
      <c r="I40" s="96">
        <f>G40*H40</f>
        <v>0</v>
      </c>
      <c r="J40" s="96">
        <f>I40*0.05</f>
        <v>0</v>
      </c>
      <c r="K40" s="34">
        <f>I40*0.1</f>
        <v>0</v>
      </c>
      <c r="L40" s="29">
        <f>(I40*$I$3)+(J40*$J$3)+(K40*$K$3)</f>
        <v>0</v>
      </c>
      <c r="M40" s="30"/>
    </row>
    <row r="41" spans="1:13" ht="12.75" customHeight="1">
      <c r="A41" s="44"/>
      <c r="B41" s="32"/>
      <c r="C41" s="132" t="s">
        <v>63</v>
      </c>
      <c r="D41" s="133"/>
      <c r="E41" s="134" t="s">
        <v>30</v>
      </c>
      <c r="F41" s="135"/>
      <c r="G41" s="123"/>
      <c r="H41" s="123"/>
      <c r="I41" s="123"/>
      <c r="J41" s="123"/>
      <c r="K41" s="124"/>
      <c r="L41" s="29"/>
      <c r="M41" s="30"/>
    </row>
    <row r="42" spans="1:13" ht="12.75" customHeight="1">
      <c r="A42" s="44"/>
      <c r="B42" s="32"/>
      <c r="C42" s="132" t="s">
        <v>64</v>
      </c>
      <c r="D42" s="133"/>
      <c r="E42" s="64"/>
      <c r="F42" s="63"/>
      <c r="G42" s="63"/>
      <c r="H42" s="63"/>
      <c r="I42" s="63"/>
      <c r="J42" s="63"/>
      <c r="K42" s="63"/>
      <c r="L42" s="27"/>
      <c r="M42" s="30"/>
    </row>
    <row r="43" spans="1:13" ht="12.75" customHeight="1">
      <c r="A43" s="44"/>
      <c r="B43" s="32"/>
      <c r="C43" s="132" t="s">
        <v>65</v>
      </c>
      <c r="D43" s="133"/>
      <c r="E43" s="34">
        <v>1</v>
      </c>
      <c r="F43" s="34">
        <v>4</v>
      </c>
      <c r="G43" s="73">
        <f>E43*F43</f>
        <v>4</v>
      </c>
      <c r="H43" s="87">
        <v>793</v>
      </c>
      <c r="I43" s="34">
        <f>G43*H43</f>
        <v>3172</v>
      </c>
      <c r="J43" s="34">
        <f>I43*0.05</f>
        <v>158.60000000000002</v>
      </c>
      <c r="K43" s="34">
        <f>I43*0.1</f>
        <v>317.20000000000005</v>
      </c>
      <c r="L43" s="29">
        <f>(I43*$I$3)+(J43*$J$3)+(K43*$K$3)</f>
        <v>114764.54600000002</v>
      </c>
      <c r="M43" s="30"/>
    </row>
    <row r="44" spans="1:13" ht="12.75" customHeight="1">
      <c r="A44" s="44"/>
      <c r="B44" s="32"/>
      <c r="C44" s="132" t="s">
        <v>66</v>
      </c>
      <c r="D44" s="133"/>
      <c r="E44" s="136" t="s">
        <v>30</v>
      </c>
      <c r="F44" s="137"/>
      <c r="G44" s="123"/>
      <c r="H44" s="123"/>
      <c r="I44" s="123"/>
      <c r="J44" s="123"/>
      <c r="K44" s="124"/>
      <c r="L44" s="29"/>
      <c r="M44" s="30"/>
    </row>
    <row r="45" spans="1:13" ht="12.75" customHeight="1">
      <c r="A45" s="44"/>
      <c r="B45" s="32"/>
      <c r="C45" s="132" t="s">
        <v>67</v>
      </c>
      <c r="D45" s="133"/>
      <c r="E45" s="72">
        <v>0.5</v>
      </c>
      <c r="F45" s="73">
        <v>12</v>
      </c>
      <c r="G45" s="73">
        <f>E45*F45</f>
        <v>6</v>
      </c>
      <c r="H45" s="88">
        <v>74</v>
      </c>
      <c r="I45" s="34">
        <f>G45*H45</f>
        <v>444</v>
      </c>
      <c r="J45" s="34">
        <f>I45*0.05</f>
        <v>22.200000000000003</v>
      </c>
      <c r="K45" s="34">
        <f>I45*0.1</f>
        <v>44.400000000000006</v>
      </c>
      <c r="L45" s="29">
        <f>(I45*$I$3)+(J45*$J$3)+(K45*$K$3)</f>
        <v>16064.142000000002</v>
      </c>
      <c r="M45" s="30"/>
    </row>
    <row r="46" spans="1:13" ht="12.75" customHeight="1">
      <c r="A46" s="44"/>
      <c r="B46" s="120" t="s">
        <v>68</v>
      </c>
      <c r="C46" s="120"/>
      <c r="D46" s="121"/>
      <c r="E46" s="20" t="s">
        <v>0</v>
      </c>
      <c r="F46" s="21" t="s">
        <v>0</v>
      </c>
      <c r="G46" s="21" t="s">
        <v>0</v>
      </c>
      <c r="H46" s="21" t="s">
        <v>0</v>
      </c>
      <c r="I46" s="21" t="s">
        <v>0</v>
      </c>
      <c r="J46" s="21" t="s">
        <v>0</v>
      </c>
      <c r="K46" s="21" t="s">
        <v>0</v>
      </c>
      <c r="L46" s="22" t="s">
        <v>0</v>
      </c>
      <c r="M46" s="30"/>
    </row>
    <row r="47" spans="1:13" ht="12.75" customHeight="1">
      <c r="A47" s="44"/>
      <c r="B47" s="120" t="s">
        <v>69</v>
      </c>
      <c r="C47" s="120"/>
      <c r="D47" s="121"/>
      <c r="E47" s="20" t="s">
        <v>0</v>
      </c>
      <c r="F47" s="21" t="s">
        <v>0</v>
      </c>
      <c r="G47" s="21" t="s">
        <v>0</v>
      </c>
      <c r="H47" s="21" t="s">
        <v>0</v>
      </c>
      <c r="I47" s="21" t="s">
        <v>0</v>
      </c>
      <c r="J47" s="21" t="s">
        <v>0</v>
      </c>
      <c r="K47" s="21" t="s">
        <v>0</v>
      </c>
      <c r="L47" s="22" t="s">
        <v>0</v>
      </c>
      <c r="M47" s="30"/>
    </row>
    <row r="48" spans="1:13" ht="12.75">
      <c r="A48" s="17"/>
      <c r="B48" s="36"/>
      <c r="C48" s="18"/>
      <c r="D48" s="19"/>
      <c r="E48" s="129" t="s">
        <v>10</v>
      </c>
      <c r="F48" s="130"/>
      <c r="G48" s="130"/>
      <c r="H48" s="131"/>
      <c r="I48" s="37">
        <f>SUM(I33:I47)</f>
        <v>137606</v>
      </c>
      <c r="J48" s="37">
        <f>SUM(J33:J47)</f>
        <v>6880.3</v>
      </c>
      <c r="K48" s="37">
        <f>SUM(K33:K47)</f>
        <v>13760.6</v>
      </c>
      <c r="L48" s="37"/>
      <c r="M48" s="30"/>
    </row>
    <row r="49" spans="1:12" ht="12.75">
      <c r="A49" s="38"/>
      <c r="B49" s="39" t="s">
        <v>15</v>
      </c>
      <c r="C49" s="31"/>
      <c r="D49" s="31"/>
      <c r="E49" s="94"/>
      <c r="F49" s="46"/>
      <c r="G49" s="46"/>
      <c r="H49" s="46"/>
      <c r="I49" s="93"/>
      <c r="J49" s="71">
        <f>I48+J48+K48</f>
        <v>158246.9</v>
      </c>
      <c r="K49" s="40" t="s">
        <v>12</v>
      </c>
      <c r="L49" s="41">
        <f>SUM(L33:L47)</f>
        <v>4978653.882999999</v>
      </c>
    </row>
    <row r="50" spans="1:12" ht="12.75">
      <c r="A50" s="38"/>
      <c r="B50" s="36"/>
      <c r="C50" s="31"/>
      <c r="D50" s="45"/>
      <c r="E50" s="128"/>
      <c r="F50" s="128"/>
      <c r="G50" s="128"/>
      <c r="H50" s="128"/>
      <c r="I50" s="93"/>
      <c r="J50" s="37"/>
      <c r="K50" s="37"/>
      <c r="L50" s="22"/>
    </row>
    <row r="51" spans="1:12" ht="12.75">
      <c r="A51" s="38"/>
      <c r="B51" s="36" t="s">
        <v>16</v>
      </c>
      <c r="C51" s="18"/>
      <c r="D51" s="19"/>
      <c r="E51" s="94"/>
      <c r="F51" s="46"/>
      <c r="G51" s="46"/>
      <c r="H51" s="46"/>
      <c r="I51" s="95"/>
      <c r="J51" s="47">
        <f>J49+J28</f>
        <v>171117.69999999998</v>
      </c>
      <c r="K51" s="40" t="s">
        <v>12</v>
      </c>
      <c r="L51" s="41">
        <f>L28+L49</f>
        <v>5383586.038999999</v>
      </c>
    </row>
    <row r="53" spans="1:4" ht="12.75">
      <c r="A53" s="48" t="s">
        <v>1</v>
      </c>
      <c r="B53" s="48"/>
      <c r="C53" s="48"/>
      <c r="D53" s="48"/>
    </row>
    <row r="54" spans="1:12" ht="45.75" customHeight="1">
      <c r="A54" s="48"/>
      <c r="B54" s="116" t="s">
        <v>90</v>
      </c>
      <c r="C54" s="116"/>
      <c r="D54" s="116"/>
      <c r="E54" s="116"/>
      <c r="F54" s="116"/>
      <c r="G54" s="116"/>
      <c r="H54" s="116"/>
      <c r="I54" s="116"/>
      <c r="J54" s="116"/>
      <c r="K54" s="116"/>
      <c r="L54" s="116"/>
    </row>
    <row r="55" spans="1:12" ht="39" customHeight="1">
      <c r="A55" s="49"/>
      <c r="B55" s="116" t="s">
        <v>103</v>
      </c>
      <c r="C55" s="116"/>
      <c r="D55" s="116"/>
      <c r="E55" s="116"/>
      <c r="F55" s="116"/>
      <c r="G55" s="116"/>
      <c r="H55" s="116"/>
      <c r="I55" s="116"/>
      <c r="J55" s="116"/>
      <c r="K55" s="116"/>
      <c r="L55" s="116"/>
    </row>
    <row r="56" spans="1:12" ht="30.75" customHeight="1">
      <c r="A56" s="50"/>
      <c r="B56" s="116" t="s">
        <v>32</v>
      </c>
      <c r="C56" s="116"/>
      <c r="D56" s="116"/>
      <c r="E56" s="116"/>
      <c r="F56" s="116"/>
      <c r="G56" s="116"/>
      <c r="H56" s="116"/>
      <c r="I56" s="116"/>
      <c r="J56" s="116"/>
      <c r="K56" s="116"/>
      <c r="L56" s="116"/>
    </row>
    <row r="57" spans="1:12" ht="39.75" customHeight="1">
      <c r="A57" s="49"/>
      <c r="B57" s="116" t="s">
        <v>33</v>
      </c>
      <c r="C57" s="116"/>
      <c r="D57" s="116"/>
      <c r="E57" s="116"/>
      <c r="F57" s="116"/>
      <c r="G57" s="116"/>
      <c r="H57" s="116"/>
      <c r="I57" s="116"/>
      <c r="J57" s="116"/>
      <c r="K57" s="116"/>
      <c r="L57" s="116"/>
    </row>
    <row r="58" spans="1:12" ht="15" customHeight="1">
      <c r="A58" s="50"/>
      <c r="B58" s="116" t="s">
        <v>34</v>
      </c>
      <c r="C58" s="116"/>
      <c r="D58" s="116"/>
      <c r="E58" s="116"/>
      <c r="F58" s="116"/>
      <c r="G58" s="116"/>
      <c r="H58" s="116"/>
      <c r="I58" s="116"/>
      <c r="J58" s="116"/>
      <c r="K58" s="116"/>
      <c r="L58" s="116"/>
    </row>
    <row r="59" spans="1:12" ht="37.5" customHeight="1">
      <c r="A59" s="49"/>
      <c r="B59" s="116" t="s">
        <v>92</v>
      </c>
      <c r="C59" s="116"/>
      <c r="D59" s="116"/>
      <c r="E59" s="116"/>
      <c r="F59" s="116"/>
      <c r="G59" s="116"/>
      <c r="H59" s="116"/>
      <c r="I59" s="116"/>
      <c r="J59" s="116"/>
      <c r="K59" s="116"/>
      <c r="L59" s="116"/>
    </row>
    <row r="60" spans="1:12" ht="40.5" customHeight="1">
      <c r="A60" s="50"/>
      <c r="B60" s="116" t="s">
        <v>93</v>
      </c>
      <c r="C60" s="116"/>
      <c r="D60" s="116"/>
      <c r="E60" s="116"/>
      <c r="F60" s="116"/>
      <c r="G60" s="116"/>
      <c r="H60" s="116"/>
      <c r="I60" s="116"/>
      <c r="J60" s="116"/>
      <c r="K60" s="116"/>
      <c r="L60" s="116"/>
    </row>
    <row r="61" spans="2:12" ht="15.75">
      <c r="B61" s="116" t="s">
        <v>78</v>
      </c>
      <c r="C61" s="116"/>
      <c r="D61" s="116"/>
      <c r="E61" s="116"/>
      <c r="F61" s="116"/>
      <c r="G61" s="116"/>
      <c r="H61" s="116"/>
      <c r="I61" s="116"/>
      <c r="J61" s="116"/>
      <c r="K61" s="116"/>
      <c r="L61" s="116"/>
    </row>
    <row r="62" spans="2:12" ht="41.25" customHeight="1">
      <c r="B62" s="116" t="s">
        <v>105</v>
      </c>
      <c r="C62" s="116"/>
      <c r="D62" s="116"/>
      <c r="E62" s="116"/>
      <c r="F62" s="116"/>
      <c r="G62" s="116"/>
      <c r="H62" s="116"/>
      <c r="I62" s="116"/>
      <c r="J62" s="116"/>
      <c r="K62" s="116"/>
      <c r="L62" s="116"/>
    </row>
    <row r="63" spans="2:12" ht="27.75" customHeight="1">
      <c r="B63" s="116" t="s">
        <v>94</v>
      </c>
      <c r="C63" s="116"/>
      <c r="D63" s="116"/>
      <c r="E63" s="116"/>
      <c r="F63" s="116"/>
      <c r="G63" s="116"/>
      <c r="H63" s="116"/>
      <c r="I63" s="116"/>
      <c r="J63" s="116"/>
      <c r="K63" s="116"/>
      <c r="L63" s="116"/>
    </row>
    <row r="64" spans="2:12" ht="41.25" customHeight="1">
      <c r="B64" s="116" t="s">
        <v>95</v>
      </c>
      <c r="C64" s="116"/>
      <c r="D64" s="116"/>
      <c r="E64" s="116"/>
      <c r="F64" s="116"/>
      <c r="G64" s="116"/>
      <c r="H64" s="116"/>
      <c r="I64" s="116"/>
      <c r="J64" s="116"/>
      <c r="K64" s="116"/>
      <c r="L64" s="116"/>
    </row>
    <row r="65" spans="2:12" ht="39.75" customHeight="1">
      <c r="B65" s="116" t="s">
        <v>35</v>
      </c>
      <c r="C65" s="116"/>
      <c r="D65" s="116"/>
      <c r="E65" s="116"/>
      <c r="F65" s="116"/>
      <c r="G65" s="116"/>
      <c r="H65" s="116"/>
      <c r="I65" s="116"/>
      <c r="J65" s="116"/>
      <c r="K65" s="116"/>
      <c r="L65" s="116"/>
    </row>
    <row r="66" spans="2:12" ht="15.75">
      <c r="B66" s="116" t="s">
        <v>106</v>
      </c>
      <c r="C66" s="116"/>
      <c r="D66" s="116"/>
      <c r="E66" s="116"/>
      <c r="F66" s="116"/>
      <c r="G66" s="116"/>
      <c r="H66" s="116"/>
      <c r="I66" s="116"/>
      <c r="J66" s="116"/>
      <c r="K66" s="116"/>
      <c r="L66" s="116"/>
    </row>
    <row r="67" spans="2:12" ht="15.75">
      <c r="B67" s="140" t="s">
        <v>91</v>
      </c>
      <c r="C67" s="140"/>
      <c r="D67" s="140"/>
      <c r="E67" s="140"/>
      <c r="F67" s="140"/>
      <c r="G67" s="140"/>
      <c r="H67" s="140"/>
      <c r="I67" s="140"/>
      <c r="J67" s="140"/>
      <c r="K67" s="140"/>
      <c r="L67" s="140"/>
    </row>
    <row r="68" spans="2:12" ht="15.75">
      <c r="B68" s="140"/>
      <c r="C68" s="140"/>
      <c r="D68" s="140"/>
      <c r="E68" s="140"/>
      <c r="F68" s="140"/>
      <c r="G68" s="140"/>
      <c r="H68" s="140"/>
      <c r="I68" s="140"/>
      <c r="J68" s="140"/>
      <c r="K68" s="140"/>
      <c r="L68" s="140"/>
    </row>
    <row r="69" ht="12.75">
      <c r="D69" s="51"/>
    </row>
    <row r="70" ht="12.75">
      <c r="D70" s="52"/>
    </row>
    <row r="71" ht="12.75">
      <c r="D71" s="52"/>
    </row>
    <row r="72" ht="12.75">
      <c r="D72" s="52"/>
    </row>
    <row r="73" ht="12.75">
      <c r="D73" s="52"/>
    </row>
    <row r="74" ht="12.75">
      <c r="D74" s="53"/>
    </row>
  </sheetData>
  <mergeCells count="43">
    <mergeCell ref="B67:L67"/>
    <mergeCell ref="B68:L68"/>
    <mergeCell ref="B63:L63"/>
    <mergeCell ref="B64:L64"/>
    <mergeCell ref="B65:L65"/>
    <mergeCell ref="B66:L66"/>
    <mergeCell ref="B59:L59"/>
    <mergeCell ref="B60:L60"/>
    <mergeCell ref="B61:L61"/>
    <mergeCell ref="B62:L62"/>
    <mergeCell ref="C36:D36"/>
    <mergeCell ref="C39:D39"/>
    <mergeCell ref="C40:D40"/>
    <mergeCell ref="C41:D41"/>
    <mergeCell ref="C35:D35"/>
    <mergeCell ref="A7:D7"/>
    <mergeCell ref="E11:K11"/>
    <mergeCell ref="E12:K12"/>
    <mergeCell ref="E14:K14"/>
    <mergeCell ref="B56:L56"/>
    <mergeCell ref="C37:D37"/>
    <mergeCell ref="B54:L54"/>
    <mergeCell ref="B57:L57"/>
    <mergeCell ref="C42:D42"/>
    <mergeCell ref="C43:D43"/>
    <mergeCell ref="C44:D44"/>
    <mergeCell ref="E41:K41"/>
    <mergeCell ref="E44:K44"/>
    <mergeCell ref="C38:D38"/>
    <mergeCell ref="E48:H48"/>
    <mergeCell ref="C45:D45"/>
    <mergeCell ref="B46:D46"/>
    <mergeCell ref="B47:D47"/>
    <mergeCell ref="B58:L58"/>
    <mergeCell ref="A4:D4"/>
    <mergeCell ref="C11:D11"/>
    <mergeCell ref="E13:K13"/>
    <mergeCell ref="E32:K32"/>
    <mergeCell ref="E31:K31"/>
    <mergeCell ref="E30:K30"/>
    <mergeCell ref="E27:H27"/>
    <mergeCell ref="B55:L55"/>
    <mergeCell ref="E50:H50"/>
  </mergeCells>
  <printOptions/>
  <pageMargins left="0.47" right="0.21" top="0.29" bottom="0.29" header="0.22" footer="0.24"/>
  <pageSetup fitToHeight="2" horizontalDpi="600" verticalDpi="600" orientation="landscape" scale="73" r:id="rId1"/>
  <rowBreaks count="1" manualBreakCount="1">
    <brk id="51" max="11" man="1"/>
  </rowBreaks>
</worksheet>
</file>

<file path=xl/worksheets/sheet2.xml><?xml version="1.0" encoding="utf-8"?>
<worksheet xmlns="http://schemas.openxmlformats.org/spreadsheetml/2006/main" xmlns:r="http://schemas.openxmlformats.org/officeDocument/2006/relationships">
  <sheetPr>
    <pageSetUpPr fitToPage="1"/>
  </sheetPr>
  <dimension ref="A1:V28"/>
  <sheetViews>
    <sheetView tabSelected="1" zoomScale="75" zoomScaleNormal="75" workbookViewId="0" topLeftCell="A1">
      <selection activeCell="E2" sqref="E2"/>
    </sheetView>
  </sheetViews>
  <sheetFormatPr defaultColWidth="9.140625" defaultRowHeight="12.75"/>
  <cols>
    <col min="1" max="1" width="3.421875" style="16" customWidth="1"/>
    <col min="2" max="2" width="5.57421875" style="16" customWidth="1"/>
    <col min="3" max="3" width="51.421875" style="16" customWidth="1"/>
    <col min="4" max="8" width="11.57421875" style="16" customWidth="1"/>
    <col min="9" max="9" width="13.421875" style="16" customWidth="1"/>
    <col min="10" max="10" width="11.57421875" style="16" customWidth="1"/>
    <col min="11" max="11" width="12.00390625" style="16" customWidth="1"/>
    <col min="12" max="16384" width="9.140625" style="16" customWidth="1"/>
  </cols>
  <sheetData>
    <row r="1" spans="1:10" ht="15.75">
      <c r="A1" s="7" t="s">
        <v>17</v>
      </c>
      <c r="B1" s="7"/>
      <c r="C1" s="3" t="s">
        <v>108</v>
      </c>
      <c r="E1" s="54"/>
      <c r="F1" s="54"/>
      <c r="G1" s="54"/>
      <c r="H1" s="54"/>
      <c r="I1" s="54"/>
      <c r="J1" s="54"/>
    </row>
    <row r="2" spans="1:5" ht="15.75">
      <c r="A2" s="55"/>
      <c r="B2" s="55"/>
      <c r="C2" s="8" t="s">
        <v>89</v>
      </c>
      <c r="E2" s="145" t="s">
        <v>109</v>
      </c>
    </row>
    <row r="3" spans="4:10" ht="12.75">
      <c r="D3" s="10">
        <v>0.869565</v>
      </c>
      <c r="E3" s="56"/>
      <c r="F3" s="56"/>
      <c r="G3" s="56"/>
      <c r="H3" s="57">
        <v>46.219</v>
      </c>
      <c r="I3" s="57">
        <v>62.27</v>
      </c>
      <c r="J3" s="57">
        <v>25.01</v>
      </c>
    </row>
    <row r="4" spans="1:11" ht="77.25" customHeight="1">
      <c r="A4" s="142" t="s">
        <v>3</v>
      </c>
      <c r="B4" s="143"/>
      <c r="C4" s="144"/>
      <c r="D4" s="58" t="s">
        <v>18</v>
      </c>
      <c r="E4" s="58" t="s">
        <v>19</v>
      </c>
      <c r="F4" s="58" t="s">
        <v>20</v>
      </c>
      <c r="G4" s="58" t="s">
        <v>75</v>
      </c>
      <c r="H4" s="58" t="s">
        <v>21</v>
      </c>
      <c r="I4" s="58" t="s">
        <v>22</v>
      </c>
      <c r="J4" s="58" t="s">
        <v>23</v>
      </c>
      <c r="K4" s="58" t="s">
        <v>74</v>
      </c>
    </row>
    <row r="5" spans="1:11" ht="14.25">
      <c r="A5" s="17"/>
      <c r="B5" s="19" t="s">
        <v>72</v>
      </c>
      <c r="C5" s="67"/>
      <c r="D5" s="34">
        <v>2</v>
      </c>
      <c r="E5" s="34">
        <v>1</v>
      </c>
      <c r="F5" s="34">
        <v>2</v>
      </c>
      <c r="G5" s="34">
        <v>0</v>
      </c>
      <c r="H5" s="34">
        <v>0</v>
      </c>
      <c r="I5" s="34">
        <v>0</v>
      </c>
      <c r="J5" s="34">
        <v>0</v>
      </c>
      <c r="K5" s="29">
        <f aca="true" t="shared" si="0" ref="K5:K15">(H5*$H$3)+(I5*$I$3)+(J5*$J$3)</f>
        <v>0</v>
      </c>
    </row>
    <row r="6" spans="1:11" ht="12.75">
      <c r="A6" s="17"/>
      <c r="B6" s="19" t="s">
        <v>80</v>
      </c>
      <c r="C6" s="74"/>
      <c r="D6" s="34">
        <v>2</v>
      </c>
      <c r="E6" s="34">
        <v>1</v>
      </c>
      <c r="F6" s="34">
        <v>2</v>
      </c>
      <c r="G6" s="34">
        <v>0</v>
      </c>
      <c r="H6" s="34">
        <v>0</v>
      </c>
      <c r="I6" s="34">
        <v>0</v>
      </c>
      <c r="J6" s="34">
        <v>0</v>
      </c>
      <c r="K6" s="29">
        <f t="shared" si="0"/>
        <v>0</v>
      </c>
    </row>
    <row r="7" spans="1:11" ht="12.75">
      <c r="A7" s="17"/>
      <c r="B7" s="18" t="s">
        <v>81</v>
      </c>
      <c r="C7" s="18"/>
      <c r="D7" s="34">
        <v>2</v>
      </c>
      <c r="E7" s="34">
        <v>1</v>
      </c>
      <c r="F7" s="34">
        <v>2</v>
      </c>
      <c r="G7" s="34">
        <v>0</v>
      </c>
      <c r="H7" s="34">
        <v>0</v>
      </c>
      <c r="I7" s="34">
        <v>0</v>
      </c>
      <c r="J7" s="34">
        <v>0</v>
      </c>
      <c r="K7" s="29">
        <f t="shared" si="0"/>
        <v>0</v>
      </c>
    </row>
    <row r="8" spans="1:11" ht="14.25">
      <c r="A8" s="17"/>
      <c r="B8" s="18" t="s">
        <v>82</v>
      </c>
      <c r="C8" s="19"/>
      <c r="D8" s="34">
        <v>2</v>
      </c>
      <c r="E8" s="34">
        <v>1</v>
      </c>
      <c r="F8" s="34">
        <v>2</v>
      </c>
      <c r="G8" s="34">
        <v>0</v>
      </c>
      <c r="H8" s="34">
        <v>0</v>
      </c>
      <c r="I8" s="34">
        <v>0</v>
      </c>
      <c r="J8" s="34">
        <v>0</v>
      </c>
      <c r="K8" s="29">
        <f t="shared" si="0"/>
        <v>0</v>
      </c>
    </row>
    <row r="9" spans="1:11" ht="14.25">
      <c r="A9" s="17"/>
      <c r="B9" s="69" t="s">
        <v>83</v>
      </c>
      <c r="D9" s="34">
        <v>2</v>
      </c>
      <c r="E9" s="34">
        <v>1</v>
      </c>
      <c r="F9" s="34">
        <f>+E9*D9</f>
        <v>2</v>
      </c>
      <c r="G9" s="34">
        <v>0</v>
      </c>
      <c r="H9" s="34">
        <f>F9*G9</f>
        <v>0</v>
      </c>
      <c r="I9" s="34">
        <f aca="true" t="shared" si="1" ref="I9:I15">H9*0.05</f>
        <v>0</v>
      </c>
      <c r="J9" s="34">
        <f aca="true" t="shared" si="2" ref="J9:J15">H9*0.1</f>
        <v>0</v>
      </c>
      <c r="K9" s="29">
        <f t="shared" si="0"/>
        <v>0</v>
      </c>
    </row>
    <row r="10" spans="1:11" ht="14.25">
      <c r="A10" s="17"/>
      <c r="B10" s="69" t="s">
        <v>102</v>
      </c>
      <c r="C10" s="18"/>
      <c r="D10" s="34">
        <v>2</v>
      </c>
      <c r="E10" s="34">
        <v>1</v>
      </c>
      <c r="F10" s="34">
        <f>+E10*D10</f>
        <v>2</v>
      </c>
      <c r="G10" s="34">
        <v>0</v>
      </c>
      <c r="H10" s="34">
        <f>F10*G10</f>
        <v>0</v>
      </c>
      <c r="I10" s="34">
        <f t="shared" si="1"/>
        <v>0</v>
      </c>
      <c r="J10" s="34">
        <f t="shared" si="2"/>
        <v>0</v>
      </c>
      <c r="K10" s="29">
        <f t="shared" si="0"/>
        <v>0</v>
      </c>
    </row>
    <row r="11" spans="1:11" ht="14.25">
      <c r="A11" s="17"/>
      <c r="B11" s="112" t="s">
        <v>84</v>
      </c>
      <c r="C11" s="113"/>
      <c r="D11" s="34">
        <v>2</v>
      </c>
      <c r="E11" s="34">
        <v>1</v>
      </c>
      <c r="F11" s="96">
        <v>2</v>
      </c>
      <c r="G11" s="96">
        <v>1357</v>
      </c>
      <c r="H11" s="96">
        <f>F11*G11</f>
        <v>2714</v>
      </c>
      <c r="I11" s="96">
        <f t="shared" si="1"/>
        <v>135.70000000000002</v>
      </c>
      <c r="J11" s="96">
        <f t="shared" si="2"/>
        <v>271.40000000000003</v>
      </c>
      <c r="K11" s="29">
        <f t="shared" si="0"/>
        <v>140676.119</v>
      </c>
    </row>
    <row r="12" spans="1:11" ht="14.25">
      <c r="A12" s="17"/>
      <c r="B12" s="112" t="s">
        <v>85</v>
      </c>
      <c r="C12" s="113"/>
      <c r="D12" s="34">
        <v>2</v>
      </c>
      <c r="E12" s="34">
        <v>2</v>
      </c>
      <c r="F12" s="96">
        <v>4</v>
      </c>
      <c r="G12" s="96">
        <v>339</v>
      </c>
      <c r="H12" s="96">
        <f>F12*G12</f>
        <v>1356</v>
      </c>
      <c r="I12" s="96">
        <f t="shared" si="1"/>
        <v>67.8</v>
      </c>
      <c r="J12" s="96">
        <f>H12*0.1</f>
        <v>135.6</v>
      </c>
      <c r="K12" s="29">
        <f>(H12*$H$3)+(I12*$I$3)+(J12*$J$3)</f>
        <v>70286.226</v>
      </c>
    </row>
    <row r="13" spans="1:11" ht="14.25">
      <c r="A13" s="17"/>
      <c r="B13" s="19" t="s">
        <v>88</v>
      </c>
      <c r="C13" s="18"/>
      <c r="D13" s="34">
        <v>2</v>
      </c>
      <c r="E13" s="34">
        <v>1</v>
      </c>
      <c r="F13" s="96">
        <v>2</v>
      </c>
      <c r="G13" s="96">
        <v>0</v>
      </c>
      <c r="H13" s="96">
        <f>F13*G13</f>
        <v>0</v>
      </c>
      <c r="I13" s="96">
        <f t="shared" si="1"/>
        <v>0</v>
      </c>
      <c r="J13" s="96">
        <f>H13*0.1</f>
        <v>0</v>
      </c>
      <c r="K13" s="29">
        <f>(H13*$H$3)+(I13*$I$3)+(J13*$J$3)</f>
        <v>0</v>
      </c>
    </row>
    <row r="14" spans="1:11" ht="12.75">
      <c r="A14" s="17"/>
      <c r="B14" s="91" t="s">
        <v>71</v>
      </c>
      <c r="D14" s="34">
        <v>2</v>
      </c>
      <c r="E14" s="34">
        <v>1</v>
      </c>
      <c r="F14" s="96">
        <v>2</v>
      </c>
      <c r="G14" s="96">
        <v>0</v>
      </c>
      <c r="H14" s="96">
        <f>+F14*G14</f>
        <v>0</v>
      </c>
      <c r="I14" s="96">
        <f t="shared" si="1"/>
        <v>0</v>
      </c>
      <c r="J14" s="96">
        <f t="shared" si="2"/>
        <v>0</v>
      </c>
      <c r="K14" s="29">
        <f t="shared" si="0"/>
        <v>0</v>
      </c>
    </row>
    <row r="15" spans="1:11" ht="14.25">
      <c r="A15" s="17"/>
      <c r="B15" s="92" t="s">
        <v>87</v>
      </c>
      <c r="C15" s="19"/>
      <c r="D15" s="89">
        <v>2</v>
      </c>
      <c r="E15" s="89">
        <v>1</v>
      </c>
      <c r="F15" s="101">
        <v>2</v>
      </c>
      <c r="G15" s="101">
        <v>170</v>
      </c>
      <c r="H15" s="101">
        <f>+F15*G15</f>
        <v>340</v>
      </c>
      <c r="I15" s="101">
        <f t="shared" si="1"/>
        <v>17</v>
      </c>
      <c r="J15" s="101">
        <f t="shared" si="2"/>
        <v>34</v>
      </c>
      <c r="K15" s="90">
        <f t="shared" si="0"/>
        <v>17623.390000000003</v>
      </c>
    </row>
    <row r="16" spans="1:11" ht="12.75">
      <c r="A16" s="77" t="s">
        <v>24</v>
      </c>
      <c r="B16" s="53"/>
      <c r="C16" s="78"/>
      <c r="D16" s="79"/>
      <c r="E16" s="79"/>
      <c r="F16" s="101"/>
      <c r="G16" s="101"/>
      <c r="H16" s="102">
        <f>SUM(H5:H15)</f>
        <v>4410</v>
      </c>
      <c r="I16" s="102">
        <f>SUM(I5:I15)</f>
        <v>220.5</v>
      </c>
      <c r="J16" s="102">
        <f>SUM(J5:J15)</f>
        <v>441</v>
      </c>
      <c r="K16" s="80"/>
    </row>
    <row r="17" spans="1:11" ht="12.75">
      <c r="A17" s="17"/>
      <c r="B17" s="18"/>
      <c r="C17" s="19"/>
      <c r="D17" s="21"/>
      <c r="E17" s="21"/>
      <c r="F17" s="21"/>
      <c r="G17" s="21"/>
      <c r="H17" s="75"/>
      <c r="I17" s="76"/>
      <c r="J17" s="76"/>
      <c r="K17" s="22"/>
    </row>
    <row r="18" spans="1:11" ht="12.75">
      <c r="A18" s="68"/>
      <c r="B18" s="69"/>
      <c r="C18" s="70"/>
      <c r="D18" s="81"/>
      <c r="E18" s="81"/>
      <c r="F18" s="81"/>
      <c r="G18" s="81"/>
      <c r="H18" s="82"/>
      <c r="J18" s="83"/>
      <c r="K18" s="84"/>
    </row>
    <row r="19" spans="1:11" ht="12.75">
      <c r="A19" s="59" t="s">
        <v>16</v>
      </c>
      <c r="B19" s="18"/>
      <c r="C19" s="19"/>
      <c r="D19" s="21"/>
      <c r="E19" s="21"/>
      <c r="F19" s="21"/>
      <c r="G19" s="21"/>
      <c r="H19" s="60"/>
      <c r="I19" s="103">
        <f>H16+I16+J16</f>
        <v>5071.5</v>
      </c>
      <c r="J19" s="61" t="s">
        <v>12</v>
      </c>
      <c r="K19" s="41">
        <f>SUM(K5:K15)</f>
        <v>228585.73500000002</v>
      </c>
    </row>
    <row r="21" spans="1:3" ht="12.75">
      <c r="A21" s="48" t="s">
        <v>1</v>
      </c>
      <c r="B21" s="48"/>
      <c r="C21" s="48"/>
    </row>
    <row r="22" spans="2:22" ht="48.75" customHeight="1">
      <c r="B22" s="114" t="s">
        <v>98</v>
      </c>
      <c r="C22" s="115"/>
      <c r="D22" s="115"/>
      <c r="E22" s="115"/>
      <c r="F22" s="115"/>
      <c r="G22" s="115"/>
      <c r="H22" s="115"/>
      <c r="I22" s="115"/>
      <c r="J22" s="115"/>
      <c r="K22" s="115"/>
      <c r="L22" s="116"/>
      <c r="M22" s="116"/>
      <c r="N22" s="116"/>
      <c r="O22" s="116"/>
      <c r="P22" s="116"/>
      <c r="Q22" s="116"/>
      <c r="R22" s="116"/>
      <c r="S22" s="116"/>
      <c r="T22" s="116"/>
      <c r="U22" s="116"/>
      <c r="V22" s="116"/>
    </row>
    <row r="23" spans="2:11" ht="44.25" customHeight="1">
      <c r="B23" s="141" t="s">
        <v>70</v>
      </c>
      <c r="C23" s="141"/>
      <c r="D23" s="141"/>
      <c r="E23" s="141"/>
      <c r="F23" s="141"/>
      <c r="G23" s="141"/>
      <c r="H23" s="141"/>
      <c r="I23" s="141"/>
      <c r="J23" s="141"/>
      <c r="K23" s="141"/>
    </row>
    <row r="24" spans="2:11" ht="16.5" customHeight="1">
      <c r="B24" s="141" t="s">
        <v>36</v>
      </c>
      <c r="C24" s="141"/>
      <c r="D24" s="141"/>
      <c r="E24" s="141"/>
      <c r="F24" s="141"/>
      <c r="G24" s="141"/>
      <c r="H24" s="141"/>
      <c r="I24" s="141"/>
      <c r="J24" s="141"/>
      <c r="K24" s="141"/>
    </row>
    <row r="25" spans="2:11" ht="32.25" customHeight="1">
      <c r="B25" s="141" t="s">
        <v>99</v>
      </c>
      <c r="C25" s="141"/>
      <c r="D25" s="141"/>
      <c r="E25" s="141"/>
      <c r="F25" s="141"/>
      <c r="G25" s="141"/>
      <c r="H25" s="141"/>
      <c r="I25" s="141"/>
      <c r="J25" s="141"/>
      <c r="K25" s="141"/>
    </row>
    <row r="26" spans="2:12" ht="40.5" customHeight="1">
      <c r="B26" s="141" t="s">
        <v>100</v>
      </c>
      <c r="C26" s="141"/>
      <c r="D26" s="141"/>
      <c r="E26" s="141"/>
      <c r="F26" s="141"/>
      <c r="G26" s="141"/>
      <c r="H26" s="141"/>
      <c r="I26" s="141"/>
      <c r="J26" s="141"/>
      <c r="K26" s="141"/>
      <c r="L26" s="111"/>
    </row>
    <row r="27" spans="2:11" ht="41.25" customHeight="1">
      <c r="B27" s="141" t="s">
        <v>101</v>
      </c>
      <c r="C27" s="141"/>
      <c r="D27" s="141"/>
      <c r="E27" s="141"/>
      <c r="F27" s="141"/>
      <c r="G27" s="141"/>
      <c r="H27" s="141"/>
      <c r="I27" s="141"/>
      <c r="J27" s="141"/>
      <c r="K27" s="141"/>
    </row>
    <row r="28" spans="2:11" ht="15.75">
      <c r="B28" s="141" t="s">
        <v>86</v>
      </c>
      <c r="C28" s="141"/>
      <c r="D28" s="141"/>
      <c r="E28" s="141"/>
      <c r="F28" s="141"/>
      <c r="G28" s="141"/>
      <c r="H28" s="141"/>
      <c r="I28" s="141"/>
      <c r="J28" s="141"/>
      <c r="K28" s="141"/>
    </row>
  </sheetData>
  <mergeCells count="11">
    <mergeCell ref="L22:V22"/>
    <mergeCell ref="B26:K26"/>
    <mergeCell ref="A4:C4"/>
    <mergeCell ref="B12:C12"/>
    <mergeCell ref="B11:C11"/>
    <mergeCell ref="B22:K22"/>
    <mergeCell ref="B27:K27"/>
    <mergeCell ref="B28:K28"/>
    <mergeCell ref="B23:K23"/>
    <mergeCell ref="B24:K24"/>
    <mergeCell ref="B25:K25"/>
  </mergeCells>
  <printOptions/>
  <pageMargins left="0.31" right="0.25" top="0.56" bottom="0.99" header="0.31" footer="0.72"/>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Eastern Research Group</dc:creator>
  <cp:keywords/>
  <dc:description/>
  <cp:lastModifiedBy>ctsuser</cp:lastModifiedBy>
  <cp:lastPrinted>2010-06-08T18:56:46Z</cp:lastPrinted>
  <dcterms:created xsi:type="dcterms:W3CDTF">2010-05-11T20:27:59Z</dcterms:created>
  <dcterms:modified xsi:type="dcterms:W3CDTF">2010-07-16T17:52:23Z</dcterms:modified>
  <cp:category/>
  <cp:version/>
  <cp:contentType/>
  <cp:contentStatus/>
</cp:coreProperties>
</file>