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510" activeTab="1"/>
  </bookViews>
  <sheets>
    <sheet name="TABLE 1" sheetId="1" r:id="rId1"/>
    <sheet name="TABLE 2" sheetId="2" r:id="rId2"/>
  </sheets>
  <definedNames>
    <definedName name="_xlnm.Print_Area" localSheetId="0">'TABLE 1'!$A$1:$L$52</definedName>
  </definedNames>
  <calcPr fullCalcOnLoad="1"/>
</workbook>
</file>

<file path=xl/sharedStrings.xml><?xml version="1.0" encoding="utf-8"?>
<sst xmlns="http://schemas.openxmlformats.org/spreadsheetml/2006/main" count="131" uniqueCount="88">
  <si>
    <t>N/A</t>
  </si>
  <si>
    <t>Assumptions:</t>
  </si>
  <si>
    <t>Table 1:</t>
  </si>
  <si>
    <t>REPORTING/RECORDKEEPING REQUIREMENT</t>
  </si>
  <si>
    <t>1.  APPLICATIONS</t>
  </si>
  <si>
    <t>2.  SURVEY AND STUDIES</t>
  </si>
  <si>
    <t>A.  Read Instructions</t>
  </si>
  <si>
    <t>B.  Required Activities</t>
  </si>
  <si>
    <t>New Sources</t>
  </si>
  <si>
    <t>C.  Create Information</t>
  </si>
  <si>
    <t>D.  Gather Existing Information</t>
  </si>
  <si>
    <t>Total Reporting Hours by Labor Category</t>
  </si>
  <si>
    <t>TOTAL REPORTING BURDEN</t>
  </si>
  <si>
    <t>Hours</t>
  </si>
  <si>
    <t>B.  Plan Activities</t>
  </si>
  <si>
    <t>C.  Implement Activities</t>
  </si>
  <si>
    <t xml:space="preserve">E.  Time to Enter Information  </t>
  </si>
  <si>
    <t>TOTAL RECORDKEEPING BURDEN</t>
  </si>
  <si>
    <t>TOTAL ANNUAL BURDEN</t>
  </si>
  <si>
    <t xml:space="preserve">Table 2: </t>
  </si>
  <si>
    <t xml:space="preserve">(A)
EPA Hours per Occurence  (Technical hours)        </t>
  </si>
  <si>
    <t xml:space="preserve">(B)
Number of Occurences per Plant per Year </t>
  </si>
  <si>
    <t xml:space="preserve">(C)
EPA Hours per Year
(C=A x B)          </t>
  </si>
  <si>
    <t xml:space="preserve">(D)
Plants per Year                  </t>
  </si>
  <si>
    <t xml:space="preserve">(E)            Technical Hours per Year                @ $46.22   (E=C x D)        </t>
  </si>
  <si>
    <t xml:space="preserve">(F)
Management Hours per Year 
 @ $62.27
(F= E x 0.05)        </t>
  </si>
  <si>
    <t xml:space="preserve">(G)
Clerical Hours per Year
@ $25.01
(G= E x 0.1)        </t>
  </si>
  <si>
    <t xml:space="preserve">(A)
Respondent Hours
per Occurrence
(Technical hours)        </t>
  </si>
  <si>
    <t xml:space="preserve">(B)
Number of
Occurences
per Respondent
per Year                        </t>
  </si>
  <si>
    <t xml:space="preserve">(C)
Hours
per Respondent
per Year
(C=A x B)          </t>
  </si>
  <si>
    <t xml:space="preserve">(E)
Technical Hours
per Year
@ $98.20
(E=C x D)        </t>
  </si>
  <si>
    <t xml:space="preserve">(F)
Management 
Hours per Year
@ $114.49
(F= E x 0.05)        </t>
  </si>
  <si>
    <t xml:space="preserve">(G)
Clerical Hours 
per Year
@ $48.53
(G= E x 0.1)        </t>
  </si>
  <si>
    <r>
      <t xml:space="preserve">D.  Develop Record System </t>
    </r>
    <r>
      <rPr>
        <vertAlign val="superscript"/>
        <sz val="10"/>
        <rFont val="Arial"/>
        <family val="2"/>
      </rPr>
      <t>h</t>
    </r>
  </si>
  <si>
    <t>5.  RECORDKEEPING REQUIREMENTS</t>
  </si>
  <si>
    <t>3. REPORTING REQUIREMENTS</t>
  </si>
  <si>
    <r>
      <t>(D)
Number of
Respondents 
per Year</t>
    </r>
    <r>
      <rPr>
        <sz val="10"/>
        <rFont val="Arial"/>
        <family val="2"/>
      </rPr>
      <t xml:space="preserve">                  </t>
    </r>
  </si>
  <si>
    <r>
      <t xml:space="preserve">
Total
Labor Costs
per Year </t>
    </r>
    <r>
      <rPr>
        <vertAlign val="superscript"/>
        <sz val="10"/>
        <rFont val="Arial"/>
        <family val="2"/>
      </rPr>
      <t>a</t>
    </r>
    <r>
      <rPr>
        <sz val="10"/>
        <rFont val="Arial"/>
        <family val="2"/>
      </rPr>
      <t xml:space="preserve">               </t>
    </r>
  </si>
  <si>
    <t>Demonstration of monitoring system</t>
  </si>
  <si>
    <t>Included in performance test</t>
  </si>
  <si>
    <t>------------------------Included in 3B----------------------------</t>
  </si>
  <si>
    <t>E.  Write Report</t>
  </si>
  <si>
    <r>
      <t xml:space="preserve">Notification of construction/reconstruction </t>
    </r>
    <r>
      <rPr>
        <vertAlign val="superscript"/>
        <sz val="10"/>
        <rFont val="Arial"/>
        <family val="2"/>
      </rPr>
      <t>b,c</t>
    </r>
  </si>
  <si>
    <r>
      <t xml:space="preserve">A.  Read Instructions </t>
    </r>
    <r>
      <rPr>
        <vertAlign val="superscript"/>
        <sz val="10"/>
        <rFont val="Arial"/>
        <family val="2"/>
      </rPr>
      <t>b,c</t>
    </r>
  </si>
  <si>
    <r>
      <t xml:space="preserve">Initial performance test </t>
    </r>
    <r>
      <rPr>
        <vertAlign val="superscript"/>
        <sz val="10"/>
        <rFont val="Arial"/>
        <family val="2"/>
      </rPr>
      <t>b,c</t>
    </r>
  </si>
  <si>
    <r>
      <t xml:space="preserve">Repeat of performance test </t>
    </r>
    <r>
      <rPr>
        <vertAlign val="superscript"/>
        <sz val="10"/>
        <rFont val="Arial"/>
        <family val="2"/>
      </rPr>
      <t>d</t>
    </r>
  </si>
  <si>
    <r>
      <t xml:space="preserve">Notification of physical and operational changes </t>
    </r>
    <r>
      <rPr>
        <vertAlign val="superscript"/>
        <sz val="10"/>
        <rFont val="Arial"/>
        <family val="2"/>
      </rPr>
      <t>e</t>
    </r>
  </si>
  <si>
    <r>
      <t xml:space="preserve">Notification of demonstration of CMS </t>
    </r>
    <r>
      <rPr>
        <vertAlign val="superscript"/>
        <sz val="10"/>
        <rFont val="Arial"/>
        <family val="2"/>
      </rPr>
      <t>b,c</t>
    </r>
  </si>
  <si>
    <r>
      <t>Notification of actual startup</t>
    </r>
    <r>
      <rPr>
        <vertAlign val="superscript"/>
        <sz val="10"/>
        <rFont val="Arial"/>
        <family val="2"/>
      </rPr>
      <t xml:space="preserve"> b,c</t>
    </r>
  </si>
  <si>
    <r>
      <t xml:space="preserve">Notification of initial performance test </t>
    </r>
    <r>
      <rPr>
        <vertAlign val="superscript"/>
        <sz val="10"/>
        <rFont val="Arial"/>
        <family val="2"/>
      </rPr>
      <t>b,c</t>
    </r>
  </si>
  <si>
    <t>Performance test report</t>
  </si>
  <si>
    <t>------------------------Included in 4E----------------------------</t>
  </si>
  <si>
    <r>
      <t xml:space="preserve">Records of startup, shutdown and malfunction </t>
    </r>
    <r>
      <rPr>
        <vertAlign val="superscript"/>
        <sz val="10"/>
        <rFont val="Arial"/>
        <family val="2"/>
      </rPr>
      <t>g</t>
    </r>
  </si>
  <si>
    <r>
      <t>Semiannual reports of excess emissions</t>
    </r>
    <r>
      <rPr>
        <vertAlign val="superscript"/>
        <sz val="10"/>
        <rFont val="Arial"/>
        <family val="2"/>
      </rPr>
      <t xml:space="preserve"> f,g</t>
    </r>
  </si>
  <si>
    <r>
      <t xml:space="preserve">Record of daily production rate and hours of operation </t>
    </r>
    <r>
      <rPr>
        <vertAlign val="superscript"/>
        <sz val="10"/>
        <rFont val="Arial"/>
        <family val="2"/>
      </rPr>
      <t>g,h</t>
    </r>
  </si>
  <si>
    <r>
      <t>Records of performance test data</t>
    </r>
    <r>
      <rPr>
        <vertAlign val="superscript"/>
        <sz val="10"/>
        <rFont val="Arial"/>
        <family val="2"/>
      </rPr>
      <t xml:space="preserve"> b,c, i</t>
    </r>
  </si>
  <si>
    <t>Repeat initial performance test</t>
  </si>
  <si>
    <t>Report Review</t>
  </si>
  <si>
    <r>
      <t xml:space="preserve">
Costs per Year  </t>
    </r>
    <r>
      <rPr>
        <vertAlign val="superscript"/>
        <sz val="10"/>
        <rFont val="Arial"/>
        <family val="2"/>
      </rPr>
      <t>a</t>
    </r>
  </si>
  <si>
    <r>
      <t xml:space="preserve">Initial Performance Test </t>
    </r>
    <r>
      <rPr>
        <vertAlign val="superscript"/>
        <sz val="10"/>
        <rFont val="Arial"/>
        <family val="2"/>
      </rPr>
      <t>b,c</t>
    </r>
  </si>
  <si>
    <r>
      <t xml:space="preserve">Retesting preparation </t>
    </r>
    <r>
      <rPr>
        <vertAlign val="superscript"/>
        <sz val="10"/>
        <rFont val="Arial"/>
        <family val="2"/>
      </rPr>
      <t>b,c,d</t>
    </r>
  </si>
  <si>
    <r>
      <t xml:space="preserve">Notification of construction/ reconstruction </t>
    </r>
    <r>
      <rPr>
        <vertAlign val="superscript"/>
        <sz val="10"/>
        <rFont val="Arial"/>
        <family val="2"/>
      </rPr>
      <t>b,c</t>
    </r>
  </si>
  <si>
    <r>
      <t xml:space="preserve">Notification of actual startup </t>
    </r>
    <r>
      <rPr>
        <vertAlign val="superscript"/>
        <sz val="10"/>
        <rFont val="Arial"/>
        <family val="2"/>
      </rPr>
      <t>b,c</t>
    </r>
  </si>
  <si>
    <r>
      <t xml:space="preserve">Initial test </t>
    </r>
    <r>
      <rPr>
        <vertAlign val="superscript"/>
        <sz val="10"/>
        <rFont val="Arial"/>
        <family val="2"/>
      </rPr>
      <t>b,c</t>
    </r>
  </si>
  <si>
    <t>Repeat performance test</t>
  </si>
  <si>
    <t>Annual Respondent Burden and Cost for NSPS for Sewage Sludge Treatment Plant Incinerators</t>
  </si>
  <si>
    <t xml:space="preserve">TRAVEL EXPENSES        (1 person x 1 plant/yr x 2 day/plant x $50 per diem) + ($400/round trip x 1 round trip/yr) =         </t>
  </si>
  <si>
    <r>
      <t>a</t>
    </r>
    <r>
      <rPr>
        <sz val="10"/>
        <rFont val="Arial"/>
        <family val="2"/>
      </rPr>
      <t xml:space="preserve">   This cost is based on the following hourly labor rates times a 1.6 benefits multiplication factor to account for government overhead expenses: $62.27 for Managerial (GS-13, Step 5, $38.92 x 1.6), $46.22 for Technical (GS-12, Step 1, $28.88 x 1.6) and $25.01 Clerical (GS-6, Step 3, $15.63 x 1.6).  These rates are from the Office of Personnel Management (OPM) "2009 General Schedule" which excludes locality rates of pay.</t>
    </r>
  </si>
  <si>
    <r>
      <t>c</t>
    </r>
    <r>
      <rPr>
        <sz val="10"/>
        <color indexed="8"/>
        <rFont val="Arial"/>
        <family val="2"/>
      </rPr>
      <t xml:space="preserve">  Assume that this is a one-time-only cost.</t>
    </r>
  </si>
  <si>
    <r>
      <t>d</t>
    </r>
    <r>
      <rPr>
        <sz val="10"/>
        <color indexed="8"/>
        <rFont val="Arial"/>
        <family val="2"/>
      </rPr>
      <t xml:space="preserve">  Assume that 20 percent would have to repeat the performance testing due to failure.</t>
    </r>
  </si>
  <si>
    <r>
      <t>f</t>
    </r>
    <r>
      <rPr>
        <sz val="10"/>
        <color indexed="8"/>
        <rFont val="Arial"/>
        <family val="2"/>
      </rPr>
      <t xml:space="preserve">  Assume that it will take eight hours to review semiannual reports.</t>
    </r>
  </si>
  <si>
    <t>TOTAL LABOR BURDEN and COST (rounded)</t>
  </si>
  <si>
    <t>TOTAL ANNUAL HOURS/DIRECT PERSONNEL COST</t>
  </si>
  <si>
    <r>
      <t xml:space="preserve">Semiannual reports </t>
    </r>
    <r>
      <rPr>
        <vertAlign val="superscript"/>
        <sz val="10"/>
        <rFont val="Arial"/>
        <family val="2"/>
      </rPr>
      <t>f, g</t>
    </r>
  </si>
  <si>
    <r>
      <t xml:space="preserve">a  </t>
    </r>
    <r>
      <rPr>
        <sz val="10"/>
        <rFont val="Arial"/>
        <family val="2"/>
      </rPr>
      <t>This ICR uses the following labor rates: $114.49 per hour for Executive, Administrative, and Managerial labor; $98.20 per hour for Technical labor, and $48.53 per hour for Clerical labor.  These rates are the United States Department of Labor, Bureau of Labor Statistics, September 2009, “Table 2. Civilian Workers, by occupational and industry group.”  The rates are from column 1, “Total compensation.”  The rate has been increased by 110 percent to account for the benefit packages available to those employed by private industry.</t>
    </r>
  </si>
  <si>
    <r>
      <t>c</t>
    </r>
    <r>
      <rPr>
        <sz val="10"/>
        <rFont val="Arial"/>
        <family val="2"/>
      </rPr>
      <t xml:space="preserve">  Assume that this is a one-time-only cost.</t>
    </r>
  </si>
  <si>
    <r>
      <t>d</t>
    </r>
    <r>
      <rPr>
        <sz val="10"/>
        <rFont val="Arial"/>
        <family val="2"/>
      </rPr>
      <t xml:space="preserve">  Assume that 20 percent would have to repeat the performance testing due to failure.</t>
    </r>
  </si>
  <si>
    <r>
      <t>f</t>
    </r>
    <r>
      <rPr>
        <sz val="10"/>
        <color indexed="8"/>
        <rFont val="Arial"/>
        <family val="2"/>
      </rPr>
      <t xml:space="preserve">  Assume that it will take 40 hours to write semiannual reports.</t>
    </r>
  </si>
  <si>
    <r>
      <t xml:space="preserve">h  </t>
    </r>
    <r>
      <rPr>
        <sz val="10"/>
        <color indexed="8"/>
        <rFont val="Arial"/>
        <family val="2"/>
      </rPr>
      <t xml:space="preserve">Assume that it will take eight hours per year to record daily gathering of monitoring data (which have been automatically recorded). </t>
    </r>
  </si>
  <si>
    <r>
      <t xml:space="preserve">i </t>
    </r>
    <r>
      <rPr>
        <sz val="10"/>
        <color indexed="8"/>
        <rFont val="Arial"/>
        <family val="2"/>
      </rPr>
      <t xml:space="preserve"> Assume that it will take 80 hours per year to record performance test data.</t>
    </r>
  </si>
  <si>
    <r>
      <t>b</t>
    </r>
    <r>
      <rPr>
        <sz val="10"/>
        <rFont val="Arial"/>
        <family val="2"/>
      </rPr>
      <t xml:space="preserve">  Assume that there will be 1.2 new, modified, or reconstructed units constructed over the next three years or 0.4 source per year.</t>
    </r>
  </si>
  <si>
    <r>
      <t xml:space="preserve">e  </t>
    </r>
    <r>
      <rPr>
        <sz val="10"/>
        <color indexed="8"/>
        <rFont val="Arial"/>
        <family val="2"/>
      </rPr>
      <t>Assume that 0.4 facility will have a physical or operational change.</t>
    </r>
  </si>
  <si>
    <r>
      <t>g</t>
    </r>
    <r>
      <rPr>
        <sz val="10"/>
        <color indexed="8"/>
        <rFont val="Arial"/>
        <family val="2"/>
      </rPr>
      <t xml:space="preserve">  Assume that there are 112 facilities subject to this rule. </t>
    </r>
  </si>
  <si>
    <r>
      <t>g</t>
    </r>
    <r>
      <rPr>
        <sz val="10"/>
        <color indexed="8"/>
        <rFont val="Arial"/>
        <family val="2"/>
      </rPr>
      <t xml:space="preserve">  Assume that there are 112 sources subject to this rule.</t>
    </r>
  </si>
  <si>
    <r>
      <t>e</t>
    </r>
    <r>
      <rPr>
        <sz val="10"/>
        <color indexed="8"/>
        <rFont val="Arial"/>
        <family val="2"/>
      </rPr>
      <t xml:space="preserve">  Assume that 0.4 source will have a physical or operational change.</t>
    </r>
  </si>
  <si>
    <r>
      <t xml:space="preserve">b </t>
    </r>
    <r>
      <rPr>
        <sz val="10"/>
        <color indexed="8"/>
        <rFont val="Arial"/>
        <family val="2"/>
      </rPr>
      <t xml:space="preserve"> Assume that there will be 0.4 new, modified or reconstructed unit constructed per year over the next three years.</t>
    </r>
  </si>
  <si>
    <t>Annual Agency Burden and Cost for Sewage Sludge Treatment Plant Incinerators</t>
  </si>
  <si>
    <t>(40 CFR part 60, subpart O) (Renewal)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</si>
</sst>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000000_);[Red]\(#,##0.000000\)"/>
    <numFmt numFmtId="171" formatCode="0.00000"/>
    <numFmt numFmtId="172" formatCode="0.0000"/>
    <numFmt numFmtId="173" formatCode="0.000"/>
    <numFmt numFmtId="174" formatCode="0.000000"/>
    <numFmt numFmtId="175" formatCode="0.0"/>
    <numFmt numFmtId="176" formatCode="#,##0.0"/>
    <numFmt numFmtId="177" formatCode="&quot;$&quot;#,##0.0"/>
    <numFmt numFmtId="178" formatCode="_(* #,##0.000_);_(* \(#,##0.000\);_(* &quot;-&quot;??_);_(@_)"/>
    <numFmt numFmtId="179" formatCode="#,##0.0_);[Red]\(#,##0.0\)"/>
  </numFmts>
  <fonts count="12">
    <font>
      <sz val="10"/>
      <name val="Arial"/>
      <family val="0"/>
    </font>
    <font>
      <sz val="10"/>
      <name val="Times New Roman"/>
      <family val="1"/>
    </font>
    <font>
      <vertAlign val="superscript"/>
      <sz val="12"/>
      <name val="Times New Roman"/>
      <family val="1"/>
    </font>
    <font>
      <sz val="8"/>
      <name val="Arial"/>
      <family val="0"/>
    </font>
    <font>
      <b/>
      <sz val="12"/>
      <name val="Arial"/>
      <family val="2"/>
    </font>
    <font>
      <u val="single"/>
      <sz val="10"/>
      <name val="Arial"/>
      <family val="2"/>
    </font>
    <font>
      <sz val="10"/>
      <color indexed="9"/>
      <name val="Arial"/>
      <family val="2"/>
    </font>
    <font>
      <vertAlign val="superscript"/>
      <sz val="10"/>
      <name val="Arial"/>
      <family val="2"/>
    </font>
    <font>
      <b/>
      <sz val="10"/>
      <name val="Arial"/>
      <family val="2"/>
    </font>
    <font>
      <sz val="10"/>
      <color indexed="8"/>
      <name val="Arial"/>
      <family val="2"/>
    </font>
    <font>
      <vertAlign val="superscript"/>
      <sz val="12"/>
      <name val="Arial"/>
      <family val="2"/>
    </font>
    <font>
      <vertAlign val="superscript"/>
      <sz val="12"/>
      <color indexed="8"/>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2">
    <border>
      <left/>
      <right/>
      <top/>
      <bottom/>
      <diagonal/>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top>
        <color indexed="63"/>
      </top>
      <bottom style="thin"/>
    </border>
    <border>
      <left/>
      <right/>
      <top>
        <color indexed="63"/>
      </top>
      <bottom style="thin"/>
    </border>
    <border>
      <left/>
      <right style="thin"/>
      <top>
        <color indexed="63"/>
      </top>
      <bottom style="thin"/>
    </border>
    <border>
      <left>
        <color indexed="63"/>
      </left>
      <right style="thin">
        <color indexed="8"/>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2" fillId="0" borderId="0" xfId="0" applyFont="1" applyAlignment="1">
      <alignment/>
    </xf>
    <xf numFmtId="0" fontId="5" fillId="0" borderId="0" xfId="0" applyFont="1" applyFill="1" applyAlignment="1">
      <alignment wrapText="1"/>
    </xf>
    <xf numFmtId="0" fontId="4" fillId="0" borderId="0" xfId="0" applyFont="1" applyAlignment="1">
      <alignment horizontal="left"/>
    </xf>
    <xf numFmtId="0" fontId="4" fillId="0" borderId="0" xfId="0" applyFont="1" applyFill="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0" borderId="0" xfId="0" applyFont="1" applyAlignment="1">
      <alignment wrapText="1"/>
    </xf>
    <xf numFmtId="0" fontId="6" fillId="0" borderId="0" xfId="0" applyFont="1" applyAlignment="1" applyProtection="1">
      <alignment horizontal="left"/>
      <protection/>
    </xf>
    <xf numFmtId="169" fontId="6" fillId="0" borderId="0" xfId="0" applyNumberFormat="1" applyFont="1" applyAlignment="1">
      <alignment wrapText="1"/>
    </xf>
    <xf numFmtId="0" fontId="0" fillId="2" borderId="1" xfId="0" applyFont="1" applyFill="1" applyBorder="1" applyAlignment="1" applyProtection="1">
      <alignment horizontal="center" vertical="top" wrapText="1"/>
      <protection/>
    </xf>
    <xf numFmtId="0" fontId="0" fillId="2" borderId="1" xfId="0" applyFont="1" applyFill="1" applyBorder="1" applyAlignment="1" applyProtection="1" quotePrefix="1">
      <alignment horizontal="center" vertical="top" wrapText="1"/>
      <protection/>
    </xf>
    <xf numFmtId="0" fontId="0" fillId="2" borderId="2" xfId="0" applyFont="1" applyFill="1" applyBorder="1" applyAlignment="1" applyProtection="1">
      <alignment horizontal="center" vertical="top" wrapText="1"/>
      <protection/>
    </xf>
    <xf numFmtId="0" fontId="0" fillId="2" borderId="3" xfId="0" applyFont="1" applyFill="1" applyBorder="1" applyAlignment="1" applyProtection="1">
      <alignment horizontal="center" vertical="top" wrapText="1"/>
      <protection/>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6" xfId="0" applyFont="1" applyBorder="1" applyAlignment="1">
      <alignment horizontal="center"/>
    </xf>
    <xf numFmtId="0" fontId="0" fillId="0" borderId="7" xfId="0" applyFont="1" applyBorder="1" applyAlignment="1">
      <alignment horizontal="center"/>
    </xf>
    <xf numFmtId="0" fontId="0" fillId="0" borderId="7" xfId="0" applyFont="1" applyBorder="1" applyAlignment="1">
      <alignment horizontal="righ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3" borderId="7" xfId="0" applyFont="1" applyFill="1" applyBorder="1" applyAlignment="1">
      <alignment horizontal="center"/>
    </xf>
    <xf numFmtId="0" fontId="0" fillId="3" borderId="7" xfId="0" applyFont="1" applyFill="1" applyBorder="1" applyAlignment="1">
      <alignment horizontal="right"/>
    </xf>
    <xf numFmtId="169" fontId="0" fillId="0" borderId="7" xfId="0" applyNumberFormat="1" applyFont="1" applyBorder="1" applyAlignment="1">
      <alignment horizontal="right"/>
    </xf>
    <xf numFmtId="1" fontId="0" fillId="0" borderId="0" xfId="0" applyNumberFormat="1" applyFont="1" applyAlignment="1">
      <alignment/>
    </xf>
    <xf numFmtId="0" fontId="0" fillId="0" borderId="5" xfId="0" applyFont="1" applyBorder="1" applyAlignment="1">
      <alignment horizontal="left" indent="2"/>
    </xf>
    <xf numFmtId="0" fontId="0" fillId="0" borderId="5" xfId="0" applyFont="1" applyBorder="1" applyAlignment="1">
      <alignment/>
    </xf>
    <xf numFmtId="0" fontId="0" fillId="0" borderId="6" xfId="0" applyFont="1" applyBorder="1" applyAlignment="1">
      <alignment/>
    </xf>
    <xf numFmtId="2" fontId="0" fillId="0" borderId="7" xfId="0" applyNumberFormat="1" applyFont="1" applyBorder="1" applyAlignment="1">
      <alignment horizontal="center"/>
    </xf>
    <xf numFmtId="0" fontId="0" fillId="0" borderId="4" xfId="0" applyFont="1" applyBorder="1" applyAlignment="1">
      <alignment/>
    </xf>
    <xf numFmtId="0" fontId="8" fillId="0" borderId="5" xfId="0" applyFont="1" applyBorder="1" applyAlignment="1">
      <alignment/>
    </xf>
    <xf numFmtId="3" fontId="0" fillId="0" borderId="7" xfId="0" applyNumberFormat="1" applyFont="1" applyFill="1" applyBorder="1" applyAlignment="1">
      <alignment horizontal="center"/>
    </xf>
    <xf numFmtId="0" fontId="8" fillId="0" borderId="4" xfId="0" applyFont="1" applyBorder="1" applyAlignment="1">
      <alignment/>
    </xf>
    <xf numFmtId="0" fontId="8" fillId="0" borderId="5" xfId="0" applyFont="1" applyBorder="1" applyAlignment="1" applyProtection="1">
      <alignment horizontal="left" vertical="center"/>
      <protection/>
    </xf>
    <xf numFmtId="3" fontId="8" fillId="0" borderId="7" xfId="0" applyNumberFormat="1" applyFont="1" applyFill="1" applyBorder="1" applyAlignment="1">
      <alignment horizontal="left"/>
    </xf>
    <xf numFmtId="168" fontId="8" fillId="0" borderId="7" xfId="0" applyNumberFormat="1" applyFont="1" applyBorder="1" applyAlignment="1">
      <alignment horizontal="right"/>
    </xf>
    <xf numFmtId="0" fontId="0" fillId="0" borderId="5" xfId="0" applyFont="1" applyBorder="1" applyAlignment="1">
      <alignment horizontal="left" indent="1"/>
    </xf>
    <xf numFmtId="0" fontId="0" fillId="0" borderId="6" xfId="0" applyFont="1" applyBorder="1" applyAlignment="1">
      <alignment horizontal="left" indent="1"/>
    </xf>
    <xf numFmtId="0" fontId="0" fillId="0" borderId="4" xfId="0" applyFont="1" applyBorder="1" applyAlignment="1">
      <alignment horizontal="left" indent="2"/>
    </xf>
    <xf numFmtId="0" fontId="0" fillId="0" borderId="6" xfId="0" applyFont="1" applyBorder="1" applyAlignment="1">
      <alignment horizontal="left" indent="2"/>
    </xf>
    <xf numFmtId="0" fontId="0" fillId="0" borderId="5" xfId="0" applyFont="1" applyBorder="1" applyAlignment="1">
      <alignment horizontal="center"/>
    </xf>
    <xf numFmtId="3" fontId="8" fillId="0" borderId="7" xfId="0" applyNumberFormat="1" applyFont="1" applyFill="1" applyBorder="1" applyAlignment="1">
      <alignment horizontal="center"/>
    </xf>
    <xf numFmtId="0" fontId="0" fillId="0" borderId="8" xfId="0" applyFont="1" applyBorder="1" applyAlignment="1">
      <alignment horizontal="left" indent="2"/>
    </xf>
    <xf numFmtId="0" fontId="0" fillId="0" borderId="0" xfId="0" applyFont="1" applyBorder="1" applyAlignment="1">
      <alignment horizontal="center"/>
    </xf>
    <xf numFmtId="3" fontId="0" fillId="0" borderId="7" xfId="0" applyNumberFormat="1" applyFont="1" applyBorder="1" applyAlignment="1">
      <alignment horizontal="center"/>
    </xf>
    <xf numFmtId="38" fontId="8" fillId="0" borderId="7" xfId="0" applyNumberFormat="1" applyFont="1" applyBorder="1" applyAlignment="1">
      <alignment horizontal="center"/>
    </xf>
    <xf numFmtId="0" fontId="5" fillId="0" borderId="0" xfId="0" applyFont="1" applyAlignment="1">
      <alignment/>
    </xf>
    <xf numFmtId="0" fontId="1" fillId="0" borderId="0" xfId="0" applyFont="1" applyAlignment="1">
      <alignment wrapText="1"/>
    </xf>
    <xf numFmtId="0" fontId="2" fillId="0" borderId="0" xfId="0" applyFont="1" applyAlignment="1">
      <alignment wrapText="1"/>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wrapText="1"/>
    </xf>
    <xf numFmtId="0" fontId="0" fillId="0" borderId="0" xfId="0" applyFont="1" applyBorder="1" applyAlignment="1">
      <alignment/>
    </xf>
    <xf numFmtId="0" fontId="0" fillId="0" borderId="0" xfId="0" applyFont="1" applyAlignment="1">
      <alignment/>
    </xf>
    <xf numFmtId="0" fontId="4" fillId="0" borderId="0" xfId="0" applyFont="1" applyAlignment="1">
      <alignment/>
    </xf>
    <xf numFmtId="0" fontId="6" fillId="0" borderId="0" xfId="0" applyFont="1" applyAlignment="1">
      <alignment/>
    </xf>
    <xf numFmtId="169" fontId="6" fillId="0" borderId="0" xfId="0" applyNumberFormat="1" applyFont="1" applyAlignment="1">
      <alignment/>
    </xf>
    <xf numFmtId="0" fontId="0" fillId="2" borderId="7" xfId="0" applyFont="1" applyFill="1" applyBorder="1" applyAlignment="1" applyProtection="1">
      <alignment horizontal="center" vertical="top" wrapText="1"/>
      <protection/>
    </xf>
    <xf numFmtId="0" fontId="8" fillId="0" borderId="9" xfId="0" applyFont="1" applyBorder="1" applyAlignment="1" applyProtection="1">
      <alignment horizontal="left" vertical="center"/>
      <protection/>
    </xf>
    <xf numFmtId="1" fontId="0" fillId="0" borderId="7" xfId="0" applyNumberFormat="1" applyFont="1" applyBorder="1" applyAlignment="1">
      <alignment horizontal="center"/>
    </xf>
    <xf numFmtId="0" fontId="8" fillId="0" borderId="7" xfId="0" applyFont="1" applyBorder="1" applyAlignment="1">
      <alignment horizontal="left"/>
    </xf>
    <xf numFmtId="2" fontId="0" fillId="3" borderId="7" xfId="0" applyNumberFormat="1" applyFont="1" applyFill="1" applyBorder="1" applyAlignment="1">
      <alignment horizontal="center"/>
    </xf>
    <xf numFmtId="2" fontId="0" fillId="0" borderId="7" xfId="0" applyNumberFormat="1" applyFont="1" applyFill="1" applyBorder="1" applyAlignment="1">
      <alignment horizontal="center"/>
    </xf>
    <xf numFmtId="2" fontId="5" fillId="0" borderId="7" xfId="0" applyNumberFormat="1" applyFont="1" applyFill="1" applyBorder="1" applyAlignment="1">
      <alignment horizontal="center"/>
    </xf>
    <xf numFmtId="2" fontId="8" fillId="0" borderId="7" xfId="0" applyNumberFormat="1" applyFont="1" applyFill="1" applyBorder="1" applyAlignment="1">
      <alignment horizontal="left"/>
    </xf>
    <xf numFmtId="0" fontId="0" fillId="0" borderId="7" xfId="0" applyFont="1" applyBorder="1" applyAlignment="1">
      <alignment/>
    </xf>
    <xf numFmtId="0" fontId="0" fillId="0" borderId="10" xfId="0" applyFont="1" applyBorder="1" applyAlignment="1" applyProtection="1">
      <alignment vertical="center"/>
      <protection/>
    </xf>
    <xf numFmtId="0" fontId="0" fillId="0" borderId="11" xfId="0" applyFont="1" applyBorder="1" applyAlignment="1">
      <alignment/>
    </xf>
    <xf numFmtId="0" fontId="0" fillId="0" borderId="8" xfId="0" applyFont="1" applyBorder="1" applyAlignment="1">
      <alignment/>
    </xf>
    <xf numFmtId="176" fontId="8" fillId="0" borderId="7" xfId="0" applyNumberFormat="1" applyFont="1" applyFill="1" applyBorder="1" applyAlignment="1">
      <alignment horizontal="center"/>
    </xf>
    <xf numFmtId="0" fontId="0" fillId="0" borderId="12" xfId="0" applyFont="1" applyBorder="1" applyAlignment="1">
      <alignment/>
    </xf>
    <xf numFmtId="175" fontId="8" fillId="0" borderId="7" xfId="0" applyNumberFormat="1" applyFont="1" applyBorder="1" applyAlignment="1">
      <alignment horizontal="center"/>
    </xf>
    <xf numFmtId="2" fontId="8" fillId="0" borderId="7" xfId="0" applyNumberFormat="1" applyFont="1" applyBorder="1" applyAlignment="1">
      <alignment horizontal="center"/>
    </xf>
    <xf numFmtId="0" fontId="0" fillId="0" borderId="13" xfId="0" applyFont="1" applyBorder="1" applyAlignment="1" applyProtection="1">
      <alignment vertical="center"/>
      <protection/>
    </xf>
    <xf numFmtId="0" fontId="0" fillId="0" borderId="14" xfId="0" applyFont="1" applyBorder="1" applyAlignment="1">
      <alignment/>
    </xf>
    <xf numFmtId="0" fontId="0" fillId="0" borderId="12" xfId="0" applyFont="1" applyBorder="1" applyAlignment="1">
      <alignment horizontal="center"/>
    </xf>
    <xf numFmtId="175" fontId="8" fillId="0" borderId="12" xfId="0" applyNumberFormat="1" applyFont="1" applyBorder="1" applyAlignment="1">
      <alignment horizontal="center"/>
    </xf>
    <xf numFmtId="2" fontId="8" fillId="0" borderId="12" xfId="0" applyNumberFormat="1" applyFont="1" applyBorder="1" applyAlignment="1">
      <alignment horizontal="center"/>
    </xf>
    <xf numFmtId="0" fontId="0" fillId="0" borderId="15" xfId="0" applyFont="1" applyBorder="1" applyAlignment="1">
      <alignment horizontal="center"/>
    </xf>
    <xf numFmtId="168" fontId="0" fillId="0" borderId="15" xfId="0" applyNumberFormat="1" applyFont="1" applyBorder="1" applyAlignment="1">
      <alignment horizontal="center"/>
    </xf>
    <xf numFmtId="2" fontId="8" fillId="0" borderId="15" xfId="0" applyNumberFormat="1" applyFont="1" applyBorder="1" applyAlignment="1">
      <alignment horizontal="center"/>
    </xf>
    <xf numFmtId="0" fontId="0" fillId="0" borderId="15" xfId="0" applyFont="1" applyBorder="1" applyAlignment="1">
      <alignment horizontal="right"/>
    </xf>
    <xf numFmtId="0" fontId="10" fillId="0" borderId="0" xfId="0" applyFont="1" applyFill="1" applyAlignment="1">
      <alignment wrapText="1"/>
    </xf>
    <xf numFmtId="0" fontId="11" fillId="0" borderId="0" xfId="0" applyFont="1" applyAlignment="1">
      <alignment/>
    </xf>
    <xf numFmtId="0" fontId="10" fillId="0" borderId="0" xfId="0" applyFont="1" applyAlignment="1">
      <alignment wrapText="1"/>
    </xf>
    <xf numFmtId="2" fontId="0" fillId="0" borderId="0" xfId="0" applyNumberFormat="1" applyFont="1" applyAlignment="1">
      <alignment/>
    </xf>
    <xf numFmtId="0" fontId="11" fillId="0" borderId="0" xfId="0" applyFont="1" applyFill="1" applyBorder="1" applyAlignment="1">
      <alignment/>
    </xf>
    <xf numFmtId="169" fontId="8" fillId="0" borderId="12" xfId="0" applyNumberFormat="1" applyFont="1" applyFill="1" applyBorder="1" applyAlignment="1">
      <alignment horizontal="right"/>
    </xf>
    <xf numFmtId="0" fontId="0" fillId="0" borderId="6" xfId="0" applyFont="1" applyFill="1" applyBorder="1" applyAlignment="1">
      <alignment horizontal="center"/>
    </xf>
    <xf numFmtId="0" fontId="0" fillId="0" borderId="7" xfId="0" applyFont="1" applyFill="1" applyBorder="1" applyAlignment="1">
      <alignment horizontal="center"/>
    </xf>
    <xf numFmtId="2" fontId="0" fillId="0" borderId="7" xfId="0" applyNumberFormat="1" applyFont="1" applyFill="1" applyBorder="1" applyAlignment="1" applyProtection="1" quotePrefix="1">
      <alignment horizontal="center"/>
      <protection/>
    </xf>
    <xf numFmtId="2" fontId="0" fillId="0" borderId="7" xfId="0" applyNumberFormat="1" applyFont="1" applyFill="1" applyBorder="1" applyAlignment="1" applyProtection="1">
      <alignment horizontal="center"/>
      <protection/>
    </xf>
    <xf numFmtId="2" fontId="0" fillId="0" borderId="6" xfId="0" applyNumberFormat="1" applyFont="1" applyFill="1" applyBorder="1" applyAlignment="1">
      <alignment horizontal="center"/>
    </xf>
    <xf numFmtId="2" fontId="0" fillId="0" borderId="6" xfId="0" applyNumberFormat="1" applyFont="1" applyFill="1" applyBorder="1" applyAlignment="1">
      <alignment horizontal="center" vertical="center" wrapText="1"/>
    </xf>
    <xf numFmtId="168" fontId="8" fillId="0" borderId="7" xfId="0" applyNumberFormat="1" applyFont="1" applyFill="1" applyBorder="1" applyAlignment="1">
      <alignment horizontal="right"/>
    </xf>
    <xf numFmtId="168" fontId="0" fillId="0" borderId="0" xfId="0" applyNumberFormat="1" applyFont="1" applyAlignment="1">
      <alignment/>
    </xf>
    <xf numFmtId="3" fontId="8" fillId="0" borderId="7" xfId="0" applyNumberFormat="1" applyFont="1" applyBorder="1" applyAlignment="1">
      <alignment horizontal="center"/>
    </xf>
    <xf numFmtId="2" fontId="0" fillId="0" borderId="16" xfId="0" applyNumberFormat="1" applyFont="1" applyFill="1" applyBorder="1" applyAlignment="1" applyProtection="1" quotePrefix="1">
      <alignment horizontal="center"/>
      <protection/>
    </xf>
    <xf numFmtId="0" fontId="0" fillId="0" borderId="5" xfId="0" applyFont="1" applyBorder="1" applyAlignment="1">
      <alignment horizontal="left" wrapText="1"/>
    </xf>
    <xf numFmtId="0" fontId="0" fillId="0" borderId="6" xfId="0" applyFont="1" applyBorder="1" applyAlignment="1">
      <alignment horizontal="left" wrapText="1"/>
    </xf>
    <xf numFmtId="0" fontId="10" fillId="0" borderId="0" xfId="0" applyFont="1" applyFill="1" applyAlignment="1">
      <alignment wrapText="1"/>
    </xf>
    <xf numFmtId="0" fontId="7" fillId="0" borderId="0" xfId="0" applyFont="1" applyAlignment="1">
      <alignment wrapText="1"/>
    </xf>
    <xf numFmtId="0" fontId="10" fillId="0" borderId="0" xfId="0" applyFont="1" applyAlignment="1">
      <alignment wrapText="1"/>
    </xf>
    <xf numFmtId="0" fontId="9" fillId="0" borderId="16" xfId="0" applyFont="1" applyBorder="1" applyAlignment="1" applyProtection="1">
      <alignment horizontal="right" wrapText="1"/>
      <protection locked="0"/>
    </xf>
    <xf numFmtId="0" fontId="9" fillId="0" borderId="17" xfId="0" applyFont="1" applyBorder="1" applyAlignment="1" applyProtection="1">
      <alignment horizontal="right" wrapText="1"/>
      <protection locked="0"/>
    </xf>
    <xf numFmtId="0" fontId="9" fillId="0" borderId="18" xfId="0" applyFont="1" applyBorder="1" applyAlignment="1" applyProtection="1">
      <alignment horizontal="right" wrapText="1"/>
      <protection locked="0"/>
    </xf>
    <xf numFmtId="0" fontId="9" fillId="0" borderId="19" xfId="0" applyFont="1" applyBorder="1" applyAlignment="1" applyProtection="1">
      <alignment horizontal="right" wrapText="1"/>
      <protection locked="0"/>
    </xf>
    <xf numFmtId="0" fontId="9" fillId="0" borderId="20" xfId="0" applyFont="1" applyBorder="1" applyAlignment="1" applyProtection="1">
      <alignment horizontal="right" wrapText="1"/>
      <protection locked="0"/>
    </xf>
    <xf numFmtId="0" fontId="0" fillId="2" borderId="4" xfId="0" applyFont="1" applyFill="1" applyBorder="1" applyAlignment="1" applyProtection="1">
      <alignment horizontal="left" vertical="center" wrapText="1"/>
      <protection/>
    </xf>
    <xf numFmtId="0" fontId="0" fillId="0" borderId="5" xfId="0" applyFont="1" applyBorder="1" applyAlignment="1">
      <alignment wrapText="1"/>
    </xf>
    <xf numFmtId="0" fontId="0" fillId="0" borderId="21" xfId="0" applyFont="1" applyBorder="1" applyAlignment="1">
      <alignment wrapText="1"/>
    </xf>
    <xf numFmtId="0" fontId="0" fillId="0" borderId="5" xfId="0" applyFont="1" applyBorder="1" applyAlignment="1">
      <alignment/>
    </xf>
    <xf numFmtId="0" fontId="0" fillId="0" borderId="6" xfId="0" applyFont="1" applyBorder="1" applyAlignment="1">
      <alignment/>
    </xf>
    <xf numFmtId="2" fontId="0" fillId="0" borderId="16" xfId="0" applyNumberFormat="1" applyFont="1" applyFill="1" applyBorder="1" applyAlignment="1" applyProtection="1">
      <alignment horizontal="center"/>
      <protection/>
    </xf>
    <xf numFmtId="2" fontId="0" fillId="0" borderId="17" xfId="0" applyNumberFormat="1" applyFont="1" applyFill="1" applyBorder="1" applyAlignment="1" applyProtection="1">
      <alignment horizontal="center"/>
      <protection/>
    </xf>
    <xf numFmtId="2" fontId="9" fillId="0" borderId="18" xfId="0" applyNumberFormat="1" applyFont="1" applyFill="1" applyBorder="1" applyAlignment="1" applyProtection="1">
      <alignment horizontal="right" wrapText="1"/>
      <protection locked="0"/>
    </xf>
    <xf numFmtId="2" fontId="9" fillId="0" borderId="19" xfId="0" applyNumberFormat="1" applyFont="1" applyFill="1" applyBorder="1" applyAlignment="1" applyProtection="1">
      <alignment horizontal="right" wrapText="1"/>
      <protection locked="0"/>
    </xf>
    <xf numFmtId="2" fontId="9" fillId="0" borderId="20" xfId="0" applyNumberFormat="1" applyFont="1" applyFill="1" applyBorder="1" applyAlignment="1" applyProtection="1">
      <alignment horizontal="right" wrapText="1"/>
      <protection locked="0"/>
    </xf>
    <xf numFmtId="0" fontId="0" fillId="2" borderId="7" xfId="0" applyFont="1" applyFill="1" applyBorder="1" applyAlignment="1" applyProtection="1">
      <alignment horizontal="left" vertical="center" wrapText="1"/>
      <protection/>
    </xf>
    <xf numFmtId="0" fontId="0" fillId="0" borderId="7" xfId="0" applyFont="1" applyBorder="1" applyAlignment="1">
      <alignment wrapText="1"/>
    </xf>
    <xf numFmtId="0" fontId="0" fillId="0" borderId="7" xfId="0" applyBorder="1" applyAlignment="1">
      <alignment wrapText="1"/>
    </xf>
    <xf numFmtId="0" fontId="0" fillId="0" borderId="6" xfId="0" applyFont="1" applyBorder="1" applyAlignment="1">
      <alignment/>
    </xf>
    <xf numFmtId="0" fontId="0" fillId="0" borderId="7" xfId="0" applyFont="1" applyBorder="1" applyAlignment="1">
      <alignment/>
    </xf>
    <xf numFmtId="0" fontId="10" fillId="0"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zoomScale="70" zoomScaleNormal="70" workbookViewId="0" topLeftCell="A1">
      <pane ySplit="4" topLeftCell="BM28" activePane="bottomLeft" state="frozen"/>
      <selection pane="topLeft" activeCell="C50" sqref="C50"/>
      <selection pane="bottomLeft" activeCell="D2" sqref="D2"/>
    </sheetView>
  </sheetViews>
  <sheetFormatPr defaultColWidth="9.140625" defaultRowHeight="12.75"/>
  <cols>
    <col min="1" max="2" width="3.421875" style="17" customWidth="1"/>
    <col min="3" max="3" width="4.140625" style="17" customWidth="1"/>
    <col min="4" max="4" width="44.28125" style="17" customWidth="1"/>
    <col min="5" max="5" width="15.8515625" style="17" customWidth="1"/>
    <col min="6" max="6" width="14.421875" style="17" customWidth="1"/>
    <col min="7" max="7" width="14.8515625" style="17" customWidth="1"/>
    <col min="8" max="8" width="15.57421875" style="17" customWidth="1"/>
    <col min="9" max="9" width="14.57421875" style="17" customWidth="1"/>
    <col min="10" max="10" width="14.8515625" style="17" customWidth="1"/>
    <col min="11" max="11" width="13.8515625" style="17" customWidth="1"/>
    <col min="12" max="12" width="14.28125" style="17" customWidth="1"/>
    <col min="13" max="13" width="9.7109375" style="17" bestFit="1" customWidth="1"/>
    <col min="14" max="14" width="11.28125" style="17" bestFit="1" customWidth="1"/>
    <col min="15" max="16384" width="9.140625" style="17" customWidth="1"/>
  </cols>
  <sheetData>
    <row r="1" spans="1:11" s="7" customFormat="1" ht="15.75">
      <c r="A1" s="3" t="s">
        <v>2</v>
      </c>
      <c r="B1" s="3"/>
      <c r="C1" s="3"/>
      <c r="D1" s="4" t="s">
        <v>65</v>
      </c>
      <c r="E1" s="5"/>
      <c r="F1" s="5"/>
      <c r="G1" s="6"/>
      <c r="H1" s="6"/>
      <c r="I1" s="6"/>
      <c r="J1" s="6"/>
      <c r="K1" s="6"/>
    </row>
    <row r="2" spans="1:6" s="7" customFormat="1" ht="15.75">
      <c r="A2" s="8"/>
      <c r="B2" s="8"/>
      <c r="C2" s="8"/>
      <c r="D2" s="9" t="s">
        <v>87</v>
      </c>
      <c r="E2" s="2"/>
      <c r="F2" s="2"/>
    </row>
    <row r="3" spans="5:11" s="10" customFormat="1" ht="12.75" customHeight="1">
      <c r="E3" s="11">
        <v>0.869565</v>
      </c>
      <c r="I3" s="12">
        <v>98.2</v>
      </c>
      <c r="J3" s="12">
        <v>114.49</v>
      </c>
      <c r="K3" s="12">
        <v>48.53</v>
      </c>
    </row>
    <row r="4" spans="1:12" ht="63.75">
      <c r="A4" s="114" t="s">
        <v>3</v>
      </c>
      <c r="B4" s="115"/>
      <c r="C4" s="115"/>
      <c r="D4" s="116"/>
      <c r="E4" s="13" t="s">
        <v>27</v>
      </c>
      <c r="F4" s="13" t="s">
        <v>28</v>
      </c>
      <c r="G4" s="14" t="s">
        <v>29</v>
      </c>
      <c r="H4" s="13" t="s">
        <v>36</v>
      </c>
      <c r="I4" s="15" t="s">
        <v>30</v>
      </c>
      <c r="J4" s="15" t="s">
        <v>31</v>
      </c>
      <c r="K4" s="15" t="s">
        <v>32</v>
      </c>
      <c r="L4" s="16" t="s">
        <v>37</v>
      </c>
    </row>
    <row r="5" spans="1:12" ht="12.75">
      <c r="A5" s="18" t="s">
        <v>4</v>
      </c>
      <c r="B5" s="19"/>
      <c r="C5" s="19"/>
      <c r="D5" s="20"/>
      <c r="E5" s="21" t="s">
        <v>0</v>
      </c>
      <c r="F5" s="22" t="s">
        <v>0</v>
      </c>
      <c r="G5" s="22" t="s">
        <v>0</v>
      </c>
      <c r="H5" s="22" t="s">
        <v>0</v>
      </c>
      <c r="I5" s="22" t="s">
        <v>0</v>
      </c>
      <c r="J5" s="22" t="s">
        <v>0</v>
      </c>
      <c r="K5" s="22" t="s">
        <v>0</v>
      </c>
      <c r="L5" s="23" t="s">
        <v>0</v>
      </c>
    </row>
    <row r="6" spans="1:12" ht="12.75">
      <c r="A6" s="18" t="s">
        <v>5</v>
      </c>
      <c r="B6" s="19"/>
      <c r="C6" s="19"/>
      <c r="D6" s="20"/>
      <c r="E6" s="21" t="s">
        <v>0</v>
      </c>
      <c r="F6" s="22" t="s">
        <v>0</v>
      </c>
      <c r="G6" s="22" t="s">
        <v>0</v>
      </c>
      <c r="H6" s="22" t="s">
        <v>0</v>
      </c>
      <c r="I6" s="22" t="s">
        <v>0</v>
      </c>
      <c r="J6" s="22" t="s">
        <v>0</v>
      </c>
      <c r="K6" s="22" t="s">
        <v>0</v>
      </c>
      <c r="L6" s="23" t="s">
        <v>0</v>
      </c>
    </row>
    <row r="7" spans="1:12" ht="12.75">
      <c r="A7" s="24" t="s">
        <v>35</v>
      </c>
      <c r="B7" s="25"/>
      <c r="C7" s="25"/>
      <c r="D7" s="26"/>
      <c r="E7" s="28"/>
      <c r="F7" s="28"/>
      <c r="G7" s="28"/>
      <c r="H7" s="28"/>
      <c r="I7" s="28"/>
      <c r="J7" s="28"/>
      <c r="K7" s="28"/>
      <c r="L7" s="28"/>
    </row>
    <row r="8" spans="1:13" ht="14.25">
      <c r="A8" s="18"/>
      <c r="B8" s="19" t="s">
        <v>43</v>
      </c>
      <c r="C8" s="19"/>
      <c r="D8" s="20"/>
      <c r="E8" s="96">
        <v>1</v>
      </c>
      <c r="F8" s="97">
        <v>1</v>
      </c>
      <c r="G8" s="97">
        <f>+E8*F8</f>
        <v>1</v>
      </c>
      <c r="H8" s="97">
        <v>0.4</v>
      </c>
      <c r="I8" s="97">
        <f>+G8*H8</f>
        <v>0.4</v>
      </c>
      <c r="J8" s="97">
        <f>+I8*0.05</f>
        <v>0.020000000000000004</v>
      </c>
      <c r="K8" s="97">
        <f>+I8*0.1</f>
        <v>0.04000000000000001</v>
      </c>
      <c r="L8" s="29">
        <f>(I8*$I$3)+(J8*$J$3)+(K8*$K$3)</f>
        <v>43.511</v>
      </c>
      <c r="M8" s="30"/>
    </row>
    <row r="9" spans="1:12" ht="12.75">
      <c r="A9" s="18"/>
      <c r="B9" s="19" t="s">
        <v>7</v>
      </c>
      <c r="C9" s="19"/>
      <c r="D9" s="20"/>
      <c r="E9" s="28"/>
      <c r="F9" s="28"/>
      <c r="G9" s="28"/>
      <c r="H9" s="28"/>
      <c r="I9" s="28"/>
      <c r="J9" s="28"/>
      <c r="K9" s="28"/>
      <c r="L9" s="28"/>
    </row>
    <row r="10" spans="1:12" ht="12.75">
      <c r="A10" s="18"/>
      <c r="B10" s="31" t="s">
        <v>8</v>
      </c>
      <c r="C10" s="19"/>
      <c r="D10" s="20"/>
      <c r="E10" s="28"/>
      <c r="F10" s="28"/>
      <c r="G10" s="28"/>
      <c r="H10" s="28"/>
      <c r="I10" s="28"/>
      <c r="J10" s="28"/>
      <c r="K10" s="28"/>
      <c r="L10" s="28"/>
    </row>
    <row r="11" spans="1:13" ht="14.25">
      <c r="A11" s="18"/>
      <c r="B11" s="19"/>
      <c r="C11" s="117" t="s">
        <v>44</v>
      </c>
      <c r="D11" s="118"/>
      <c r="E11" s="98">
        <v>72</v>
      </c>
      <c r="F11" s="68">
        <v>1</v>
      </c>
      <c r="G11" s="68">
        <f>E11*F11</f>
        <v>72</v>
      </c>
      <c r="H11" s="97">
        <v>0.4</v>
      </c>
      <c r="I11" s="68">
        <f>G11*H11</f>
        <v>28.8</v>
      </c>
      <c r="J11" s="68">
        <f>I11*0.05</f>
        <v>1.4400000000000002</v>
      </c>
      <c r="K11" s="68">
        <f>I11*0.1</f>
        <v>2.8800000000000003</v>
      </c>
      <c r="L11" s="29">
        <f>(I11*$I$3)+(J11*$J$3)+(K11*$K$3)</f>
        <v>3132.7920000000004</v>
      </c>
      <c r="M11" s="30"/>
    </row>
    <row r="12" spans="1:13" ht="27" customHeight="1">
      <c r="A12" s="18"/>
      <c r="B12" s="19"/>
      <c r="C12" s="32" t="s">
        <v>38</v>
      </c>
      <c r="D12" s="33"/>
      <c r="E12" s="99" t="s">
        <v>39</v>
      </c>
      <c r="F12" s="68"/>
      <c r="G12" s="68"/>
      <c r="H12" s="68"/>
      <c r="I12" s="68"/>
      <c r="J12" s="68"/>
      <c r="K12" s="68"/>
      <c r="L12" s="29"/>
      <c r="M12" s="30"/>
    </row>
    <row r="13" spans="1:13" ht="14.25">
      <c r="A13" s="18"/>
      <c r="B13" s="19"/>
      <c r="C13" s="32" t="s">
        <v>45</v>
      </c>
      <c r="D13" s="33"/>
      <c r="E13" s="98">
        <v>72</v>
      </c>
      <c r="F13" s="68">
        <v>1</v>
      </c>
      <c r="G13" s="68">
        <f>E13*F13</f>
        <v>72</v>
      </c>
      <c r="H13" s="97">
        <f>H11*0.2</f>
        <v>0.08000000000000002</v>
      </c>
      <c r="I13" s="68">
        <f>G13*H13</f>
        <v>5.760000000000002</v>
      </c>
      <c r="J13" s="68">
        <f>I13*0.05</f>
        <v>0.2880000000000001</v>
      </c>
      <c r="K13" s="68">
        <f>I13*0.1</f>
        <v>0.5760000000000002</v>
      </c>
      <c r="L13" s="29">
        <f>(I13*$I$3)+(J13*$J$3)+(K13*$K$3)</f>
        <v>626.5584000000002</v>
      </c>
      <c r="M13" s="30"/>
    </row>
    <row r="14" spans="1:12" ht="12.75">
      <c r="A14" s="35"/>
      <c r="B14" s="19" t="s">
        <v>9</v>
      </c>
      <c r="C14" s="19"/>
      <c r="D14" s="20"/>
      <c r="E14" s="103" t="s">
        <v>40</v>
      </c>
      <c r="F14" s="119"/>
      <c r="G14" s="119"/>
      <c r="H14" s="119"/>
      <c r="I14" s="119"/>
      <c r="J14" s="119"/>
      <c r="K14" s="120"/>
      <c r="L14" s="23"/>
    </row>
    <row r="15" spans="1:12" ht="12.75">
      <c r="A15" s="35"/>
      <c r="B15" s="19" t="s">
        <v>10</v>
      </c>
      <c r="C15" s="19"/>
      <c r="D15" s="20"/>
      <c r="E15" s="94" t="s">
        <v>0</v>
      </c>
      <c r="F15" s="95" t="s">
        <v>0</v>
      </c>
      <c r="G15" s="95" t="s">
        <v>0</v>
      </c>
      <c r="H15" s="95" t="s">
        <v>0</v>
      </c>
      <c r="I15" s="95" t="s">
        <v>0</v>
      </c>
      <c r="J15" s="95" t="s">
        <v>0</v>
      </c>
      <c r="K15" s="95" t="s">
        <v>0</v>
      </c>
      <c r="L15" s="23" t="s">
        <v>0</v>
      </c>
    </row>
    <row r="16" spans="1:12" ht="12.75">
      <c r="A16" s="35"/>
      <c r="B16" s="19" t="s">
        <v>41</v>
      </c>
      <c r="C16" s="19"/>
      <c r="D16" s="20"/>
      <c r="E16" s="28"/>
      <c r="F16" s="28"/>
      <c r="G16" s="28"/>
      <c r="H16" s="28"/>
      <c r="I16" s="28"/>
      <c r="J16" s="28"/>
      <c r="K16" s="28"/>
      <c r="L16" s="28"/>
    </row>
    <row r="17" spans="1:12" ht="12.75">
      <c r="A17" s="35"/>
      <c r="B17" s="31" t="s">
        <v>8</v>
      </c>
      <c r="C17" s="19"/>
      <c r="D17" s="20"/>
      <c r="E17" s="28"/>
      <c r="F17" s="28"/>
      <c r="G17" s="28"/>
      <c r="H17" s="28"/>
      <c r="I17" s="28"/>
      <c r="J17" s="28"/>
      <c r="K17" s="28"/>
      <c r="L17" s="28"/>
    </row>
    <row r="18" spans="1:12" ht="14.25">
      <c r="A18" s="18"/>
      <c r="B18" s="19"/>
      <c r="C18" s="32" t="s">
        <v>42</v>
      </c>
      <c r="D18" s="33"/>
      <c r="E18" s="98">
        <v>2</v>
      </c>
      <c r="F18" s="68">
        <v>1</v>
      </c>
      <c r="G18" s="68">
        <f>E18*F18</f>
        <v>2</v>
      </c>
      <c r="H18" s="97">
        <v>0.4</v>
      </c>
      <c r="I18" s="68">
        <f>G18*H18</f>
        <v>0.8</v>
      </c>
      <c r="J18" s="68">
        <f>I18*0.05</f>
        <v>0.04000000000000001</v>
      </c>
      <c r="K18" s="68">
        <f>I18*0.1</f>
        <v>0.08000000000000002</v>
      </c>
      <c r="L18" s="29">
        <f>(I18*$I$3)+(J18*$J$3)+(K18*$K$3)</f>
        <v>87.022</v>
      </c>
    </row>
    <row r="19" spans="1:12" ht="14.25">
      <c r="A19" s="18"/>
      <c r="B19" s="19"/>
      <c r="C19" s="32" t="s">
        <v>46</v>
      </c>
      <c r="D19" s="33"/>
      <c r="E19" s="98">
        <v>2</v>
      </c>
      <c r="F19" s="68">
        <v>1</v>
      </c>
      <c r="G19" s="68">
        <f>E19*F19</f>
        <v>2</v>
      </c>
      <c r="H19" s="97">
        <v>0.4</v>
      </c>
      <c r="I19" s="68">
        <f>G19*H19</f>
        <v>0.8</v>
      </c>
      <c r="J19" s="68">
        <f>I19*0.05</f>
        <v>0.04000000000000001</v>
      </c>
      <c r="K19" s="68">
        <f>I19*0.1</f>
        <v>0.08000000000000002</v>
      </c>
      <c r="L19" s="29">
        <f>(I19*$I$3)+(J19*$J$3)+(K19*$K$3)</f>
        <v>87.022</v>
      </c>
    </row>
    <row r="20" spans="1:12" ht="14.25">
      <c r="A20" s="18"/>
      <c r="B20" s="19"/>
      <c r="C20" s="32" t="s">
        <v>47</v>
      </c>
      <c r="D20" s="33"/>
      <c r="E20" s="98">
        <v>40</v>
      </c>
      <c r="F20" s="68">
        <v>1</v>
      </c>
      <c r="G20" s="68">
        <v>40</v>
      </c>
      <c r="H20" s="97">
        <v>0.4</v>
      </c>
      <c r="I20" s="68">
        <f>G20*H20</f>
        <v>16</v>
      </c>
      <c r="J20" s="68">
        <f>I20*0.05</f>
        <v>0.8</v>
      </c>
      <c r="K20" s="68">
        <f>I20*0.1</f>
        <v>1.6</v>
      </c>
      <c r="L20" s="29">
        <f>(I20*$I$3)+(J20*$J$3)+(K20*$K$3)</f>
        <v>1740.44</v>
      </c>
    </row>
    <row r="21" spans="1:12" ht="14.25">
      <c r="A21" s="18"/>
      <c r="B21" s="19"/>
      <c r="C21" s="32" t="s">
        <v>48</v>
      </c>
      <c r="D21" s="33"/>
      <c r="E21" s="98">
        <v>2</v>
      </c>
      <c r="F21" s="68">
        <v>1</v>
      </c>
      <c r="G21" s="68">
        <f>E21*F21</f>
        <v>2</v>
      </c>
      <c r="H21" s="97">
        <v>0.4</v>
      </c>
      <c r="I21" s="68">
        <f>G21*H21</f>
        <v>0.8</v>
      </c>
      <c r="J21" s="68">
        <f>I21*0.05</f>
        <v>0.04000000000000001</v>
      </c>
      <c r="K21" s="68">
        <f>I21*0.1</f>
        <v>0.08000000000000002</v>
      </c>
      <c r="L21" s="29">
        <f>(I21*$I$3)+(J21*$J$3)+(K21*$K$3)</f>
        <v>87.022</v>
      </c>
    </row>
    <row r="22" spans="1:12" ht="14.25">
      <c r="A22" s="18"/>
      <c r="B22" s="19"/>
      <c r="C22" s="32" t="s">
        <v>49</v>
      </c>
      <c r="D22" s="33"/>
      <c r="E22" s="98">
        <v>2</v>
      </c>
      <c r="F22" s="68">
        <v>1</v>
      </c>
      <c r="G22" s="68">
        <v>2</v>
      </c>
      <c r="H22" s="97">
        <v>0.4</v>
      </c>
      <c r="I22" s="68">
        <f>G22*H22</f>
        <v>0.8</v>
      </c>
      <c r="J22" s="68">
        <f>I22*0.05</f>
        <v>0.04000000000000001</v>
      </c>
      <c r="K22" s="68">
        <f>I22*0.1</f>
        <v>0.08000000000000002</v>
      </c>
      <c r="L22" s="29">
        <f>(I22*$I$3)+(J22*$J$3)+(K22*$K$3)</f>
        <v>87.022</v>
      </c>
    </row>
    <row r="23" spans="1:12" ht="12.75">
      <c r="A23" s="18"/>
      <c r="B23" s="19"/>
      <c r="C23" s="32" t="s">
        <v>50</v>
      </c>
      <c r="D23" s="33"/>
      <c r="E23" s="103" t="s">
        <v>40</v>
      </c>
      <c r="F23" s="119"/>
      <c r="G23" s="119"/>
      <c r="H23" s="119"/>
      <c r="I23" s="119"/>
      <c r="J23" s="119"/>
      <c r="K23" s="120"/>
      <c r="L23" s="29"/>
    </row>
    <row r="24" spans="1:12" ht="14.25">
      <c r="A24" s="18"/>
      <c r="B24" s="19"/>
      <c r="C24" s="32" t="s">
        <v>53</v>
      </c>
      <c r="D24" s="33"/>
      <c r="E24" s="98">
        <v>40</v>
      </c>
      <c r="F24" s="68">
        <v>2</v>
      </c>
      <c r="G24" s="68">
        <f>E24*F24</f>
        <v>80</v>
      </c>
      <c r="H24" s="68">
        <v>112</v>
      </c>
      <c r="I24" s="68">
        <f>G24*H24</f>
        <v>8960</v>
      </c>
      <c r="J24" s="68">
        <f>I24*0.05</f>
        <v>448</v>
      </c>
      <c r="K24" s="68">
        <f>I24*0.1</f>
        <v>896</v>
      </c>
      <c r="L24" s="29">
        <f>(I24*$I$3)+(J24*$J$3)+(K24*$K$3)</f>
        <v>974646.4</v>
      </c>
    </row>
    <row r="25" spans="1:13" ht="18.75" customHeight="1">
      <c r="A25" s="18"/>
      <c r="B25" s="36"/>
      <c r="C25" s="19"/>
      <c r="D25" s="20"/>
      <c r="E25" s="121" t="s">
        <v>11</v>
      </c>
      <c r="F25" s="122"/>
      <c r="G25" s="122"/>
      <c r="H25" s="123"/>
      <c r="I25" s="68">
        <f>SUM(I8:I24)</f>
        <v>9014.16</v>
      </c>
      <c r="J25" s="68">
        <f>SUM(J8:J24)</f>
        <v>450.708</v>
      </c>
      <c r="K25" s="68">
        <f>SUM(K8:K24)</f>
        <v>901.416</v>
      </c>
      <c r="L25" s="29"/>
      <c r="M25" s="91"/>
    </row>
    <row r="26" spans="1:13" ht="12.75">
      <c r="A26" s="38"/>
      <c r="B26" s="39" t="s">
        <v>12</v>
      </c>
      <c r="C26" s="19"/>
      <c r="D26" s="20"/>
      <c r="E26" s="98"/>
      <c r="F26" s="68"/>
      <c r="G26" s="68"/>
      <c r="H26" s="68"/>
      <c r="I26" s="69"/>
      <c r="J26" s="75">
        <f>I25+J25+K25</f>
        <v>10366.284</v>
      </c>
      <c r="K26" s="70" t="s">
        <v>13</v>
      </c>
      <c r="L26" s="41">
        <f>SUM(L8:L24)</f>
        <v>980537.7894</v>
      </c>
      <c r="M26" s="30"/>
    </row>
    <row r="27" spans="1:13" ht="12.75">
      <c r="A27" s="24" t="s">
        <v>34</v>
      </c>
      <c r="B27" s="19"/>
      <c r="C27" s="19"/>
      <c r="D27" s="20"/>
      <c r="E27" s="28"/>
      <c r="F27" s="28"/>
      <c r="G27" s="28"/>
      <c r="H27" s="28"/>
      <c r="I27" s="28"/>
      <c r="J27" s="28"/>
      <c r="K27" s="28"/>
      <c r="L27" s="28"/>
      <c r="M27" s="30"/>
    </row>
    <row r="28" spans="1:13" ht="12.75">
      <c r="A28" s="18"/>
      <c r="B28" s="19" t="s">
        <v>6</v>
      </c>
      <c r="C28" s="19"/>
      <c r="D28" s="20"/>
      <c r="E28" s="103" t="s">
        <v>51</v>
      </c>
      <c r="F28" s="119"/>
      <c r="G28" s="119"/>
      <c r="H28" s="119"/>
      <c r="I28" s="119"/>
      <c r="J28" s="119"/>
      <c r="K28" s="120"/>
      <c r="L28" s="23"/>
      <c r="M28" s="30"/>
    </row>
    <row r="29" spans="1:13" ht="12.75">
      <c r="A29" s="18"/>
      <c r="B29" s="32" t="s">
        <v>14</v>
      </c>
      <c r="C29" s="42"/>
      <c r="D29" s="43"/>
      <c r="E29" s="103" t="s">
        <v>51</v>
      </c>
      <c r="F29" s="119"/>
      <c r="G29" s="119"/>
      <c r="H29" s="119"/>
      <c r="I29" s="119"/>
      <c r="J29" s="119"/>
      <c r="K29" s="120"/>
      <c r="L29" s="23"/>
      <c r="M29" s="30"/>
    </row>
    <row r="30" spans="1:13" ht="12.75">
      <c r="A30" s="18"/>
      <c r="B30" s="19" t="s">
        <v>15</v>
      </c>
      <c r="C30" s="19"/>
      <c r="D30" s="20"/>
      <c r="E30" s="103" t="s">
        <v>51</v>
      </c>
      <c r="F30" s="119"/>
      <c r="G30" s="119"/>
      <c r="H30" s="119"/>
      <c r="I30" s="119"/>
      <c r="J30" s="119"/>
      <c r="K30" s="120"/>
      <c r="L30" s="23"/>
      <c r="M30" s="30"/>
    </row>
    <row r="31" spans="1:13" ht="14.25">
      <c r="A31" s="44"/>
      <c r="B31" s="32" t="s">
        <v>33</v>
      </c>
      <c r="C31" s="31"/>
      <c r="D31" s="45"/>
      <c r="E31" s="94" t="s">
        <v>0</v>
      </c>
      <c r="F31" s="95" t="s">
        <v>0</v>
      </c>
      <c r="G31" s="95" t="s">
        <v>0</v>
      </c>
      <c r="H31" s="95" t="s">
        <v>0</v>
      </c>
      <c r="I31" s="95" t="s">
        <v>0</v>
      </c>
      <c r="J31" s="95" t="s">
        <v>0</v>
      </c>
      <c r="K31" s="95" t="s">
        <v>0</v>
      </c>
      <c r="L31" s="23" t="s">
        <v>0</v>
      </c>
      <c r="M31" s="30"/>
    </row>
    <row r="32" spans="1:13" ht="12.75">
      <c r="A32" s="44"/>
      <c r="B32" s="32" t="s">
        <v>16</v>
      </c>
      <c r="C32" s="31"/>
      <c r="D32" s="45"/>
      <c r="E32" s="28"/>
      <c r="F32" s="28"/>
      <c r="G32" s="28"/>
      <c r="H32" s="28"/>
      <c r="I32" s="28"/>
      <c r="J32" s="28"/>
      <c r="K32" s="28"/>
      <c r="L32" s="27"/>
      <c r="M32" s="30"/>
    </row>
    <row r="33" spans="1:13" ht="12.75">
      <c r="A33" s="44"/>
      <c r="B33" s="32"/>
      <c r="C33" s="104" t="s">
        <v>54</v>
      </c>
      <c r="D33" s="105"/>
      <c r="E33" s="98">
        <v>8</v>
      </c>
      <c r="F33" s="68">
        <v>1</v>
      </c>
      <c r="G33" s="68">
        <v>8</v>
      </c>
      <c r="H33" s="68">
        <v>112</v>
      </c>
      <c r="I33" s="68">
        <f>G33*H33</f>
        <v>896</v>
      </c>
      <c r="J33" s="68">
        <f>I33*0.05</f>
        <v>44.800000000000004</v>
      </c>
      <c r="K33" s="68">
        <f>I33*0.1</f>
        <v>89.60000000000001</v>
      </c>
      <c r="L33" s="29">
        <f>(I33*$I$3)+(J33*$J$3)+(K33*$K$3)</f>
        <v>97464.64</v>
      </c>
      <c r="M33" s="30"/>
    </row>
    <row r="34" spans="1:13" ht="12.75" customHeight="1">
      <c r="A34" s="44"/>
      <c r="B34" s="32"/>
      <c r="C34" s="104" t="s">
        <v>52</v>
      </c>
      <c r="D34" s="105"/>
      <c r="E34" s="98">
        <v>8</v>
      </c>
      <c r="F34" s="68">
        <v>1</v>
      </c>
      <c r="G34" s="68">
        <v>8</v>
      </c>
      <c r="H34" s="68">
        <v>112</v>
      </c>
      <c r="I34" s="68">
        <f>G34*H34</f>
        <v>896</v>
      </c>
      <c r="J34" s="68">
        <f>I34*0.05</f>
        <v>44.800000000000004</v>
      </c>
      <c r="K34" s="68">
        <f>I34*0.1</f>
        <v>89.60000000000001</v>
      </c>
      <c r="L34" s="29">
        <f>(I34*$I$3)+(J34*$J$3)+(K34*$K$3)</f>
        <v>97464.64</v>
      </c>
      <c r="M34" s="30"/>
    </row>
    <row r="35" spans="1:13" ht="12.75">
      <c r="A35" s="44"/>
      <c r="B35" s="32"/>
      <c r="C35" s="104" t="s">
        <v>55</v>
      </c>
      <c r="D35" s="105"/>
      <c r="E35" s="68">
        <v>80</v>
      </c>
      <c r="F35" s="68">
        <v>1</v>
      </c>
      <c r="G35" s="68">
        <v>80</v>
      </c>
      <c r="H35" s="97">
        <v>0.4</v>
      </c>
      <c r="I35" s="68">
        <f>G35*H35</f>
        <v>32</v>
      </c>
      <c r="J35" s="68">
        <f>I35*0.05</f>
        <v>1.6</v>
      </c>
      <c r="K35" s="68">
        <f>I35*0.1</f>
        <v>3.2</v>
      </c>
      <c r="L35" s="29">
        <f>(I35*$I$3)+(J35*$J$3)+(K35*$K$3)</f>
        <v>3480.88</v>
      </c>
      <c r="M35" s="30"/>
    </row>
    <row r="36" spans="1:13" ht="12.75">
      <c r="A36" s="18"/>
      <c r="B36" s="36"/>
      <c r="C36" s="19"/>
      <c r="D36" s="20"/>
      <c r="E36" s="111" t="s">
        <v>11</v>
      </c>
      <c r="F36" s="112"/>
      <c r="G36" s="112"/>
      <c r="H36" s="113"/>
      <c r="I36" s="37">
        <f>SUM(I33:I35)</f>
        <v>1824</v>
      </c>
      <c r="J36" s="37">
        <f>SUM(J33:J35)</f>
        <v>91.2</v>
      </c>
      <c r="K36" s="37">
        <f>SUM(K33:K35)</f>
        <v>182.4</v>
      </c>
      <c r="L36" s="37"/>
      <c r="M36" s="30"/>
    </row>
    <row r="37" spans="1:12" ht="12.75">
      <c r="A37" s="38"/>
      <c r="B37" s="39" t="s">
        <v>17</v>
      </c>
      <c r="C37" s="31"/>
      <c r="D37" s="31"/>
      <c r="E37" s="46"/>
      <c r="F37" s="46"/>
      <c r="G37" s="46"/>
      <c r="H37" s="46"/>
      <c r="I37" s="37"/>
      <c r="J37" s="75">
        <f>I36+J36+K36</f>
        <v>2097.6</v>
      </c>
      <c r="K37" s="40" t="s">
        <v>13</v>
      </c>
      <c r="L37" s="100">
        <f>SUM(L33:L35)</f>
        <v>198410.16</v>
      </c>
    </row>
    <row r="38" spans="1:12" ht="12.75">
      <c r="A38" s="38"/>
      <c r="B38" s="39"/>
      <c r="C38" s="31"/>
      <c r="D38" s="48"/>
      <c r="E38" s="49"/>
      <c r="F38" s="49"/>
      <c r="G38" s="49"/>
      <c r="H38" s="49"/>
      <c r="I38" s="37"/>
      <c r="J38" s="47"/>
      <c r="K38" s="40"/>
      <c r="L38" s="41"/>
    </row>
    <row r="39" spans="1:12" ht="12.75">
      <c r="A39" s="38"/>
      <c r="B39" s="36"/>
      <c r="C39" s="31"/>
      <c r="D39" s="45"/>
      <c r="E39" s="109"/>
      <c r="F39" s="109"/>
      <c r="G39" s="109"/>
      <c r="H39" s="110"/>
      <c r="I39" s="37"/>
      <c r="J39" s="37"/>
      <c r="K39" s="37"/>
      <c r="L39" s="23"/>
    </row>
    <row r="40" spans="1:12" ht="12.75">
      <c r="A40" s="38"/>
      <c r="B40" s="36" t="s">
        <v>18</v>
      </c>
      <c r="C40" s="19"/>
      <c r="D40" s="20"/>
      <c r="E40" s="21"/>
      <c r="F40" s="22"/>
      <c r="G40" s="22"/>
      <c r="H40" s="22"/>
      <c r="I40" s="50"/>
      <c r="J40" s="51">
        <f>J37+J26</f>
        <v>12463.884</v>
      </c>
      <c r="K40" s="40" t="s">
        <v>13</v>
      </c>
      <c r="L40" s="41">
        <f>L26+L37</f>
        <v>1178947.9494</v>
      </c>
    </row>
    <row r="42" spans="1:4" ht="12.75">
      <c r="A42" s="52" t="s">
        <v>1</v>
      </c>
      <c r="B42" s="52"/>
      <c r="C42" s="52"/>
      <c r="D42" s="52"/>
    </row>
    <row r="43" spans="1:12" ht="41.25" customHeight="1">
      <c r="A43" s="52"/>
      <c r="B43" s="107" t="s">
        <v>74</v>
      </c>
      <c r="C43" s="107"/>
      <c r="D43" s="107"/>
      <c r="E43" s="107"/>
      <c r="F43" s="107"/>
      <c r="G43" s="107"/>
      <c r="H43" s="107"/>
      <c r="I43" s="107"/>
      <c r="J43" s="107"/>
      <c r="K43" s="107"/>
      <c r="L43" s="107"/>
    </row>
    <row r="44" spans="1:12" ht="15" customHeight="1">
      <c r="A44" s="53"/>
      <c r="B44" s="108" t="s">
        <v>80</v>
      </c>
      <c r="C44" s="108"/>
      <c r="D44" s="108"/>
      <c r="E44" s="108"/>
      <c r="F44" s="108"/>
      <c r="G44" s="108"/>
      <c r="H44" s="108"/>
      <c r="I44" s="108"/>
      <c r="J44" s="108"/>
      <c r="K44" s="108"/>
      <c r="L44" s="108"/>
    </row>
    <row r="45" spans="1:12" ht="15" customHeight="1">
      <c r="A45" s="55"/>
      <c r="B45" s="106" t="s">
        <v>75</v>
      </c>
      <c r="C45" s="106"/>
      <c r="D45" s="106"/>
      <c r="E45" s="106"/>
      <c r="F45" s="106"/>
      <c r="G45" s="106"/>
      <c r="H45" s="106"/>
      <c r="I45" s="106"/>
      <c r="J45" s="106"/>
      <c r="K45" s="106"/>
      <c r="L45" s="106"/>
    </row>
    <row r="46" spans="1:12" ht="15" customHeight="1">
      <c r="A46" s="53"/>
      <c r="B46" s="106" t="s">
        <v>76</v>
      </c>
      <c r="C46" s="106"/>
      <c r="D46" s="106"/>
      <c r="E46" s="106"/>
      <c r="F46" s="106"/>
      <c r="G46" s="106"/>
      <c r="H46" s="106"/>
      <c r="I46" s="106"/>
      <c r="J46" s="106"/>
      <c r="K46" s="106"/>
      <c r="L46" s="106"/>
    </row>
    <row r="47" spans="1:12" ht="15" customHeight="1">
      <c r="A47" s="55"/>
      <c r="B47" s="92" t="s">
        <v>81</v>
      </c>
      <c r="C47" s="88"/>
      <c r="D47" s="88"/>
      <c r="E47" s="88"/>
      <c r="F47" s="88"/>
      <c r="G47" s="88"/>
      <c r="H47" s="88"/>
      <c r="I47" s="88"/>
      <c r="J47" s="88"/>
      <c r="K47" s="88"/>
      <c r="L47" s="88"/>
    </row>
    <row r="48" spans="1:12" ht="15" customHeight="1">
      <c r="A48" s="53"/>
      <c r="B48" s="92" t="s">
        <v>77</v>
      </c>
      <c r="C48" s="88"/>
      <c r="D48" s="88"/>
      <c r="E48" s="88"/>
      <c r="F48" s="88"/>
      <c r="G48" s="88"/>
      <c r="H48" s="88"/>
      <c r="I48" s="88"/>
      <c r="J48" s="88"/>
      <c r="K48" s="88"/>
      <c r="L48" s="88"/>
    </row>
    <row r="49" spans="1:12" ht="15" customHeight="1">
      <c r="A49" s="55"/>
      <c r="B49" s="92" t="s">
        <v>82</v>
      </c>
      <c r="C49" s="90"/>
      <c r="D49" s="90"/>
      <c r="E49" s="90"/>
      <c r="F49" s="90"/>
      <c r="G49" s="90"/>
      <c r="H49" s="90"/>
      <c r="I49" s="90"/>
      <c r="J49" s="90"/>
      <c r="K49" s="90"/>
      <c r="L49" s="90"/>
    </row>
    <row r="50" spans="2:7" ht="15" customHeight="1">
      <c r="B50" s="92" t="s">
        <v>78</v>
      </c>
      <c r="C50" s="58"/>
      <c r="D50" s="58"/>
      <c r="E50" s="58"/>
      <c r="F50" s="58"/>
      <c r="G50" s="58"/>
    </row>
    <row r="51" spans="2:7" ht="15" customHeight="1">
      <c r="B51" s="92" t="s">
        <v>79</v>
      </c>
      <c r="C51" s="58"/>
      <c r="D51" s="58"/>
      <c r="E51" s="58"/>
      <c r="F51" s="58"/>
      <c r="G51" s="58"/>
    </row>
    <row r="52" spans="2:4" ht="18.75">
      <c r="B52" s="1"/>
      <c r="D52" s="56"/>
    </row>
    <row r="53" ht="12.75">
      <c r="D53" s="56"/>
    </row>
    <row r="54" ht="12.75">
      <c r="D54" s="57"/>
    </row>
    <row r="55" ht="12.75">
      <c r="D55" s="56"/>
    </row>
    <row r="56" spans="4:5" ht="12.75">
      <c r="D56" s="57"/>
      <c r="E56" s="101"/>
    </row>
    <row r="57" ht="12.75">
      <c r="D57" s="57"/>
    </row>
    <row r="58" ht="12.75">
      <c r="D58" s="56"/>
    </row>
    <row r="59" ht="12.75">
      <c r="D59" s="57"/>
    </row>
    <row r="60" ht="12.75">
      <c r="D60" s="57"/>
    </row>
    <row r="61" ht="12.75">
      <c r="D61" s="57"/>
    </row>
    <row r="62" ht="12.75">
      <c r="D62" s="57"/>
    </row>
    <row r="63" ht="12.75">
      <c r="D63" s="58"/>
    </row>
  </sheetData>
  <mergeCells count="17">
    <mergeCell ref="A4:D4"/>
    <mergeCell ref="C11:D11"/>
    <mergeCell ref="E14:K14"/>
    <mergeCell ref="E30:K30"/>
    <mergeCell ref="E23:K23"/>
    <mergeCell ref="E29:K29"/>
    <mergeCell ref="E28:K28"/>
    <mergeCell ref="E25:H25"/>
    <mergeCell ref="B46:L46"/>
    <mergeCell ref="C35:D35"/>
    <mergeCell ref="B44:L44"/>
    <mergeCell ref="E39:H39"/>
    <mergeCell ref="E36:H36"/>
    <mergeCell ref="C33:D33"/>
    <mergeCell ref="B45:L45"/>
    <mergeCell ref="C34:D34"/>
    <mergeCell ref="B43:L43"/>
  </mergeCells>
  <printOptions/>
  <pageMargins left="0.51" right="0.21" top="0.29" bottom="0.29" header="0.22" footer="0.24"/>
  <pageSetup fitToHeight="1" fitToWidth="1" horizontalDpi="600" verticalDpi="600" orientation="landscape" scale="72" r:id="rId1"/>
  <rowBreaks count="1" manualBreakCount="1">
    <brk id="41" max="11" man="1"/>
  </rowBreaks>
</worksheet>
</file>

<file path=xl/worksheets/sheet2.xml><?xml version="1.0" encoding="utf-8"?>
<worksheet xmlns="http://schemas.openxmlformats.org/spreadsheetml/2006/main" xmlns:r="http://schemas.openxmlformats.org/officeDocument/2006/relationships">
  <dimension ref="A1:K27"/>
  <sheetViews>
    <sheetView tabSelected="1" zoomScale="70" zoomScaleNormal="70" workbookViewId="0" topLeftCell="A1">
      <selection activeCell="C2" sqref="C2"/>
    </sheetView>
  </sheetViews>
  <sheetFormatPr defaultColWidth="9.140625" defaultRowHeight="12.75"/>
  <cols>
    <col min="1" max="1" width="3.421875" style="17" customWidth="1"/>
    <col min="2" max="2" width="5.57421875" style="17" customWidth="1"/>
    <col min="3" max="3" width="45.28125" style="17" customWidth="1"/>
    <col min="4" max="6" width="11.57421875" style="17" customWidth="1"/>
    <col min="7" max="7" width="9.140625" style="17" customWidth="1"/>
    <col min="8" max="8" width="11.57421875" style="17" customWidth="1"/>
    <col min="9" max="9" width="13.421875" style="17" customWidth="1"/>
    <col min="10" max="10" width="11.57421875" style="17" customWidth="1"/>
    <col min="11" max="11" width="12.8515625" style="17" customWidth="1"/>
    <col min="12" max="16384" width="9.140625" style="17" customWidth="1"/>
  </cols>
  <sheetData>
    <row r="1" spans="1:10" ht="15.75">
      <c r="A1" s="8" t="s">
        <v>19</v>
      </c>
      <c r="B1" s="8"/>
      <c r="C1" s="4" t="s">
        <v>86</v>
      </c>
      <c r="E1" s="59"/>
      <c r="F1" s="59"/>
      <c r="G1" s="59"/>
      <c r="H1" s="59"/>
      <c r="I1" s="59"/>
      <c r="J1" s="59"/>
    </row>
    <row r="2" spans="1:3" ht="15.75">
      <c r="A2" s="60"/>
      <c r="B2" s="60"/>
      <c r="C2" s="9" t="s">
        <v>87</v>
      </c>
    </row>
    <row r="3" spans="4:10" ht="12.75">
      <c r="D3" s="11">
        <v>0.869565</v>
      </c>
      <c r="E3" s="61"/>
      <c r="F3" s="61"/>
      <c r="G3" s="61"/>
      <c r="H3" s="62">
        <v>46.219</v>
      </c>
      <c r="I3" s="62">
        <v>62.27</v>
      </c>
      <c r="J3" s="62">
        <v>25.01</v>
      </c>
    </row>
    <row r="4" spans="1:11" ht="77.25" customHeight="1">
      <c r="A4" s="124" t="s">
        <v>3</v>
      </c>
      <c r="B4" s="125"/>
      <c r="C4" s="126"/>
      <c r="D4" s="63" t="s">
        <v>20</v>
      </c>
      <c r="E4" s="63" t="s">
        <v>21</v>
      </c>
      <c r="F4" s="63" t="s">
        <v>22</v>
      </c>
      <c r="G4" s="63" t="s">
        <v>23</v>
      </c>
      <c r="H4" s="63" t="s">
        <v>24</v>
      </c>
      <c r="I4" s="63" t="s">
        <v>25</v>
      </c>
      <c r="J4" s="63" t="s">
        <v>26</v>
      </c>
      <c r="K4" s="63" t="s">
        <v>58</v>
      </c>
    </row>
    <row r="5" spans="1:11" ht="14.25">
      <c r="A5" s="18"/>
      <c r="B5" s="20" t="s">
        <v>59</v>
      </c>
      <c r="C5" s="71"/>
      <c r="D5" s="34">
        <v>24</v>
      </c>
      <c r="E5" s="34">
        <v>1</v>
      </c>
      <c r="F5" s="34">
        <f>+E5*D5</f>
        <v>24</v>
      </c>
      <c r="G5" s="68">
        <v>0.4</v>
      </c>
      <c r="H5" s="34">
        <v>24</v>
      </c>
      <c r="I5" s="34">
        <v>1.2</v>
      </c>
      <c r="J5" s="34">
        <v>2.4</v>
      </c>
      <c r="K5" s="29">
        <f aca="true" t="shared" si="0" ref="K5:K14">(H5*$H$3)+(I5*$I$3)+(J5*$J$3)</f>
        <v>1244.004</v>
      </c>
    </row>
    <row r="6" spans="1:11" ht="12.75">
      <c r="A6" s="18"/>
      <c r="B6" s="20" t="s">
        <v>56</v>
      </c>
      <c r="C6" s="76"/>
      <c r="D6" s="67"/>
      <c r="E6" s="67"/>
      <c r="F6" s="67"/>
      <c r="G6" s="67"/>
      <c r="H6" s="67"/>
      <c r="I6" s="67"/>
      <c r="J6" s="67"/>
      <c r="K6" s="67"/>
    </row>
    <row r="7" spans="1:11" ht="14.25">
      <c r="A7" s="18"/>
      <c r="B7" s="19"/>
      <c r="C7" s="19" t="s">
        <v>60</v>
      </c>
      <c r="D7" s="34">
        <v>24</v>
      </c>
      <c r="E7" s="34">
        <v>1</v>
      </c>
      <c r="F7" s="34">
        <f>+E7*D7</f>
        <v>24</v>
      </c>
      <c r="G7" s="68">
        <f>0.4*0.2</f>
        <v>0.08000000000000002</v>
      </c>
      <c r="H7" s="34">
        <f>F7*G7</f>
        <v>1.9200000000000004</v>
      </c>
      <c r="I7" s="34">
        <f aca="true" t="shared" si="1" ref="I7:I14">H7*0.05</f>
        <v>0.09600000000000003</v>
      </c>
      <c r="J7" s="34">
        <f aca="true" t="shared" si="2" ref="J7:J14">H7*0.1</f>
        <v>0.19200000000000006</v>
      </c>
      <c r="K7" s="29">
        <f t="shared" si="0"/>
        <v>99.52032000000001</v>
      </c>
    </row>
    <row r="8" spans="1:11" ht="12.75">
      <c r="A8" s="18"/>
      <c r="B8" s="19" t="s">
        <v>57</v>
      </c>
      <c r="C8" s="58"/>
      <c r="D8" s="67"/>
      <c r="E8" s="67"/>
      <c r="F8" s="67"/>
      <c r="G8" s="67"/>
      <c r="H8" s="67"/>
      <c r="I8" s="67"/>
      <c r="J8" s="67"/>
      <c r="K8" s="67"/>
    </row>
    <row r="9" spans="1:11" ht="14.25">
      <c r="A9" s="18"/>
      <c r="B9" s="19"/>
      <c r="C9" s="19" t="s">
        <v>61</v>
      </c>
      <c r="D9" s="34">
        <v>2</v>
      </c>
      <c r="E9" s="34">
        <v>1</v>
      </c>
      <c r="F9" s="34">
        <f>+E9*D9</f>
        <v>2</v>
      </c>
      <c r="G9" s="68">
        <v>0.4</v>
      </c>
      <c r="H9" s="34">
        <f>F9*G9</f>
        <v>0.8</v>
      </c>
      <c r="I9" s="34">
        <f t="shared" si="1"/>
        <v>0.04000000000000001</v>
      </c>
      <c r="J9" s="34">
        <f t="shared" si="2"/>
        <v>0.08000000000000002</v>
      </c>
      <c r="K9" s="29">
        <f t="shared" si="0"/>
        <v>41.4668</v>
      </c>
    </row>
    <row r="10" spans="1:11" ht="14.25">
      <c r="A10" s="18"/>
      <c r="B10" s="19"/>
      <c r="C10" s="19" t="s">
        <v>46</v>
      </c>
      <c r="D10" s="34">
        <v>2</v>
      </c>
      <c r="E10" s="34">
        <v>1</v>
      </c>
      <c r="F10" s="34">
        <f>+E10*D10</f>
        <v>2</v>
      </c>
      <c r="G10" s="68">
        <v>0.4</v>
      </c>
      <c r="H10" s="34">
        <f>F10*G10</f>
        <v>0.8</v>
      </c>
      <c r="I10" s="34">
        <f t="shared" si="1"/>
        <v>0.04000000000000001</v>
      </c>
      <c r="J10" s="34">
        <f t="shared" si="2"/>
        <v>0.08000000000000002</v>
      </c>
      <c r="K10" s="29">
        <f t="shared" si="0"/>
        <v>41.4668</v>
      </c>
    </row>
    <row r="11" spans="1:11" ht="14.25">
      <c r="A11" s="18"/>
      <c r="B11" s="19"/>
      <c r="C11" s="19" t="s">
        <v>62</v>
      </c>
      <c r="D11" s="34">
        <v>0.5</v>
      </c>
      <c r="E11" s="34">
        <v>1</v>
      </c>
      <c r="F11" s="34">
        <v>0.5</v>
      </c>
      <c r="G11" s="68">
        <v>0.4</v>
      </c>
      <c r="H11" s="34">
        <f>F11*G11</f>
        <v>0.2</v>
      </c>
      <c r="I11" s="34">
        <f t="shared" si="1"/>
        <v>0.010000000000000002</v>
      </c>
      <c r="J11" s="34">
        <f t="shared" si="2"/>
        <v>0.020000000000000004</v>
      </c>
      <c r="K11" s="29">
        <f t="shared" si="0"/>
        <v>10.3667</v>
      </c>
    </row>
    <row r="12" spans="1:11" ht="14.25">
      <c r="A12" s="18"/>
      <c r="B12" s="19" t="s">
        <v>63</v>
      </c>
      <c r="C12" s="19"/>
      <c r="D12" s="34">
        <v>0.5</v>
      </c>
      <c r="E12" s="34">
        <v>1</v>
      </c>
      <c r="F12" s="34">
        <v>0.5</v>
      </c>
      <c r="G12" s="68">
        <v>0.4</v>
      </c>
      <c r="H12" s="34">
        <f>F12*G12</f>
        <v>0.2</v>
      </c>
      <c r="I12" s="34">
        <f t="shared" si="1"/>
        <v>0.010000000000000002</v>
      </c>
      <c r="J12" s="34">
        <f>H12*0.1</f>
        <v>0.020000000000000004</v>
      </c>
      <c r="K12" s="29">
        <f>(H12*$H$3)+(I12*$I$3)+(J12*$J$3)</f>
        <v>10.3667</v>
      </c>
    </row>
    <row r="13" spans="1:11" ht="12.75">
      <c r="A13" s="18"/>
      <c r="B13" s="19" t="s">
        <v>64</v>
      </c>
      <c r="C13" s="19"/>
      <c r="D13" s="34">
        <v>8</v>
      </c>
      <c r="E13" s="34">
        <v>1</v>
      </c>
      <c r="F13" s="34">
        <v>8</v>
      </c>
      <c r="G13" s="68">
        <v>0.4</v>
      </c>
      <c r="H13" s="34">
        <f>F13*G13</f>
        <v>3.2</v>
      </c>
      <c r="I13" s="34">
        <f t="shared" si="1"/>
        <v>0.16000000000000003</v>
      </c>
      <c r="J13" s="34">
        <f>H13*0.1</f>
        <v>0.32000000000000006</v>
      </c>
      <c r="K13" s="29">
        <f>(H13*$H$3)+(I13*$I$3)+(J13*$J$3)</f>
        <v>165.8672</v>
      </c>
    </row>
    <row r="14" spans="1:11" ht="14.25">
      <c r="A14" s="18"/>
      <c r="B14" s="127" t="s">
        <v>73</v>
      </c>
      <c r="C14" s="128"/>
      <c r="D14" s="34">
        <v>8</v>
      </c>
      <c r="E14" s="34">
        <v>2</v>
      </c>
      <c r="F14" s="34">
        <f>+E14*D14</f>
        <v>16</v>
      </c>
      <c r="G14" s="34">
        <v>112</v>
      </c>
      <c r="H14" s="34">
        <f>+F14*G14</f>
        <v>1792</v>
      </c>
      <c r="I14" s="34">
        <f t="shared" si="1"/>
        <v>89.60000000000001</v>
      </c>
      <c r="J14" s="34">
        <f t="shared" si="2"/>
        <v>179.20000000000002</v>
      </c>
      <c r="K14" s="29">
        <f t="shared" si="0"/>
        <v>92885.63200000001</v>
      </c>
    </row>
    <row r="15" spans="1:11" ht="12.75">
      <c r="A15" s="79" t="s">
        <v>72</v>
      </c>
      <c r="B15" s="58"/>
      <c r="C15" s="80"/>
      <c r="D15" s="81"/>
      <c r="E15" s="81"/>
      <c r="F15" s="81"/>
      <c r="G15" s="81"/>
      <c r="H15" s="82">
        <f>SUM(H5:H14)</f>
        <v>1823.12</v>
      </c>
      <c r="I15" s="83">
        <f>SUM(I5:I14)</f>
        <v>91.156</v>
      </c>
      <c r="J15" s="83">
        <f>SUM(J5:J14)</f>
        <v>182.312</v>
      </c>
      <c r="K15" s="93">
        <f>SUM(K5:K14)</f>
        <v>94498.69052000002</v>
      </c>
    </row>
    <row r="16" spans="1:11" ht="12.75">
      <c r="A16" s="18"/>
      <c r="B16" s="19"/>
      <c r="C16" s="20"/>
      <c r="D16" s="22"/>
      <c r="E16" s="22"/>
      <c r="F16" s="22"/>
      <c r="G16" s="22"/>
      <c r="H16" s="77"/>
      <c r="I16" s="78"/>
      <c r="J16" s="78"/>
      <c r="K16" s="23"/>
    </row>
    <row r="17" spans="1:11" ht="12.75">
      <c r="A17" s="72" t="s">
        <v>66</v>
      </c>
      <c r="B17" s="73"/>
      <c r="C17" s="74"/>
      <c r="D17" s="84"/>
      <c r="E17" s="84"/>
      <c r="F17" s="84"/>
      <c r="G17" s="84"/>
      <c r="H17" s="85">
        <v>500</v>
      </c>
      <c r="J17" s="86"/>
      <c r="K17" s="87"/>
    </row>
    <row r="18" spans="1:11" ht="12.75">
      <c r="A18" s="64" t="s">
        <v>71</v>
      </c>
      <c r="B18" s="19"/>
      <c r="C18" s="20"/>
      <c r="D18" s="22"/>
      <c r="E18" s="22"/>
      <c r="F18" s="22"/>
      <c r="G18" s="22"/>
      <c r="H18" s="65"/>
      <c r="I18" s="102">
        <f>H15+I15+J15</f>
        <v>2096.5879999999997</v>
      </c>
      <c r="J18" s="66" t="s">
        <v>13</v>
      </c>
      <c r="K18" s="41">
        <f>K15+H17</f>
        <v>94998.69052000002</v>
      </c>
    </row>
    <row r="20" spans="1:3" ht="12.75">
      <c r="A20" s="52" t="s">
        <v>1</v>
      </c>
      <c r="B20" s="52"/>
      <c r="C20" s="52"/>
    </row>
    <row r="21" spans="2:11" ht="43.5" customHeight="1">
      <c r="B21" s="129" t="s">
        <v>67</v>
      </c>
      <c r="C21" s="129"/>
      <c r="D21" s="129"/>
      <c r="E21" s="129"/>
      <c r="F21" s="129"/>
      <c r="G21" s="129"/>
      <c r="H21" s="129"/>
      <c r="I21" s="129"/>
      <c r="J21" s="129"/>
      <c r="K21" s="129"/>
    </row>
    <row r="22" ht="16.5" customHeight="1">
      <c r="B22" s="89" t="s">
        <v>85</v>
      </c>
    </row>
    <row r="23" spans="2:11" ht="16.5" customHeight="1">
      <c r="B23" s="89" t="s">
        <v>68</v>
      </c>
      <c r="C23" s="90"/>
      <c r="D23" s="90"/>
      <c r="E23" s="90"/>
      <c r="F23" s="90"/>
      <c r="G23" s="90"/>
      <c r="H23" s="90"/>
      <c r="I23" s="90"/>
      <c r="J23" s="90"/>
      <c r="K23" s="54"/>
    </row>
    <row r="24" spans="2:11" ht="16.5" customHeight="1">
      <c r="B24" s="89" t="s">
        <v>69</v>
      </c>
      <c r="C24" s="90"/>
      <c r="D24" s="90"/>
      <c r="E24" s="90"/>
      <c r="F24" s="90"/>
      <c r="G24" s="90"/>
      <c r="H24" s="90"/>
      <c r="I24" s="90"/>
      <c r="J24" s="90"/>
      <c r="K24" s="54"/>
    </row>
    <row r="25" ht="16.5" customHeight="1">
      <c r="B25" s="89" t="s">
        <v>84</v>
      </c>
    </row>
    <row r="26" ht="16.5" customHeight="1">
      <c r="B26" s="89" t="s">
        <v>70</v>
      </c>
    </row>
    <row r="27" ht="16.5" customHeight="1">
      <c r="B27" s="89" t="s">
        <v>83</v>
      </c>
    </row>
  </sheetData>
  <mergeCells count="3">
    <mergeCell ref="A4:C4"/>
    <mergeCell ref="B14:C14"/>
    <mergeCell ref="B21:K21"/>
  </mergeCells>
  <printOptions/>
  <pageMargins left="0.31" right="0.25" top="0.56" bottom="0.99" header="0.31" footer="0.72"/>
  <pageSetup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Eastern Research Group</dc:creator>
  <cp:keywords/>
  <dc:description/>
  <cp:lastModifiedBy>ctsuser</cp:lastModifiedBy>
  <cp:lastPrinted>2010-06-29T19:59:08Z</cp:lastPrinted>
  <dcterms:created xsi:type="dcterms:W3CDTF">2010-05-11T20:27:59Z</dcterms:created>
  <dcterms:modified xsi:type="dcterms:W3CDTF">2010-07-15T15:06:27Z</dcterms:modified>
  <cp:category/>
  <cp:version/>
  <cp:contentType/>
  <cp:contentStatus/>
</cp:coreProperties>
</file>