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340" windowHeight="6288" activeTab="0"/>
  </bookViews>
  <sheets>
    <sheet name="Estimates Table" sheetId="1" r:id="rId1"/>
    <sheet name="2010 Contracts&amp;Pharmacies" sheetId="2" r:id="rId2"/>
    <sheet name="Beneficiary Information" sheetId="3" r:id="rId3"/>
    <sheet name="ATBT separate calc.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<sst xmlns="http://schemas.openxmlformats.org/spreadsheetml/2006/main" count="66" uniqueCount="50">
  <si>
    <t># enrollees w/OHI</t>
  </si>
  <si>
    <t xml:space="preserve">2006 Estimate - Burden Hours </t>
  </si>
  <si>
    <t>Time per response (in hours)</t>
  </si>
  <si>
    <t>423.464 Coordination of Benefits</t>
  </si>
  <si>
    <t>Revise payer systems to receive N transactions from Troop Facilitator</t>
  </si>
  <si>
    <t>Entering OHI into PDP sponsor systems</t>
  </si>
  <si>
    <t>Submission of Lump Sum</t>
  </si>
  <si>
    <t>Part D sponsors</t>
  </si>
  <si>
    <t>Pharmacies</t>
  </si>
  <si>
    <t>Eligibility Queries</t>
  </si>
  <si>
    <t>Submission of VDSAs</t>
  </si>
  <si>
    <t>Submission of Enrollment Files</t>
  </si>
  <si>
    <t>State Attestations</t>
  </si>
  <si>
    <t>Lump Sum Negotiations</t>
  </si>
  <si>
    <t>States/Secondary Payers</t>
  </si>
  <si>
    <t>n/a</t>
  </si>
  <si>
    <t>Subpart</t>
  </si>
  <si>
    <t># of Responses</t>
  </si>
  <si>
    <t># Respondents</t>
  </si>
  <si>
    <t>Exempt/Separate PRA</t>
  </si>
  <si>
    <t>J—Coordination of Part D Plans with Other Prescription Drug Coverage</t>
  </si>
  <si>
    <t>Original # Respondents</t>
  </si>
  <si>
    <t>Processing claims through TrOOP facilitator (Receiving Ns)</t>
  </si>
  <si>
    <t>Programming for Automatic Troop Balance Transfer (ATBT) (New CY 2009)</t>
  </si>
  <si>
    <t>ATBT  exchanges and updates transactions (New CY 2009)</t>
  </si>
  <si>
    <t>Total Eligibility Queries</t>
  </si>
  <si>
    <t>Total # Responses</t>
  </si>
  <si>
    <t xml:space="preserve">Below are the results for 2010 Part D as of today. </t>
  </si>
  <si>
    <t># of Parent Organizations**</t>
  </si>
  <si>
    <t># of PDP Contract IDs</t>
  </si>
  <si>
    <t># of MAPD Contract IDs*</t>
  </si>
  <si>
    <t xml:space="preserve">Total N transactions for all sponsors (9/2007 - 10/2008)  </t>
  </si>
  <si>
    <t>Total  estimated ATBT transactions</t>
  </si>
  <si>
    <t>Source:  TrOOP Facilitation Contractor/Deborah Larwood</t>
  </si>
  <si>
    <t># Respondents (CY 2010 - 196 sponsors, 39 states)</t>
  </si>
  <si>
    <t xml:space="preserve">% enrollees w/ other health insurance OHI </t>
  </si>
  <si>
    <t>2010 Revised Estimate - Burden hours</t>
  </si>
  <si>
    <t># responses</t>
  </si>
  <si>
    <t>Time per response</t>
  </si>
  <si>
    <t>Ave time per response</t>
  </si>
  <si>
    <t xml:space="preserve">Ave # responses per respondent </t>
  </si>
  <si>
    <t>Responses per respondent</t>
  </si>
  <si>
    <t>Already collected for MSP purposes - Separate PRA 0938-0214</t>
  </si>
  <si>
    <t># respondents</t>
  </si>
  <si>
    <t>Annual # responses</t>
  </si>
  <si>
    <t># Respondents (CY 2010 - 196 sponsors, 39 states, 56,000 pharmacies)</t>
  </si>
  <si>
    <t>39,000 chain + 17000 independent</t>
  </si>
  <si>
    <t xml:space="preserve">Annual hour burden </t>
  </si>
  <si>
    <t xml:space="preserve">Approved 2006 Estimate - Burden Hours </t>
  </si>
  <si>
    <t xml:space="preserve">ATBT additional programming.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</si>
</sst>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[$-409]h:mm:ss\ AM/PM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00_);_(* \(#,##0.00000000\);_(* &quot;-&quot;??_);_(@_)"/>
  </numFmts>
  <fonts count="50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10"/>
      <name val="Arial Narrow"/>
      <family val="2"/>
    </font>
    <font>
      <sz val="12"/>
      <name val="Times New Roman"/>
      <family val="1"/>
    </font>
    <font>
      <sz val="11"/>
      <name val="Calibri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8"/>
      <color rgb="FF1F497D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left" vertical="center" wrapText="1"/>
    </xf>
    <xf numFmtId="0" fontId="2" fillId="33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33" borderId="22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left" vertical="center" wrapText="1"/>
    </xf>
    <xf numFmtId="1" fontId="2" fillId="0" borderId="2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9" fontId="0" fillId="0" borderId="11" xfId="0" applyNumberFormat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8" fillId="34" borderId="11" xfId="0" applyNumberFormat="1" applyFont="1" applyFill="1" applyBorder="1" applyAlignment="1">
      <alignment horizontal="left" vertical="center" wrapText="1"/>
    </xf>
    <xf numFmtId="0" fontId="8" fillId="34" borderId="21" xfId="0" applyNumberFormat="1" applyFont="1" applyFill="1" applyBorder="1" applyAlignment="1">
      <alignment horizontal="left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0" fontId="8" fillId="34" borderId="16" xfId="0" applyNumberFormat="1" applyFont="1" applyFill="1" applyBorder="1" applyAlignment="1">
      <alignment horizontal="left" vertical="center" wrapText="1"/>
    </xf>
    <xf numFmtId="1" fontId="8" fillId="34" borderId="25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9" fontId="0" fillId="0" borderId="0" xfId="0" applyNumberForma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3" fillId="0" borderId="30" xfId="0" applyFont="1" applyBorder="1" applyAlignment="1">
      <alignment/>
    </xf>
    <xf numFmtId="3" fontId="49" fillId="0" borderId="30" xfId="0" applyNumberFormat="1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49" fillId="0" borderId="30" xfId="0" applyFont="1" applyBorder="1" applyAlignment="1">
      <alignment horizontal="right"/>
    </xf>
    <xf numFmtId="0" fontId="0" fillId="0" borderId="10" xfId="0" applyFont="1" applyBorder="1" applyAlignment="1">
      <alignment wrapText="1"/>
    </xf>
    <xf numFmtId="173" fontId="2" fillId="0" borderId="11" xfId="42" applyNumberFormat="1" applyFont="1" applyFill="1" applyBorder="1" applyAlignment="1">
      <alignment wrapText="1"/>
    </xf>
    <xf numFmtId="173" fontId="2" fillId="0" borderId="21" xfId="42" applyNumberFormat="1" applyFont="1" applyFill="1" applyBorder="1" applyAlignment="1">
      <alignment wrapText="1"/>
    </xf>
    <xf numFmtId="173" fontId="2" fillId="0" borderId="10" xfId="42" applyNumberFormat="1" applyFont="1" applyFill="1" applyBorder="1" applyAlignment="1">
      <alignment wrapText="1"/>
    </xf>
    <xf numFmtId="173" fontId="2" fillId="0" borderId="25" xfId="42" applyNumberFormat="1" applyFont="1" applyFill="1" applyBorder="1" applyAlignment="1">
      <alignment wrapText="1"/>
    </xf>
    <xf numFmtId="173" fontId="2" fillId="34" borderId="11" xfId="42" applyNumberFormat="1" applyFont="1" applyFill="1" applyBorder="1" applyAlignment="1">
      <alignment horizontal="left" wrapText="1"/>
    </xf>
    <xf numFmtId="173" fontId="2" fillId="34" borderId="21" xfId="42" applyNumberFormat="1" applyFont="1" applyFill="1" applyBorder="1" applyAlignment="1">
      <alignment wrapText="1"/>
    </xf>
    <xf numFmtId="173" fontId="2" fillId="34" borderId="10" xfId="42" applyNumberFormat="1" applyFont="1" applyFill="1" applyBorder="1" applyAlignment="1">
      <alignment wrapText="1"/>
    </xf>
    <xf numFmtId="173" fontId="2" fillId="34" borderId="11" xfId="42" applyNumberFormat="1" applyFont="1" applyFill="1" applyBorder="1" applyAlignment="1">
      <alignment wrapText="1"/>
    </xf>
    <xf numFmtId="173" fontId="2" fillId="34" borderId="25" xfId="42" applyNumberFormat="1" applyFont="1" applyFill="1" applyBorder="1" applyAlignment="1">
      <alignment wrapText="1"/>
    </xf>
    <xf numFmtId="174" fontId="2" fillId="0" borderId="16" xfId="42" applyNumberFormat="1" applyFont="1" applyFill="1" applyBorder="1" applyAlignment="1">
      <alignment wrapText="1"/>
    </xf>
    <xf numFmtId="174" fontId="2" fillId="34" borderId="16" xfId="42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173" fontId="2" fillId="35" borderId="21" xfId="42" applyNumberFormat="1" applyFont="1" applyFill="1" applyBorder="1" applyAlignment="1">
      <alignment wrapText="1"/>
    </xf>
    <xf numFmtId="173" fontId="2" fillId="0" borderId="31" xfId="42" applyNumberFormat="1" applyFont="1" applyFill="1" applyBorder="1" applyAlignment="1">
      <alignment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left" vertical="center" wrapText="1"/>
    </xf>
    <xf numFmtId="0" fontId="2" fillId="33" borderId="36" xfId="0" applyNumberFormat="1" applyFont="1" applyFill="1" applyBorder="1" applyAlignment="1">
      <alignment horizontal="left" vertical="center" wrapText="1"/>
    </xf>
    <xf numFmtId="0" fontId="2" fillId="0" borderId="37" xfId="0" applyNumberFormat="1" applyFont="1" applyFill="1" applyBorder="1" applyAlignment="1">
      <alignment horizontal="left" vertical="center" wrapText="1"/>
    </xf>
    <xf numFmtId="0" fontId="2" fillId="0" borderId="38" xfId="0" applyNumberFormat="1" applyFont="1" applyFill="1" applyBorder="1" applyAlignment="1">
      <alignment horizontal="left" vertical="center" wrapText="1"/>
    </xf>
    <xf numFmtId="0" fontId="2" fillId="34" borderId="37" xfId="0" applyNumberFormat="1" applyFont="1" applyFill="1" applyBorder="1" applyAlignment="1">
      <alignment horizontal="left" vertical="center" wrapText="1"/>
    </xf>
    <xf numFmtId="0" fontId="8" fillId="34" borderId="38" xfId="0" applyNumberFormat="1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wrapText="1"/>
    </xf>
    <xf numFmtId="173" fontId="2" fillId="0" borderId="38" xfId="42" applyNumberFormat="1" applyFont="1" applyFill="1" applyBorder="1" applyAlignment="1">
      <alignment horizontal="left" vertical="center" wrapText="1"/>
    </xf>
    <xf numFmtId="173" fontId="2" fillId="0" borderId="38" xfId="42" applyNumberFormat="1" applyFont="1" applyFill="1" applyBorder="1" applyAlignment="1">
      <alignment wrapText="1"/>
    </xf>
    <xf numFmtId="0" fontId="2" fillId="34" borderId="37" xfId="0" applyFont="1" applyFill="1" applyBorder="1" applyAlignment="1">
      <alignment wrapText="1"/>
    </xf>
    <xf numFmtId="173" fontId="2" fillId="34" borderId="38" xfId="42" applyNumberFormat="1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173" fontId="2" fillId="0" borderId="40" xfId="42" applyNumberFormat="1" applyFont="1" applyFill="1" applyBorder="1" applyAlignment="1">
      <alignment wrapText="1"/>
    </xf>
    <xf numFmtId="173" fontId="2" fillId="0" borderId="41" xfId="42" applyNumberFormat="1" applyFont="1" applyFill="1" applyBorder="1" applyAlignment="1">
      <alignment wrapText="1"/>
    </xf>
    <xf numFmtId="174" fontId="2" fillId="0" borderId="31" xfId="42" applyNumberFormat="1" applyFont="1" applyFill="1" applyBorder="1" applyAlignment="1">
      <alignment wrapText="1"/>
    </xf>
    <xf numFmtId="173" fontId="2" fillId="0" borderId="42" xfId="42" applyNumberFormat="1" applyFont="1" applyFill="1" applyBorder="1" applyAlignment="1">
      <alignment wrapText="1"/>
    </xf>
    <xf numFmtId="173" fontId="2" fillId="0" borderId="43" xfId="42" applyNumberFormat="1" applyFont="1" applyFill="1" applyBorder="1" applyAlignment="1">
      <alignment wrapText="1"/>
    </xf>
    <xf numFmtId="0" fontId="2" fillId="36" borderId="37" xfId="0" applyFont="1" applyFill="1" applyBorder="1" applyAlignment="1">
      <alignment wrapText="1"/>
    </xf>
    <xf numFmtId="173" fontId="2" fillId="36" borderId="21" xfId="42" applyNumberFormat="1" applyFont="1" applyFill="1" applyBorder="1" applyAlignment="1">
      <alignment wrapText="1"/>
    </xf>
    <xf numFmtId="173" fontId="2" fillId="36" borderId="10" xfId="42" applyNumberFormat="1" applyFont="1" applyFill="1" applyBorder="1" applyAlignment="1">
      <alignment wrapText="1"/>
    </xf>
    <xf numFmtId="176" fontId="2" fillId="36" borderId="16" xfId="42" applyNumberFormat="1" applyFont="1" applyFill="1" applyBorder="1" applyAlignment="1">
      <alignment wrapText="1"/>
    </xf>
    <xf numFmtId="173" fontId="2" fillId="36" borderId="25" xfId="42" applyNumberFormat="1" applyFont="1" applyFill="1" applyBorder="1" applyAlignment="1">
      <alignment wrapText="1"/>
    </xf>
    <xf numFmtId="173" fontId="2" fillId="36" borderId="0" xfId="42" applyNumberFormat="1" applyFont="1" applyFill="1" applyBorder="1" applyAlignment="1">
      <alignment wrapText="1"/>
    </xf>
    <xf numFmtId="174" fontId="0" fillId="0" borderId="16" xfId="42" applyNumberFormat="1" applyFont="1" applyFill="1" applyBorder="1" applyAlignment="1">
      <alignment wrapText="1"/>
    </xf>
    <xf numFmtId="173" fontId="0" fillId="0" borderId="0" xfId="42" applyNumberFormat="1" applyFont="1" applyFill="1" applyAlignment="1">
      <alignment wrapText="1"/>
    </xf>
    <xf numFmtId="173" fontId="12" fillId="0" borderId="0" xfId="42" applyNumberFormat="1" applyFont="1" applyFill="1" applyAlignment="1">
      <alignment wrapText="1"/>
    </xf>
    <xf numFmtId="173" fontId="2" fillId="0" borderId="0" xfId="42" applyNumberFormat="1" applyFont="1" applyFill="1" applyAlignment="1">
      <alignment wrapText="1"/>
    </xf>
    <xf numFmtId="173" fontId="0" fillId="0" borderId="0" xfId="42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3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wrapText="1"/>
    </xf>
    <xf numFmtId="0" fontId="0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74" zoomScaleNormal="74" zoomScalePageLayoutView="0" workbookViewId="0" topLeftCell="A1">
      <selection activeCell="A11" sqref="A11"/>
    </sheetView>
  </sheetViews>
  <sheetFormatPr defaultColWidth="9.140625" defaultRowHeight="12.75"/>
  <cols>
    <col min="1" max="1" width="29.140625" style="1" customWidth="1"/>
    <col min="2" max="2" width="11.28125" style="1" customWidth="1"/>
    <col min="3" max="3" width="17.00390625" style="1" customWidth="1"/>
    <col min="4" max="4" width="13.7109375" style="1" customWidth="1"/>
    <col min="5" max="5" width="13.8515625" style="1" customWidth="1"/>
    <col min="6" max="6" width="10.421875" style="1" customWidth="1"/>
    <col min="7" max="7" width="13.57421875" style="102" customWidth="1"/>
    <col min="8" max="8" width="13.7109375" style="1" customWidth="1"/>
    <col min="9" max="16384" width="9.140625" style="1" customWidth="1"/>
  </cols>
  <sheetData>
    <row r="1" spans="1:8" ht="53.25" customHeight="1" thickBot="1">
      <c r="A1" s="4" t="s">
        <v>16</v>
      </c>
      <c r="B1" s="5" t="s">
        <v>21</v>
      </c>
      <c r="C1" s="11" t="s">
        <v>48</v>
      </c>
      <c r="D1" s="64" t="s">
        <v>45</v>
      </c>
      <c r="E1" s="5" t="s">
        <v>17</v>
      </c>
      <c r="F1" s="65" t="s">
        <v>2</v>
      </c>
      <c r="G1" s="16" t="s">
        <v>36</v>
      </c>
      <c r="H1" s="66" t="s">
        <v>19</v>
      </c>
    </row>
    <row r="2" spans="1:8" ht="26.25" customHeight="1" thickTop="1">
      <c r="A2" s="67" t="s">
        <v>20</v>
      </c>
      <c r="B2" s="7"/>
      <c r="C2" s="12"/>
      <c r="D2" s="6"/>
      <c r="E2" s="7"/>
      <c r="F2" s="14"/>
      <c r="G2" s="17"/>
      <c r="H2" s="68"/>
    </row>
    <row r="3" spans="1:8" ht="19.5" customHeight="1">
      <c r="A3" s="69" t="s">
        <v>3</v>
      </c>
      <c r="B3" s="3"/>
      <c r="C3" s="13"/>
      <c r="D3" s="2"/>
      <c r="E3" s="3"/>
      <c r="F3" s="15"/>
      <c r="G3" s="18"/>
      <c r="H3" s="70"/>
    </row>
    <row r="4" spans="1:8" ht="29.25" customHeight="1">
      <c r="A4" s="71" t="s">
        <v>7</v>
      </c>
      <c r="B4" s="22"/>
      <c r="C4" s="23"/>
      <c r="D4" s="24"/>
      <c r="E4" s="22"/>
      <c r="F4" s="25"/>
      <c r="G4" s="26"/>
      <c r="H4" s="72"/>
    </row>
    <row r="5" spans="1:8" ht="27">
      <c r="A5" s="73" t="s">
        <v>4</v>
      </c>
      <c r="B5" s="47">
        <v>370</v>
      </c>
      <c r="C5" s="48">
        <v>22200</v>
      </c>
      <c r="D5" s="49">
        <v>10</v>
      </c>
      <c r="E5" s="47">
        <v>1</v>
      </c>
      <c r="F5" s="56">
        <v>60</v>
      </c>
      <c r="G5" s="50">
        <f aca="true" t="shared" si="0" ref="G5:G11">PRODUCT(D5:F5)</f>
        <v>600</v>
      </c>
      <c r="H5" s="74"/>
    </row>
    <row r="6" spans="1:8" ht="27">
      <c r="A6" s="84" t="s">
        <v>22</v>
      </c>
      <c r="B6" s="47">
        <v>370</v>
      </c>
      <c r="C6" s="85">
        <v>592000</v>
      </c>
      <c r="D6" s="86">
        <v>196</v>
      </c>
      <c r="E6" s="89">
        <v>191377</v>
      </c>
      <c r="F6" s="87">
        <v>0.000138889</v>
      </c>
      <c r="G6" s="88">
        <f t="shared" si="0"/>
        <v>5209.7113899880005</v>
      </c>
      <c r="H6" s="75"/>
    </row>
    <row r="7" spans="1:8" ht="13.5">
      <c r="A7" s="73" t="s">
        <v>5</v>
      </c>
      <c r="B7" s="47">
        <v>370</v>
      </c>
      <c r="C7" s="48">
        <v>246790</v>
      </c>
      <c r="D7" s="49">
        <v>196</v>
      </c>
      <c r="E7" s="47">
        <v>1</v>
      </c>
      <c r="F7" s="56">
        <v>0.0166</v>
      </c>
      <c r="G7" s="50">
        <f t="shared" si="0"/>
        <v>3.2536</v>
      </c>
      <c r="H7" s="75"/>
    </row>
    <row r="8" spans="1:8" ht="13.5">
      <c r="A8" s="73" t="s">
        <v>6</v>
      </c>
      <c r="B8" s="47">
        <v>370</v>
      </c>
      <c r="C8" s="48">
        <v>22200</v>
      </c>
      <c r="D8" s="49">
        <v>196</v>
      </c>
      <c r="E8" s="47">
        <v>1</v>
      </c>
      <c r="F8" s="56">
        <v>60</v>
      </c>
      <c r="G8" s="50">
        <f t="shared" si="0"/>
        <v>11760</v>
      </c>
      <c r="H8" s="75"/>
    </row>
    <row r="9" spans="1:8" ht="41.25">
      <c r="A9" s="73" t="s">
        <v>23</v>
      </c>
      <c r="B9" s="47"/>
      <c r="C9" s="48"/>
      <c r="D9" s="49">
        <v>196</v>
      </c>
      <c r="E9" s="47">
        <v>1</v>
      </c>
      <c r="F9" s="56">
        <v>40</v>
      </c>
      <c r="G9" s="50">
        <f t="shared" si="0"/>
        <v>7840</v>
      </c>
      <c r="H9" s="75"/>
    </row>
    <row r="10" spans="1:8" ht="27">
      <c r="A10" s="73" t="s">
        <v>24</v>
      </c>
      <c r="B10" s="47"/>
      <c r="C10" s="48"/>
      <c r="D10" s="49">
        <v>196</v>
      </c>
      <c r="E10" s="47">
        <v>55855</v>
      </c>
      <c r="F10" s="56">
        <v>0.000138889</v>
      </c>
      <c r="G10" s="50">
        <f t="shared" si="0"/>
        <v>1520.4984386200001</v>
      </c>
      <c r="H10" s="75"/>
    </row>
    <row r="11" spans="1:8" ht="27.75" customHeight="1">
      <c r="A11" s="73" t="s">
        <v>49</v>
      </c>
      <c r="B11" s="47"/>
      <c r="C11" s="48"/>
      <c r="D11" s="49">
        <v>196</v>
      </c>
      <c r="E11" s="47">
        <v>1</v>
      </c>
      <c r="F11" s="56">
        <v>17.85</v>
      </c>
      <c r="G11" s="50">
        <f t="shared" si="0"/>
        <v>3498.6000000000004</v>
      </c>
      <c r="H11" s="75"/>
    </row>
    <row r="12" spans="1:8" ht="13.5">
      <c r="A12" s="76" t="s">
        <v>8</v>
      </c>
      <c r="B12" s="51"/>
      <c r="C12" s="62"/>
      <c r="D12" s="53"/>
      <c r="E12" s="54"/>
      <c r="F12" s="57"/>
      <c r="G12" s="55"/>
      <c r="H12" s="77"/>
    </row>
    <row r="13" spans="1:8" ht="13.5">
      <c r="A13" s="73" t="s">
        <v>9</v>
      </c>
      <c r="B13" s="47">
        <v>55413</v>
      </c>
      <c r="C13" s="48">
        <v>132753</v>
      </c>
      <c r="D13" s="49">
        <v>56000</v>
      </c>
      <c r="E13" s="47">
        <v>779</v>
      </c>
      <c r="F13" s="90">
        <v>0.0166</v>
      </c>
      <c r="G13" s="50">
        <f aca="true" t="shared" si="1" ref="G13:G18">PRODUCT(D13:F13)</f>
        <v>724158.4</v>
      </c>
      <c r="H13" s="75"/>
    </row>
    <row r="14" spans="1:8" ht="13.5">
      <c r="A14" s="76" t="s">
        <v>14</v>
      </c>
      <c r="B14" s="51"/>
      <c r="C14" s="52"/>
      <c r="D14" s="53"/>
      <c r="E14" s="54"/>
      <c r="F14" s="57"/>
      <c r="G14" s="55"/>
      <c r="H14" s="77"/>
    </row>
    <row r="15" spans="1:8" ht="49.5" customHeight="1">
      <c r="A15" s="73" t="s">
        <v>10</v>
      </c>
      <c r="B15" s="47">
        <v>636</v>
      </c>
      <c r="C15" s="48">
        <v>318</v>
      </c>
      <c r="D15" s="49" t="s">
        <v>15</v>
      </c>
      <c r="E15" s="47" t="s">
        <v>15</v>
      </c>
      <c r="F15" s="56" t="s">
        <v>15</v>
      </c>
      <c r="G15" s="50"/>
      <c r="H15" s="75" t="s">
        <v>42</v>
      </c>
    </row>
    <row r="16" spans="1:8" ht="48.75" customHeight="1">
      <c r="A16" s="73" t="s">
        <v>11</v>
      </c>
      <c r="B16" s="47">
        <v>636</v>
      </c>
      <c r="C16" s="48">
        <v>382</v>
      </c>
      <c r="D16" s="49" t="s">
        <v>15</v>
      </c>
      <c r="E16" s="47" t="s">
        <v>15</v>
      </c>
      <c r="F16" s="56" t="s">
        <v>15</v>
      </c>
      <c r="G16" s="50"/>
      <c r="H16" s="75" t="s">
        <v>42</v>
      </c>
    </row>
    <row r="17" spans="1:8" ht="13.5">
      <c r="A17" s="73" t="s">
        <v>12</v>
      </c>
      <c r="B17" s="47">
        <v>21</v>
      </c>
      <c r="C17" s="48">
        <v>10.5</v>
      </c>
      <c r="D17" s="49">
        <v>39</v>
      </c>
      <c r="E17" s="47">
        <v>1</v>
      </c>
      <c r="F17" s="56">
        <v>2</v>
      </c>
      <c r="G17" s="50">
        <f t="shared" si="1"/>
        <v>78</v>
      </c>
      <c r="H17" s="75"/>
    </row>
    <row r="18" spans="1:8" ht="14.25" thickBot="1">
      <c r="A18" s="78" t="s">
        <v>13</v>
      </c>
      <c r="B18" s="79">
        <v>21</v>
      </c>
      <c r="C18" s="63">
        <v>1260</v>
      </c>
      <c r="D18" s="80">
        <v>2</v>
      </c>
      <c r="E18" s="79">
        <v>1</v>
      </c>
      <c r="F18" s="81">
        <v>60</v>
      </c>
      <c r="G18" s="82">
        <f t="shared" si="1"/>
        <v>120</v>
      </c>
      <c r="H18" s="83"/>
    </row>
    <row r="19" spans="2:8" ht="14.25">
      <c r="B19" s="91">
        <f aca="true" t="shared" si="2" ref="B19:G19">SUM(B5:B18)</f>
        <v>58207</v>
      </c>
      <c r="C19" s="92">
        <f t="shared" si="2"/>
        <v>1017913.5</v>
      </c>
      <c r="D19" s="93">
        <f t="shared" si="2"/>
        <v>57227</v>
      </c>
      <c r="E19" s="93">
        <f t="shared" si="2"/>
        <v>248018</v>
      </c>
      <c r="F19" s="93">
        <f t="shared" si="2"/>
        <v>239.883477778</v>
      </c>
      <c r="G19" s="93">
        <f t="shared" si="2"/>
        <v>754788.463428608</v>
      </c>
      <c r="H19" s="94"/>
    </row>
    <row r="20" spans="3:8" ht="12.75">
      <c r="C20" s="95"/>
      <c r="D20" s="95"/>
      <c r="E20" s="95"/>
      <c r="F20" s="95"/>
      <c r="G20" s="96"/>
      <c r="H20" s="95"/>
    </row>
    <row r="21" spans="3:8" ht="13.5">
      <c r="C21" s="95"/>
      <c r="D21" s="95"/>
      <c r="E21" s="97"/>
      <c r="F21" s="95"/>
      <c r="G21" s="98"/>
      <c r="H21" s="99"/>
    </row>
    <row r="22" spans="4:8" ht="12.75">
      <c r="D22" s="100" t="s">
        <v>43</v>
      </c>
      <c r="E22" s="100"/>
      <c r="F22" s="101"/>
      <c r="G22" s="102">
        <v>57227</v>
      </c>
      <c r="H22" s="103"/>
    </row>
    <row r="23" spans="4:8" ht="26.25">
      <c r="D23" s="100" t="s">
        <v>39</v>
      </c>
      <c r="E23" s="100"/>
      <c r="G23" s="1">
        <f>E19/G19</f>
        <v>0.3285927276542945</v>
      </c>
      <c r="H23" s="103"/>
    </row>
    <row r="24" spans="4:8" ht="39">
      <c r="D24" s="100" t="s">
        <v>40</v>
      </c>
      <c r="E24" s="100"/>
      <c r="G24" s="102">
        <v>4.3</v>
      </c>
      <c r="H24" s="103"/>
    </row>
    <row r="25" spans="4:8" ht="26.25">
      <c r="D25" s="100" t="s">
        <v>44</v>
      </c>
      <c r="E25" s="100"/>
      <c r="G25" s="102">
        <v>248018</v>
      </c>
      <c r="H25" s="103"/>
    </row>
    <row r="26" spans="4:8" ht="27">
      <c r="D26" s="100" t="s">
        <v>47</v>
      </c>
      <c r="G26" s="93">
        <v>754788</v>
      </c>
      <c r="H26" s="103"/>
    </row>
  </sheetData>
  <sheetProtection/>
  <printOptions horizontalCentered="1" verticalCentered="1"/>
  <pageMargins left="0.25" right="0.25" top="0.75" bottom="0.25" header="0.5" footer="0.5"/>
  <pageSetup horizontalDpi="600" verticalDpi="600" orientation="landscape" r:id="rId1"/>
  <headerFooter alignWithMargins="0">
    <oddHeader>&amp;C&amp;A</oddHeader>
  </headerFooter>
  <ignoredErrors>
    <ignoredError sqref="G17:G18 G8 G13 G5:G6 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3.28125" style="0" customWidth="1"/>
    <col min="2" max="2" width="22.7109375" style="0" customWidth="1"/>
    <col min="3" max="3" width="27.7109375" style="0" customWidth="1"/>
    <col min="4" max="4" width="12.421875" style="0" customWidth="1"/>
  </cols>
  <sheetData>
    <row r="1" spans="1:4" ht="12.75">
      <c r="A1" s="29"/>
      <c r="B1" s="29"/>
      <c r="C1" s="29"/>
      <c r="D1" s="30"/>
    </row>
    <row r="2" spans="1:4" ht="12.75">
      <c r="A2" s="31" t="s">
        <v>27</v>
      </c>
      <c r="B2" s="29"/>
      <c r="C2" s="32"/>
      <c r="D2" s="33"/>
    </row>
    <row r="3" spans="1:4" ht="12.75">
      <c r="A3" s="31"/>
      <c r="B3" s="29"/>
      <c r="C3" s="32"/>
      <c r="D3" s="33"/>
    </row>
    <row r="4" spans="1:4" ht="14.25">
      <c r="A4" s="34" t="s">
        <v>28</v>
      </c>
      <c r="B4" s="35">
        <v>196</v>
      </c>
      <c r="C4" s="32"/>
      <c r="D4" s="33"/>
    </row>
    <row r="5" spans="1:4" ht="14.25">
      <c r="A5" s="34" t="s">
        <v>29</v>
      </c>
      <c r="B5" s="35">
        <v>76</v>
      </c>
      <c r="C5" s="32"/>
      <c r="D5" s="33"/>
    </row>
    <row r="6" spans="1:4" ht="17.25" customHeight="1">
      <c r="A6" s="34" t="s">
        <v>30</v>
      </c>
      <c r="B6" s="35">
        <v>584</v>
      </c>
      <c r="C6" s="32"/>
      <c r="D6" s="33"/>
    </row>
    <row r="7" spans="1:4" ht="16.5" customHeight="1">
      <c r="A7" s="29"/>
      <c r="B7" s="33"/>
      <c r="C7" s="32"/>
      <c r="D7" s="33"/>
    </row>
    <row r="8" spans="1:4" ht="12.75">
      <c r="A8" s="29"/>
      <c r="B8" s="33"/>
      <c r="C8" s="32"/>
      <c r="D8" s="33"/>
    </row>
    <row r="9" spans="1:4" ht="39.75" customHeight="1">
      <c r="A9" s="29"/>
      <c r="B9" s="37" t="s">
        <v>46</v>
      </c>
      <c r="C9" s="36"/>
      <c r="D9" s="33"/>
    </row>
    <row r="10" spans="1:4" ht="16.5" customHeight="1">
      <c r="A10" s="29"/>
      <c r="B10" s="33"/>
      <c r="C10" s="32"/>
      <c r="D10" s="33"/>
    </row>
    <row r="11" spans="1:4" ht="12.75">
      <c r="A11" s="29"/>
      <c r="B11" s="29"/>
      <c r="C11" s="29"/>
      <c r="D11" s="29"/>
    </row>
    <row r="12" spans="1:4" ht="12.75">
      <c r="A12" s="29"/>
      <c r="B12" s="29"/>
      <c r="C12" s="29"/>
      <c r="D12" s="29"/>
    </row>
    <row r="13" ht="18" customHeight="1"/>
    <row r="14" ht="15">
      <c r="B14" s="27"/>
    </row>
    <row r="22" ht="26.25" customHeight="1"/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="73" zoomScaleNormal="73" zoomScalePageLayoutView="0" workbookViewId="0" topLeftCell="A1">
      <selection activeCell="G3" sqref="G3"/>
    </sheetView>
  </sheetViews>
  <sheetFormatPr defaultColWidth="9.140625" defaultRowHeight="12.75"/>
  <cols>
    <col min="1" max="1" width="20.421875" style="19" customWidth="1"/>
    <col min="2" max="4" width="9.140625" style="19" customWidth="1"/>
    <col min="5" max="5" width="12.421875" style="19" customWidth="1"/>
    <col min="6" max="6" width="12.8515625" style="19" customWidth="1"/>
    <col min="7" max="7" width="17.7109375" style="19" customWidth="1"/>
    <col min="8" max="16384" width="9.140625" style="19" customWidth="1"/>
  </cols>
  <sheetData>
    <row r="1" spans="1:7" ht="15" thickBot="1">
      <c r="A1" s="28"/>
      <c r="B1"/>
      <c r="C1"/>
      <c r="D1"/>
      <c r="E1"/>
      <c r="F1"/>
      <c r="G1"/>
    </row>
    <row r="2" spans="1:7" ht="10.5" thickBot="1">
      <c r="A2" s="38"/>
      <c r="B2" s="39"/>
      <c r="C2" s="39"/>
      <c r="D2" s="39"/>
      <c r="E2" s="39" t="s">
        <v>26</v>
      </c>
      <c r="F2" s="39" t="s">
        <v>18</v>
      </c>
      <c r="G2" s="39" t="s">
        <v>41</v>
      </c>
    </row>
    <row r="3" spans="1:7" ht="15" thickBot="1">
      <c r="A3" s="40" t="s">
        <v>31</v>
      </c>
      <c r="B3" s="42"/>
      <c r="C3" s="42"/>
      <c r="D3" s="42"/>
      <c r="E3" s="43">
        <v>37510000</v>
      </c>
      <c r="F3" s="44">
        <v>196</v>
      </c>
      <c r="G3" s="41">
        <f>E3/F3</f>
        <v>191377.55102040817</v>
      </c>
    </row>
    <row r="4" spans="1:7" ht="15" thickBot="1">
      <c r="A4" s="40" t="s">
        <v>32</v>
      </c>
      <c r="B4" s="42"/>
      <c r="C4" s="42"/>
      <c r="D4" s="42"/>
      <c r="E4" s="43">
        <v>35675000</v>
      </c>
      <c r="F4" s="45">
        <v>28</v>
      </c>
      <c r="G4" s="41">
        <f>E4/F4</f>
        <v>1274107.142857143</v>
      </c>
    </row>
    <row r="5" spans="1:7" ht="15" thickBot="1">
      <c r="A5" s="40" t="s">
        <v>25</v>
      </c>
      <c r="B5" s="42"/>
      <c r="C5" s="42"/>
      <c r="D5" s="42"/>
      <c r="E5" s="43">
        <v>43550000</v>
      </c>
      <c r="F5" s="44">
        <v>55855</v>
      </c>
      <c r="G5" s="41">
        <f>E5/F5</f>
        <v>779.6974308477307</v>
      </c>
    </row>
    <row r="6" spans="1:7" ht="14.25">
      <c r="A6" s="28"/>
      <c r="B6" s="28"/>
      <c r="C6" s="28"/>
      <c r="D6" s="28"/>
      <c r="E6" s="28"/>
      <c r="F6" s="28"/>
      <c r="G6" s="28"/>
    </row>
    <row r="7" spans="1:7" ht="14.25">
      <c r="A7" s="28"/>
      <c r="B7" s="28"/>
      <c r="C7" s="28"/>
      <c r="D7" s="28"/>
      <c r="E7" s="28"/>
      <c r="F7" s="28"/>
      <c r="G7" s="28"/>
    </row>
    <row r="8" spans="1:7" ht="15" thickBot="1">
      <c r="A8" s="28"/>
      <c r="B8" s="28"/>
      <c r="C8" s="28"/>
      <c r="D8" s="28"/>
      <c r="E8" s="28"/>
      <c r="F8" s="28"/>
      <c r="G8" s="28"/>
    </row>
    <row r="9" spans="1:7" ht="15" thickBot="1">
      <c r="A9" s="38" t="s">
        <v>33</v>
      </c>
      <c r="B9" s="39"/>
      <c r="C9" s="39"/>
      <c r="D9" s="39"/>
      <c r="E9" s="28"/>
      <c r="F9" s="28"/>
      <c r="G9" s="28"/>
    </row>
    <row r="13" spans="1:3" ht="26.25">
      <c r="A13" s="46" t="s">
        <v>35</v>
      </c>
      <c r="B13" s="20">
        <v>0.23</v>
      </c>
      <c r="C13" s="8"/>
    </row>
    <row r="14" spans="1:3" ht="13.5" thickBot="1">
      <c r="A14" s="9" t="s">
        <v>0</v>
      </c>
      <c r="B14" s="21">
        <f>B11*B13</f>
        <v>0</v>
      </c>
      <c r="C14" s="10"/>
    </row>
    <row r="15" ht="10.5" thickTop="1"/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C4">
      <selection activeCell="I2" sqref="I2"/>
    </sheetView>
  </sheetViews>
  <sheetFormatPr defaultColWidth="9.140625" defaultRowHeight="12.75"/>
  <cols>
    <col min="1" max="1" width="28.140625" style="0" customWidth="1"/>
  </cols>
  <sheetData>
    <row r="1" spans="1:10" ht="78.75">
      <c r="A1" s="58" t="s">
        <v>16</v>
      </c>
      <c r="B1" s="58" t="s">
        <v>21</v>
      </c>
      <c r="C1" s="58" t="s">
        <v>37</v>
      </c>
      <c r="D1" s="58" t="s">
        <v>38</v>
      </c>
      <c r="E1" s="58" t="s">
        <v>1</v>
      </c>
      <c r="F1" s="58" t="s">
        <v>34</v>
      </c>
      <c r="G1" s="58" t="s">
        <v>17</v>
      </c>
      <c r="H1" s="58" t="s">
        <v>2</v>
      </c>
      <c r="I1" s="59" t="s">
        <v>36</v>
      </c>
      <c r="J1" s="58" t="s">
        <v>19</v>
      </c>
    </row>
    <row r="2" spans="1:10" ht="39">
      <c r="A2" s="60" t="s">
        <v>23</v>
      </c>
      <c r="B2" s="60" t="s">
        <v>15</v>
      </c>
      <c r="C2" s="60"/>
      <c r="D2" s="60"/>
      <c r="E2" s="60">
        <f>PRODUCT(B2:D2)</f>
        <v>0</v>
      </c>
      <c r="F2" s="60">
        <v>196</v>
      </c>
      <c r="G2" s="60">
        <v>1</v>
      </c>
      <c r="H2" s="60">
        <v>40</v>
      </c>
      <c r="I2" s="60">
        <f>PRODUCT(F2:H2)</f>
        <v>7840</v>
      </c>
      <c r="J2" s="61"/>
    </row>
    <row r="3" spans="1:10" ht="26.25">
      <c r="A3" s="60" t="s">
        <v>24</v>
      </c>
      <c r="B3" s="60" t="s">
        <v>15</v>
      </c>
      <c r="C3" s="60"/>
      <c r="D3" s="60"/>
      <c r="E3" s="60">
        <f>PRODUCT(B3:D3)</f>
        <v>0</v>
      </c>
      <c r="F3" s="60">
        <v>196</v>
      </c>
      <c r="G3" s="60">
        <v>55855</v>
      </c>
      <c r="H3" s="60">
        <v>0.000138889</v>
      </c>
      <c r="I3" s="60">
        <f>PRODUCT(F3:H3)</f>
        <v>1520.4984386200001</v>
      </c>
      <c r="J3" s="61"/>
    </row>
    <row r="4" spans="6:9" ht="12.75">
      <c r="F4">
        <f>SUM(F2:F3)</f>
        <v>392</v>
      </c>
      <c r="G4">
        <f>SUM(G2:G3)</f>
        <v>55856</v>
      </c>
      <c r="H4">
        <f>SUM(H2:H3)</f>
        <v>40.000138889</v>
      </c>
      <c r="I4">
        <f>SUM(I2:I3)</f>
        <v>9360.49843862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qe30</cp:lastModifiedBy>
  <cp:lastPrinted>2010-04-23T17:14:30Z</cp:lastPrinted>
  <dcterms:created xsi:type="dcterms:W3CDTF">2008-01-10T18:40:43Z</dcterms:created>
  <dcterms:modified xsi:type="dcterms:W3CDTF">2010-04-29T14:32:50Z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596797662</vt:i4>
  </property>
  <property fmtid="{D5CDD505-2E9C-101B-9397-08002B2CF9AE}" pid="3" name="_NewReviewCycle">
    <vt:lpwstr/>
  </property>
  <property fmtid="{D5CDD505-2E9C-101B-9397-08002B2CF9AE}" pid="4" name="_EmailSubject">
    <vt:lpwstr>PRA package 0938-0978</vt:lpwstr>
  </property>
  <property fmtid="{D5CDD505-2E9C-101B-9397-08002B2CF9AE}" pid="5" name="_AuthorEmail">
    <vt:lpwstr>Christine.Hinds@cms.hhs.gov</vt:lpwstr>
  </property>
  <property fmtid="{D5CDD505-2E9C-101B-9397-08002B2CF9AE}" pid="6" name="_AuthorEmailDisplayName">
    <vt:lpwstr>Hinds, Christine M. (CMS/CPC)</vt:lpwstr>
  </property>
  <property fmtid="{D5CDD505-2E9C-101B-9397-08002B2CF9AE}" pid="7" name="_PreviousAdHocReviewCycleID">
    <vt:i4>-720870896</vt:i4>
  </property>
</Properties>
</file>