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definedNames>
    <definedName name="Text3" localSheetId="0">Sheet1!$A$3</definedName>
    <definedName name="Text58" localSheetId="0">Sheet1!$H$2</definedName>
  </definedNames>
  <calcPr calcId="125725"/>
</workbook>
</file>

<file path=xl/calcChain.xml><?xml version="1.0" encoding="utf-8"?>
<calcChain xmlns="http://schemas.openxmlformats.org/spreadsheetml/2006/main">
  <c r="D57" i="1"/>
  <c r="D55"/>
  <c r="D63"/>
  <c r="D65" l="1"/>
  <c r="D61"/>
  <c r="D59"/>
  <c r="F44"/>
  <c r="D81"/>
  <c r="D74"/>
  <c r="D70"/>
  <c r="D75" l="1"/>
  <c r="I9" l="1"/>
  <c r="K9"/>
  <c r="H6"/>
  <c r="I33"/>
  <c r="H33"/>
  <c r="I27"/>
  <c r="H27"/>
  <c r="I24"/>
  <c r="H24"/>
  <c r="I21"/>
  <c r="H21"/>
  <c r="I15"/>
  <c r="H15"/>
  <c r="I12"/>
  <c r="H12"/>
  <c r="H44" s="1"/>
  <c r="I6"/>
  <c r="K68" i="2"/>
  <c r="H68"/>
  <c r="F47"/>
  <c r="H45"/>
  <c r="K45" s="1"/>
  <c r="H42"/>
  <c r="K42" s="1"/>
  <c r="H39"/>
  <c r="K39" s="1"/>
  <c r="H36"/>
  <c r="K36" s="1"/>
  <c r="H33"/>
  <c r="K33" s="1"/>
  <c r="H30"/>
  <c r="K30" s="1"/>
  <c r="H27"/>
  <c r="K27" s="1"/>
  <c r="H24"/>
  <c r="K24" s="1"/>
  <c r="H21"/>
  <c r="K21" s="1"/>
  <c r="H18"/>
  <c r="K18" s="1"/>
  <c r="H15"/>
  <c r="K15" s="1"/>
  <c r="H12"/>
  <c r="K12" s="1"/>
  <c r="H9"/>
  <c r="K9" s="1"/>
  <c r="H6"/>
  <c r="H47" s="1"/>
  <c r="K33" i="1" l="1"/>
  <c r="K6"/>
  <c r="K12"/>
  <c r="K15"/>
  <c r="K21"/>
  <c r="K24"/>
  <c r="K27"/>
  <c r="K6" i="2"/>
  <c r="K47" s="1"/>
  <c r="K44" i="1" l="1"/>
</calcChain>
</file>

<file path=xl/sharedStrings.xml><?xml version="1.0" encoding="utf-8"?>
<sst xmlns="http://schemas.openxmlformats.org/spreadsheetml/2006/main" count="147" uniqueCount="58">
  <si>
    <t>0560-New</t>
  </si>
  <si>
    <t>TOTALS</t>
  </si>
  <si>
    <t>Request for Loan Making Assistance</t>
  </si>
  <si>
    <t>(Individuals &amp; Married Applicants) 90%</t>
  </si>
  <si>
    <t>Lo-Doc &amp; Regular (OMB 0560-0237)</t>
  </si>
  <si>
    <t>FSA-2001</t>
  </si>
  <si>
    <t>764.51 (b)</t>
  </si>
  <si>
    <t>(Farmer)</t>
  </si>
  <si>
    <t>(Entity) 10%</t>
  </si>
  <si>
    <t>Subordinations</t>
  </si>
  <si>
    <t>(OMB 0560-0236)</t>
  </si>
  <si>
    <t>Jr. Lien</t>
  </si>
  <si>
    <t>PLS</t>
  </si>
  <si>
    <t>Sharred Appreciation</t>
  </si>
  <si>
    <t>FSA-2037</t>
  </si>
  <si>
    <t>Farm Operating Plan (Balance Sheet)</t>
  </si>
  <si>
    <t>Farm Operating Plan (Income/Expense)</t>
  </si>
  <si>
    <t>(OMB 0560-0238)</t>
  </si>
  <si>
    <t>Farm Operating Plan (Inome/Expenses)</t>
  </si>
  <si>
    <t>Transfer and Assumption (Farmer)</t>
  </si>
  <si>
    <t>Transfer and Assumption (Transferee)</t>
  </si>
  <si>
    <t>Lo-Doc &amp; Regular (OMB 0560-0236)</t>
  </si>
  <si>
    <t>Lo-Doc &amp; Regular</t>
  </si>
  <si>
    <t>FSA-2038</t>
  </si>
  <si>
    <t>Regular</t>
  </si>
  <si>
    <t>Development Plan</t>
  </si>
  <si>
    <t>(Individuals &amp; Married) 90 %</t>
  </si>
  <si>
    <t>LM (entity) 10 %</t>
  </si>
  <si>
    <t>LM-(Lo-Doc &amp; Regular Application)</t>
  </si>
  <si>
    <t>Total Number of Unduplicated Respondents</t>
  </si>
  <si>
    <t>Reports Filed per Person</t>
  </si>
  <si>
    <t>Total Annual Responses</t>
  </si>
  <si>
    <t>(Col. 10)</t>
  </si>
  <si>
    <t>Total Annual Burden Hours</t>
  </si>
  <si>
    <t>(Col. 12)</t>
  </si>
  <si>
    <t>Average Burden per Collection</t>
  </si>
  <si>
    <t>(Col. 12 / Col. 10 x 60)</t>
  </si>
  <si>
    <t>Average Burden per Respondent</t>
  </si>
  <si>
    <t>(Col. 12 / Col. 8)</t>
  </si>
  <si>
    <t>Respondents cost per Hour</t>
  </si>
  <si>
    <t>Farmer</t>
  </si>
  <si>
    <t>Total Hrs.-Farmer</t>
  </si>
  <si>
    <t>Total Cost-Farmer</t>
  </si>
  <si>
    <t>Business</t>
  </si>
  <si>
    <t>Total Hrs.-Business</t>
  </si>
  <si>
    <t>Total Cost-Business</t>
  </si>
  <si>
    <t>Total Cost</t>
  </si>
  <si>
    <t>Annual cost to Fed. Gov't</t>
  </si>
  <si>
    <t>Average Salary (GS-9-12) OPM 2010 Table</t>
  </si>
  <si>
    <t>Bold-Unduplicated Responses</t>
  </si>
  <si>
    <t>Travel Time</t>
  </si>
  <si>
    <t xml:space="preserve">Hours Reviweing &amp; Processing Collection </t>
  </si>
  <si>
    <t>Min.</t>
  </si>
  <si>
    <t>Hrs.</t>
  </si>
  <si>
    <t>(Col. 10 / Col. 8)</t>
  </si>
  <si>
    <t>Summary-CL Direct General Programs (0560-0238)</t>
  </si>
  <si>
    <t>FSA-2150</t>
  </si>
  <si>
    <t>764.51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</si>
</sst>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0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00B05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/>
    <xf numFmtId="0" fontId="4" fillId="0" borderId="0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vertical="top" wrapText="1"/>
    </xf>
    <xf numFmtId="0" fontId="4" fillId="0" borderId="1" xfId="0" applyFont="1" applyBorder="1"/>
    <xf numFmtId="49" fontId="2" fillId="0" borderId="2" xfId="0" applyNumberFormat="1" applyFont="1" applyBorder="1"/>
    <xf numFmtId="49" fontId="2" fillId="0" borderId="3" xfId="0" applyNumberFormat="1" applyFont="1" applyBorder="1"/>
    <xf numFmtId="0" fontId="2" fillId="0" borderId="3" xfId="0" applyFont="1" applyBorder="1" applyAlignment="1">
      <alignment vertical="top"/>
    </xf>
    <xf numFmtId="49" fontId="6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8" fillId="0" borderId="1" xfId="0" applyNumberFormat="1" applyFont="1" applyBorder="1"/>
    <xf numFmtId="49" fontId="2" fillId="0" borderId="5" xfId="0" applyNumberFormat="1" applyFont="1" applyBorder="1"/>
    <xf numFmtId="49" fontId="6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4" fillId="0" borderId="7" xfId="0" applyFont="1" applyBorder="1"/>
    <xf numFmtId="0" fontId="11" fillId="0" borderId="0" xfId="0" applyFont="1"/>
    <xf numFmtId="0" fontId="11" fillId="0" borderId="10" xfId="0" applyNumberFormat="1" applyFont="1" applyBorder="1" applyAlignment="1">
      <alignment horizontal="center"/>
    </xf>
    <xf numFmtId="0" fontId="11" fillId="0" borderId="12" xfId="0" applyNumberFormat="1" applyFont="1" applyBorder="1" applyAlignment="1">
      <alignment horizontal="center"/>
    </xf>
    <xf numFmtId="0" fontId="11" fillId="0" borderId="4" xfId="0" applyNumberFormat="1" applyFont="1" applyBorder="1" applyAlignment="1">
      <alignment horizontal="center"/>
    </xf>
    <xf numFmtId="1" fontId="11" fillId="0" borderId="12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0" fontId="0" fillId="0" borderId="4" xfId="0" applyBorder="1" applyAlignment="1"/>
    <xf numFmtId="49" fontId="11" fillId="0" borderId="1" xfId="0" applyNumberFormat="1" applyFont="1" applyBorder="1"/>
    <xf numFmtId="1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49" fontId="10" fillId="0" borderId="13" xfId="0" applyNumberFormat="1" applyFont="1" applyBorder="1" applyAlignment="1">
      <alignment horizontal="left" vertical="top"/>
    </xf>
    <xf numFmtId="49" fontId="15" fillId="0" borderId="14" xfId="0" applyNumberFormat="1" applyFont="1" applyBorder="1"/>
    <xf numFmtId="49" fontId="11" fillId="0" borderId="15" xfId="0" applyNumberFormat="1" applyFont="1" applyBorder="1"/>
    <xf numFmtId="49" fontId="14" fillId="0" borderId="14" xfId="0" applyNumberFormat="1" applyFont="1" applyBorder="1"/>
    <xf numFmtId="49" fontId="10" fillId="0" borderId="14" xfId="0" applyNumberFormat="1" applyFont="1" applyBorder="1" applyAlignment="1">
      <alignment horizontal="left" vertical="top"/>
    </xf>
    <xf numFmtId="49" fontId="11" fillId="0" borderId="13" xfId="0" applyNumberFormat="1" applyFont="1" applyBorder="1"/>
    <xf numFmtId="49" fontId="11" fillId="0" borderId="14" xfId="0" applyNumberFormat="1" applyFont="1" applyBorder="1"/>
    <xf numFmtId="0" fontId="11" fillId="0" borderId="15" xfId="0" applyFont="1" applyBorder="1"/>
    <xf numFmtId="1" fontId="11" fillId="0" borderId="13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1" fillId="0" borderId="15" xfId="0" applyNumberFormat="1" applyFont="1" applyBorder="1" applyAlignment="1">
      <alignment horizontal="center"/>
    </xf>
    <xf numFmtId="1" fontId="11" fillId="0" borderId="14" xfId="0" applyNumberFormat="1" applyFont="1" applyBorder="1" applyAlignment="1">
      <alignment horizontal="center"/>
    </xf>
    <xf numFmtId="0" fontId="12" fillId="0" borderId="13" xfId="0" applyNumberFormat="1" applyFont="1" applyBorder="1" applyAlignment="1">
      <alignment horizontal="center"/>
    </xf>
    <xf numFmtId="0" fontId="11" fillId="0" borderId="14" xfId="0" applyNumberFormat="1" applyFont="1" applyBorder="1" applyAlignment="1">
      <alignment horizontal="center"/>
    </xf>
    <xf numFmtId="0" fontId="11" fillId="0" borderId="15" xfId="0" applyNumberFormat="1" applyFont="1" applyBorder="1" applyAlignment="1">
      <alignment horizontal="center"/>
    </xf>
    <xf numFmtId="0" fontId="11" fillId="0" borderId="13" xfId="0" applyNumberFormat="1" applyFont="1" applyBorder="1" applyAlignment="1">
      <alignment horizontal="center"/>
    </xf>
    <xf numFmtId="49" fontId="11" fillId="0" borderId="10" xfId="0" applyNumberFormat="1" applyFont="1" applyBorder="1"/>
    <xf numFmtId="49" fontId="11" fillId="0" borderId="12" xfId="0" applyNumberFormat="1" applyFont="1" applyBorder="1"/>
    <xf numFmtId="0" fontId="11" fillId="0" borderId="4" xfId="0" applyFont="1" applyBorder="1"/>
    <xf numFmtId="49" fontId="11" fillId="0" borderId="4" xfId="0" applyNumberFormat="1" applyFont="1" applyBorder="1"/>
    <xf numFmtId="49" fontId="11" fillId="0" borderId="8" xfId="0" applyNumberFormat="1" applyFont="1" applyBorder="1"/>
    <xf numFmtId="49" fontId="2" fillId="0" borderId="13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center" vertical="center"/>
    </xf>
    <xf numFmtId="0" fontId="4" fillId="0" borderId="13" xfId="0" applyFont="1" applyBorder="1"/>
    <xf numFmtId="49" fontId="11" fillId="0" borderId="0" xfId="0" applyNumberFormat="1" applyFont="1" applyBorder="1"/>
    <xf numFmtId="49" fontId="10" fillId="0" borderId="2" xfId="0" applyNumberFormat="1" applyFont="1" applyBorder="1" applyAlignment="1">
      <alignment horizontal="left" vertical="top"/>
    </xf>
    <xf numFmtId="49" fontId="11" fillId="0" borderId="9" xfId="0" applyNumberFormat="1" applyFont="1" applyBorder="1"/>
    <xf numFmtId="49" fontId="10" fillId="0" borderId="10" xfId="0" applyNumberFormat="1" applyFont="1" applyBorder="1"/>
    <xf numFmtId="49" fontId="15" fillId="0" borderId="5" xfId="0" applyNumberFormat="1" applyFont="1" applyBorder="1"/>
    <xf numFmtId="49" fontId="11" fillId="0" borderId="3" xfId="0" applyNumberFormat="1" applyFont="1" applyBorder="1"/>
    <xf numFmtId="49" fontId="11" fillId="0" borderId="11" xfId="0" applyNumberFormat="1" applyFont="1" applyBorder="1"/>
    <xf numFmtId="49" fontId="14" fillId="0" borderId="5" xfId="0" applyNumberFormat="1" applyFont="1" applyBorder="1"/>
    <xf numFmtId="49" fontId="11" fillId="0" borderId="5" xfId="0" applyNumberFormat="1" applyFont="1" applyBorder="1"/>
    <xf numFmtId="49" fontId="13" fillId="0" borderId="3" xfId="0" applyNumberFormat="1" applyFont="1" applyBorder="1"/>
    <xf numFmtId="1" fontId="13" fillId="2" borderId="1" xfId="0" applyNumberFormat="1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1" fontId="11" fillId="2" borderId="8" xfId="0" applyNumberFormat="1" applyFont="1" applyFill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10" xfId="0" applyNumberFormat="1" applyFont="1" applyBorder="1" applyAlignment="1">
      <alignment horizontal="center"/>
    </xf>
    <xf numFmtId="0" fontId="0" fillId="0" borderId="4" xfId="0" applyBorder="1" applyAlignment="1"/>
    <xf numFmtId="49" fontId="13" fillId="2" borderId="1" xfId="0" applyNumberFormat="1" applyFont="1" applyFill="1" applyBorder="1"/>
    <xf numFmtId="49" fontId="11" fillId="2" borderId="1" xfId="0" applyNumberFormat="1" applyFont="1" applyFill="1" applyBorder="1"/>
    <xf numFmtId="0" fontId="11" fillId="2" borderId="1" xfId="0" applyNumberFormat="1" applyFont="1" applyFill="1" applyBorder="1" applyAlignment="1">
      <alignment horizontal="center"/>
    </xf>
    <xf numFmtId="0" fontId="11" fillId="0" borderId="2" xfId="0" applyFont="1" applyBorder="1"/>
    <xf numFmtId="0" fontId="11" fillId="0" borderId="5" xfId="0" applyFont="1" applyBorder="1"/>
    <xf numFmtId="0" fontId="11" fillId="0" borderId="3" xfId="0" applyFont="1" applyBorder="1"/>
    <xf numFmtId="0" fontId="11" fillId="0" borderId="13" xfId="0" applyFont="1" applyBorder="1"/>
    <xf numFmtId="0" fontId="11" fillId="0" borderId="14" xfId="0" applyFont="1" applyBorder="1"/>
    <xf numFmtId="49" fontId="16" fillId="3" borderId="0" xfId="0" applyNumberFormat="1" applyFont="1" applyFill="1"/>
    <xf numFmtId="0" fontId="2" fillId="3" borderId="0" xfId="0" applyFont="1" applyFill="1"/>
    <xf numFmtId="49" fontId="3" fillId="0" borderId="0" xfId="0" applyNumberFormat="1" applyFont="1"/>
    <xf numFmtId="2" fontId="16" fillId="3" borderId="0" xfId="0" applyNumberFormat="1" applyFont="1" applyFill="1" applyAlignment="1">
      <alignment horizontal="center"/>
    </xf>
    <xf numFmtId="49" fontId="16" fillId="0" borderId="0" xfId="0" applyNumberFormat="1" applyFont="1"/>
    <xf numFmtId="49" fontId="2" fillId="3" borderId="0" xfId="0" applyNumberFormat="1" applyFont="1" applyFill="1"/>
    <xf numFmtId="44" fontId="11" fillId="3" borderId="0" xfId="2" applyNumberFormat="1" applyFont="1" applyFill="1" applyAlignment="1">
      <alignment horizontal="right"/>
    </xf>
    <xf numFmtId="0" fontId="11" fillId="3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44" fontId="11" fillId="3" borderId="0" xfId="2" applyFont="1" applyFill="1" applyAlignment="1">
      <alignment horizontal="right"/>
    </xf>
    <xf numFmtId="0" fontId="11" fillId="3" borderId="0" xfId="0" applyFont="1" applyFill="1"/>
    <xf numFmtId="44" fontId="13" fillId="3" borderId="0" xfId="0" applyNumberFormat="1" applyFont="1" applyFill="1"/>
    <xf numFmtId="44" fontId="11" fillId="3" borderId="0" xfId="2" applyFont="1" applyFill="1"/>
    <xf numFmtId="164" fontId="11" fillId="3" borderId="11" xfId="1" applyNumberFormat="1" applyFont="1" applyFill="1" applyBorder="1"/>
    <xf numFmtId="1" fontId="8" fillId="0" borderId="14" xfId="0" applyNumberFormat="1" applyFont="1" applyBorder="1" applyAlignment="1">
      <alignment horizontal="center"/>
    </xf>
    <xf numFmtId="49" fontId="18" fillId="0" borderId="14" xfId="0" applyNumberFormat="1" applyFont="1" applyBorder="1"/>
    <xf numFmtId="49" fontId="13" fillId="0" borderId="15" xfId="0" applyNumberFormat="1" applyFont="1" applyBorder="1"/>
    <xf numFmtId="1" fontId="16" fillId="3" borderId="0" xfId="0" applyNumberFormat="1" applyFont="1" applyFill="1" applyAlignment="1">
      <alignment horizontal="center"/>
    </xf>
    <xf numFmtId="49" fontId="19" fillId="0" borderId="14" xfId="0" applyNumberFormat="1" applyFont="1" applyBorder="1"/>
    <xf numFmtId="0" fontId="2" fillId="0" borderId="6" xfId="0" applyNumberFormat="1" applyFont="1" applyBorder="1" applyAlignment="1">
      <alignment horizontal="left" vertical="top"/>
    </xf>
    <xf numFmtId="0" fontId="2" fillId="0" borderId="7" xfId="0" applyNumberFormat="1" applyFont="1" applyBorder="1" applyAlignment="1">
      <alignment horizontal="left" vertical="top"/>
    </xf>
    <xf numFmtId="14" fontId="2" fillId="0" borderId="8" xfId="0" applyNumberFormat="1" applyFont="1" applyBorder="1" applyAlignment="1">
      <alignment horizontal="left" vertical="top"/>
    </xf>
    <xf numFmtId="165" fontId="13" fillId="3" borderId="0" xfId="0" applyNumberFormat="1" applyFont="1" applyFill="1" applyAlignment="1">
      <alignment horizontal="right"/>
    </xf>
    <xf numFmtId="165" fontId="13" fillId="0" borderId="9" xfId="0" applyNumberFormat="1" applyFont="1" applyBorder="1"/>
    <xf numFmtId="0" fontId="11" fillId="0" borderId="13" xfId="0" applyNumberFormat="1" applyFont="1" applyBorder="1"/>
    <xf numFmtId="0" fontId="11" fillId="0" borderId="14" xfId="0" applyNumberFormat="1" applyFont="1" applyBorder="1"/>
    <xf numFmtId="0" fontId="11" fillId="0" borderId="15" xfId="0" applyNumberFormat="1" applyFont="1" applyBorder="1"/>
    <xf numFmtId="0" fontId="11" fillId="2" borderId="1" xfId="0" applyNumberFormat="1" applyFont="1" applyFill="1" applyBorder="1"/>
    <xf numFmtId="0" fontId="11" fillId="0" borderId="13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1" fillId="0" borderId="1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9" fillId="0" borderId="7" xfId="0" applyFont="1" applyBorder="1" applyAlignment="1"/>
    <xf numFmtId="0" fontId="9" fillId="0" borderId="8" xfId="0" applyFont="1" applyBorder="1" applyAlignment="1"/>
    <xf numFmtId="0" fontId="2" fillId="0" borderId="9" xfId="0" applyFont="1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4" xfId="0" applyBorder="1" applyAlignment="1"/>
    <xf numFmtId="0" fontId="2" fillId="0" borderId="2" xfId="0" applyFont="1" applyBorder="1" applyAlignment="1"/>
    <xf numFmtId="0" fontId="9" fillId="0" borderId="7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2" fillId="0" borderId="3" xfId="0" applyNumberFormat="1" applyFont="1" applyBorder="1" applyAlignment="1">
      <alignment horizontal="left" vertical="top"/>
    </xf>
    <xf numFmtId="0" fontId="2" fillId="0" borderId="11" xfId="0" applyNumberFormat="1" applyFont="1" applyBorder="1" applyAlignment="1">
      <alignment horizontal="left" vertical="top"/>
    </xf>
    <xf numFmtId="0" fontId="2" fillId="0" borderId="4" xfId="0" applyNumberFormat="1" applyFont="1" applyBorder="1" applyAlignment="1">
      <alignment horizontal="left" vertical="top"/>
    </xf>
    <xf numFmtId="0" fontId="2" fillId="0" borderId="0" xfId="0" applyFont="1" applyBorder="1" applyAlignment="1"/>
    <xf numFmtId="0" fontId="0" fillId="0" borderId="0" xfId="0" applyBorder="1" applyAlignment="1"/>
    <xf numFmtId="0" fontId="0" fillId="0" borderId="12" xfId="0" applyBorder="1" applyAlignment="1"/>
    <xf numFmtId="0" fontId="2" fillId="0" borderId="5" xfId="0" applyFont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85482</xdr:colOff>
      <xdr:row>3</xdr:row>
      <xdr:rowOff>123825</xdr:rowOff>
    </xdr:from>
    <xdr:to>
      <xdr:col>0</xdr:col>
      <xdr:colOff>2613270</xdr:colOff>
      <xdr:row>3</xdr:row>
      <xdr:rowOff>1037981</xdr:rowOff>
    </xdr:to>
    <xdr:sp macro="" textlink="">
      <xdr:nvSpPr>
        <xdr:cNvPr id="2" name="TextBox 1"/>
        <xdr:cNvSpPr txBox="1"/>
      </xdr:nvSpPr>
      <xdr:spPr>
        <a:xfrm>
          <a:off x="85482" y="1589210"/>
          <a:ext cx="2527788" cy="9141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  <a:p>
          <a:pPr algn="ctr"/>
          <a:r>
            <a:rPr lang="en-US" sz="800" b="1">
              <a:solidFill>
                <a:srgbClr val="00B050"/>
              </a:solidFill>
              <a:latin typeface="Times New Roman" pitchFamily="18" charset="0"/>
              <a:cs typeface="Times New Roman" pitchFamily="18" charset="0"/>
            </a:rPr>
            <a:t>1500 apps/year</a:t>
          </a:r>
        </a:p>
      </xdr:txBody>
    </xdr:sp>
    <xdr:clientData/>
  </xdr:twoCellAnchor>
  <xdr:twoCellAnchor>
    <xdr:from>
      <xdr:col>1</xdr:col>
      <xdr:colOff>19051</xdr:colOff>
      <xdr:row>3</xdr:row>
      <xdr:rowOff>55808</xdr:rowOff>
    </xdr:from>
    <xdr:to>
      <xdr:col>2</xdr:col>
      <xdr:colOff>0</xdr:colOff>
      <xdr:row>3</xdr:row>
      <xdr:rowOff>964711</xdr:rowOff>
    </xdr:to>
    <xdr:sp macro="" textlink="">
      <xdr:nvSpPr>
        <xdr:cNvPr id="5" name="TextBox 4"/>
        <xdr:cNvSpPr txBox="1"/>
      </xdr:nvSpPr>
      <xdr:spPr>
        <a:xfrm>
          <a:off x="2730013" y="1521193"/>
          <a:ext cx="518256" cy="9089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3</xdr:row>
      <xdr:rowOff>57553</xdr:rowOff>
    </xdr:from>
    <xdr:to>
      <xdr:col>2</xdr:col>
      <xdr:colOff>571499</xdr:colOff>
      <xdr:row>3</xdr:row>
      <xdr:rowOff>952500</xdr:rowOff>
    </xdr:to>
    <xdr:sp macro="" textlink="">
      <xdr:nvSpPr>
        <xdr:cNvPr id="6" name="TextBox 5"/>
        <xdr:cNvSpPr txBox="1"/>
      </xdr:nvSpPr>
      <xdr:spPr>
        <a:xfrm>
          <a:off x="3286369" y="1522938"/>
          <a:ext cx="533399" cy="8949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3</xdr:row>
      <xdr:rowOff>24424</xdr:rowOff>
    </xdr:from>
    <xdr:to>
      <xdr:col>3</xdr:col>
      <xdr:colOff>759240</xdr:colOff>
      <xdr:row>3</xdr:row>
      <xdr:rowOff>940290</xdr:rowOff>
    </xdr:to>
    <xdr:sp macro="" textlink="">
      <xdr:nvSpPr>
        <xdr:cNvPr id="7" name="TextBox 6"/>
        <xdr:cNvSpPr txBox="1"/>
      </xdr:nvSpPr>
      <xdr:spPr>
        <a:xfrm>
          <a:off x="3984679" y="1416539"/>
          <a:ext cx="621196" cy="915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3</xdr:row>
      <xdr:rowOff>28140</xdr:rowOff>
    </xdr:from>
    <xdr:to>
      <xdr:col>4</xdr:col>
      <xdr:colOff>913457</xdr:colOff>
      <xdr:row>3</xdr:row>
      <xdr:rowOff>891443</xdr:rowOff>
    </xdr:to>
    <xdr:sp macro="" textlink="">
      <xdr:nvSpPr>
        <xdr:cNvPr id="8" name="TextBox 7"/>
        <xdr:cNvSpPr txBox="1"/>
      </xdr:nvSpPr>
      <xdr:spPr>
        <a:xfrm>
          <a:off x="4770927" y="1420255"/>
          <a:ext cx="831761" cy="8633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3</xdr:row>
      <xdr:rowOff>12212</xdr:rowOff>
    </xdr:from>
    <xdr:to>
      <xdr:col>5</xdr:col>
      <xdr:colOff>842596</xdr:colOff>
      <xdr:row>3</xdr:row>
      <xdr:rowOff>707940</xdr:rowOff>
    </xdr:to>
    <xdr:sp macro="" textlink="">
      <xdr:nvSpPr>
        <xdr:cNvPr id="10" name="TextBox 9"/>
        <xdr:cNvSpPr txBox="1"/>
      </xdr:nvSpPr>
      <xdr:spPr>
        <a:xfrm>
          <a:off x="5950421" y="1428090"/>
          <a:ext cx="787378" cy="695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3</xdr:row>
      <xdr:rowOff>24425</xdr:rowOff>
    </xdr:from>
    <xdr:to>
      <xdr:col>6</xdr:col>
      <xdr:colOff>742951</xdr:colOff>
      <xdr:row>3</xdr:row>
      <xdr:rowOff>695068</xdr:rowOff>
    </xdr:to>
    <xdr:sp macro="" textlink="">
      <xdr:nvSpPr>
        <xdr:cNvPr id="11" name="TextBox 10"/>
        <xdr:cNvSpPr txBox="1"/>
      </xdr:nvSpPr>
      <xdr:spPr>
        <a:xfrm>
          <a:off x="6850020" y="1440303"/>
          <a:ext cx="676276" cy="670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3</xdr:row>
      <xdr:rowOff>19051</xdr:rowOff>
    </xdr:from>
    <xdr:to>
      <xdr:col>7</xdr:col>
      <xdr:colOff>809625</xdr:colOff>
      <xdr:row>3</xdr:row>
      <xdr:rowOff>695069</xdr:rowOff>
    </xdr:to>
    <xdr:sp macro="" textlink="">
      <xdr:nvSpPr>
        <xdr:cNvPr id="12" name="TextBox 11"/>
        <xdr:cNvSpPr txBox="1"/>
      </xdr:nvSpPr>
      <xdr:spPr>
        <a:xfrm>
          <a:off x="7680497" y="1434929"/>
          <a:ext cx="762000" cy="676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3</xdr:row>
      <xdr:rowOff>123825</xdr:rowOff>
    </xdr:from>
    <xdr:to>
      <xdr:col>8</xdr:col>
      <xdr:colOff>800101</xdr:colOff>
      <xdr:row>3</xdr:row>
      <xdr:rowOff>695068</xdr:rowOff>
    </xdr:to>
    <xdr:sp macro="" textlink="">
      <xdr:nvSpPr>
        <xdr:cNvPr id="13" name="TextBox 12"/>
        <xdr:cNvSpPr txBox="1"/>
      </xdr:nvSpPr>
      <xdr:spPr>
        <a:xfrm>
          <a:off x="8559115" y="1539703"/>
          <a:ext cx="762000" cy="5712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12700</xdr:colOff>
      <xdr:row>3</xdr:row>
      <xdr:rowOff>12700</xdr:rowOff>
    </xdr:from>
    <xdr:to>
      <xdr:col>10</xdr:col>
      <xdr:colOff>774700</xdr:colOff>
      <xdr:row>3</xdr:row>
      <xdr:rowOff>444500</xdr:rowOff>
    </xdr:to>
    <xdr:sp macro="" textlink="">
      <xdr:nvSpPr>
        <xdr:cNvPr id="14" name="TextBox 13"/>
        <xdr:cNvSpPr txBox="1"/>
      </xdr:nvSpPr>
      <xdr:spPr>
        <a:xfrm>
          <a:off x="9436100" y="1422400"/>
          <a:ext cx="1612900" cy="4318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3</xdr:row>
      <xdr:rowOff>510762</xdr:rowOff>
    </xdr:from>
    <xdr:to>
      <xdr:col>9</xdr:col>
      <xdr:colOff>745435</xdr:colOff>
      <xdr:row>3</xdr:row>
      <xdr:rowOff>1050192</xdr:rowOff>
    </xdr:to>
    <xdr:sp macro="" textlink="">
      <xdr:nvSpPr>
        <xdr:cNvPr id="15" name="TextBox 14"/>
        <xdr:cNvSpPr txBox="1"/>
      </xdr:nvSpPr>
      <xdr:spPr>
        <a:xfrm>
          <a:off x="9300945" y="1976147"/>
          <a:ext cx="676413" cy="5394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3</xdr:row>
      <xdr:rowOff>476251</xdr:rowOff>
    </xdr:from>
    <xdr:to>
      <xdr:col>10</xdr:col>
      <xdr:colOff>704021</xdr:colOff>
      <xdr:row>3</xdr:row>
      <xdr:rowOff>764443</xdr:rowOff>
    </xdr:to>
    <xdr:sp macro="" textlink="">
      <xdr:nvSpPr>
        <xdr:cNvPr id="16" name="TextBox 15"/>
        <xdr:cNvSpPr txBox="1"/>
      </xdr:nvSpPr>
      <xdr:spPr>
        <a:xfrm>
          <a:off x="10326105" y="1897194"/>
          <a:ext cx="621195" cy="2881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2</xdr:row>
      <xdr:rowOff>69022</xdr:rowOff>
    </xdr:from>
    <xdr:to>
      <xdr:col>10</xdr:col>
      <xdr:colOff>621197</xdr:colOff>
      <xdr:row>2</xdr:row>
      <xdr:rowOff>317500</xdr:rowOff>
    </xdr:to>
    <xdr:sp macro="" textlink="">
      <xdr:nvSpPr>
        <xdr:cNvPr id="17" name="TextBox 16"/>
        <xdr:cNvSpPr txBox="1"/>
      </xdr:nvSpPr>
      <xdr:spPr>
        <a:xfrm>
          <a:off x="5960719" y="1173922"/>
          <a:ext cx="4934778" cy="248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0</xdr:row>
      <xdr:rowOff>95250</xdr:rowOff>
    </xdr:from>
    <xdr:to>
      <xdr:col>4</xdr:col>
      <xdr:colOff>942975</xdr:colOff>
      <xdr:row>1</xdr:row>
      <xdr:rowOff>390525</xdr:rowOff>
    </xdr:to>
    <xdr:sp macro="" textlink="">
      <xdr:nvSpPr>
        <xdr:cNvPr id="18" name="TextBox 17"/>
        <xdr:cNvSpPr txBox="1"/>
      </xdr:nvSpPr>
      <xdr:spPr>
        <a:xfrm>
          <a:off x="142875" y="95250"/>
          <a:ext cx="5657850" cy="946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48847</xdr:colOff>
      <xdr:row>0</xdr:row>
      <xdr:rowOff>85481</xdr:rowOff>
    </xdr:from>
    <xdr:to>
      <xdr:col>9</xdr:col>
      <xdr:colOff>307730</xdr:colOff>
      <xdr:row>0</xdr:row>
      <xdr:rowOff>381001</xdr:rowOff>
    </xdr:to>
    <xdr:sp macro="" textlink="">
      <xdr:nvSpPr>
        <xdr:cNvPr id="20" name="TextBox 19"/>
        <xdr:cNvSpPr txBox="1"/>
      </xdr:nvSpPr>
      <xdr:spPr>
        <a:xfrm>
          <a:off x="7668847" y="85481"/>
          <a:ext cx="2017345" cy="295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48846</xdr:colOff>
      <xdr:row>0</xdr:row>
      <xdr:rowOff>48846</xdr:rowOff>
    </xdr:from>
    <xdr:to>
      <xdr:col>6</xdr:col>
      <xdr:colOff>500673</xdr:colOff>
      <xdr:row>0</xdr:row>
      <xdr:rowOff>390769</xdr:rowOff>
    </xdr:to>
    <xdr:sp macro="" textlink="">
      <xdr:nvSpPr>
        <xdr:cNvPr id="21" name="TextBox 20"/>
        <xdr:cNvSpPr txBox="1"/>
      </xdr:nvSpPr>
      <xdr:spPr>
        <a:xfrm>
          <a:off x="5763846" y="244231"/>
          <a:ext cx="1343269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98352</xdr:colOff>
      <xdr:row>0</xdr:row>
      <xdr:rowOff>595857</xdr:rowOff>
    </xdr:from>
    <xdr:to>
      <xdr:col>9</xdr:col>
      <xdr:colOff>347535</xdr:colOff>
      <xdr:row>1</xdr:row>
      <xdr:rowOff>411892</xdr:rowOff>
    </xdr:to>
    <xdr:sp macro="" textlink="">
      <xdr:nvSpPr>
        <xdr:cNvPr id="22" name="TextBox 21"/>
        <xdr:cNvSpPr txBox="1"/>
      </xdr:nvSpPr>
      <xdr:spPr>
        <a:xfrm>
          <a:off x="7731224" y="595857"/>
          <a:ext cx="2025466" cy="4724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Conservation Loan Program</a:t>
          </a:r>
        </a:p>
        <a:p>
          <a:r>
            <a:rPr lang="en-US" sz="1100" b="1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General Program</a:t>
          </a:r>
        </a:p>
      </xdr:txBody>
    </xdr:sp>
    <xdr:clientData/>
  </xdr:twoCellAnchor>
  <xdr:twoCellAnchor>
    <xdr:from>
      <xdr:col>10</xdr:col>
      <xdr:colOff>87923</xdr:colOff>
      <xdr:row>0</xdr:row>
      <xdr:rowOff>43962</xdr:rowOff>
    </xdr:from>
    <xdr:to>
      <xdr:col>10</xdr:col>
      <xdr:colOff>762000</xdr:colOff>
      <xdr:row>0</xdr:row>
      <xdr:rowOff>351693</xdr:rowOff>
    </xdr:to>
    <xdr:sp macro="" textlink="">
      <xdr:nvSpPr>
        <xdr:cNvPr id="58" name="TextBox 57"/>
        <xdr:cNvSpPr txBox="1"/>
      </xdr:nvSpPr>
      <xdr:spPr>
        <a:xfrm>
          <a:off x="10316308" y="43962"/>
          <a:ext cx="674077" cy="30773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</a:t>
          </a:r>
          <a:r>
            <a:rPr lang="en-US" sz="1050">
              <a:latin typeface="Times New Roman" pitchFamily="18" charset="0"/>
              <a:cs typeface="Times New Roman" pitchFamily="18" charset="0"/>
            </a:rPr>
            <a:t>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85482</xdr:colOff>
      <xdr:row>3</xdr:row>
      <xdr:rowOff>123825</xdr:rowOff>
    </xdr:from>
    <xdr:to>
      <xdr:col>0</xdr:col>
      <xdr:colOff>2613270</xdr:colOff>
      <xdr:row>3</xdr:row>
      <xdr:rowOff>1037981</xdr:rowOff>
    </xdr:to>
    <xdr:sp macro="" textlink="">
      <xdr:nvSpPr>
        <xdr:cNvPr id="70" name="TextBox 69"/>
        <xdr:cNvSpPr txBox="1"/>
      </xdr:nvSpPr>
      <xdr:spPr>
        <a:xfrm>
          <a:off x="85482" y="1533525"/>
          <a:ext cx="2527788" cy="6379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3</xdr:row>
      <xdr:rowOff>55808</xdr:rowOff>
    </xdr:from>
    <xdr:to>
      <xdr:col>2</xdr:col>
      <xdr:colOff>0</xdr:colOff>
      <xdr:row>3</xdr:row>
      <xdr:rowOff>964711</xdr:rowOff>
    </xdr:to>
    <xdr:sp macro="" textlink="">
      <xdr:nvSpPr>
        <xdr:cNvPr id="71" name="TextBox 70"/>
        <xdr:cNvSpPr txBox="1"/>
      </xdr:nvSpPr>
      <xdr:spPr>
        <a:xfrm>
          <a:off x="2895601" y="1465508"/>
          <a:ext cx="523874" cy="7088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3</xdr:row>
      <xdr:rowOff>57553</xdr:rowOff>
    </xdr:from>
    <xdr:to>
      <xdr:col>2</xdr:col>
      <xdr:colOff>571499</xdr:colOff>
      <xdr:row>3</xdr:row>
      <xdr:rowOff>952500</xdr:rowOff>
    </xdr:to>
    <xdr:sp macro="" textlink="">
      <xdr:nvSpPr>
        <xdr:cNvPr id="72" name="TextBox 71"/>
        <xdr:cNvSpPr txBox="1"/>
      </xdr:nvSpPr>
      <xdr:spPr>
        <a:xfrm>
          <a:off x="3457575" y="1467253"/>
          <a:ext cx="533399" cy="7044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3</xdr:row>
      <xdr:rowOff>24424</xdr:rowOff>
    </xdr:from>
    <xdr:to>
      <xdr:col>3</xdr:col>
      <xdr:colOff>759240</xdr:colOff>
      <xdr:row>3</xdr:row>
      <xdr:rowOff>940290</xdr:rowOff>
    </xdr:to>
    <xdr:sp macro="" textlink="">
      <xdr:nvSpPr>
        <xdr:cNvPr id="73" name="TextBox 72"/>
        <xdr:cNvSpPr txBox="1"/>
      </xdr:nvSpPr>
      <xdr:spPr>
        <a:xfrm>
          <a:off x="4157594" y="1434124"/>
          <a:ext cx="621196" cy="7348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3</xdr:row>
      <xdr:rowOff>28140</xdr:rowOff>
    </xdr:from>
    <xdr:to>
      <xdr:col>4</xdr:col>
      <xdr:colOff>913457</xdr:colOff>
      <xdr:row>3</xdr:row>
      <xdr:rowOff>891443</xdr:rowOff>
    </xdr:to>
    <xdr:sp macro="" textlink="">
      <xdr:nvSpPr>
        <xdr:cNvPr id="74" name="TextBox 73"/>
        <xdr:cNvSpPr txBox="1"/>
      </xdr:nvSpPr>
      <xdr:spPr>
        <a:xfrm>
          <a:off x="4948971" y="1437840"/>
          <a:ext cx="831761" cy="729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3</xdr:row>
      <xdr:rowOff>12212</xdr:rowOff>
    </xdr:from>
    <xdr:to>
      <xdr:col>5</xdr:col>
      <xdr:colOff>842596</xdr:colOff>
      <xdr:row>3</xdr:row>
      <xdr:rowOff>928077</xdr:rowOff>
    </xdr:to>
    <xdr:sp macro="" textlink="">
      <xdr:nvSpPr>
        <xdr:cNvPr id="75" name="TextBox 74"/>
        <xdr:cNvSpPr txBox="1"/>
      </xdr:nvSpPr>
      <xdr:spPr>
        <a:xfrm>
          <a:off x="5951193" y="1421912"/>
          <a:ext cx="787378" cy="753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3</xdr:row>
      <xdr:rowOff>24425</xdr:rowOff>
    </xdr:from>
    <xdr:to>
      <xdr:col>6</xdr:col>
      <xdr:colOff>742951</xdr:colOff>
      <xdr:row>3</xdr:row>
      <xdr:rowOff>787401</xdr:rowOff>
    </xdr:to>
    <xdr:sp macro="" textlink="">
      <xdr:nvSpPr>
        <xdr:cNvPr id="76" name="TextBox 75"/>
        <xdr:cNvSpPr txBox="1"/>
      </xdr:nvSpPr>
      <xdr:spPr>
        <a:xfrm>
          <a:off x="6848475" y="1434125"/>
          <a:ext cx="676276" cy="7344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3</xdr:row>
      <xdr:rowOff>19050</xdr:rowOff>
    </xdr:from>
    <xdr:to>
      <xdr:col>7</xdr:col>
      <xdr:colOff>809625</xdr:colOff>
      <xdr:row>3</xdr:row>
      <xdr:rowOff>1025769</xdr:rowOff>
    </xdr:to>
    <xdr:sp macro="" textlink="">
      <xdr:nvSpPr>
        <xdr:cNvPr id="77" name="TextBox 76"/>
        <xdr:cNvSpPr txBox="1"/>
      </xdr:nvSpPr>
      <xdr:spPr>
        <a:xfrm>
          <a:off x="7677150" y="1428750"/>
          <a:ext cx="762000" cy="7400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3</xdr:row>
      <xdr:rowOff>123825</xdr:rowOff>
    </xdr:from>
    <xdr:to>
      <xdr:col>8</xdr:col>
      <xdr:colOff>800101</xdr:colOff>
      <xdr:row>3</xdr:row>
      <xdr:rowOff>1037980</xdr:rowOff>
    </xdr:to>
    <xdr:sp macro="" textlink="">
      <xdr:nvSpPr>
        <xdr:cNvPr id="78" name="TextBox 77"/>
        <xdr:cNvSpPr txBox="1"/>
      </xdr:nvSpPr>
      <xdr:spPr>
        <a:xfrm>
          <a:off x="8553451" y="1533525"/>
          <a:ext cx="762000" cy="6379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12700</xdr:colOff>
      <xdr:row>3</xdr:row>
      <xdr:rowOff>12700</xdr:rowOff>
    </xdr:from>
    <xdr:to>
      <xdr:col>10</xdr:col>
      <xdr:colOff>774700</xdr:colOff>
      <xdr:row>3</xdr:row>
      <xdr:rowOff>444500</xdr:rowOff>
    </xdr:to>
    <xdr:sp macro="" textlink="">
      <xdr:nvSpPr>
        <xdr:cNvPr id="79" name="TextBox 78"/>
        <xdr:cNvSpPr txBox="1"/>
      </xdr:nvSpPr>
      <xdr:spPr>
        <a:xfrm>
          <a:off x="9413875" y="1422400"/>
          <a:ext cx="1609725" cy="4318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3</xdr:row>
      <xdr:rowOff>510762</xdr:rowOff>
    </xdr:from>
    <xdr:to>
      <xdr:col>9</xdr:col>
      <xdr:colOff>745435</xdr:colOff>
      <xdr:row>3</xdr:row>
      <xdr:rowOff>1050192</xdr:rowOff>
    </xdr:to>
    <xdr:sp macro="" textlink="">
      <xdr:nvSpPr>
        <xdr:cNvPr id="80" name="TextBox 79"/>
        <xdr:cNvSpPr txBox="1"/>
      </xdr:nvSpPr>
      <xdr:spPr>
        <a:xfrm>
          <a:off x="9470197" y="1920462"/>
          <a:ext cx="676413" cy="2536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3</xdr:row>
      <xdr:rowOff>476251</xdr:rowOff>
    </xdr:from>
    <xdr:to>
      <xdr:col>10</xdr:col>
      <xdr:colOff>704021</xdr:colOff>
      <xdr:row>3</xdr:row>
      <xdr:rowOff>764443</xdr:rowOff>
    </xdr:to>
    <xdr:sp macro="" textlink="">
      <xdr:nvSpPr>
        <xdr:cNvPr id="81" name="TextBox 80"/>
        <xdr:cNvSpPr txBox="1"/>
      </xdr:nvSpPr>
      <xdr:spPr>
        <a:xfrm>
          <a:off x="10331726" y="1885951"/>
          <a:ext cx="621195" cy="2881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2</xdr:row>
      <xdr:rowOff>69022</xdr:rowOff>
    </xdr:from>
    <xdr:to>
      <xdr:col>10</xdr:col>
      <xdr:colOff>621197</xdr:colOff>
      <xdr:row>2</xdr:row>
      <xdr:rowOff>317500</xdr:rowOff>
    </xdr:to>
    <xdr:sp macro="" textlink="">
      <xdr:nvSpPr>
        <xdr:cNvPr id="82" name="TextBox 81"/>
        <xdr:cNvSpPr txBox="1"/>
      </xdr:nvSpPr>
      <xdr:spPr>
        <a:xfrm>
          <a:off x="5951194" y="1173922"/>
          <a:ext cx="4918903" cy="238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0</xdr:row>
      <xdr:rowOff>95250</xdr:rowOff>
    </xdr:from>
    <xdr:to>
      <xdr:col>4</xdr:col>
      <xdr:colOff>942975</xdr:colOff>
      <xdr:row>1</xdr:row>
      <xdr:rowOff>390525</xdr:rowOff>
    </xdr:to>
    <xdr:sp macro="" textlink="">
      <xdr:nvSpPr>
        <xdr:cNvPr id="83" name="TextBox 82"/>
        <xdr:cNvSpPr txBox="1"/>
      </xdr:nvSpPr>
      <xdr:spPr>
        <a:xfrm>
          <a:off x="142875" y="95250"/>
          <a:ext cx="5667375" cy="952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48847</xdr:colOff>
      <xdr:row>0</xdr:row>
      <xdr:rowOff>85480</xdr:rowOff>
    </xdr:from>
    <xdr:to>
      <xdr:col>10</xdr:col>
      <xdr:colOff>587375</xdr:colOff>
      <xdr:row>0</xdr:row>
      <xdr:rowOff>603250</xdr:rowOff>
    </xdr:to>
    <xdr:sp macro="" textlink="">
      <xdr:nvSpPr>
        <xdr:cNvPr id="84" name="TextBox 83"/>
        <xdr:cNvSpPr txBox="1"/>
      </xdr:nvSpPr>
      <xdr:spPr>
        <a:xfrm>
          <a:off x="7678372" y="85480"/>
          <a:ext cx="3157903" cy="5177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  <a:p>
          <a:r>
            <a:rPr lang="en-US" sz="1100" b="1">
              <a:latin typeface="Times New Roman" pitchFamily="18" charset="0"/>
              <a:cs typeface="Times New Roman" pitchFamily="18" charset="0"/>
            </a:rPr>
            <a:t>Conservation Loan Program</a:t>
          </a:r>
        </a:p>
        <a:p>
          <a:r>
            <a:rPr lang="en-US" sz="1100" b="1">
              <a:latin typeface="Times New Roman" pitchFamily="18" charset="0"/>
              <a:cs typeface="Times New Roman" pitchFamily="18" charset="0"/>
            </a:rPr>
            <a:t>Direct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LM &amp; LS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5</xdr:col>
      <xdr:colOff>48846</xdr:colOff>
      <xdr:row>0</xdr:row>
      <xdr:rowOff>48846</xdr:rowOff>
    </xdr:from>
    <xdr:to>
      <xdr:col>6</xdr:col>
      <xdr:colOff>500673</xdr:colOff>
      <xdr:row>0</xdr:row>
      <xdr:rowOff>390769</xdr:rowOff>
    </xdr:to>
    <xdr:sp macro="" textlink="">
      <xdr:nvSpPr>
        <xdr:cNvPr id="85" name="TextBox 84"/>
        <xdr:cNvSpPr txBox="1"/>
      </xdr:nvSpPr>
      <xdr:spPr>
        <a:xfrm>
          <a:off x="5944821" y="48846"/>
          <a:ext cx="1337652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85480</xdr:colOff>
      <xdr:row>1</xdr:row>
      <xdr:rowOff>12211</xdr:rowOff>
    </xdr:from>
    <xdr:to>
      <xdr:col>10</xdr:col>
      <xdr:colOff>732692</xdr:colOff>
      <xdr:row>1</xdr:row>
      <xdr:rowOff>488461</xdr:rowOff>
    </xdr:to>
    <xdr:sp macro="" textlink="">
      <xdr:nvSpPr>
        <xdr:cNvPr id="86" name="TextBox 85"/>
        <xdr:cNvSpPr txBox="1"/>
      </xdr:nvSpPr>
      <xdr:spPr>
        <a:xfrm>
          <a:off x="7715005" y="669436"/>
          <a:ext cx="3266587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latin typeface="Times New Roman" pitchFamily="18" charset="0"/>
              <a:cs typeface="Times New Roman" pitchFamily="18" charset="0"/>
            </a:rPr>
            <a:t>Conservation Loan Program</a:t>
          </a:r>
        </a:p>
        <a:p>
          <a:r>
            <a:rPr lang="en-US" sz="1100">
              <a:latin typeface="Times New Roman" pitchFamily="18" charset="0"/>
              <a:cs typeface="Times New Roman" pitchFamily="18" charset="0"/>
            </a:rPr>
            <a:t>Direct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Loan Making 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85482</xdr:colOff>
      <xdr:row>50</xdr:row>
      <xdr:rowOff>38101</xdr:rowOff>
    </xdr:from>
    <xdr:to>
      <xdr:col>0</xdr:col>
      <xdr:colOff>2613270</xdr:colOff>
      <xdr:row>50</xdr:row>
      <xdr:rowOff>635000</xdr:rowOff>
    </xdr:to>
    <xdr:sp macro="" textlink="">
      <xdr:nvSpPr>
        <xdr:cNvPr id="87" name="TextBox 86"/>
        <xdr:cNvSpPr txBox="1"/>
      </xdr:nvSpPr>
      <xdr:spPr>
        <a:xfrm>
          <a:off x="85482" y="11134726"/>
          <a:ext cx="2527788" cy="596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50</xdr:row>
      <xdr:rowOff>55808</xdr:rowOff>
    </xdr:from>
    <xdr:to>
      <xdr:col>2</xdr:col>
      <xdr:colOff>0</xdr:colOff>
      <xdr:row>50</xdr:row>
      <xdr:rowOff>964711</xdr:rowOff>
    </xdr:to>
    <xdr:sp macro="" textlink="">
      <xdr:nvSpPr>
        <xdr:cNvPr id="88" name="TextBox 87"/>
        <xdr:cNvSpPr txBox="1"/>
      </xdr:nvSpPr>
      <xdr:spPr>
        <a:xfrm>
          <a:off x="2895601" y="11152433"/>
          <a:ext cx="523874" cy="651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50</xdr:row>
      <xdr:rowOff>57553</xdr:rowOff>
    </xdr:from>
    <xdr:to>
      <xdr:col>2</xdr:col>
      <xdr:colOff>571499</xdr:colOff>
      <xdr:row>50</xdr:row>
      <xdr:rowOff>952500</xdr:rowOff>
    </xdr:to>
    <xdr:sp macro="" textlink="">
      <xdr:nvSpPr>
        <xdr:cNvPr id="89" name="TextBox 88"/>
        <xdr:cNvSpPr txBox="1"/>
      </xdr:nvSpPr>
      <xdr:spPr>
        <a:xfrm>
          <a:off x="3457575" y="11154178"/>
          <a:ext cx="533399" cy="6472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50</xdr:row>
      <xdr:rowOff>24424</xdr:rowOff>
    </xdr:from>
    <xdr:to>
      <xdr:col>3</xdr:col>
      <xdr:colOff>759240</xdr:colOff>
      <xdr:row>50</xdr:row>
      <xdr:rowOff>940290</xdr:rowOff>
    </xdr:to>
    <xdr:sp macro="" textlink="">
      <xdr:nvSpPr>
        <xdr:cNvPr id="90" name="TextBox 89"/>
        <xdr:cNvSpPr txBox="1"/>
      </xdr:nvSpPr>
      <xdr:spPr>
        <a:xfrm>
          <a:off x="4157594" y="11121049"/>
          <a:ext cx="621196" cy="6777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50</xdr:row>
      <xdr:rowOff>28140</xdr:rowOff>
    </xdr:from>
    <xdr:to>
      <xdr:col>4</xdr:col>
      <xdr:colOff>913457</xdr:colOff>
      <xdr:row>50</xdr:row>
      <xdr:rowOff>891443</xdr:rowOff>
    </xdr:to>
    <xdr:sp macro="" textlink="">
      <xdr:nvSpPr>
        <xdr:cNvPr id="91" name="TextBox 90"/>
        <xdr:cNvSpPr txBox="1"/>
      </xdr:nvSpPr>
      <xdr:spPr>
        <a:xfrm>
          <a:off x="4948971" y="11124765"/>
          <a:ext cx="831761" cy="6728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50</xdr:row>
      <xdr:rowOff>12212</xdr:rowOff>
    </xdr:from>
    <xdr:to>
      <xdr:col>5</xdr:col>
      <xdr:colOff>842596</xdr:colOff>
      <xdr:row>50</xdr:row>
      <xdr:rowOff>928077</xdr:rowOff>
    </xdr:to>
    <xdr:sp macro="" textlink="">
      <xdr:nvSpPr>
        <xdr:cNvPr id="92" name="TextBox 91"/>
        <xdr:cNvSpPr txBox="1"/>
      </xdr:nvSpPr>
      <xdr:spPr>
        <a:xfrm>
          <a:off x="5951193" y="11108837"/>
          <a:ext cx="787378" cy="6967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50</xdr:row>
      <xdr:rowOff>24424</xdr:rowOff>
    </xdr:from>
    <xdr:to>
      <xdr:col>6</xdr:col>
      <xdr:colOff>742951</xdr:colOff>
      <xdr:row>50</xdr:row>
      <xdr:rowOff>928078</xdr:rowOff>
    </xdr:to>
    <xdr:sp macro="" textlink="">
      <xdr:nvSpPr>
        <xdr:cNvPr id="93" name="TextBox 92"/>
        <xdr:cNvSpPr txBox="1"/>
      </xdr:nvSpPr>
      <xdr:spPr>
        <a:xfrm>
          <a:off x="6848475" y="11121049"/>
          <a:ext cx="676276" cy="6845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50</xdr:row>
      <xdr:rowOff>19050</xdr:rowOff>
    </xdr:from>
    <xdr:to>
      <xdr:col>7</xdr:col>
      <xdr:colOff>809625</xdr:colOff>
      <xdr:row>50</xdr:row>
      <xdr:rowOff>1025769</xdr:rowOff>
    </xdr:to>
    <xdr:sp macro="" textlink="">
      <xdr:nvSpPr>
        <xdr:cNvPr id="94" name="TextBox 93"/>
        <xdr:cNvSpPr txBox="1"/>
      </xdr:nvSpPr>
      <xdr:spPr>
        <a:xfrm>
          <a:off x="7677150" y="11115675"/>
          <a:ext cx="762000" cy="6828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50</xdr:row>
      <xdr:rowOff>123825</xdr:rowOff>
    </xdr:from>
    <xdr:to>
      <xdr:col>8</xdr:col>
      <xdr:colOff>800101</xdr:colOff>
      <xdr:row>50</xdr:row>
      <xdr:rowOff>1037980</xdr:rowOff>
    </xdr:to>
    <xdr:sp macro="" textlink="">
      <xdr:nvSpPr>
        <xdr:cNvPr id="95" name="TextBox 94"/>
        <xdr:cNvSpPr txBox="1"/>
      </xdr:nvSpPr>
      <xdr:spPr>
        <a:xfrm>
          <a:off x="8553451" y="11220450"/>
          <a:ext cx="762000" cy="5807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0</xdr:colOff>
      <xdr:row>50</xdr:row>
      <xdr:rowOff>12700</xdr:rowOff>
    </xdr:from>
    <xdr:to>
      <xdr:col>10</xdr:col>
      <xdr:colOff>787400</xdr:colOff>
      <xdr:row>50</xdr:row>
      <xdr:rowOff>419100</xdr:rowOff>
    </xdr:to>
    <xdr:sp macro="" textlink="">
      <xdr:nvSpPr>
        <xdr:cNvPr id="96" name="TextBox 95"/>
        <xdr:cNvSpPr txBox="1"/>
      </xdr:nvSpPr>
      <xdr:spPr>
        <a:xfrm>
          <a:off x="9401175" y="11109325"/>
          <a:ext cx="1635125" cy="4064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50</xdr:row>
      <xdr:rowOff>510762</xdr:rowOff>
    </xdr:from>
    <xdr:to>
      <xdr:col>9</xdr:col>
      <xdr:colOff>745435</xdr:colOff>
      <xdr:row>50</xdr:row>
      <xdr:rowOff>1050192</xdr:rowOff>
    </xdr:to>
    <xdr:sp macro="" textlink="">
      <xdr:nvSpPr>
        <xdr:cNvPr id="97" name="TextBox 96"/>
        <xdr:cNvSpPr txBox="1"/>
      </xdr:nvSpPr>
      <xdr:spPr>
        <a:xfrm>
          <a:off x="9470197" y="11607387"/>
          <a:ext cx="676413" cy="1965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50</xdr:row>
      <xdr:rowOff>476251</xdr:rowOff>
    </xdr:from>
    <xdr:to>
      <xdr:col>10</xdr:col>
      <xdr:colOff>704021</xdr:colOff>
      <xdr:row>50</xdr:row>
      <xdr:rowOff>1050193</xdr:rowOff>
    </xdr:to>
    <xdr:sp macro="" textlink="">
      <xdr:nvSpPr>
        <xdr:cNvPr id="98" name="TextBox 97"/>
        <xdr:cNvSpPr txBox="1"/>
      </xdr:nvSpPr>
      <xdr:spPr>
        <a:xfrm>
          <a:off x="10331726" y="11572876"/>
          <a:ext cx="621195" cy="231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49</xdr:row>
      <xdr:rowOff>69022</xdr:rowOff>
    </xdr:from>
    <xdr:to>
      <xdr:col>10</xdr:col>
      <xdr:colOff>621197</xdr:colOff>
      <xdr:row>49</xdr:row>
      <xdr:rowOff>342900</xdr:rowOff>
    </xdr:to>
    <xdr:sp macro="" textlink="">
      <xdr:nvSpPr>
        <xdr:cNvPr id="99" name="TextBox 98"/>
        <xdr:cNvSpPr txBox="1"/>
      </xdr:nvSpPr>
      <xdr:spPr>
        <a:xfrm>
          <a:off x="5951194" y="10794172"/>
          <a:ext cx="4918903" cy="2738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76200</xdr:colOff>
      <xdr:row>47</xdr:row>
      <xdr:rowOff>95250</xdr:rowOff>
    </xdr:from>
    <xdr:to>
      <xdr:col>4</xdr:col>
      <xdr:colOff>942975</xdr:colOff>
      <xdr:row>48</xdr:row>
      <xdr:rowOff>390525</xdr:rowOff>
    </xdr:to>
    <xdr:sp macro="" textlink="">
      <xdr:nvSpPr>
        <xdr:cNvPr id="100" name="TextBox 99"/>
        <xdr:cNvSpPr txBox="1"/>
      </xdr:nvSpPr>
      <xdr:spPr>
        <a:xfrm>
          <a:off x="76200" y="10086975"/>
          <a:ext cx="5734050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47</xdr:row>
      <xdr:rowOff>85480</xdr:rowOff>
    </xdr:from>
    <xdr:to>
      <xdr:col>8</xdr:col>
      <xdr:colOff>793750</xdr:colOff>
      <xdr:row>47</xdr:row>
      <xdr:rowOff>500673</xdr:rowOff>
    </xdr:to>
    <xdr:sp macro="" textlink="">
      <xdr:nvSpPr>
        <xdr:cNvPr id="101" name="TextBox 100"/>
        <xdr:cNvSpPr txBox="1"/>
      </xdr:nvSpPr>
      <xdr:spPr>
        <a:xfrm>
          <a:off x="7678373" y="10077205"/>
          <a:ext cx="1630727" cy="3961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</a:t>
          </a:r>
        </a:p>
      </xdr:txBody>
    </xdr:sp>
    <xdr:clientData/>
  </xdr:twoCellAnchor>
  <xdr:twoCellAnchor>
    <xdr:from>
      <xdr:col>5</xdr:col>
      <xdr:colOff>48846</xdr:colOff>
      <xdr:row>47</xdr:row>
      <xdr:rowOff>48846</xdr:rowOff>
    </xdr:from>
    <xdr:to>
      <xdr:col>6</xdr:col>
      <xdr:colOff>500673</xdr:colOff>
      <xdr:row>47</xdr:row>
      <xdr:rowOff>390769</xdr:rowOff>
    </xdr:to>
    <xdr:sp macro="" textlink="">
      <xdr:nvSpPr>
        <xdr:cNvPr id="102" name="TextBox 101"/>
        <xdr:cNvSpPr txBox="1"/>
      </xdr:nvSpPr>
      <xdr:spPr>
        <a:xfrm>
          <a:off x="5944821" y="10040571"/>
          <a:ext cx="1337652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85480</xdr:colOff>
      <xdr:row>48</xdr:row>
      <xdr:rowOff>12211</xdr:rowOff>
    </xdr:from>
    <xdr:to>
      <xdr:col>10</xdr:col>
      <xdr:colOff>732692</xdr:colOff>
      <xdr:row>48</xdr:row>
      <xdr:rowOff>488461</xdr:rowOff>
    </xdr:to>
    <xdr:sp macro="" textlink="">
      <xdr:nvSpPr>
        <xdr:cNvPr id="103" name="TextBox 102"/>
        <xdr:cNvSpPr txBox="1"/>
      </xdr:nvSpPr>
      <xdr:spPr>
        <a:xfrm>
          <a:off x="7715005" y="10489711"/>
          <a:ext cx="3266587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latin typeface="Times New Roman" pitchFamily="18" charset="0"/>
              <a:cs typeface="Times New Roman" pitchFamily="18" charset="0"/>
            </a:rPr>
            <a:t>Conservation Loan Program</a:t>
          </a:r>
        </a:p>
        <a:p>
          <a:r>
            <a:rPr lang="en-US" sz="1100">
              <a:latin typeface="Times New Roman" pitchFamily="18" charset="0"/>
              <a:cs typeface="Times New Roman" pitchFamily="18" charset="0"/>
            </a:rPr>
            <a:t>Direct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Loan Making 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81"/>
  <sheetViews>
    <sheetView tabSelected="1" topLeftCell="A49" zoomScale="85" zoomScaleNormal="85" zoomScalePageLayoutView="62" workbookViewId="0">
      <selection activeCell="D72" sqref="D72"/>
    </sheetView>
  </sheetViews>
  <sheetFormatPr defaultRowHeight="15"/>
  <cols>
    <col min="1" max="1" width="43.140625" style="2" customWidth="1"/>
    <col min="2" max="2" width="8.140625" style="1" customWidth="1"/>
    <col min="3" max="3" width="9" style="1" customWidth="1"/>
    <col min="4" max="4" width="12.7109375" style="1" customWidth="1"/>
    <col min="5" max="5" width="15.42578125" style="1" customWidth="1"/>
    <col min="6" max="6" width="13.28515625" style="1" customWidth="1"/>
    <col min="7" max="7" width="12.7109375" style="1" customWidth="1"/>
    <col min="8" max="9" width="13.28515625" style="1" customWidth="1"/>
    <col min="10" max="10" width="12.7109375" style="1" customWidth="1"/>
    <col min="11" max="11" width="12.28515625" style="1" customWidth="1"/>
    <col min="12" max="16384" width="9.140625" style="1"/>
  </cols>
  <sheetData>
    <row r="1" spans="1:12" ht="51.75" customHeight="1">
      <c r="A1" s="13"/>
      <c r="B1" s="118"/>
      <c r="C1" s="119"/>
      <c r="D1" s="119"/>
      <c r="E1" s="120"/>
      <c r="F1" s="123"/>
      <c r="G1" s="120"/>
      <c r="H1" s="123"/>
      <c r="I1" s="119"/>
      <c r="J1" s="119"/>
      <c r="K1" s="120"/>
    </row>
    <row r="2" spans="1:12" ht="35.25" customHeight="1">
      <c r="A2" s="14"/>
      <c r="B2" s="121"/>
      <c r="C2" s="121"/>
      <c r="D2" s="121"/>
      <c r="E2" s="122"/>
      <c r="F2" s="15" t="s">
        <v>0</v>
      </c>
      <c r="G2" s="75"/>
      <c r="H2" s="103"/>
      <c r="I2" s="104"/>
      <c r="J2" s="104"/>
      <c r="K2" s="105">
        <v>40339</v>
      </c>
    </row>
    <row r="3" spans="1:12" ht="24" customHeight="1">
      <c r="A3" s="21"/>
      <c r="B3" s="22"/>
      <c r="C3" s="23"/>
      <c r="D3" s="24"/>
      <c r="E3" s="23"/>
      <c r="F3" s="115"/>
      <c r="G3" s="116"/>
      <c r="H3" s="116"/>
      <c r="I3" s="116"/>
      <c r="J3" s="116"/>
      <c r="K3" s="117"/>
      <c r="L3" s="7"/>
    </row>
    <row r="4" spans="1:12" ht="60" customHeight="1">
      <c r="A4" s="11"/>
      <c r="B4" s="3"/>
      <c r="C4" s="12"/>
      <c r="D4" s="4"/>
      <c r="E4" s="4"/>
      <c r="F4" s="4"/>
      <c r="G4" s="10"/>
      <c r="H4" s="4"/>
      <c r="I4" s="4"/>
      <c r="J4" s="9"/>
      <c r="K4" s="9"/>
      <c r="L4" s="7"/>
    </row>
    <row r="5" spans="1:12" s="25" customFormat="1" ht="14.25" customHeight="1">
      <c r="A5" s="36" t="s">
        <v>15</v>
      </c>
      <c r="B5" s="41"/>
      <c r="C5" s="41"/>
      <c r="D5" s="42" t="s">
        <v>14</v>
      </c>
      <c r="E5" s="112" t="s">
        <v>57</v>
      </c>
      <c r="F5" s="44"/>
      <c r="G5" s="51"/>
      <c r="H5" s="44"/>
      <c r="I5" s="51">
        <v>75</v>
      </c>
      <c r="J5" s="51"/>
      <c r="K5" s="74"/>
    </row>
    <row r="6" spans="1:12" s="25" customFormat="1" ht="14.25" customHeight="1">
      <c r="A6" s="102" t="s">
        <v>26</v>
      </c>
      <c r="B6" s="42"/>
      <c r="C6" s="42"/>
      <c r="D6" s="42" t="s">
        <v>7</v>
      </c>
      <c r="E6" s="113"/>
      <c r="F6" s="98">
        <v>1350</v>
      </c>
      <c r="G6" s="49">
        <v>1</v>
      </c>
      <c r="H6" s="47">
        <f>SUM(F6*G6)</f>
        <v>1350</v>
      </c>
      <c r="I6" s="49">
        <f>SUM(I5/60)</f>
        <v>1.25</v>
      </c>
      <c r="J6" s="49"/>
      <c r="K6" s="29">
        <f>SUM(H6*I6)</f>
        <v>1687.5</v>
      </c>
    </row>
    <row r="7" spans="1:12" s="25" customFormat="1" ht="14.25" customHeight="1">
      <c r="A7" s="38" t="s">
        <v>17</v>
      </c>
      <c r="B7" s="38"/>
      <c r="C7" s="38"/>
      <c r="D7" s="38"/>
      <c r="E7" s="114"/>
      <c r="F7" s="46"/>
      <c r="G7" s="50"/>
      <c r="H7" s="46"/>
      <c r="I7" s="50"/>
      <c r="J7" s="50"/>
      <c r="K7" s="73"/>
    </row>
    <row r="8" spans="1:12" s="25" customFormat="1" ht="14.25" customHeight="1">
      <c r="A8" s="36" t="s">
        <v>15</v>
      </c>
      <c r="B8" s="41"/>
      <c r="C8" s="41"/>
      <c r="D8" s="42" t="s">
        <v>14</v>
      </c>
      <c r="E8" s="112" t="s">
        <v>57</v>
      </c>
      <c r="F8" s="44"/>
      <c r="G8" s="51"/>
      <c r="H8" s="44"/>
      <c r="I8" s="51">
        <v>75</v>
      </c>
      <c r="J8" s="51"/>
      <c r="K8" s="74"/>
    </row>
    <row r="9" spans="1:12" s="25" customFormat="1" ht="14.25" customHeight="1">
      <c r="A9" s="102" t="s">
        <v>27</v>
      </c>
      <c r="B9" s="42"/>
      <c r="C9" s="42"/>
      <c r="D9" s="42" t="s">
        <v>7</v>
      </c>
      <c r="E9" s="113"/>
      <c r="F9" s="98">
        <v>150</v>
      </c>
      <c r="G9" s="49">
        <v>1</v>
      </c>
      <c r="H9" s="47">
        <v>150</v>
      </c>
      <c r="I9" s="49">
        <f>SUM(I8/60)</f>
        <v>1.25</v>
      </c>
      <c r="J9" s="49"/>
      <c r="K9" s="29">
        <f>SUM(H9*I9)</f>
        <v>187.5</v>
      </c>
    </row>
    <row r="10" spans="1:12" s="25" customFormat="1" ht="14.25" customHeight="1">
      <c r="A10" s="38" t="s">
        <v>17</v>
      </c>
      <c r="B10" s="38"/>
      <c r="C10" s="38"/>
      <c r="D10" s="38"/>
      <c r="E10" s="114"/>
      <c r="F10" s="46"/>
      <c r="G10" s="50"/>
      <c r="H10" s="46"/>
      <c r="I10" s="50"/>
      <c r="J10" s="50"/>
      <c r="K10" s="73"/>
    </row>
    <row r="11" spans="1:12" s="25" customFormat="1" ht="14.25" customHeight="1">
      <c r="A11" s="36" t="s">
        <v>15</v>
      </c>
      <c r="B11" s="41"/>
      <c r="C11" s="41"/>
      <c r="D11" s="42" t="s">
        <v>14</v>
      </c>
      <c r="E11" s="112">
        <v>765.20500000000004</v>
      </c>
      <c r="F11" s="44"/>
      <c r="G11" s="51"/>
      <c r="H11" s="44"/>
      <c r="I11" s="51">
        <v>75</v>
      </c>
      <c r="J11" s="51"/>
      <c r="K11" s="74"/>
    </row>
    <row r="12" spans="1:12" s="25" customFormat="1" ht="14.25" customHeight="1">
      <c r="A12" s="102" t="s">
        <v>9</v>
      </c>
      <c r="B12" s="42"/>
      <c r="C12" s="42"/>
      <c r="D12" s="42" t="s">
        <v>7</v>
      </c>
      <c r="E12" s="113"/>
      <c r="F12" s="98">
        <v>224</v>
      </c>
      <c r="G12" s="49">
        <v>1</v>
      </c>
      <c r="H12" s="47">
        <f>SUM(F12*G12)</f>
        <v>224</v>
      </c>
      <c r="I12" s="49">
        <f>SUM(I11/60)</f>
        <v>1.25</v>
      </c>
      <c r="J12" s="49"/>
      <c r="K12" s="29">
        <f>SUM(H12*I12)</f>
        <v>280</v>
      </c>
    </row>
    <row r="13" spans="1:12" s="25" customFormat="1" ht="14.25" customHeight="1">
      <c r="A13" s="38" t="s">
        <v>17</v>
      </c>
      <c r="B13" s="38"/>
      <c r="C13" s="38"/>
      <c r="D13" s="38"/>
      <c r="E13" s="114"/>
      <c r="F13" s="46"/>
      <c r="G13" s="50"/>
      <c r="H13" s="46"/>
      <c r="I13" s="50"/>
      <c r="J13" s="50"/>
      <c r="K13" s="73"/>
    </row>
    <row r="14" spans="1:12" s="25" customFormat="1" ht="14.25" customHeight="1">
      <c r="A14" s="36" t="s">
        <v>15</v>
      </c>
      <c r="B14" s="41"/>
      <c r="C14" s="41"/>
      <c r="D14" s="41" t="s">
        <v>14</v>
      </c>
      <c r="E14" s="112">
        <v>765.20500000000004</v>
      </c>
      <c r="F14" s="44"/>
      <c r="G14" s="51"/>
      <c r="H14" s="44"/>
      <c r="I14" s="51">
        <v>75</v>
      </c>
      <c r="J14" s="51"/>
      <c r="K14" s="74"/>
    </row>
    <row r="15" spans="1:12" s="25" customFormat="1" ht="14.25" customHeight="1">
      <c r="A15" s="102" t="s">
        <v>12</v>
      </c>
      <c r="B15" s="42"/>
      <c r="C15" s="42"/>
      <c r="D15" s="42" t="s">
        <v>7</v>
      </c>
      <c r="E15" s="113"/>
      <c r="F15" s="98">
        <v>80</v>
      </c>
      <c r="G15" s="49">
        <v>1</v>
      </c>
      <c r="H15" s="47">
        <f>SUM(F15*G15)</f>
        <v>80</v>
      </c>
      <c r="I15" s="49">
        <f>SUM(I14/60)</f>
        <v>1.25</v>
      </c>
      <c r="J15" s="49"/>
      <c r="K15" s="29">
        <f>SUM(H15*I15)</f>
        <v>100</v>
      </c>
    </row>
    <row r="16" spans="1:12" s="25" customFormat="1" ht="14.25" customHeight="1">
      <c r="A16" s="38" t="s">
        <v>17</v>
      </c>
      <c r="B16" s="38"/>
      <c r="C16" s="38"/>
      <c r="D16" s="38"/>
      <c r="E16" s="114"/>
      <c r="F16" s="46"/>
      <c r="G16" s="50"/>
      <c r="H16" s="46"/>
      <c r="I16" s="50"/>
      <c r="J16" s="50"/>
      <c r="K16" s="73"/>
    </row>
    <row r="17" spans="1:11" s="25" customFormat="1" ht="14.25" customHeight="1">
      <c r="A17" s="79"/>
      <c r="B17" s="82"/>
      <c r="C17" s="82"/>
      <c r="D17" s="82"/>
      <c r="E17" s="112"/>
      <c r="F17" s="82"/>
      <c r="G17" s="82"/>
      <c r="H17" s="82"/>
      <c r="I17" s="82"/>
      <c r="J17" s="82"/>
      <c r="K17" s="82"/>
    </row>
    <row r="18" spans="1:11" s="25" customFormat="1" ht="14.25" customHeight="1">
      <c r="A18" s="80"/>
      <c r="B18" s="83"/>
      <c r="C18" s="83"/>
      <c r="D18" s="83"/>
      <c r="E18" s="113"/>
      <c r="F18" s="83"/>
      <c r="G18" s="83"/>
      <c r="H18" s="83"/>
      <c r="I18" s="83"/>
      <c r="J18" s="83"/>
      <c r="K18" s="83"/>
    </row>
    <row r="19" spans="1:11" s="25" customFormat="1" ht="14.25" customHeight="1">
      <c r="A19" s="81"/>
      <c r="B19" s="43"/>
      <c r="C19" s="43"/>
      <c r="D19" s="43"/>
      <c r="E19" s="114"/>
      <c r="F19" s="43"/>
      <c r="G19" s="43"/>
      <c r="H19" s="43"/>
      <c r="I19" s="43"/>
      <c r="J19" s="43"/>
      <c r="K19" s="43"/>
    </row>
    <row r="20" spans="1:11" s="25" customFormat="1" ht="14.25" customHeight="1">
      <c r="A20" s="36" t="s">
        <v>16</v>
      </c>
      <c r="B20" s="41"/>
      <c r="C20" s="41"/>
      <c r="D20" s="41" t="s">
        <v>23</v>
      </c>
      <c r="E20" s="112">
        <v>764.51</v>
      </c>
      <c r="F20" s="44"/>
      <c r="G20" s="51"/>
      <c r="H20" s="44"/>
      <c r="I20" s="51">
        <v>75</v>
      </c>
      <c r="J20" s="51"/>
      <c r="K20" s="74"/>
    </row>
    <row r="21" spans="1:11" s="25" customFormat="1" ht="14.25" customHeight="1">
      <c r="A21" s="102" t="s">
        <v>24</v>
      </c>
      <c r="B21" s="42"/>
      <c r="C21" s="42"/>
      <c r="D21" s="42" t="s">
        <v>7</v>
      </c>
      <c r="E21" s="113"/>
      <c r="F21" s="47">
        <v>750</v>
      </c>
      <c r="G21" s="49">
        <v>1</v>
      </c>
      <c r="H21" s="47">
        <f>SUM(F21*G21)</f>
        <v>750</v>
      </c>
      <c r="I21" s="49">
        <f>SUM(I20/60)</f>
        <v>1.25</v>
      </c>
      <c r="J21" s="49"/>
      <c r="K21" s="29">
        <f>SUM(H21*I21)</f>
        <v>937.5</v>
      </c>
    </row>
    <row r="22" spans="1:11" s="25" customFormat="1" ht="14.25" customHeight="1">
      <c r="A22" s="38" t="s">
        <v>17</v>
      </c>
      <c r="B22" s="38"/>
      <c r="C22" s="38"/>
      <c r="D22" s="38"/>
      <c r="E22" s="114"/>
      <c r="F22" s="46"/>
      <c r="G22" s="50"/>
      <c r="H22" s="46"/>
      <c r="I22" s="50"/>
      <c r="J22" s="50"/>
      <c r="K22" s="73"/>
    </row>
    <row r="23" spans="1:11" s="25" customFormat="1" ht="14.25" customHeight="1">
      <c r="A23" s="36" t="s">
        <v>16</v>
      </c>
      <c r="B23" s="41"/>
      <c r="C23" s="41"/>
      <c r="D23" s="41" t="s">
        <v>23</v>
      </c>
      <c r="E23" s="112">
        <v>765.20500000000004</v>
      </c>
      <c r="F23" s="44"/>
      <c r="G23" s="51"/>
      <c r="H23" s="44"/>
      <c r="I23" s="51">
        <v>75</v>
      </c>
      <c r="J23" s="51"/>
      <c r="K23" s="74"/>
    </row>
    <row r="24" spans="1:11" s="25" customFormat="1" ht="14.25" customHeight="1">
      <c r="A24" s="102" t="s">
        <v>9</v>
      </c>
      <c r="B24" s="42"/>
      <c r="C24" s="42"/>
      <c r="D24" s="42" t="s">
        <v>7</v>
      </c>
      <c r="E24" s="113"/>
      <c r="F24" s="47">
        <v>224</v>
      </c>
      <c r="G24" s="49">
        <v>1</v>
      </c>
      <c r="H24" s="47">
        <f>SUM(F24*G24)</f>
        <v>224</v>
      </c>
      <c r="I24" s="49">
        <f>SUM(I23/60)</f>
        <v>1.25</v>
      </c>
      <c r="J24" s="49"/>
      <c r="K24" s="29">
        <f>SUM(H24*I24)</f>
        <v>280</v>
      </c>
    </row>
    <row r="25" spans="1:11" s="25" customFormat="1" ht="14.25" customHeight="1">
      <c r="A25" s="38" t="s">
        <v>17</v>
      </c>
      <c r="B25" s="38"/>
      <c r="C25" s="38"/>
      <c r="D25" s="38"/>
      <c r="E25" s="114"/>
      <c r="F25" s="46"/>
      <c r="G25" s="50"/>
      <c r="H25" s="46"/>
      <c r="I25" s="50"/>
      <c r="J25" s="50"/>
      <c r="K25" s="73"/>
    </row>
    <row r="26" spans="1:11" s="25" customFormat="1" ht="14.25" customHeight="1">
      <c r="A26" s="40" t="s">
        <v>18</v>
      </c>
      <c r="B26" s="42"/>
      <c r="C26" s="42"/>
      <c r="D26" s="42" t="s">
        <v>23</v>
      </c>
      <c r="E26" s="112">
        <v>766.10199999999998</v>
      </c>
      <c r="F26" s="47"/>
      <c r="G26" s="49"/>
      <c r="H26" s="47"/>
      <c r="I26" s="49">
        <v>75</v>
      </c>
      <c r="J26" s="49"/>
      <c r="K26" s="29"/>
    </row>
    <row r="27" spans="1:11" s="25" customFormat="1" ht="14.25" customHeight="1">
      <c r="A27" s="102" t="s">
        <v>12</v>
      </c>
      <c r="B27" s="42"/>
      <c r="C27" s="42"/>
      <c r="D27" s="42" t="s">
        <v>7</v>
      </c>
      <c r="E27" s="113"/>
      <c r="F27" s="47">
        <v>80</v>
      </c>
      <c r="G27" s="49">
        <v>1</v>
      </c>
      <c r="H27" s="47">
        <f>SUM(F27*G27)</f>
        <v>80</v>
      </c>
      <c r="I27" s="49">
        <f>SUM(I26/60)</f>
        <v>1.25</v>
      </c>
      <c r="J27" s="49"/>
      <c r="K27" s="29">
        <f>SUM(H27*I27)</f>
        <v>100</v>
      </c>
    </row>
    <row r="28" spans="1:11" s="25" customFormat="1" ht="14.25" customHeight="1">
      <c r="A28" s="38" t="s">
        <v>17</v>
      </c>
      <c r="B28" s="38"/>
      <c r="C28" s="38"/>
      <c r="D28" s="38"/>
      <c r="E28" s="114"/>
      <c r="F28" s="46"/>
      <c r="G28" s="50"/>
      <c r="H28" s="46"/>
      <c r="I28" s="50"/>
      <c r="J28" s="50"/>
      <c r="K28" s="73"/>
    </row>
    <row r="29" spans="1:11" s="25" customFormat="1" ht="14.25" customHeight="1">
      <c r="A29" s="36"/>
      <c r="B29" s="41"/>
      <c r="C29" s="41"/>
      <c r="D29" s="42"/>
      <c r="E29" s="112"/>
      <c r="F29" s="44"/>
      <c r="G29" s="51"/>
      <c r="H29" s="44"/>
      <c r="I29" s="51"/>
      <c r="J29" s="51"/>
      <c r="K29" s="74"/>
    </row>
    <row r="30" spans="1:11" s="25" customFormat="1" ht="14.25" customHeight="1">
      <c r="A30" s="39"/>
      <c r="B30" s="42"/>
      <c r="C30" s="42"/>
      <c r="D30" s="42"/>
      <c r="E30" s="113"/>
      <c r="F30" s="45"/>
      <c r="G30" s="49"/>
      <c r="H30" s="47"/>
      <c r="I30" s="49"/>
      <c r="J30" s="49"/>
      <c r="K30" s="29"/>
    </row>
    <row r="31" spans="1:11" s="25" customFormat="1" ht="14.25" customHeight="1">
      <c r="A31" s="38"/>
      <c r="B31" s="38"/>
      <c r="C31" s="38"/>
      <c r="D31" s="38"/>
      <c r="E31" s="114"/>
      <c r="F31" s="46"/>
      <c r="G31" s="50"/>
      <c r="H31" s="46"/>
      <c r="I31" s="50"/>
      <c r="J31" s="50"/>
      <c r="K31" s="73"/>
    </row>
    <row r="32" spans="1:11" s="25" customFormat="1" ht="14.25" customHeight="1">
      <c r="A32" s="40" t="s">
        <v>25</v>
      </c>
      <c r="B32" s="42"/>
      <c r="C32" s="42"/>
      <c r="D32" s="42" t="s">
        <v>56</v>
      </c>
      <c r="E32" s="112">
        <v>761.1</v>
      </c>
      <c r="F32" s="47"/>
      <c r="G32" s="49"/>
      <c r="H32" s="47"/>
      <c r="I32" s="49">
        <v>15</v>
      </c>
      <c r="J32" s="49"/>
      <c r="K32" s="29"/>
    </row>
    <row r="33" spans="1:11" s="25" customFormat="1" ht="14.25" customHeight="1">
      <c r="A33" s="102" t="s">
        <v>28</v>
      </c>
      <c r="B33" s="42"/>
      <c r="C33" s="42"/>
      <c r="D33" s="42" t="s">
        <v>7</v>
      </c>
      <c r="E33" s="113"/>
      <c r="F33" s="47">
        <v>1500</v>
      </c>
      <c r="G33" s="49">
        <v>1</v>
      </c>
      <c r="H33" s="47">
        <f>SUM(F33*G33)</f>
        <v>1500</v>
      </c>
      <c r="I33" s="49">
        <f>SUM(I32/60)</f>
        <v>0.25</v>
      </c>
      <c r="J33" s="49"/>
      <c r="K33" s="29">
        <f>SUM(H33*I33)</f>
        <v>375</v>
      </c>
    </row>
    <row r="34" spans="1:11" s="25" customFormat="1" ht="14.25" customHeight="1">
      <c r="A34" s="38" t="s">
        <v>17</v>
      </c>
      <c r="B34" s="38"/>
      <c r="C34" s="38"/>
      <c r="D34" s="38"/>
      <c r="E34" s="114"/>
      <c r="F34" s="46"/>
      <c r="G34" s="50"/>
      <c r="H34" s="46"/>
      <c r="I34" s="50"/>
      <c r="J34" s="50"/>
      <c r="K34" s="73"/>
    </row>
    <row r="35" spans="1:11" s="25" customFormat="1" ht="14.25" customHeight="1">
      <c r="A35" s="36"/>
      <c r="B35" s="41"/>
      <c r="C35" s="41"/>
      <c r="D35" s="41"/>
      <c r="E35" s="108"/>
      <c r="F35" s="44"/>
      <c r="G35" s="51"/>
      <c r="H35" s="44"/>
      <c r="I35" s="51"/>
      <c r="J35" s="51"/>
      <c r="K35" s="74"/>
    </row>
    <row r="36" spans="1:11" s="25" customFormat="1" ht="14.25" customHeight="1">
      <c r="A36" s="39"/>
      <c r="B36" s="42"/>
      <c r="C36" s="42"/>
      <c r="D36" s="42"/>
      <c r="E36" s="109"/>
      <c r="F36" s="47"/>
      <c r="G36" s="49"/>
      <c r="H36" s="47"/>
      <c r="I36" s="49"/>
      <c r="J36" s="49"/>
      <c r="K36" s="29"/>
    </row>
    <row r="37" spans="1:11" s="25" customFormat="1" ht="14.25" customHeight="1">
      <c r="A37" s="100" t="s">
        <v>50</v>
      </c>
      <c r="B37" s="38"/>
      <c r="C37" s="38"/>
      <c r="D37" s="38"/>
      <c r="E37" s="110"/>
      <c r="F37" s="46"/>
      <c r="G37" s="50"/>
      <c r="H37" s="46"/>
      <c r="I37" s="50"/>
      <c r="J37" s="50"/>
      <c r="K37" s="73"/>
    </row>
    <row r="38" spans="1:11" s="25" customFormat="1" ht="14.25" customHeight="1">
      <c r="A38" s="36"/>
      <c r="B38" s="41"/>
      <c r="C38" s="41"/>
      <c r="D38" s="41"/>
      <c r="E38" s="108"/>
      <c r="F38" s="44"/>
      <c r="G38" s="51"/>
      <c r="H38" s="44"/>
      <c r="I38" s="51"/>
      <c r="J38" s="51"/>
      <c r="K38" s="74"/>
    </row>
    <row r="39" spans="1:11" s="25" customFormat="1" ht="14.25" customHeight="1">
      <c r="A39" s="37"/>
      <c r="B39" s="42"/>
      <c r="C39" s="42"/>
      <c r="D39" s="42"/>
      <c r="E39" s="109"/>
      <c r="F39" s="45"/>
      <c r="G39" s="49"/>
      <c r="H39" s="47"/>
      <c r="I39" s="49"/>
      <c r="J39" s="49"/>
      <c r="K39" s="29"/>
    </row>
    <row r="40" spans="1:11" s="25" customFormat="1" ht="14.25" customHeight="1">
      <c r="A40" s="38"/>
      <c r="B40" s="38"/>
      <c r="C40" s="38"/>
      <c r="D40" s="38"/>
      <c r="E40" s="110"/>
      <c r="F40" s="46"/>
      <c r="G40" s="50"/>
      <c r="H40" s="46"/>
      <c r="I40" s="50"/>
      <c r="J40" s="50"/>
      <c r="K40" s="73"/>
    </row>
    <row r="41" spans="1:11" s="25" customFormat="1" ht="14.25" customHeight="1">
      <c r="A41" s="36"/>
      <c r="B41" s="41"/>
      <c r="C41" s="41"/>
      <c r="D41" s="41"/>
      <c r="E41" s="108"/>
      <c r="F41" s="44"/>
      <c r="G41" s="51"/>
      <c r="H41" s="44"/>
      <c r="I41" s="51"/>
      <c r="J41" s="51"/>
      <c r="K41" s="74"/>
    </row>
    <row r="42" spans="1:11" s="25" customFormat="1" ht="14.25" customHeight="1">
      <c r="A42" s="99" t="s">
        <v>49</v>
      </c>
      <c r="B42" s="42"/>
      <c r="C42" s="42"/>
      <c r="D42" s="42"/>
      <c r="E42" s="109"/>
      <c r="F42" s="47"/>
      <c r="G42" s="49"/>
      <c r="H42" s="47"/>
      <c r="I42" s="49"/>
      <c r="J42" s="49"/>
      <c r="K42" s="29"/>
    </row>
    <row r="43" spans="1:11" s="25" customFormat="1" ht="14.25" customHeight="1">
      <c r="A43" s="39"/>
      <c r="B43" s="42"/>
      <c r="C43" s="42"/>
      <c r="D43" s="42"/>
      <c r="E43" s="109"/>
      <c r="F43" s="47"/>
      <c r="G43" s="49"/>
      <c r="H43" s="47"/>
      <c r="I43" s="49"/>
      <c r="J43" s="49"/>
      <c r="K43" s="29"/>
    </row>
    <row r="44" spans="1:11" s="25" customFormat="1" ht="14.25" customHeight="1">
      <c r="A44" s="76" t="s">
        <v>1</v>
      </c>
      <c r="B44" s="77"/>
      <c r="C44" s="77"/>
      <c r="D44" s="77"/>
      <c r="E44" s="111"/>
      <c r="F44" s="70">
        <f>SUM(F6,F9,F12,F15)</f>
        <v>1804</v>
      </c>
      <c r="G44" s="78"/>
      <c r="H44" s="71">
        <f>SUM(H5:H43)</f>
        <v>4358</v>
      </c>
      <c r="I44" s="78"/>
      <c r="J44" s="78"/>
      <c r="K44" s="72">
        <f>SUM(K5:K43)</f>
        <v>3947.5</v>
      </c>
    </row>
    <row r="53" spans="1:5">
      <c r="A53" s="84" t="s">
        <v>55</v>
      </c>
      <c r="B53" s="85"/>
      <c r="C53" s="85"/>
      <c r="D53" s="85"/>
    </row>
    <row r="55" spans="1:5">
      <c r="A55" s="84" t="s">
        <v>29</v>
      </c>
      <c r="B55" s="85"/>
      <c r="C55" s="85"/>
      <c r="D55" s="101">
        <f>SUM(F44)</f>
        <v>1804</v>
      </c>
    </row>
    <row r="57" spans="1:5">
      <c r="A57" s="84" t="s">
        <v>30</v>
      </c>
      <c r="B57" s="85"/>
      <c r="C57" s="85"/>
      <c r="D57" s="101">
        <f>SUM(H44/F44)</f>
        <v>2.4157427937915741</v>
      </c>
    </row>
    <row r="58" spans="1:5">
      <c r="A58" s="86" t="s">
        <v>54</v>
      </c>
    </row>
    <row r="59" spans="1:5">
      <c r="A59" s="84" t="s">
        <v>31</v>
      </c>
      <c r="B59" s="85"/>
      <c r="C59" s="85"/>
      <c r="D59" s="101">
        <f>SUM(H44)</f>
        <v>4358</v>
      </c>
    </row>
    <row r="60" spans="1:5">
      <c r="A60" s="86" t="s">
        <v>32</v>
      </c>
    </row>
    <row r="61" spans="1:5">
      <c r="A61" s="84" t="s">
        <v>33</v>
      </c>
      <c r="B61" s="85"/>
      <c r="C61" s="85"/>
      <c r="D61" s="101">
        <f>SUM(K44)</f>
        <v>3947.5</v>
      </c>
    </row>
    <row r="62" spans="1:5">
      <c r="A62" s="86" t="s">
        <v>34</v>
      </c>
    </row>
    <row r="63" spans="1:5">
      <c r="A63" s="84" t="s">
        <v>35</v>
      </c>
      <c r="B63" s="85"/>
      <c r="C63" s="85"/>
      <c r="D63" s="101">
        <f>SUM(K44/H44*60)</f>
        <v>54.348324919687933</v>
      </c>
      <c r="E63" s="1" t="s">
        <v>52</v>
      </c>
    </row>
    <row r="64" spans="1:5">
      <c r="A64" s="86" t="s">
        <v>36</v>
      </c>
    </row>
    <row r="65" spans="1:5">
      <c r="A65" s="84" t="s">
        <v>37</v>
      </c>
      <c r="B65" s="85"/>
      <c r="C65" s="85"/>
      <c r="D65" s="87">
        <f>SUM(K44/F44)</f>
        <v>2.1881929046563191</v>
      </c>
      <c r="E65" s="1" t="s">
        <v>53</v>
      </c>
    </row>
    <row r="66" spans="1:5">
      <c r="A66" s="86" t="s">
        <v>38</v>
      </c>
    </row>
    <row r="67" spans="1:5">
      <c r="A67" s="88" t="s">
        <v>39</v>
      </c>
    </row>
    <row r="68" spans="1:5">
      <c r="A68" s="89" t="s">
        <v>40</v>
      </c>
      <c r="B68" s="85"/>
      <c r="C68" s="85"/>
      <c r="D68" s="90">
        <v>20.53</v>
      </c>
    </row>
    <row r="69" spans="1:5">
      <c r="A69" s="89" t="s">
        <v>41</v>
      </c>
      <c r="B69" s="85"/>
      <c r="C69" s="85"/>
      <c r="D69" s="91">
        <v>3948</v>
      </c>
    </row>
    <row r="70" spans="1:5">
      <c r="A70" s="89" t="s">
        <v>42</v>
      </c>
      <c r="B70" s="85"/>
      <c r="C70" s="85"/>
      <c r="D70" s="106">
        <f>SUM(D68*D69)</f>
        <v>81052.44</v>
      </c>
    </row>
    <row r="71" spans="1:5">
      <c r="D71" s="92"/>
    </row>
    <row r="72" spans="1:5">
      <c r="A72" s="89" t="s">
        <v>43</v>
      </c>
      <c r="B72" s="85"/>
      <c r="C72" s="85"/>
      <c r="D72" s="93">
        <v>0</v>
      </c>
    </row>
    <row r="73" spans="1:5">
      <c r="A73" s="89" t="s">
        <v>44</v>
      </c>
      <c r="B73" s="85"/>
      <c r="C73" s="85"/>
      <c r="D73" s="94">
        <v>0</v>
      </c>
    </row>
    <row r="74" spans="1:5">
      <c r="A74" s="89" t="s">
        <v>45</v>
      </c>
      <c r="B74" s="85"/>
      <c r="C74" s="85"/>
      <c r="D74" s="95">
        <f>SUM(D72*D73)</f>
        <v>0</v>
      </c>
    </row>
    <row r="75" spans="1:5">
      <c r="A75" s="88" t="s">
        <v>46</v>
      </c>
      <c r="D75" s="107">
        <f>SUM(D70,D74)</f>
        <v>81052.44</v>
      </c>
    </row>
    <row r="78" spans="1:5">
      <c r="A78" s="84" t="s">
        <v>47</v>
      </c>
      <c r="B78" s="85"/>
      <c r="C78" s="85"/>
      <c r="D78" s="94"/>
    </row>
    <row r="79" spans="1:5">
      <c r="A79" s="89" t="s">
        <v>48</v>
      </c>
      <c r="B79" s="85"/>
      <c r="C79" s="85"/>
      <c r="D79" s="96">
        <v>37</v>
      </c>
    </row>
    <row r="80" spans="1:5">
      <c r="A80" s="89" t="s">
        <v>51</v>
      </c>
      <c r="B80" s="85"/>
      <c r="C80" s="85"/>
      <c r="D80" s="97">
        <v>0</v>
      </c>
    </row>
    <row r="81" spans="1:4">
      <c r="A81" s="89" t="s">
        <v>46</v>
      </c>
      <c r="B81" s="85"/>
      <c r="C81" s="85"/>
      <c r="D81" s="95">
        <f>SUM(D79*D80)</f>
        <v>0</v>
      </c>
    </row>
  </sheetData>
  <mergeCells count="4">
    <mergeCell ref="F3:K3"/>
    <mergeCell ref="B1:E2"/>
    <mergeCell ref="F1:G1"/>
    <mergeCell ref="H1:K1"/>
  </mergeCells>
  <pageMargins left="0.7" right="0" top="0.25" bottom="0.25" header="0.3" footer="0.3"/>
  <pageSetup scale="75" orientation="landscape" r:id="rId1"/>
  <ignoredErrors>
    <ignoredError sqref="E5 E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L68"/>
  <sheetViews>
    <sheetView zoomScale="77" zoomScaleNormal="77" workbookViewId="0">
      <selection activeCell="L8" sqref="L8"/>
    </sheetView>
  </sheetViews>
  <sheetFormatPr defaultColWidth="11.5703125" defaultRowHeight="15"/>
  <cols>
    <col min="1" max="1" width="11.5703125" style="2"/>
    <col min="2" max="16384" width="11.5703125" style="1"/>
  </cols>
  <sheetData>
    <row r="1" spans="1:12" ht="51.75" customHeight="1">
      <c r="A1" s="13"/>
      <c r="B1" s="118"/>
      <c r="C1" s="119"/>
      <c r="D1" s="119"/>
      <c r="E1" s="120"/>
      <c r="F1" s="123"/>
      <c r="G1" s="120"/>
      <c r="H1" s="123"/>
      <c r="I1" s="119"/>
      <c r="J1" s="119"/>
      <c r="K1" s="120"/>
    </row>
    <row r="2" spans="1:12" ht="35.25" customHeight="1">
      <c r="A2" s="14"/>
      <c r="B2" s="121"/>
      <c r="C2" s="121"/>
      <c r="D2" s="121"/>
      <c r="E2" s="122"/>
      <c r="F2" s="15" t="s">
        <v>0</v>
      </c>
      <c r="G2" s="31"/>
      <c r="H2" s="126"/>
      <c r="I2" s="127"/>
      <c r="J2" s="127"/>
      <c r="K2" s="128"/>
    </row>
    <row r="3" spans="1:12" ht="24" customHeight="1">
      <c r="A3" s="21"/>
      <c r="B3" s="22"/>
      <c r="C3" s="23"/>
      <c r="D3" s="24"/>
      <c r="E3" s="23"/>
      <c r="F3" s="115"/>
      <c r="G3" s="116"/>
      <c r="H3" s="116"/>
      <c r="I3" s="116"/>
      <c r="J3" s="116"/>
      <c r="K3" s="117"/>
      <c r="L3" s="7"/>
    </row>
    <row r="4" spans="1:12" ht="57" customHeight="1">
      <c r="A4" s="57"/>
      <c r="B4" s="58"/>
      <c r="C4" s="59"/>
      <c r="D4" s="4"/>
      <c r="E4" s="4"/>
      <c r="F4" s="4"/>
      <c r="G4" s="10"/>
      <c r="H4" s="4"/>
      <c r="I4" s="4"/>
      <c r="J4" s="9"/>
      <c r="K4" s="9"/>
      <c r="L4" s="7"/>
    </row>
    <row r="5" spans="1:12" s="25" customFormat="1" ht="10.5" customHeight="1">
      <c r="A5" s="61" t="s">
        <v>2</v>
      </c>
      <c r="B5" s="62"/>
      <c r="C5" s="63"/>
      <c r="D5" s="52" t="s">
        <v>5</v>
      </c>
      <c r="E5" s="41" t="s">
        <v>6</v>
      </c>
      <c r="F5" s="44"/>
      <c r="G5" s="48"/>
      <c r="H5" s="44"/>
      <c r="I5" s="51">
        <v>30</v>
      </c>
      <c r="J5" s="51"/>
      <c r="K5" s="26"/>
    </row>
    <row r="6" spans="1:12" s="25" customFormat="1" ht="10.5" customHeight="1">
      <c r="A6" s="64" t="s">
        <v>3</v>
      </c>
      <c r="B6" s="60"/>
      <c r="C6" s="53"/>
      <c r="D6" s="53" t="s">
        <v>7</v>
      </c>
      <c r="E6" s="42"/>
      <c r="F6" s="45">
        <v>1800</v>
      </c>
      <c r="G6" s="49">
        <v>0.75</v>
      </c>
      <c r="H6" s="47">
        <f>SUM(F6*G6)</f>
        <v>1350</v>
      </c>
      <c r="I6" s="49">
        <v>0.5</v>
      </c>
      <c r="J6" s="49"/>
      <c r="K6" s="27">
        <f>SUM(H6*I6)</f>
        <v>675</v>
      </c>
    </row>
    <row r="7" spans="1:12" s="25" customFormat="1" ht="10.5" customHeight="1">
      <c r="A7" s="65" t="s">
        <v>4</v>
      </c>
      <c r="B7" s="66"/>
      <c r="C7" s="55"/>
      <c r="D7" s="54"/>
      <c r="E7" s="43"/>
      <c r="F7" s="46"/>
      <c r="G7" s="50"/>
      <c r="H7" s="46"/>
      <c r="I7" s="50"/>
      <c r="J7" s="50"/>
      <c r="K7" s="28"/>
    </row>
    <row r="8" spans="1:12" s="25" customFormat="1" ht="10.5" customHeight="1">
      <c r="A8" s="61" t="s">
        <v>2</v>
      </c>
      <c r="B8" s="62"/>
      <c r="C8" s="52"/>
      <c r="D8" s="53" t="s">
        <v>5</v>
      </c>
      <c r="E8" s="41"/>
      <c r="F8" s="44"/>
      <c r="G8" s="51"/>
      <c r="H8" s="44"/>
      <c r="I8" s="51">
        <v>1</v>
      </c>
      <c r="J8" s="51"/>
      <c r="K8" s="26"/>
    </row>
    <row r="9" spans="1:12" s="25" customFormat="1" ht="10.5" customHeight="1">
      <c r="A9" s="64" t="s">
        <v>8</v>
      </c>
      <c r="B9" s="60"/>
      <c r="C9" s="53"/>
      <c r="D9" s="53" t="s">
        <v>7</v>
      </c>
      <c r="E9" s="42"/>
      <c r="F9" s="45">
        <v>455</v>
      </c>
      <c r="G9" s="49">
        <v>0.33</v>
      </c>
      <c r="H9" s="47">
        <f>SUM(F9*G9)</f>
        <v>150.15</v>
      </c>
      <c r="I9" s="49">
        <v>1</v>
      </c>
      <c r="J9" s="49"/>
      <c r="K9" s="29">
        <f>SUM(H9*I9)</f>
        <v>150.15</v>
      </c>
    </row>
    <row r="10" spans="1:12" s="25" customFormat="1" ht="10.5" customHeight="1">
      <c r="A10" s="65" t="s">
        <v>4</v>
      </c>
      <c r="B10" s="66"/>
      <c r="C10" s="55"/>
      <c r="D10" s="55"/>
      <c r="E10" s="38"/>
      <c r="F10" s="46"/>
      <c r="G10" s="50"/>
      <c r="H10" s="46"/>
      <c r="I10" s="50"/>
      <c r="J10" s="50"/>
      <c r="K10" s="28"/>
    </row>
    <row r="11" spans="1:12" s="25" customFormat="1" ht="10.5" customHeight="1">
      <c r="A11" s="61" t="s">
        <v>2</v>
      </c>
      <c r="B11" s="62"/>
      <c r="C11" s="52"/>
      <c r="D11" s="53" t="s">
        <v>5</v>
      </c>
      <c r="E11" s="41"/>
      <c r="F11" s="44"/>
      <c r="G11" s="51"/>
      <c r="H11" s="44"/>
      <c r="I11" s="51">
        <v>30</v>
      </c>
      <c r="J11" s="51"/>
      <c r="K11" s="26"/>
    </row>
    <row r="12" spans="1:12" s="25" customFormat="1" ht="10.5" customHeight="1">
      <c r="A12" s="67" t="s">
        <v>9</v>
      </c>
      <c r="B12" s="60"/>
      <c r="C12" s="53"/>
      <c r="D12" s="53" t="s">
        <v>7</v>
      </c>
      <c r="E12" s="42"/>
      <c r="F12" s="45">
        <v>224</v>
      </c>
      <c r="G12" s="49">
        <v>0.67</v>
      </c>
      <c r="H12" s="47">
        <f>SUM(F12*G12)</f>
        <v>150.08000000000001</v>
      </c>
      <c r="I12" s="49">
        <v>0.5</v>
      </c>
      <c r="J12" s="49"/>
      <c r="K12" s="29">
        <f>SUM(H12*I12)</f>
        <v>75.040000000000006</v>
      </c>
    </row>
    <row r="13" spans="1:12" s="25" customFormat="1" ht="10.5" customHeight="1">
      <c r="A13" s="65" t="s">
        <v>10</v>
      </c>
      <c r="B13" s="66"/>
      <c r="C13" s="55"/>
      <c r="D13" s="55"/>
      <c r="E13" s="38"/>
      <c r="F13" s="46"/>
      <c r="G13" s="50"/>
      <c r="H13" s="46"/>
      <c r="I13" s="50"/>
      <c r="J13" s="50"/>
      <c r="K13" s="28"/>
    </row>
    <row r="14" spans="1:12" s="25" customFormat="1" ht="10.5" customHeight="1">
      <c r="A14" s="61" t="s">
        <v>2</v>
      </c>
      <c r="B14" s="62"/>
      <c r="C14" s="52"/>
      <c r="D14" s="53" t="s">
        <v>5</v>
      </c>
      <c r="E14" s="41"/>
      <c r="F14" s="44"/>
      <c r="G14" s="51"/>
      <c r="H14" s="47"/>
      <c r="I14" s="51">
        <v>30</v>
      </c>
      <c r="J14" s="51"/>
      <c r="K14" s="26"/>
    </row>
    <row r="15" spans="1:12" s="25" customFormat="1" ht="10.5" customHeight="1">
      <c r="A15" s="67" t="s">
        <v>11</v>
      </c>
      <c r="B15" s="60"/>
      <c r="C15" s="53"/>
      <c r="D15" s="53" t="s">
        <v>7</v>
      </c>
      <c r="E15" s="42"/>
      <c r="F15" s="45">
        <v>16</v>
      </c>
      <c r="G15" s="49">
        <v>1</v>
      </c>
      <c r="H15" s="47">
        <f t="shared" ref="H15" si="0">SUM(F15*G15)</f>
        <v>16</v>
      </c>
      <c r="I15" s="49">
        <v>0.5</v>
      </c>
      <c r="J15" s="49"/>
      <c r="K15" s="29">
        <f>SUM(H15*I15)</f>
        <v>8</v>
      </c>
    </row>
    <row r="16" spans="1:12" s="25" customFormat="1" ht="10.5" customHeight="1">
      <c r="A16" s="65" t="s">
        <v>10</v>
      </c>
      <c r="B16" s="66"/>
      <c r="C16" s="55"/>
      <c r="D16" s="55"/>
      <c r="E16" s="38"/>
      <c r="F16" s="46"/>
      <c r="G16" s="50"/>
      <c r="H16" s="46"/>
      <c r="I16" s="50"/>
      <c r="J16" s="50"/>
      <c r="K16" s="28"/>
    </row>
    <row r="17" spans="1:11" s="25" customFormat="1" ht="10.5" customHeight="1">
      <c r="A17" s="61" t="s">
        <v>2</v>
      </c>
      <c r="B17" s="62"/>
      <c r="C17" s="52"/>
      <c r="D17" s="53" t="s">
        <v>5</v>
      </c>
      <c r="E17" s="41"/>
      <c r="F17" s="44"/>
      <c r="G17" s="51"/>
      <c r="H17" s="44"/>
      <c r="I17" s="51">
        <v>30</v>
      </c>
      <c r="J17" s="51"/>
      <c r="K17" s="26"/>
    </row>
    <row r="18" spans="1:11" s="25" customFormat="1" ht="10.5" customHeight="1">
      <c r="A18" s="67" t="s">
        <v>19</v>
      </c>
      <c r="B18" s="60"/>
      <c r="C18" s="53"/>
      <c r="D18" s="53" t="s">
        <v>7</v>
      </c>
      <c r="E18" s="42"/>
      <c r="F18" s="45">
        <v>13</v>
      </c>
      <c r="G18" s="49">
        <v>1</v>
      </c>
      <c r="H18" s="47">
        <f>SUM(F18*G18)</f>
        <v>13</v>
      </c>
      <c r="I18" s="49">
        <v>0.5</v>
      </c>
      <c r="J18" s="49"/>
      <c r="K18" s="29">
        <f>SUM(H18*I18)</f>
        <v>6.5</v>
      </c>
    </row>
    <row r="19" spans="1:11" s="25" customFormat="1" ht="10.5" customHeight="1">
      <c r="A19" s="65" t="s">
        <v>10</v>
      </c>
      <c r="B19" s="66"/>
      <c r="C19" s="55"/>
      <c r="D19" s="55"/>
      <c r="E19" s="38"/>
      <c r="F19" s="46"/>
      <c r="G19" s="50"/>
      <c r="H19" s="46"/>
      <c r="I19" s="50"/>
      <c r="J19" s="50"/>
      <c r="K19" s="28"/>
    </row>
    <row r="20" spans="1:11" s="25" customFormat="1" ht="10.5" customHeight="1">
      <c r="A20" s="61" t="s">
        <v>2</v>
      </c>
      <c r="B20" s="62"/>
      <c r="C20" s="52"/>
      <c r="D20" s="53" t="s">
        <v>5</v>
      </c>
      <c r="E20" s="41"/>
      <c r="F20" s="44"/>
      <c r="G20" s="51"/>
      <c r="H20" s="44"/>
      <c r="I20" s="51">
        <v>30</v>
      </c>
      <c r="J20" s="51"/>
      <c r="K20" s="26"/>
    </row>
    <row r="21" spans="1:11" s="25" customFormat="1" ht="10.5" customHeight="1">
      <c r="A21" s="67" t="s">
        <v>20</v>
      </c>
      <c r="B21" s="60"/>
      <c r="C21" s="53"/>
      <c r="D21" s="53" t="s">
        <v>7</v>
      </c>
      <c r="E21" s="42"/>
      <c r="F21" s="45">
        <v>13</v>
      </c>
      <c r="G21" s="49">
        <v>1</v>
      </c>
      <c r="H21" s="47">
        <f>SUM(F21*G21)</f>
        <v>13</v>
      </c>
      <c r="I21" s="49">
        <v>0.5</v>
      </c>
      <c r="J21" s="49"/>
      <c r="K21" s="29">
        <f>SUM(H21*I21)</f>
        <v>6.5</v>
      </c>
    </row>
    <row r="22" spans="1:11" s="25" customFormat="1" ht="10.5" customHeight="1">
      <c r="A22" s="65" t="s">
        <v>10</v>
      </c>
      <c r="B22" s="66"/>
      <c r="C22" s="55"/>
      <c r="D22" s="55"/>
      <c r="E22" s="38"/>
      <c r="F22" s="46"/>
      <c r="G22" s="50"/>
      <c r="H22" s="46"/>
      <c r="I22" s="50"/>
      <c r="J22" s="50"/>
      <c r="K22" s="28"/>
    </row>
    <row r="23" spans="1:11" s="25" customFormat="1" ht="10.5" customHeight="1">
      <c r="A23" s="61" t="s">
        <v>2</v>
      </c>
      <c r="B23" s="62"/>
      <c r="C23" s="52"/>
      <c r="D23" s="53" t="s">
        <v>5</v>
      </c>
      <c r="E23" s="41"/>
      <c r="F23" s="44"/>
      <c r="G23" s="51"/>
      <c r="H23" s="44"/>
      <c r="I23" s="51">
        <v>30</v>
      </c>
      <c r="J23" s="51"/>
      <c r="K23" s="26"/>
    </row>
    <row r="24" spans="1:11" s="25" customFormat="1" ht="10.5" customHeight="1">
      <c r="A24" s="67" t="s">
        <v>12</v>
      </c>
      <c r="B24" s="60"/>
      <c r="C24" s="53"/>
      <c r="D24" s="53" t="s">
        <v>7</v>
      </c>
      <c r="E24" s="42"/>
      <c r="F24" s="45">
        <v>80</v>
      </c>
      <c r="G24" s="49">
        <v>1</v>
      </c>
      <c r="H24" s="47">
        <f>SUM(F24*G24)</f>
        <v>80</v>
      </c>
      <c r="I24" s="49">
        <v>0.5</v>
      </c>
      <c r="J24" s="49"/>
      <c r="K24" s="29">
        <f>SUM(H24*I24)</f>
        <v>40</v>
      </c>
    </row>
    <row r="25" spans="1:11" s="25" customFormat="1" ht="10.5" customHeight="1">
      <c r="A25" s="65" t="s">
        <v>21</v>
      </c>
      <c r="B25" s="66"/>
      <c r="C25" s="55"/>
      <c r="D25" s="55"/>
      <c r="E25" s="38"/>
      <c r="F25" s="46"/>
      <c r="G25" s="50"/>
      <c r="H25" s="46"/>
      <c r="I25" s="50"/>
      <c r="J25" s="50"/>
      <c r="K25" s="28"/>
    </row>
    <row r="26" spans="1:11" s="25" customFormat="1" ht="10.5" customHeight="1">
      <c r="A26" s="61" t="s">
        <v>2</v>
      </c>
      <c r="B26" s="62"/>
      <c r="C26" s="52"/>
      <c r="D26" s="53" t="s">
        <v>5</v>
      </c>
      <c r="E26" s="41"/>
      <c r="F26" s="44"/>
      <c r="G26" s="51"/>
      <c r="H26" s="44"/>
      <c r="I26" s="51">
        <v>75</v>
      </c>
      <c r="J26" s="51"/>
      <c r="K26" s="26"/>
    </row>
    <row r="27" spans="1:11" s="25" customFormat="1" ht="10.5" customHeight="1">
      <c r="A27" s="67" t="s">
        <v>13</v>
      </c>
      <c r="B27" s="60"/>
      <c r="C27" s="53"/>
      <c r="D27" s="53" t="s">
        <v>7</v>
      </c>
      <c r="E27" s="42"/>
      <c r="F27" s="45">
        <v>1</v>
      </c>
      <c r="G27" s="49">
        <v>1</v>
      </c>
      <c r="H27" s="47">
        <f>SUM(F27*G27)</f>
        <v>1</v>
      </c>
      <c r="I27" s="49">
        <v>1.25</v>
      </c>
      <c r="J27" s="49"/>
      <c r="K27" s="29">
        <f>SUM(H27*I27)</f>
        <v>1.25</v>
      </c>
    </row>
    <row r="28" spans="1:11" s="25" customFormat="1" ht="10.5" customHeight="1">
      <c r="A28" s="65" t="s">
        <v>21</v>
      </c>
      <c r="B28" s="66"/>
      <c r="C28" s="55"/>
      <c r="D28" s="55"/>
      <c r="E28" s="38"/>
      <c r="F28" s="46"/>
      <c r="G28" s="50"/>
      <c r="H28" s="46"/>
      <c r="I28" s="50"/>
      <c r="J28" s="50"/>
      <c r="K28" s="28"/>
    </row>
    <row r="29" spans="1:11" s="25" customFormat="1" ht="10.5" customHeight="1">
      <c r="A29" s="61" t="s">
        <v>15</v>
      </c>
      <c r="B29" s="62"/>
      <c r="C29" s="52"/>
      <c r="D29" s="53" t="s">
        <v>14</v>
      </c>
      <c r="E29" s="41"/>
      <c r="F29" s="44"/>
      <c r="G29" s="51"/>
      <c r="H29" s="44"/>
      <c r="I29" s="51">
        <v>75</v>
      </c>
      <c r="J29" s="51"/>
      <c r="K29" s="26"/>
    </row>
    <row r="30" spans="1:11" s="25" customFormat="1" ht="10.5" customHeight="1">
      <c r="A30" s="64" t="s">
        <v>22</v>
      </c>
      <c r="B30" s="60"/>
      <c r="C30" s="53"/>
      <c r="D30" s="53" t="s">
        <v>7</v>
      </c>
      <c r="E30" s="42"/>
      <c r="F30" s="45">
        <v>1500</v>
      </c>
      <c r="G30" s="49">
        <v>1</v>
      </c>
      <c r="H30" s="47">
        <f>SUM(F30*G30)</f>
        <v>1500</v>
      </c>
      <c r="I30" s="49">
        <v>1.25</v>
      </c>
      <c r="J30" s="49"/>
      <c r="K30" s="29">
        <f>SUM(H30*I30)</f>
        <v>1875</v>
      </c>
    </row>
    <row r="31" spans="1:11" s="25" customFormat="1" ht="10.5" customHeight="1">
      <c r="A31" s="65" t="s">
        <v>17</v>
      </c>
      <c r="B31" s="66"/>
      <c r="C31" s="55"/>
      <c r="D31" s="55"/>
      <c r="E31" s="38"/>
      <c r="F31" s="46"/>
      <c r="G31" s="50"/>
      <c r="H31" s="46"/>
      <c r="I31" s="50"/>
      <c r="J31" s="50"/>
      <c r="K31" s="28"/>
    </row>
    <row r="32" spans="1:11" s="25" customFormat="1" ht="10.5" customHeight="1">
      <c r="A32" s="61" t="s">
        <v>15</v>
      </c>
      <c r="B32" s="62"/>
      <c r="C32" s="52"/>
      <c r="D32" s="53" t="s">
        <v>14</v>
      </c>
      <c r="E32" s="41"/>
      <c r="F32" s="44"/>
      <c r="G32" s="51"/>
      <c r="H32" s="44"/>
      <c r="I32" s="51">
        <v>75</v>
      </c>
      <c r="J32" s="51"/>
      <c r="K32" s="26"/>
    </row>
    <row r="33" spans="1:11" s="25" customFormat="1" ht="10.5" customHeight="1">
      <c r="A33" s="67" t="s">
        <v>9</v>
      </c>
      <c r="B33" s="60"/>
      <c r="C33" s="53"/>
      <c r="D33" s="53" t="s">
        <v>7</v>
      </c>
      <c r="E33" s="42"/>
      <c r="F33" s="47">
        <v>224</v>
      </c>
      <c r="G33" s="49">
        <v>1</v>
      </c>
      <c r="H33" s="47">
        <f>SUM(F33*G33)</f>
        <v>224</v>
      </c>
      <c r="I33" s="49">
        <v>1.25</v>
      </c>
      <c r="J33" s="49"/>
      <c r="K33" s="29">
        <f>SUM(H33*I33)</f>
        <v>280</v>
      </c>
    </row>
    <row r="34" spans="1:11" s="25" customFormat="1" ht="10.5" customHeight="1">
      <c r="A34" s="65" t="s">
        <v>17</v>
      </c>
      <c r="B34" s="66"/>
      <c r="C34" s="55"/>
      <c r="D34" s="55"/>
      <c r="E34" s="38"/>
      <c r="F34" s="46"/>
      <c r="G34" s="50"/>
      <c r="H34" s="46"/>
      <c r="I34" s="50"/>
      <c r="J34" s="50"/>
      <c r="K34" s="28"/>
    </row>
    <row r="35" spans="1:11" s="25" customFormat="1" ht="10.5" customHeight="1">
      <c r="A35" s="61" t="s">
        <v>15</v>
      </c>
      <c r="B35" s="62"/>
      <c r="C35" s="52"/>
      <c r="D35" s="52" t="s">
        <v>14</v>
      </c>
      <c r="E35" s="41"/>
      <c r="F35" s="44"/>
      <c r="G35" s="51"/>
      <c r="H35" s="44"/>
      <c r="I35" s="51">
        <v>75</v>
      </c>
      <c r="J35" s="51"/>
      <c r="K35" s="26"/>
    </row>
    <row r="36" spans="1:11" s="25" customFormat="1" ht="10.5" customHeight="1">
      <c r="A36" s="67" t="s">
        <v>12</v>
      </c>
      <c r="B36" s="60"/>
      <c r="C36" s="53"/>
      <c r="D36" s="53" t="s">
        <v>7</v>
      </c>
      <c r="E36" s="42"/>
      <c r="F36" s="47">
        <v>80</v>
      </c>
      <c r="G36" s="49">
        <v>1</v>
      </c>
      <c r="H36" s="47">
        <f>SUM(F36*G36)</f>
        <v>80</v>
      </c>
      <c r="I36" s="49">
        <v>1.25</v>
      </c>
      <c r="J36" s="49"/>
      <c r="K36" s="29">
        <f>SUM(H36*I36)</f>
        <v>100</v>
      </c>
    </row>
    <row r="37" spans="1:11" s="25" customFormat="1" ht="10.5" customHeight="1">
      <c r="A37" s="65" t="s">
        <v>17</v>
      </c>
      <c r="B37" s="66"/>
      <c r="C37" s="55"/>
      <c r="D37" s="55"/>
      <c r="E37" s="38"/>
      <c r="F37" s="46"/>
      <c r="G37" s="50"/>
      <c r="H37" s="46"/>
      <c r="I37" s="50"/>
      <c r="J37" s="50"/>
      <c r="K37" s="28"/>
    </row>
    <row r="38" spans="1:11" s="25" customFormat="1" ht="10.5" customHeight="1">
      <c r="A38" s="61" t="s">
        <v>16</v>
      </c>
      <c r="B38" s="62"/>
      <c r="C38" s="52"/>
      <c r="D38" s="52" t="s">
        <v>23</v>
      </c>
      <c r="E38" s="41"/>
      <c r="F38" s="44"/>
      <c r="G38" s="51"/>
      <c r="H38" s="44"/>
      <c r="I38" s="51">
        <v>75</v>
      </c>
      <c r="J38" s="51"/>
      <c r="K38" s="26"/>
    </row>
    <row r="39" spans="1:11" s="25" customFormat="1" ht="10.5" customHeight="1">
      <c r="A39" s="64" t="s">
        <v>24</v>
      </c>
      <c r="B39" s="60"/>
      <c r="C39" s="53"/>
      <c r="D39" s="53" t="s">
        <v>7</v>
      </c>
      <c r="E39" s="42"/>
      <c r="F39" s="45">
        <v>750</v>
      </c>
      <c r="G39" s="49">
        <v>1</v>
      </c>
      <c r="H39" s="47">
        <f>SUM(F39*G39)</f>
        <v>750</v>
      </c>
      <c r="I39" s="49">
        <v>1.25</v>
      </c>
      <c r="J39" s="49"/>
      <c r="K39" s="29">
        <f>SUM(H39*I39)</f>
        <v>937.5</v>
      </c>
    </row>
    <row r="40" spans="1:11" s="25" customFormat="1" ht="10.5" customHeight="1">
      <c r="A40" s="65" t="s">
        <v>17</v>
      </c>
      <c r="B40" s="66"/>
      <c r="C40" s="55"/>
      <c r="D40" s="55"/>
      <c r="E40" s="38"/>
      <c r="F40" s="46"/>
      <c r="G40" s="50"/>
      <c r="H40" s="46"/>
      <c r="I40" s="50"/>
      <c r="J40" s="50"/>
      <c r="K40" s="28"/>
    </row>
    <row r="41" spans="1:11" s="25" customFormat="1" ht="10.5" customHeight="1">
      <c r="A41" s="61" t="s">
        <v>16</v>
      </c>
      <c r="B41" s="62"/>
      <c r="C41" s="52"/>
      <c r="D41" s="52" t="s">
        <v>23</v>
      </c>
      <c r="E41" s="41"/>
      <c r="F41" s="44"/>
      <c r="G41" s="51"/>
      <c r="H41" s="44"/>
      <c r="I41" s="51">
        <v>75</v>
      </c>
      <c r="J41" s="51"/>
      <c r="K41" s="26"/>
    </row>
    <row r="42" spans="1:11" s="25" customFormat="1" ht="10.5" customHeight="1">
      <c r="A42" s="67" t="s">
        <v>9</v>
      </c>
      <c r="B42" s="60"/>
      <c r="C42" s="53"/>
      <c r="D42" s="53" t="s">
        <v>7</v>
      </c>
      <c r="E42" s="42"/>
      <c r="F42" s="47">
        <v>224</v>
      </c>
      <c r="G42" s="49">
        <v>1</v>
      </c>
      <c r="H42" s="47">
        <f>SUM(F42*G42)</f>
        <v>224</v>
      </c>
      <c r="I42" s="49">
        <v>1.25</v>
      </c>
      <c r="J42" s="49"/>
      <c r="K42" s="29">
        <f>SUM(H42*I42)</f>
        <v>280</v>
      </c>
    </row>
    <row r="43" spans="1:11" s="25" customFormat="1" ht="10.5" customHeight="1">
      <c r="A43" s="65" t="s">
        <v>17</v>
      </c>
      <c r="B43" s="66"/>
      <c r="C43" s="55"/>
      <c r="D43" s="55"/>
      <c r="E43" s="38"/>
      <c r="F43" s="46"/>
      <c r="G43" s="50"/>
      <c r="H43" s="46"/>
      <c r="I43" s="50"/>
      <c r="J43" s="50"/>
      <c r="K43" s="28"/>
    </row>
    <row r="44" spans="1:11" s="25" customFormat="1" ht="10.5" customHeight="1">
      <c r="A44" s="61" t="s">
        <v>18</v>
      </c>
      <c r="B44" s="62"/>
      <c r="C44" s="52"/>
      <c r="D44" s="53" t="s">
        <v>23</v>
      </c>
      <c r="E44" s="42"/>
      <c r="F44" s="47"/>
      <c r="G44" s="49"/>
      <c r="H44" s="47"/>
      <c r="I44" s="49">
        <v>75</v>
      </c>
      <c r="J44" s="49"/>
      <c r="K44" s="27"/>
    </row>
    <row r="45" spans="1:11" s="25" customFormat="1" ht="10.5" customHeight="1">
      <c r="A45" s="67" t="s">
        <v>12</v>
      </c>
      <c r="B45" s="60"/>
      <c r="C45" s="53"/>
      <c r="D45" s="53" t="s">
        <v>7</v>
      </c>
      <c r="E45" s="42"/>
      <c r="F45" s="47">
        <v>224</v>
      </c>
      <c r="G45" s="49">
        <v>1</v>
      </c>
      <c r="H45" s="47">
        <f>SUM(F45*G45)</f>
        <v>224</v>
      </c>
      <c r="I45" s="49">
        <v>1.25</v>
      </c>
      <c r="J45" s="49"/>
      <c r="K45" s="29">
        <f>SUM(H45*I45)</f>
        <v>280</v>
      </c>
    </row>
    <row r="46" spans="1:11" s="25" customFormat="1" ht="10.5" customHeight="1">
      <c r="A46" s="68" t="s">
        <v>17</v>
      </c>
      <c r="B46" s="60"/>
      <c r="C46" s="53"/>
      <c r="D46" s="55"/>
      <c r="E46" s="38"/>
      <c r="F46" s="46"/>
      <c r="G46" s="50"/>
      <c r="H46" s="46"/>
      <c r="I46" s="50"/>
      <c r="J46" s="50"/>
      <c r="K46" s="28"/>
    </row>
    <row r="47" spans="1:11" s="25" customFormat="1" ht="10.5" customHeight="1">
      <c r="A47" s="69" t="s">
        <v>1</v>
      </c>
      <c r="B47" s="66"/>
      <c r="C47" s="55"/>
      <c r="D47" s="56"/>
      <c r="E47" s="32"/>
      <c r="F47" s="35">
        <f>SUM(F6,F9,F12,F15,F18,F21,F24,F27,F30,F39)</f>
        <v>4852</v>
      </c>
      <c r="G47" s="34"/>
      <c r="H47" s="33">
        <f>SUM(H5:H46)</f>
        <v>4775.2299999999996</v>
      </c>
      <c r="I47" s="34"/>
      <c r="J47" s="34"/>
      <c r="K47" s="30">
        <f>SUM(K5:K45)</f>
        <v>4714.9400000000005</v>
      </c>
    </row>
    <row r="48" spans="1:11" ht="38.25" customHeight="1">
      <c r="A48" s="20"/>
      <c r="B48" s="129"/>
      <c r="C48" s="130"/>
      <c r="D48" s="130"/>
      <c r="E48" s="131"/>
      <c r="F48" s="132"/>
      <c r="G48" s="131"/>
      <c r="H48" s="132"/>
      <c r="I48" s="130"/>
      <c r="J48" s="130"/>
      <c r="K48" s="131"/>
    </row>
    <row r="49" spans="1:11" ht="19.5" customHeight="1">
      <c r="A49" s="14"/>
      <c r="B49" s="121"/>
      <c r="C49" s="121"/>
      <c r="D49" s="121"/>
      <c r="E49" s="122"/>
      <c r="F49" s="15" t="s">
        <v>0</v>
      </c>
      <c r="G49" s="31"/>
      <c r="H49" s="126"/>
      <c r="I49" s="127"/>
      <c r="J49" s="127"/>
      <c r="K49" s="128"/>
    </row>
    <row r="50" spans="1:11" ht="29.25" customHeight="1">
      <c r="A50" s="16"/>
      <c r="B50" s="5"/>
      <c r="C50" s="6"/>
      <c r="D50" s="8"/>
      <c r="E50" s="6"/>
      <c r="F50" s="115"/>
      <c r="G50" s="124"/>
      <c r="H50" s="124"/>
      <c r="I50" s="124"/>
      <c r="J50" s="124"/>
      <c r="K50" s="125"/>
    </row>
    <row r="51" spans="1:11" ht="55.5" customHeight="1">
      <c r="A51" s="11"/>
      <c r="B51" s="3"/>
      <c r="C51" s="12"/>
      <c r="D51" s="4"/>
      <c r="E51" s="4"/>
      <c r="F51" s="4"/>
      <c r="G51" s="10"/>
      <c r="H51" s="4"/>
      <c r="I51" s="4"/>
      <c r="J51" s="9"/>
      <c r="K51" s="9"/>
    </row>
    <row r="52" spans="1:11" ht="34.5" customHeight="1">
      <c r="A52" s="17"/>
      <c r="B52" s="4"/>
      <c r="C52" s="12"/>
      <c r="D52" s="12"/>
      <c r="E52" s="4"/>
      <c r="F52" s="4"/>
      <c r="G52" s="10"/>
      <c r="H52" s="4"/>
      <c r="I52" s="4"/>
      <c r="J52" s="4"/>
      <c r="K52" s="4"/>
    </row>
    <row r="53" spans="1:11" ht="34.5" customHeight="1">
      <c r="A53" s="17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ht="34.5" customHeight="1">
      <c r="A54" s="18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ht="34.5" customHeight="1">
      <c r="A55" s="18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ht="34.5" customHeight="1">
      <c r="A56" s="18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ht="34.5" customHeight="1">
      <c r="A57" s="18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ht="34.5" customHeight="1">
      <c r="A58" s="18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ht="34.5" customHeight="1">
      <c r="A59" s="18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ht="34.5" customHeight="1">
      <c r="A60" s="18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ht="34.5" customHeight="1">
      <c r="A61" s="18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ht="34.5" customHeight="1">
      <c r="A62" s="18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ht="34.5" customHeight="1">
      <c r="A63" s="18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ht="34.5" customHeight="1">
      <c r="A64" s="18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ht="34.5" customHeight="1">
      <c r="A65" s="18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ht="34.5" customHeight="1">
      <c r="A66" s="18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ht="34.5" customHeight="1">
      <c r="A67" s="18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ht="34.5" customHeight="1">
      <c r="A68" s="19" t="s">
        <v>1</v>
      </c>
      <c r="B68" s="4"/>
      <c r="C68" s="4"/>
      <c r="D68" s="4"/>
      <c r="E68" s="4"/>
      <c r="F68" s="4"/>
      <c r="G68" s="4"/>
      <c r="H68" s="4">
        <f>SUM(H52:H67)</f>
        <v>0</v>
      </c>
      <c r="I68" s="4"/>
      <c r="J68" s="4"/>
      <c r="K68" s="4">
        <f>SUM(K52:K67)</f>
        <v>0</v>
      </c>
    </row>
  </sheetData>
  <mergeCells count="10">
    <mergeCell ref="F50:K50"/>
    <mergeCell ref="B1:E2"/>
    <mergeCell ref="F1:G1"/>
    <mergeCell ref="H1:K1"/>
    <mergeCell ref="H2:K2"/>
    <mergeCell ref="F3:K3"/>
    <mergeCell ref="B48:E49"/>
    <mergeCell ref="F48:G48"/>
    <mergeCell ref="H48:K48"/>
    <mergeCell ref="H49:K49"/>
  </mergeCells>
  <pageMargins left="0.7" right="0" top="0.25" bottom="0.2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zoomScale="77" zoomScaleNormal="77" workbookViewId="0">
      <selection sqref="A1:XFD1048576"/>
    </sheetView>
  </sheetViews>
  <sheetFormatPr defaultRowHeight="15"/>
  <sheetData/>
  <pageMargins left="0.45" right="0.2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Sheet1!Text3</vt:lpstr>
      <vt:lpstr>Sheet1!Text58</vt:lpstr>
    </vt:vector>
  </TitlesOfParts>
  <Company>USDA OCIO-ITS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trent.rogers</dc:creator>
  <cp:lastModifiedBy>maryann.ball</cp:lastModifiedBy>
  <cp:lastPrinted>2010-06-25T16:19:58Z</cp:lastPrinted>
  <dcterms:created xsi:type="dcterms:W3CDTF">2010-05-21T13:48:07Z</dcterms:created>
  <dcterms:modified xsi:type="dcterms:W3CDTF">2010-08-10T18:41:50Z</dcterms:modified>
</cp:coreProperties>
</file>