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Text3" localSheetId="0">Sheet1!#REF!</definedName>
    <definedName name="Text58" localSheetId="0">Sheet1!#REF!</definedName>
  </definedNames>
  <calcPr calcId="125725"/>
</workbook>
</file>

<file path=xl/calcChain.xml><?xml version="1.0" encoding="utf-8"?>
<calcChain xmlns="http://schemas.openxmlformats.org/spreadsheetml/2006/main">
  <c r="D78" i="1"/>
  <c r="D79" s="1"/>
  <c r="F49"/>
  <c r="D84"/>
  <c r="D73" l="1"/>
  <c r="D74" s="1"/>
  <c r="I31" l="1"/>
  <c r="H31"/>
  <c r="K31" s="1"/>
  <c r="D58"/>
  <c r="I40"/>
  <c r="I38"/>
  <c r="I27"/>
  <c r="I29"/>
  <c r="I34"/>
  <c r="I36"/>
  <c r="I25"/>
  <c r="I23"/>
  <c r="I21"/>
  <c r="I17"/>
  <c r="I14"/>
  <c r="I12"/>
  <c r="I9"/>
  <c r="I6"/>
  <c r="H40"/>
  <c r="H38"/>
  <c r="K38" s="1"/>
  <c r="H36"/>
  <c r="H34"/>
  <c r="H29"/>
  <c r="H27"/>
  <c r="H25"/>
  <c r="H23"/>
  <c r="K23" s="1"/>
  <c r="H21"/>
  <c r="H17"/>
  <c r="K17" s="1"/>
  <c r="H14"/>
  <c r="H12"/>
  <c r="K12" s="1"/>
  <c r="H9"/>
  <c r="H6"/>
  <c r="H49" s="1"/>
  <c r="K68" i="2"/>
  <c r="H68"/>
  <c r="F47"/>
  <c r="H45"/>
  <c r="K45" s="1"/>
  <c r="H42"/>
  <c r="K42" s="1"/>
  <c r="H39"/>
  <c r="K39" s="1"/>
  <c r="H36"/>
  <c r="K36" s="1"/>
  <c r="H33"/>
  <c r="K33" s="1"/>
  <c r="H30"/>
  <c r="K30" s="1"/>
  <c r="H27"/>
  <c r="K27" s="1"/>
  <c r="H24"/>
  <c r="K24" s="1"/>
  <c r="H21"/>
  <c r="K21" s="1"/>
  <c r="H18"/>
  <c r="K18" s="1"/>
  <c r="H15"/>
  <c r="K15" s="1"/>
  <c r="H12"/>
  <c r="K12" s="1"/>
  <c r="H9"/>
  <c r="K9" s="1"/>
  <c r="H6"/>
  <c r="H47" s="1"/>
  <c r="D62" i="1" l="1"/>
  <c r="D60"/>
  <c r="K27"/>
  <c r="K9"/>
  <c r="K14"/>
  <c r="K21"/>
  <c r="K36"/>
  <c r="K29"/>
  <c r="K25"/>
  <c r="K40"/>
  <c r="K6"/>
  <c r="K6" i="2"/>
  <c r="K47" s="1"/>
  <c r="K49" i="1" l="1"/>
  <c r="D66" s="1"/>
  <c r="D68" l="1"/>
  <c r="D64"/>
</calcChain>
</file>

<file path=xl/sharedStrings.xml><?xml version="1.0" encoding="utf-8"?>
<sst xmlns="http://schemas.openxmlformats.org/spreadsheetml/2006/main" count="183" uniqueCount="88">
  <si>
    <t>0560-New</t>
  </si>
  <si>
    <t>TOTALS</t>
  </si>
  <si>
    <t>Request for Loan Making Assistance</t>
  </si>
  <si>
    <t>(Individuals &amp; Married Applicants) 90%</t>
  </si>
  <si>
    <t>Lo-Doc &amp; Regular (OMB 0560-0237)</t>
  </si>
  <si>
    <t>FSA-2001</t>
  </si>
  <si>
    <t>764.51 (b)</t>
  </si>
  <si>
    <t>(Farmer)</t>
  </si>
  <si>
    <t>(Entity) 10%</t>
  </si>
  <si>
    <t>Subordinations</t>
  </si>
  <si>
    <t>(OMB 0560-0236)</t>
  </si>
  <si>
    <t>Jr. Lien</t>
  </si>
  <si>
    <t>PLS</t>
  </si>
  <si>
    <t>Sharred Appreciation</t>
  </si>
  <si>
    <t>FSA-2037</t>
  </si>
  <si>
    <t>Farm Operating Plan (Balance Sheet)</t>
  </si>
  <si>
    <t>Farm Operating Plan (Income/Expense)</t>
  </si>
  <si>
    <t>(OMB 0560-0238)</t>
  </si>
  <si>
    <t>Farm Operating Plan (Inome/Expenses)</t>
  </si>
  <si>
    <t>Transfer and Assumption (Farmer)</t>
  </si>
  <si>
    <t>Transfer and Assumption (Transferee)</t>
  </si>
  <si>
    <t>Lo-Doc &amp; Regular (OMB 0560-0236)</t>
  </si>
  <si>
    <t>Lo-Doc &amp; Regular</t>
  </si>
  <si>
    <t>FSA-2038</t>
  </si>
  <si>
    <t>Regular</t>
  </si>
  <si>
    <t>Travel Time</t>
  </si>
  <si>
    <t xml:space="preserve">Notification of Approval and </t>
  </si>
  <si>
    <t>Borrower Responsibilities</t>
  </si>
  <si>
    <t>FSA-2025</t>
  </si>
  <si>
    <t>Application for Partial Release</t>
  </si>
  <si>
    <t>Subordination-Consent</t>
  </si>
  <si>
    <t>FSA-2060</t>
  </si>
  <si>
    <t>Canceling Undisbursed Loan Funds</t>
  </si>
  <si>
    <t>FSA-2425</t>
  </si>
  <si>
    <t>Transfer of RE Security</t>
  </si>
  <si>
    <t>Borrower</t>
  </si>
  <si>
    <t>Transferee</t>
  </si>
  <si>
    <t>Assumption Agreement</t>
  </si>
  <si>
    <t>FSA-2489</t>
  </si>
  <si>
    <t>FSA-2476</t>
  </si>
  <si>
    <t>Operating Plan for Agency to Consent Jr. Lien</t>
  </si>
  <si>
    <t>Jr. Lienholder Agreement</t>
  </si>
  <si>
    <t>Non-Form</t>
  </si>
  <si>
    <t>Borrower Request for Severance Agreement</t>
  </si>
  <si>
    <t>Request to Release Security-Copy of Lease</t>
  </si>
  <si>
    <t>Borrower Request to Use Proceeds from Timber</t>
  </si>
  <si>
    <t>Lienholder Consent to Use Timber,Gravel, Etc.</t>
  </si>
  <si>
    <t>Borrower Assignment of Proceeds</t>
  </si>
  <si>
    <t>Request of Obligated Party to Withdraw</t>
  </si>
  <si>
    <t>Copy of Lease</t>
  </si>
  <si>
    <t>Request to Cease Operating Security</t>
  </si>
  <si>
    <t>765.152 (b)(7)</t>
  </si>
  <si>
    <t>765.401 (b)</t>
  </si>
  <si>
    <t>765.401 (a)(2)</t>
  </si>
  <si>
    <t>765.206 (b)(2)</t>
  </si>
  <si>
    <t>765.206 (b)(4)</t>
  </si>
  <si>
    <t>765.351 (b)(2)</t>
  </si>
  <si>
    <t>765.406 (b)</t>
  </si>
  <si>
    <t>Bold-Unduplicated Responses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</si>
  <si>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</si>
  <si>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</si>
  <si>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</si>
  <si>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</si>
  <si>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</si>
  <si>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</si>
  <si>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</si>
  <si>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Min.</t>
  </si>
  <si>
    <t>(Col. 12 / Col. 10 x 60)</t>
  </si>
  <si>
    <t>Average Burden per Respondent</t>
  </si>
  <si>
    <t>Hrs.</t>
  </si>
  <si>
    <t>(Col. 12 / Col. 8)</t>
  </si>
  <si>
    <t>Respondents cost per Hour</t>
  </si>
  <si>
    <t>Farmer</t>
  </si>
  <si>
    <t>Total Hrs.-Farmer</t>
  </si>
  <si>
    <t>Total Cost-Farmer</t>
  </si>
  <si>
    <t>Total Cost</t>
  </si>
  <si>
    <t>Summary-Direct Servicing Regular (0560-0236)</t>
  </si>
  <si>
    <t>Annual cost to Fed. Gov't</t>
  </si>
  <si>
    <t>Average Salary (GS-9-12) OPM 2010 Table</t>
  </si>
  <si>
    <t xml:space="preserve">Hours Reviweing &amp; Processing Collection </t>
  </si>
  <si>
    <t xml:space="preserve">(Col. 10 / Col. 8) </t>
  </si>
  <si>
    <t>(Bussiness)</t>
  </si>
  <si>
    <t>(Business)</t>
  </si>
  <si>
    <t>Business</t>
  </si>
  <si>
    <t>Total Hrs.-Business</t>
  </si>
  <si>
    <t>Total Cost-Business</t>
  </si>
  <si>
    <t>(Revised)</t>
  </si>
  <si>
    <t xml:space="preserve">0560-NEW 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</si>
</sst>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24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8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11" fillId="0" borderId="0" xfId="0" applyFont="1"/>
    <xf numFmtId="0" fontId="11" fillId="0" borderId="10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0" fillId="0" borderId="4" xfId="0" applyBorder="1" applyAlignment="1"/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49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1" fillId="0" borderId="15" xfId="0" applyNumberFormat="1" applyFont="1" applyBorder="1"/>
    <xf numFmtId="49" fontId="11" fillId="0" borderId="13" xfId="0" applyNumberFormat="1" applyFont="1" applyBorder="1"/>
    <xf numFmtId="49" fontId="11" fillId="0" borderId="14" xfId="0" applyNumberFormat="1" applyFont="1" applyBorder="1"/>
    <xf numFmtId="49" fontId="10" fillId="0" borderId="13" xfId="0" applyNumberFormat="1" applyFont="1" applyBorder="1"/>
    <xf numFmtId="0" fontId="11" fillId="0" borderId="15" xfId="0" applyFont="1" applyBorder="1"/>
    <xf numFmtId="1" fontId="11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/>
    <xf numFmtId="49" fontId="11" fillId="0" borderId="12" xfId="0" applyNumberFormat="1" applyFont="1" applyBorder="1"/>
    <xf numFmtId="0" fontId="11" fillId="0" borderId="4" xfId="0" applyFont="1" applyBorder="1"/>
    <xf numFmtId="49" fontId="11" fillId="0" borderId="4" xfId="0" applyNumberFormat="1" applyFont="1" applyBorder="1"/>
    <xf numFmtId="49" fontId="11" fillId="0" borderId="8" xfId="0" applyNumberFormat="1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49" fontId="11" fillId="0" borderId="0" xfId="0" applyNumberFormat="1" applyFont="1" applyBorder="1"/>
    <xf numFmtId="49" fontId="10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/>
    <xf numFmtId="49" fontId="10" fillId="0" borderId="10" xfId="0" applyNumberFormat="1" applyFont="1" applyBorder="1"/>
    <xf numFmtId="49" fontId="15" fillId="0" borderId="5" xfId="0" applyNumberFormat="1" applyFont="1" applyBorder="1"/>
    <xf numFmtId="49" fontId="11" fillId="0" borderId="3" xfId="0" applyNumberFormat="1" applyFont="1" applyBorder="1"/>
    <xf numFmtId="49" fontId="11" fillId="0" borderId="11" xfId="0" applyNumberFormat="1" applyFont="1" applyBorder="1"/>
    <xf numFmtId="49" fontId="14" fillId="0" borderId="5" xfId="0" applyNumberFormat="1" applyFont="1" applyBorder="1"/>
    <xf numFmtId="49" fontId="11" fillId="0" borderId="5" xfId="0" applyNumberFormat="1" applyFont="1" applyBorder="1"/>
    <xf numFmtId="49" fontId="13" fillId="0" borderId="3" xfId="0" applyNumberFormat="1" applyFont="1" applyBorder="1"/>
    <xf numFmtId="49" fontId="11" fillId="0" borderId="2" xfId="0" applyNumberFormat="1" applyFont="1" applyBorder="1"/>
    <xf numFmtId="1" fontId="11" fillId="0" borderId="9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left" vertical="top"/>
    </xf>
    <xf numFmtId="49" fontId="12" fillId="0" borderId="14" xfId="0" applyNumberFormat="1" applyFont="1" applyBorder="1" applyAlignment="1">
      <alignment horizontal="left" vertical="top"/>
    </xf>
    <xf numFmtId="49" fontId="13" fillId="0" borderId="13" xfId="0" applyNumberFormat="1" applyFont="1" applyBorder="1"/>
    <xf numFmtId="1" fontId="11" fillId="0" borderId="10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/>
    </xf>
    <xf numFmtId="0" fontId="14" fillId="0" borderId="15" xfId="0" applyNumberFormat="1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vertical="top" wrapText="1"/>
    </xf>
    <xf numFmtId="0" fontId="4" fillId="0" borderId="8" xfId="0" applyFont="1" applyBorder="1"/>
    <xf numFmtId="1" fontId="11" fillId="0" borderId="2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14" fillId="0" borderId="3" xfId="0" applyFont="1" applyBorder="1"/>
    <xf numFmtId="1" fontId="11" fillId="0" borderId="11" xfId="0" applyNumberFormat="1" applyFont="1" applyBorder="1" applyAlignment="1">
      <alignment horizontal="center"/>
    </xf>
    <xf numFmtId="0" fontId="14" fillId="0" borderId="2" xfId="0" applyFont="1" applyBorder="1"/>
    <xf numFmtId="49" fontId="11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7" fillId="0" borderId="2" xfId="0" applyFont="1" applyBorder="1"/>
    <xf numFmtId="49" fontId="16" fillId="0" borderId="13" xfId="0" applyNumberFormat="1" applyFont="1" applyBorder="1"/>
    <xf numFmtId="49" fontId="16" fillId="0" borderId="13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/>
    </xf>
    <xf numFmtId="0" fontId="16" fillId="0" borderId="13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/>
    </xf>
    <xf numFmtId="0" fontId="0" fillId="0" borderId="4" xfId="0" applyBorder="1" applyAlignment="1"/>
    <xf numFmtId="49" fontId="13" fillId="0" borderId="14" xfId="0" applyNumberFormat="1" applyFont="1" applyBorder="1"/>
    <xf numFmtId="1" fontId="8" fillId="2" borderId="15" xfId="0" applyNumberFormat="1" applyFont="1" applyFill="1" applyBorder="1" applyAlignment="1">
      <alignment horizontal="center"/>
    </xf>
    <xf numFmtId="1" fontId="18" fillId="2" borderId="15" xfId="0" applyNumberFormat="1" applyFont="1" applyFill="1" applyBorder="1" applyAlignment="1">
      <alignment horizontal="center"/>
    </xf>
    <xf numFmtId="0" fontId="19" fillId="0" borderId="2" xfId="0" applyFont="1" applyBorder="1"/>
    <xf numFmtId="1" fontId="8" fillId="0" borderId="1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9" fontId="13" fillId="2" borderId="3" xfId="0" applyNumberFormat="1" applyFont="1" applyFill="1" applyBorder="1"/>
    <xf numFmtId="49" fontId="11" fillId="2" borderId="15" xfId="0" applyNumberFormat="1" applyFont="1" applyFill="1" applyBorder="1"/>
    <xf numFmtId="49" fontId="11" fillId="2" borderId="15" xfId="0" applyNumberFormat="1" applyFont="1" applyFill="1" applyBorder="1" applyAlignment="1">
      <alignment horizontal="center" vertical="center"/>
    </xf>
    <xf numFmtId="49" fontId="21" fillId="4" borderId="0" xfId="0" applyNumberFormat="1" applyFont="1" applyFill="1"/>
    <xf numFmtId="0" fontId="2" fillId="4" borderId="0" xfId="0" applyFont="1" applyFill="1"/>
    <xf numFmtId="49" fontId="3" fillId="0" borderId="0" xfId="0" applyNumberFormat="1" applyFont="1"/>
    <xf numFmtId="49" fontId="21" fillId="0" borderId="0" xfId="0" applyNumberFormat="1" applyFont="1"/>
    <xf numFmtId="49" fontId="2" fillId="4" borderId="0" xfId="0" applyNumberFormat="1" applyFont="1" applyFill="1"/>
    <xf numFmtId="44" fontId="11" fillId="4" borderId="0" xfId="1" applyFont="1" applyFill="1" applyAlignment="1">
      <alignment horizontal="right"/>
    </xf>
    <xf numFmtId="1" fontId="13" fillId="4" borderId="0" xfId="0" applyNumberFormat="1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2" fontId="13" fillId="4" borderId="0" xfId="0" applyNumberFormat="1" applyFont="1" applyFill="1" applyAlignment="1">
      <alignment horizontal="center"/>
    </xf>
    <xf numFmtId="49" fontId="2" fillId="0" borderId="0" xfId="0" applyNumberFormat="1" applyFont="1" applyFill="1"/>
    <xf numFmtId="0" fontId="2" fillId="0" borderId="0" xfId="0" applyFont="1" applyFill="1"/>
    <xf numFmtId="44" fontId="11" fillId="0" borderId="0" xfId="1" applyFont="1" applyFill="1" applyAlignment="1">
      <alignment horizontal="right"/>
    </xf>
    <xf numFmtId="49" fontId="17" fillId="3" borderId="14" xfId="0" applyNumberFormat="1" applyFont="1" applyFill="1" applyBorder="1" applyAlignment="1"/>
    <xf numFmtId="49" fontId="11" fillId="0" borderId="15" xfId="0" applyNumberFormat="1" applyFont="1" applyBorder="1" applyAlignment="1"/>
    <xf numFmtId="49" fontId="12" fillId="0" borderId="13" xfId="0" applyNumberFormat="1" applyFont="1" applyBorder="1" applyAlignment="1"/>
    <xf numFmtId="1" fontId="11" fillId="4" borderId="0" xfId="0" applyNumberFormat="1" applyFont="1" applyFill="1" applyAlignment="1">
      <alignment horizontal="right"/>
    </xf>
    <xf numFmtId="0" fontId="6" fillId="4" borderId="0" xfId="0" applyFont="1" applyFill="1"/>
    <xf numFmtId="44" fontId="6" fillId="4" borderId="0" xfId="1" applyFont="1" applyFill="1"/>
    <xf numFmtId="165" fontId="6" fillId="4" borderId="11" xfId="2" applyNumberFormat="1" applyFont="1" applyFill="1" applyBorder="1"/>
    <xf numFmtId="166" fontId="21" fillId="0" borderId="9" xfId="0" applyNumberFormat="1" applyFont="1" applyBorder="1"/>
    <xf numFmtId="166" fontId="22" fillId="4" borderId="0" xfId="0" applyNumberFormat="1" applyFont="1" applyFill="1"/>
    <xf numFmtId="49" fontId="18" fillId="4" borderId="0" xfId="0" applyNumberFormat="1" applyFont="1" applyFill="1"/>
    <xf numFmtId="166" fontId="11" fillId="4" borderId="0" xfId="0" applyNumberFormat="1" applyFont="1" applyFill="1" applyAlignment="1">
      <alignment horizontal="right"/>
    </xf>
    <xf numFmtId="14" fontId="23" fillId="0" borderId="4" xfId="0" applyNumberFormat="1" applyFont="1" applyBorder="1" applyAlignment="1">
      <alignment horizontal="left" vertical="top"/>
    </xf>
    <xf numFmtId="49" fontId="16" fillId="0" borderId="14" xfId="0" applyNumberFormat="1" applyFont="1" applyBorder="1" applyAlignment="1">
      <alignment horizontal="left" vertical="top"/>
    </xf>
    <xf numFmtId="49" fontId="16" fillId="0" borderId="14" xfId="0" applyNumberFormat="1" applyFont="1" applyBorder="1"/>
    <xf numFmtId="0" fontId="14" fillId="0" borderId="15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49" fontId="12" fillId="0" borderId="5" xfId="0" applyNumberFormat="1" applyFont="1" applyBorder="1" applyAlignment="1">
      <alignment horizontal="left" vertical="top"/>
    </xf>
    <xf numFmtId="49" fontId="12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0" fontId="2" fillId="0" borderId="2" xfId="0" applyFont="1" applyBorder="1" applyAlignment="1"/>
    <xf numFmtId="0" fontId="0" fillId="0" borderId="10" xfId="0" applyBorder="1"/>
    <xf numFmtId="49" fontId="2" fillId="0" borderId="2" xfId="0" applyNumberFormat="1" applyFont="1" applyBorder="1" applyAlignment="1"/>
    <xf numFmtId="0" fontId="0" fillId="0" borderId="9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0" fillId="0" borderId="9" xfId="0" applyBorder="1" applyAlignment="1"/>
    <xf numFmtId="0" fontId="0" fillId="0" borderId="10" xfId="0" applyBorder="1" applyAlignment="1"/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0" borderId="9" xfId="0" applyFont="1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0" borderId="5" xfId="0" applyFont="1" applyBorder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113" name="TextBox 112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r>
            <a:rPr lang="en-US" sz="8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Direct Loan Servicing-Regular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686360</xdr:rowOff>
    </xdr:to>
    <xdr:sp macro="" textlink="">
      <xdr:nvSpPr>
        <xdr:cNvPr id="114" name="TextBox 113"/>
        <xdr:cNvSpPr txBox="1"/>
      </xdr:nvSpPr>
      <xdr:spPr>
        <a:xfrm>
          <a:off x="2890558" y="40915257"/>
          <a:ext cx="527236" cy="6305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115" name="TextBox 114"/>
        <xdr:cNvSpPr txBox="1"/>
      </xdr:nvSpPr>
      <xdr:spPr>
        <a:xfrm>
          <a:off x="3452446" y="11223784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116" name="TextBox 115"/>
        <xdr:cNvSpPr txBox="1"/>
      </xdr:nvSpPr>
      <xdr:spPr>
        <a:xfrm>
          <a:off x="4153198" y="11190655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117" name="TextBox 116"/>
        <xdr:cNvSpPr txBox="1"/>
      </xdr:nvSpPr>
      <xdr:spPr>
        <a:xfrm>
          <a:off x="4946773" y="11194371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700367</xdr:rowOff>
    </xdr:to>
    <xdr:sp macro="" textlink="">
      <xdr:nvSpPr>
        <xdr:cNvPr id="118" name="TextBox 117"/>
        <xdr:cNvSpPr txBox="1"/>
      </xdr:nvSpPr>
      <xdr:spPr>
        <a:xfrm>
          <a:off x="5952314" y="40871661"/>
          <a:ext cx="787378" cy="688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119" name="TextBox 118"/>
        <xdr:cNvSpPr txBox="1"/>
      </xdr:nvSpPr>
      <xdr:spPr>
        <a:xfrm>
          <a:off x="6836752" y="11190656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120" name="TextBox 119"/>
        <xdr:cNvSpPr txBox="1"/>
      </xdr:nvSpPr>
      <xdr:spPr>
        <a:xfrm>
          <a:off x="7667625" y="11185281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121" name="TextBox 120"/>
        <xdr:cNvSpPr txBox="1"/>
      </xdr:nvSpPr>
      <xdr:spPr>
        <a:xfrm>
          <a:off x="8537332" y="11290056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11</xdr:col>
      <xdr:colOff>0</xdr:colOff>
      <xdr:row>3</xdr:row>
      <xdr:rowOff>372241</xdr:rowOff>
    </xdr:to>
    <xdr:sp macro="" textlink="">
      <xdr:nvSpPr>
        <xdr:cNvPr id="122" name="TextBox 121"/>
        <xdr:cNvSpPr txBox="1"/>
      </xdr:nvSpPr>
      <xdr:spPr>
        <a:xfrm>
          <a:off x="9417269" y="1425028"/>
          <a:ext cx="1651438" cy="3595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437932</xdr:rowOff>
    </xdr:from>
    <xdr:to>
      <xdr:col>9</xdr:col>
      <xdr:colOff>745435</xdr:colOff>
      <xdr:row>3</xdr:row>
      <xdr:rowOff>678794</xdr:rowOff>
    </xdr:to>
    <xdr:sp macro="" textlink="">
      <xdr:nvSpPr>
        <xdr:cNvPr id="123" name="TextBox 122"/>
        <xdr:cNvSpPr txBox="1"/>
      </xdr:nvSpPr>
      <xdr:spPr>
        <a:xfrm>
          <a:off x="9473591" y="1850260"/>
          <a:ext cx="676413" cy="240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405086</xdr:rowOff>
    </xdr:from>
    <xdr:to>
      <xdr:col>10</xdr:col>
      <xdr:colOff>704021</xdr:colOff>
      <xdr:row>3</xdr:row>
      <xdr:rowOff>733535</xdr:rowOff>
    </xdr:to>
    <xdr:sp macro="" textlink="">
      <xdr:nvSpPr>
        <xdr:cNvPr id="124" name="TextBox 123"/>
        <xdr:cNvSpPr txBox="1"/>
      </xdr:nvSpPr>
      <xdr:spPr>
        <a:xfrm>
          <a:off x="10330412" y="1817414"/>
          <a:ext cx="621195" cy="328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125" name="TextBox 124"/>
        <xdr:cNvSpPr txBox="1"/>
      </xdr:nvSpPr>
      <xdr:spPr>
        <a:xfrm>
          <a:off x="5946065" y="10927522"/>
          <a:ext cx="490351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26" name="TextBox 125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0</xdr:row>
      <xdr:rowOff>85480</xdr:rowOff>
    </xdr:from>
    <xdr:to>
      <xdr:col>9</xdr:col>
      <xdr:colOff>234462</xdr:colOff>
      <xdr:row>0</xdr:row>
      <xdr:rowOff>439615</xdr:rowOff>
    </xdr:to>
    <xdr:sp macro="" textlink="">
      <xdr:nvSpPr>
        <xdr:cNvPr id="127" name="TextBox 126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128" name="TextBox 127"/>
        <xdr:cNvSpPr txBox="1"/>
      </xdr:nvSpPr>
      <xdr:spPr>
        <a:xfrm>
          <a:off x="5939692" y="9793654"/>
          <a:ext cx="1331058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9</xdr:col>
      <xdr:colOff>739008</xdr:colOff>
      <xdr:row>2</xdr:row>
      <xdr:rowOff>6956</xdr:rowOff>
    </xdr:to>
    <xdr:sp macro="" textlink="">
      <xdr:nvSpPr>
        <xdr:cNvPr id="129" name="TextBox 128"/>
        <xdr:cNvSpPr txBox="1"/>
      </xdr:nvSpPr>
      <xdr:spPr>
        <a:xfrm>
          <a:off x="7672635" y="669108"/>
          <a:ext cx="2427149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Direct Loan Servicing-Regular</a:t>
          </a:r>
        </a:p>
      </xdr:txBody>
    </xdr:sp>
    <xdr:clientData/>
  </xdr:twoCellAnchor>
  <xdr:twoCellAnchor>
    <xdr:from>
      <xdr:col>9</xdr:col>
      <xdr:colOff>762000</xdr:colOff>
      <xdr:row>0</xdr:row>
      <xdr:rowOff>146539</xdr:rowOff>
    </xdr:from>
    <xdr:to>
      <xdr:col>10</xdr:col>
      <xdr:colOff>747346</xdr:colOff>
      <xdr:row>0</xdr:row>
      <xdr:rowOff>468923</xdr:rowOff>
    </xdr:to>
    <xdr:sp macro="" textlink="">
      <xdr:nvSpPr>
        <xdr:cNvPr id="130" name="TextBox 129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1</a:t>
          </a: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203" name="TextBox 202"/>
        <xdr:cNvSpPr txBox="1"/>
      </xdr:nvSpPr>
      <xdr:spPr>
        <a:xfrm>
          <a:off x="5939692" y="30118538"/>
          <a:ext cx="1331058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70" name="TextBox 69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71" name="TextBox 70"/>
        <xdr:cNvSpPr txBox="1"/>
      </xdr:nvSpPr>
      <xdr:spPr>
        <a:xfrm>
          <a:off x="2895601" y="1465508"/>
          <a:ext cx="523874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72" name="TextBox 71"/>
        <xdr:cNvSpPr txBox="1"/>
      </xdr:nvSpPr>
      <xdr:spPr>
        <a:xfrm>
          <a:off x="3457575" y="146725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3" name="TextBox 72"/>
        <xdr:cNvSpPr txBox="1"/>
      </xdr:nvSpPr>
      <xdr:spPr>
        <a:xfrm>
          <a:off x="4157594" y="1434124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74" name="TextBox 73"/>
        <xdr:cNvSpPr txBox="1"/>
      </xdr:nvSpPr>
      <xdr:spPr>
        <a:xfrm>
          <a:off x="4948971" y="1437840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928077</xdr:rowOff>
    </xdr:to>
    <xdr:sp macro="" textlink="">
      <xdr:nvSpPr>
        <xdr:cNvPr id="75" name="TextBox 74"/>
        <xdr:cNvSpPr txBox="1"/>
      </xdr:nvSpPr>
      <xdr:spPr>
        <a:xfrm>
          <a:off x="5951193" y="1421912"/>
          <a:ext cx="787378" cy="753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76" name="TextBox 75"/>
        <xdr:cNvSpPr txBox="1"/>
      </xdr:nvSpPr>
      <xdr:spPr>
        <a:xfrm>
          <a:off x="6848475" y="1434125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77" name="TextBox 76"/>
        <xdr:cNvSpPr txBox="1"/>
      </xdr:nvSpPr>
      <xdr:spPr>
        <a:xfrm>
          <a:off x="7677150" y="1428750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78" name="TextBox 77"/>
        <xdr:cNvSpPr txBox="1"/>
      </xdr:nvSpPr>
      <xdr:spPr>
        <a:xfrm>
          <a:off x="8553451" y="1533525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79" name="TextBox 78"/>
        <xdr:cNvSpPr txBox="1"/>
      </xdr:nvSpPr>
      <xdr:spPr>
        <a:xfrm>
          <a:off x="9413875" y="1422400"/>
          <a:ext cx="1609725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80" name="TextBox 79"/>
        <xdr:cNvSpPr txBox="1"/>
      </xdr:nvSpPr>
      <xdr:spPr>
        <a:xfrm>
          <a:off x="9470197" y="192046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81" name="TextBox 80"/>
        <xdr:cNvSpPr txBox="1"/>
      </xdr:nvSpPr>
      <xdr:spPr>
        <a:xfrm>
          <a:off x="10331726" y="1885951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82" name="TextBox 81"/>
        <xdr:cNvSpPr txBox="1"/>
      </xdr:nvSpPr>
      <xdr:spPr>
        <a:xfrm>
          <a:off x="5951194" y="1173922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83" name="TextBox 82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85480</xdr:rowOff>
    </xdr:from>
    <xdr:to>
      <xdr:col>10</xdr:col>
      <xdr:colOff>587375</xdr:colOff>
      <xdr:row>0</xdr:row>
      <xdr:rowOff>603250</xdr:rowOff>
    </xdr:to>
    <xdr:sp macro="" textlink="">
      <xdr:nvSpPr>
        <xdr:cNvPr id="84" name="TextBox 83"/>
        <xdr:cNvSpPr txBox="1"/>
      </xdr:nvSpPr>
      <xdr:spPr>
        <a:xfrm>
          <a:off x="7678372" y="85480"/>
          <a:ext cx="3157903" cy="517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LM &amp; LS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85" name="TextBox 84"/>
        <xdr:cNvSpPr txBox="1"/>
      </xdr:nvSpPr>
      <xdr:spPr>
        <a:xfrm>
          <a:off x="5944821" y="48846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10</xdr:col>
      <xdr:colOff>732692</xdr:colOff>
      <xdr:row>1</xdr:row>
      <xdr:rowOff>488461</xdr:rowOff>
    </xdr:to>
    <xdr:sp macro="" textlink="">
      <xdr:nvSpPr>
        <xdr:cNvPr id="86" name="TextBox 85"/>
        <xdr:cNvSpPr txBox="1"/>
      </xdr:nvSpPr>
      <xdr:spPr>
        <a:xfrm>
          <a:off x="7715005" y="669436"/>
          <a:ext cx="3266587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50</xdr:row>
      <xdr:rowOff>38101</xdr:rowOff>
    </xdr:from>
    <xdr:to>
      <xdr:col>0</xdr:col>
      <xdr:colOff>2613270</xdr:colOff>
      <xdr:row>50</xdr:row>
      <xdr:rowOff>635000</xdr:rowOff>
    </xdr:to>
    <xdr:sp macro="" textlink="">
      <xdr:nvSpPr>
        <xdr:cNvPr id="87" name="TextBox 86"/>
        <xdr:cNvSpPr txBox="1"/>
      </xdr:nvSpPr>
      <xdr:spPr>
        <a:xfrm>
          <a:off x="85482" y="11134726"/>
          <a:ext cx="2527788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50</xdr:row>
      <xdr:rowOff>55808</xdr:rowOff>
    </xdr:from>
    <xdr:to>
      <xdr:col>2</xdr:col>
      <xdr:colOff>0</xdr:colOff>
      <xdr:row>50</xdr:row>
      <xdr:rowOff>964711</xdr:rowOff>
    </xdr:to>
    <xdr:sp macro="" textlink="">
      <xdr:nvSpPr>
        <xdr:cNvPr id="88" name="TextBox 87"/>
        <xdr:cNvSpPr txBox="1"/>
      </xdr:nvSpPr>
      <xdr:spPr>
        <a:xfrm>
          <a:off x="2895601" y="11152433"/>
          <a:ext cx="523874" cy="6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50</xdr:row>
      <xdr:rowOff>57553</xdr:rowOff>
    </xdr:from>
    <xdr:to>
      <xdr:col>2</xdr:col>
      <xdr:colOff>571499</xdr:colOff>
      <xdr:row>50</xdr:row>
      <xdr:rowOff>952500</xdr:rowOff>
    </xdr:to>
    <xdr:sp macro="" textlink="">
      <xdr:nvSpPr>
        <xdr:cNvPr id="89" name="TextBox 88"/>
        <xdr:cNvSpPr txBox="1"/>
      </xdr:nvSpPr>
      <xdr:spPr>
        <a:xfrm>
          <a:off x="3457575" y="11154178"/>
          <a:ext cx="533399" cy="647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50</xdr:row>
      <xdr:rowOff>24424</xdr:rowOff>
    </xdr:from>
    <xdr:to>
      <xdr:col>3</xdr:col>
      <xdr:colOff>759240</xdr:colOff>
      <xdr:row>50</xdr:row>
      <xdr:rowOff>940290</xdr:rowOff>
    </xdr:to>
    <xdr:sp macro="" textlink="">
      <xdr:nvSpPr>
        <xdr:cNvPr id="90" name="TextBox 89"/>
        <xdr:cNvSpPr txBox="1"/>
      </xdr:nvSpPr>
      <xdr:spPr>
        <a:xfrm>
          <a:off x="4157594" y="11121049"/>
          <a:ext cx="621196" cy="677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50</xdr:row>
      <xdr:rowOff>28140</xdr:rowOff>
    </xdr:from>
    <xdr:to>
      <xdr:col>4</xdr:col>
      <xdr:colOff>913457</xdr:colOff>
      <xdr:row>50</xdr:row>
      <xdr:rowOff>891443</xdr:rowOff>
    </xdr:to>
    <xdr:sp macro="" textlink="">
      <xdr:nvSpPr>
        <xdr:cNvPr id="91" name="TextBox 90"/>
        <xdr:cNvSpPr txBox="1"/>
      </xdr:nvSpPr>
      <xdr:spPr>
        <a:xfrm>
          <a:off x="4948971" y="11124765"/>
          <a:ext cx="831761" cy="672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50</xdr:row>
      <xdr:rowOff>12212</xdr:rowOff>
    </xdr:from>
    <xdr:to>
      <xdr:col>5</xdr:col>
      <xdr:colOff>842596</xdr:colOff>
      <xdr:row>50</xdr:row>
      <xdr:rowOff>928077</xdr:rowOff>
    </xdr:to>
    <xdr:sp macro="" textlink="">
      <xdr:nvSpPr>
        <xdr:cNvPr id="92" name="TextBox 91"/>
        <xdr:cNvSpPr txBox="1"/>
      </xdr:nvSpPr>
      <xdr:spPr>
        <a:xfrm>
          <a:off x="5951193" y="11108837"/>
          <a:ext cx="787378" cy="696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50</xdr:row>
      <xdr:rowOff>24424</xdr:rowOff>
    </xdr:from>
    <xdr:to>
      <xdr:col>6</xdr:col>
      <xdr:colOff>742951</xdr:colOff>
      <xdr:row>50</xdr:row>
      <xdr:rowOff>928078</xdr:rowOff>
    </xdr:to>
    <xdr:sp macro="" textlink="">
      <xdr:nvSpPr>
        <xdr:cNvPr id="93" name="TextBox 92"/>
        <xdr:cNvSpPr txBox="1"/>
      </xdr:nvSpPr>
      <xdr:spPr>
        <a:xfrm>
          <a:off x="6848475" y="11121049"/>
          <a:ext cx="676276" cy="684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50</xdr:row>
      <xdr:rowOff>19050</xdr:rowOff>
    </xdr:from>
    <xdr:to>
      <xdr:col>7</xdr:col>
      <xdr:colOff>809625</xdr:colOff>
      <xdr:row>50</xdr:row>
      <xdr:rowOff>1025769</xdr:rowOff>
    </xdr:to>
    <xdr:sp macro="" textlink="">
      <xdr:nvSpPr>
        <xdr:cNvPr id="94" name="TextBox 93"/>
        <xdr:cNvSpPr txBox="1"/>
      </xdr:nvSpPr>
      <xdr:spPr>
        <a:xfrm>
          <a:off x="7677150" y="11115675"/>
          <a:ext cx="762000" cy="682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50</xdr:row>
      <xdr:rowOff>123825</xdr:rowOff>
    </xdr:from>
    <xdr:to>
      <xdr:col>8</xdr:col>
      <xdr:colOff>800101</xdr:colOff>
      <xdr:row>50</xdr:row>
      <xdr:rowOff>1037980</xdr:rowOff>
    </xdr:to>
    <xdr:sp macro="" textlink="">
      <xdr:nvSpPr>
        <xdr:cNvPr id="95" name="TextBox 94"/>
        <xdr:cNvSpPr txBox="1"/>
      </xdr:nvSpPr>
      <xdr:spPr>
        <a:xfrm>
          <a:off x="8553451" y="11220450"/>
          <a:ext cx="762000" cy="580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12700</xdr:rowOff>
    </xdr:from>
    <xdr:to>
      <xdr:col>10</xdr:col>
      <xdr:colOff>787400</xdr:colOff>
      <xdr:row>50</xdr:row>
      <xdr:rowOff>419100</xdr:rowOff>
    </xdr:to>
    <xdr:sp macro="" textlink="">
      <xdr:nvSpPr>
        <xdr:cNvPr id="96" name="TextBox 95"/>
        <xdr:cNvSpPr txBox="1"/>
      </xdr:nvSpPr>
      <xdr:spPr>
        <a:xfrm>
          <a:off x="9401175" y="11109325"/>
          <a:ext cx="1635125" cy="40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50</xdr:row>
      <xdr:rowOff>510762</xdr:rowOff>
    </xdr:from>
    <xdr:to>
      <xdr:col>9</xdr:col>
      <xdr:colOff>745435</xdr:colOff>
      <xdr:row>50</xdr:row>
      <xdr:rowOff>1050192</xdr:rowOff>
    </xdr:to>
    <xdr:sp macro="" textlink="">
      <xdr:nvSpPr>
        <xdr:cNvPr id="97" name="TextBox 96"/>
        <xdr:cNvSpPr txBox="1"/>
      </xdr:nvSpPr>
      <xdr:spPr>
        <a:xfrm>
          <a:off x="9470197" y="11607387"/>
          <a:ext cx="676413" cy="19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50</xdr:row>
      <xdr:rowOff>476251</xdr:rowOff>
    </xdr:from>
    <xdr:to>
      <xdr:col>10</xdr:col>
      <xdr:colOff>704021</xdr:colOff>
      <xdr:row>50</xdr:row>
      <xdr:rowOff>1050193</xdr:rowOff>
    </xdr:to>
    <xdr:sp macro="" textlink="">
      <xdr:nvSpPr>
        <xdr:cNvPr id="98" name="TextBox 97"/>
        <xdr:cNvSpPr txBox="1"/>
      </xdr:nvSpPr>
      <xdr:spPr>
        <a:xfrm>
          <a:off x="10331726" y="11572876"/>
          <a:ext cx="621195" cy="2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49</xdr:row>
      <xdr:rowOff>69022</xdr:rowOff>
    </xdr:from>
    <xdr:to>
      <xdr:col>10</xdr:col>
      <xdr:colOff>621197</xdr:colOff>
      <xdr:row>49</xdr:row>
      <xdr:rowOff>342900</xdr:rowOff>
    </xdr:to>
    <xdr:sp macro="" textlink="">
      <xdr:nvSpPr>
        <xdr:cNvPr id="99" name="TextBox 98"/>
        <xdr:cNvSpPr txBox="1"/>
      </xdr:nvSpPr>
      <xdr:spPr>
        <a:xfrm>
          <a:off x="5951194" y="10794172"/>
          <a:ext cx="4918903" cy="27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76200</xdr:colOff>
      <xdr:row>47</xdr:row>
      <xdr:rowOff>95250</xdr:rowOff>
    </xdr:from>
    <xdr:to>
      <xdr:col>4</xdr:col>
      <xdr:colOff>942975</xdr:colOff>
      <xdr:row>48</xdr:row>
      <xdr:rowOff>390525</xdr:rowOff>
    </xdr:to>
    <xdr:sp macro="" textlink="">
      <xdr:nvSpPr>
        <xdr:cNvPr id="100" name="TextBox 99"/>
        <xdr:cNvSpPr txBox="1"/>
      </xdr:nvSpPr>
      <xdr:spPr>
        <a:xfrm>
          <a:off x="76200" y="10086975"/>
          <a:ext cx="57340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47</xdr:row>
      <xdr:rowOff>85480</xdr:rowOff>
    </xdr:from>
    <xdr:to>
      <xdr:col>8</xdr:col>
      <xdr:colOff>793750</xdr:colOff>
      <xdr:row>47</xdr:row>
      <xdr:rowOff>500673</xdr:rowOff>
    </xdr:to>
    <xdr:sp macro="" textlink="">
      <xdr:nvSpPr>
        <xdr:cNvPr id="101" name="TextBox 100"/>
        <xdr:cNvSpPr txBox="1"/>
      </xdr:nvSpPr>
      <xdr:spPr>
        <a:xfrm>
          <a:off x="7678373" y="10077205"/>
          <a:ext cx="1630727" cy="39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</a:t>
          </a:r>
        </a:p>
      </xdr:txBody>
    </xdr:sp>
    <xdr:clientData/>
  </xdr:twoCellAnchor>
  <xdr:twoCellAnchor>
    <xdr:from>
      <xdr:col>5</xdr:col>
      <xdr:colOff>48846</xdr:colOff>
      <xdr:row>47</xdr:row>
      <xdr:rowOff>48846</xdr:rowOff>
    </xdr:from>
    <xdr:to>
      <xdr:col>6</xdr:col>
      <xdr:colOff>500673</xdr:colOff>
      <xdr:row>47</xdr:row>
      <xdr:rowOff>390769</xdr:rowOff>
    </xdr:to>
    <xdr:sp macro="" textlink="">
      <xdr:nvSpPr>
        <xdr:cNvPr id="102" name="TextBox 101"/>
        <xdr:cNvSpPr txBox="1"/>
      </xdr:nvSpPr>
      <xdr:spPr>
        <a:xfrm>
          <a:off x="5944821" y="10040571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48</xdr:row>
      <xdr:rowOff>12211</xdr:rowOff>
    </xdr:from>
    <xdr:to>
      <xdr:col>10</xdr:col>
      <xdr:colOff>732692</xdr:colOff>
      <xdr:row>48</xdr:row>
      <xdr:rowOff>488461</xdr:rowOff>
    </xdr:to>
    <xdr:sp macro="" textlink="">
      <xdr:nvSpPr>
        <xdr:cNvPr id="103" name="TextBox 102"/>
        <xdr:cNvSpPr txBox="1"/>
      </xdr:nvSpPr>
      <xdr:spPr>
        <a:xfrm>
          <a:off x="7715005" y="10489711"/>
          <a:ext cx="3266587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84"/>
  <sheetViews>
    <sheetView tabSelected="1" zoomScale="77" zoomScaleNormal="77" zoomScalePageLayoutView="62" workbookViewId="0">
      <selection activeCell="F2" sqref="F2"/>
    </sheetView>
  </sheetViews>
  <sheetFormatPr defaultRowHeight="15"/>
  <cols>
    <col min="1" max="1" width="43.140625" style="2" customWidth="1"/>
    <col min="2" max="2" width="7.5703125" style="1" customWidth="1"/>
    <col min="3" max="3" width="8.7109375" style="1" customWidth="1"/>
    <col min="4" max="4" width="12.85546875" style="1" customWidth="1"/>
    <col min="5" max="5" width="15.4257812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2" ht="51.75" customHeight="1">
      <c r="A1" s="153"/>
      <c r="B1" s="154"/>
      <c r="C1" s="154"/>
      <c r="D1" s="154"/>
      <c r="E1" s="152"/>
      <c r="F1" s="151"/>
      <c r="G1" s="152"/>
      <c r="H1" s="151"/>
      <c r="I1" s="158"/>
      <c r="J1" s="158"/>
      <c r="K1" s="159"/>
    </row>
    <row r="2" spans="1:12" ht="35.25" customHeight="1">
      <c r="A2" s="155"/>
      <c r="B2" s="156"/>
      <c r="C2" s="156"/>
      <c r="D2" s="156"/>
      <c r="E2" s="157"/>
      <c r="F2" s="15" t="s">
        <v>87</v>
      </c>
      <c r="G2" s="105"/>
      <c r="H2" s="35"/>
      <c r="I2" s="36"/>
      <c r="J2" s="36"/>
      <c r="K2" s="138">
        <v>40339</v>
      </c>
    </row>
    <row r="3" spans="1:12" ht="24" customHeight="1">
      <c r="A3" s="21"/>
      <c r="B3" s="3"/>
      <c r="C3" s="23"/>
      <c r="D3" s="24"/>
      <c r="E3" s="23"/>
      <c r="F3" s="31"/>
      <c r="G3" s="32"/>
      <c r="H3" s="32"/>
      <c r="I3" s="32"/>
      <c r="J3" s="32"/>
      <c r="K3" s="33"/>
      <c r="L3" s="7"/>
    </row>
    <row r="4" spans="1:12" ht="60" customHeight="1">
      <c r="A4" s="82"/>
      <c r="B4" s="3"/>
      <c r="C4" s="83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3.5" customHeight="1">
      <c r="A5" s="129" t="s">
        <v>26</v>
      </c>
      <c r="B5" s="42"/>
      <c r="C5" s="44"/>
      <c r="D5" s="89" t="s">
        <v>28</v>
      </c>
      <c r="E5" s="98">
        <v>765.20299999999997</v>
      </c>
      <c r="F5" s="46"/>
      <c r="G5" s="50"/>
      <c r="H5" s="46"/>
      <c r="I5" s="53">
        <v>20</v>
      </c>
      <c r="J5" s="53"/>
      <c r="K5" s="53"/>
    </row>
    <row r="6" spans="1:12" s="25" customFormat="1" ht="13.5" customHeight="1">
      <c r="A6" s="127" t="s">
        <v>27</v>
      </c>
      <c r="B6" s="43"/>
      <c r="C6" s="43"/>
      <c r="D6" s="91" t="s">
        <v>7</v>
      </c>
      <c r="E6" s="99">
        <v>766.20399999999995</v>
      </c>
      <c r="F6" s="49">
        <v>14</v>
      </c>
      <c r="G6" s="51">
        <v>1</v>
      </c>
      <c r="H6" s="49">
        <f>SUM(F6*G6)</f>
        <v>14</v>
      </c>
      <c r="I6" s="81">
        <f>SUM(I5/60)</f>
        <v>0.33333333333333331</v>
      </c>
      <c r="J6" s="51"/>
      <c r="K6" s="49">
        <f>SUM(H6*I6)</f>
        <v>4.6666666666666661</v>
      </c>
    </row>
    <row r="7" spans="1:12" s="25" customFormat="1" ht="13.5" customHeight="1">
      <c r="A7" s="128" t="s">
        <v>10</v>
      </c>
      <c r="B7" s="41"/>
      <c r="C7" s="41"/>
      <c r="D7" s="141" t="s">
        <v>86</v>
      </c>
      <c r="E7" s="100"/>
      <c r="F7" s="48"/>
      <c r="G7" s="52"/>
      <c r="H7" s="48"/>
      <c r="I7" s="52"/>
      <c r="J7" s="52"/>
      <c r="K7" s="52"/>
    </row>
    <row r="8" spans="1:12" s="25" customFormat="1" ht="13.5" customHeight="1">
      <c r="A8" s="75" t="s">
        <v>29</v>
      </c>
      <c r="B8" s="42"/>
      <c r="C8" s="72"/>
      <c r="D8" s="89" t="s">
        <v>31</v>
      </c>
      <c r="E8" s="101">
        <v>765.20500000000004</v>
      </c>
      <c r="F8" s="46"/>
      <c r="G8" s="53"/>
      <c r="H8" s="46"/>
      <c r="I8" s="53">
        <v>30</v>
      </c>
      <c r="J8" s="53"/>
      <c r="K8" s="53"/>
    </row>
    <row r="9" spans="1:12" s="25" customFormat="1" ht="13.5" customHeight="1">
      <c r="A9" s="76" t="s">
        <v>30</v>
      </c>
      <c r="B9" s="43"/>
      <c r="C9" s="70"/>
      <c r="D9" s="91" t="s">
        <v>7</v>
      </c>
      <c r="E9" s="101">
        <v>765.20600000000002</v>
      </c>
      <c r="F9" s="110">
        <v>224</v>
      </c>
      <c r="G9" s="51">
        <v>0.67</v>
      </c>
      <c r="H9" s="49">
        <f>SUM(F9*G9)</f>
        <v>150.08000000000001</v>
      </c>
      <c r="I9" s="81">
        <f>SUM(I8/60)</f>
        <v>0.5</v>
      </c>
      <c r="J9" s="51"/>
      <c r="K9" s="49">
        <f>SUM(H9*I9)</f>
        <v>75.040000000000006</v>
      </c>
    </row>
    <row r="10" spans="1:12" s="25" customFormat="1" ht="13.5" customHeight="1">
      <c r="A10" s="41" t="s">
        <v>10</v>
      </c>
      <c r="B10" s="43"/>
      <c r="C10" s="70"/>
      <c r="D10" s="90"/>
      <c r="E10" s="102"/>
      <c r="F10" s="45"/>
      <c r="G10" s="45"/>
      <c r="H10" s="45"/>
      <c r="I10" s="45"/>
      <c r="J10" s="51"/>
      <c r="K10" s="45"/>
    </row>
    <row r="11" spans="1:12" s="25" customFormat="1" ht="13.5" customHeight="1">
      <c r="A11" s="75" t="s">
        <v>32</v>
      </c>
      <c r="B11" s="42"/>
      <c r="C11" s="42"/>
      <c r="D11" s="89" t="s">
        <v>33</v>
      </c>
      <c r="E11" s="98" t="s">
        <v>51</v>
      </c>
      <c r="F11" s="46"/>
      <c r="G11" s="53"/>
      <c r="H11" s="46"/>
      <c r="I11" s="53">
        <v>10</v>
      </c>
      <c r="J11" s="53"/>
      <c r="K11" s="26"/>
    </row>
    <row r="12" spans="1:12" s="25" customFormat="1" ht="13.5" customHeight="1">
      <c r="A12" s="41" t="s">
        <v>10</v>
      </c>
      <c r="B12" s="43"/>
      <c r="C12" s="43"/>
      <c r="D12" s="91" t="s">
        <v>7</v>
      </c>
      <c r="E12" s="99"/>
      <c r="F12" s="110">
        <v>12</v>
      </c>
      <c r="G12" s="51">
        <v>1</v>
      </c>
      <c r="H12" s="48">
        <f>SUM(F12*G12)</f>
        <v>12</v>
      </c>
      <c r="I12" s="81">
        <f>SUM(I11/60)</f>
        <v>0.16666666666666666</v>
      </c>
      <c r="J12" s="51"/>
      <c r="K12" s="29">
        <f>SUM(H12*I12)</f>
        <v>2</v>
      </c>
    </row>
    <row r="13" spans="1:12" s="25" customFormat="1" ht="13.5" customHeight="1">
      <c r="A13" s="75" t="s">
        <v>34</v>
      </c>
      <c r="B13" s="42"/>
      <c r="C13" s="72"/>
      <c r="D13" s="89" t="s">
        <v>39</v>
      </c>
      <c r="E13" s="103" t="s">
        <v>52</v>
      </c>
      <c r="F13" s="84"/>
      <c r="G13" s="53"/>
      <c r="H13" s="46"/>
      <c r="I13" s="53">
        <v>15</v>
      </c>
      <c r="J13" s="53"/>
      <c r="K13" s="53"/>
    </row>
    <row r="14" spans="1:12" s="25" customFormat="1" ht="13.5" customHeight="1">
      <c r="A14" s="139" t="s">
        <v>35</v>
      </c>
      <c r="B14" s="43"/>
      <c r="C14" s="70"/>
      <c r="D14" s="91" t="s">
        <v>7</v>
      </c>
      <c r="E14" s="102"/>
      <c r="F14" s="111">
        <v>10</v>
      </c>
      <c r="G14" s="51">
        <v>1</v>
      </c>
      <c r="H14" s="49">
        <f t="shared" ref="H14" si="0">SUM(F14*G14)</f>
        <v>10</v>
      </c>
      <c r="I14" s="81">
        <f>SUM(I13/60)</f>
        <v>0.25</v>
      </c>
      <c r="J14" s="51"/>
      <c r="K14" s="49">
        <f>SUM(H14*I14)</f>
        <v>2.5</v>
      </c>
    </row>
    <row r="15" spans="1:12" s="25" customFormat="1" ht="13.5" customHeight="1">
      <c r="A15" s="41" t="s">
        <v>10</v>
      </c>
      <c r="B15" s="43"/>
      <c r="C15" s="70"/>
      <c r="D15" s="90"/>
      <c r="E15" s="102"/>
      <c r="G15" s="45"/>
      <c r="H15" s="45"/>
      <c r="I15" s="45"/>
      <c r="J15" s="45"/>
      <c r="K15" s="45"/>
    </row>
    <row r="16" spans="1:12" s="25" customFormat="1" ht="13.5" customHeight="1">
      <c r="A16" s="75" t="s">
        <v>34</v>
      </c>
      <c r="B16" s="42"/>
      <c r="C16" s="42"/>
      <c r="D16" s="91" t="s">
        <v>39</v>
      </c>
      <c r="E16" s="103" t="s">
        <v>52</v>
      </c>
      <c r="F16" s="46"/>
      <c r="G16" s="53"/>
      <c r="H16" s="46"/>
      <c r="I16" s="53">
        <v>15</v>
      </c>
      <c r="J16" s="53"/>
      <c r="K16" s="26"/>
    </row>
    <row r="17" spans="1:11" s="25" customFormat="1" ht="13.5" customHeight="1">
      <c r="A17" s="140" t="s">
        <v>36</v>
      </c>
      <c r="B17" s="43"/>
      <c r="C17" s="43"/>
      <c r="D17" s="91" t="s">
        <v>7</v>
      </c>
      <c r="E17" s="99"/>
      <c r="F17" s="110">
        <v>10</v>
      </c>
      <c r="G17" s="51">
        <v>1</v>
      </c>
      <c r="H17" s="49">
        <f>SUM(F17*G17)</f>
        <v>10</v>
      </c>
      <c r="I17" s="81">
        <f>SUM(I16/60)</f>
        <v>0.25</v>
      </c>
      <c r="J17" s="51"/>
      <c r="K17" s="29">
        <f>SUM(H17*I17)</f>
        <v>2.5</v>
      </c>
    </row>
    <row r="18" spans="1:11" s="25" customFormat="1" ht="13.5" customHeight="1">
      <c r="A18" s="41" t="s">
        <v>10</v>
      </c>
      <c r="B18" s="41"/>
      <c r="C18" s="41"/>
      <c r="D18" s="92"/>
      <c r="E18" s="100"/>
      <c r="F18" s="48"/>
      <c r="G18" s="52"/>
      <c r="H18" s="48"/>
      <c r="I18" s="52"/>
      <c r="J18" s="52"/>
      <c r="K18" s="28"/>
    </row>
    <row r="19" spans="1:11" s="25" customFormat="1" ht="13.5" customHeight="1">
      <c r="A19" s="146" t="s">
        <v>37</v>
      </c>
      <c r="B19" s="42"/>
      <c r="C19" s="42"/>
      <c r="D19" s="147" t="s">
        <v>38</v>
      </c>
      <c r="E19" s="98" t="s">
        <v>53</v>
      </c>
      <c r="F19" s="46"/>
      <c r="G19" s="148"/>
      <c r="H19" s="46"/>
      <c r="I19" s="148">
        <v>20</v>
      </c>
      <c r="J19" s="53"/>
      <c r="K19" s="26"/>
    </row>
    <row r="20" spans="1:11" s="144" customFormat="1" ht="13.5" customHeight="1">
      <c r="A20" s="145"/>
      <c r="B20" s="43"/>
      <c r="C20" s="43"/>
      <c r="D20" s="142" t="s">
        <v>7</v>
      </c>
      <c r="E20" s="99"/>
      <c r="F20" s="49"/>
      <c r="G20" s="143"/>
      <c r="H20" s="49"/>
      <c r="I20" s="143"/>
      <c r="J20" s="51"/>
      <c r="K20" s="27"/>
    </row>
    <row r="21" spans="1:11" s="25" customFormat="1" ht="13.5" customHeight="1">
      <c r="A21" s="67" t="s">
        <v>10</v>
      </c>
      <c r="B21" s="41"/>
      <c r="C21" s="41"/>
      <c r="D21" s="141" t="s">
        <v>86</v>
      </c>
      <c r="E21" s="100"/>
      <c r="F21" s="48">
        <v>13</v>
      </c>
      <c r="G21" s="149">
        <v>1</v>
      </c>
      <c r="H21" s="48">
        <f>SUM(F21*G21)</f>
        <v>13</v>
      </c>
      <c r="I21" s="150">
        <f>SUM(I19/60)</f>
        <v>0.33333333333333331</v>
      </c>
      <c r="J21" s="52"/>
      <c r="K21" s="74">
        <f>SUM(H21*I21)</f>
        <v>4.333333333333333</v>
      </c>
    </row>
    <row r="22" spans="1:11" s="25" customFormat="1" ht="13.5" customHeight="1">
      <c r="A22" s="76" t="s">
        <v>40</v>
      </c>
      <c r="B22" s="55"/>
      <c r="C22" s="43"/>
      <c r="D22" s="91" t="s">
        <v>42</v>
      </c>
      <c r="E22" s="99" t="s">
        <v>54</v>
      </c>
      <c r="F22" s="49"/>
      <c r="G22" s="51"/>
      <c r="H22" s="49"/>
      <c r="I22" s="51">
        <v>10</v>
      </c>
      <c r="J22" s="51"/>
      <c r="K22" s="27"/>
    </row>
    <row r="23" spans="1:11" s="25" customFormat="1" ht="13.5" customHeight="1">
      <c r="A23" s="43" t="s">
        <v>10</v>
      </c>
      <c r="B23" s="55"/>
      <c r="C23" s="43"/>
      <c r="D23" s="92" t="s">
        <v>7</v>
      </c>
      <c r="E23" s="99"/>
      <c r="F23" s="49">
        <v>16</v>
      </c>
      <c r="G23" s="51">
        <v>1</v>
      </c>
      <c r="H23" s="49">
        <f>SUM(F23*G23)</f>
        <v>16</v>
      </c>
      <c r="I23" s="81">
        <f>SUM(I22/60)</f>
        <v>0.16666666666666666</v>
      </c>
      <c r="J23" s="51"/>
      <c r="K23" s="29">
        <f>SUM(H23*I23)</f>
        <v>2.6666666666666665</v>
      </c>
    </row>
    <row r="24" spans="1:11" s="25" customFormat="1" ht="13.5" customHeight="1">
      <c r="A24" s="75" t="s">
        <v>41</v>
      </c>
      <c r="B24" s="42"/>
      <c r="C24" s="42"/>
      <c r="D24" s="89" t="s">
        <v>42</v>
      </c>
      <c r="E24" s="98" t="s">
        <v>55</v>
      </c>
      <c r="F24" s="46"/>
      <c r="G24" s="53"/>
      <c r="H24" s="46"/>
      <c r="I24" s="53">
        <v>10</v>
      </c>
      <c r="J24" s="53"/>
      <c r="K24" s="26"/>
    </row>
    <row r="25" spans="1:11" s="25" customFormat="1" ht="13.5" customHeight="1">
      <c r="A25" s="41" t="s">
        <v>10</v>
      </c>
      <c r="B25" s="43"/>
      <c r="C25" s="43"/>
      <c r="D25" s="92" t="s">
        <v>81</v>
      </c>
      <c r="E25" s="99"/>
      <c r="F25" s="49">
        <v>16</v>
      </c>
      <c r="G25" s="51">
        <v>1</v>
      </c>
      <c r="H25" s="49">
        <f>SUM(F25*G25)</f>
        <v>16</v>
      </c>
      <c r="I25" s="81">
        <f>SUM(I24/60)</f>
        <v>0.16666666666666666</v>
      </c>
      <c r="J25" s="51"/>
      <c r="K25" s="29">
        <f>SUM(H25*I25)</f>
        <v>2.6666666666666665</v>
      </c>
    </row>
    <row r="26" spans="1:11" s="25" customFormat="1" ht="13.5" customHeight="1">
      <c r="A26" s="76" t="s">
        <v>43</v>
      </c>
      <c r="B26" s="42"/>
      <c r="C26" s="42"/>
      <c r="D26" s="89" t="s">
        <v>42</v>
      </c>
      <c r="E26" s="98">
        <v>765.20699999999999</v>
      </c>
      <c r="F26" s="46"/>
      <c r="G26" s="53"/>
      <c r="H26" s="46"/>
      <c r="I26" s="53">
        <v>10</v>
      </c>
      <c r="J26" s="53"/>
      <c r="K26" s="26"/>
    </row>
    <row r="27" spans="1:11" s="25" customFormat="1" ht="13.5" customHeight="1">
      <c r="A27" s="41" t="s">
        <v>10</v>
      </c>
      <c r="B27" s="43"/>
      <c r="C27" s="43"/>
      <c r="D27" s="92" t="s">
        <v>7</v>
      </c>
      <c r="E27" s="99"/>
      <c r="F27" s="49">
        <v>6</v>
      </c>
      <c r="G27" s="51">
        <v>1</v>
      </c>
      <c r="H27" s="49">
        <f>SUM(F27*G27)</f>
        <v>6</v>
      </c>
      <c r="I27" s="81">
        <f>SUM(I26/60)</f>
        <v>0.16666666666666666</v>
      </c>
      <c r="J27" s="51"/>
      <c r="K27" s="29">
        <f>SUM(H27*I27)</f>
        <v>1</v>
      </c>
    </row>
    <row r="28" spans="1:11" s="25" customFormat="1" ht="13.5" customHeight="1">
      <c r="A28" s="75" t="s">
        <v>44</v>
      </c>
      <c r="B28" s="42"/>
      <c r="C28" s="42"/>
      <c r="D28" s="89" t="s">
        <v>42</v>
      </c>
      <c r="E28" s="98">
        <v>765.25099999999998</v>
      </c>
      <c r="F28" s="46"/>
      <c r="G28" s="53"/>
      <c r="H28" s="46"/>
      <c r="I28" s="53">
        <v>20</v>
      </c>
      <c r="J28" s="53"/>
      <c r="K28" s="26"/>
    </row>
    <row r="29" spans="1:11" s="25" customFormat="1" ht="13.5" customHeight="1">
      <c r="A29" s="41" t="s">
        <v>10</v>
      </c>
      <c r="B29" s="41"/>
      <c r="C29" s="41"/>
      <c r="D29" s="92" t="s">
        <v>7</v>
      </c>
      <c r="E29" s="100">
        <v>765.25199999999995</v>
      </c>
      <c r="F29" s="48">
        <v>8</v>
      </c>
      <c r="G29" s="52">
        <v>1</v>
      </c>
      <c r="H29" s="48">
        <f>SUM(F29*G29)</f>
        <v>8</v>
      </c>
      <c r="I29" s="85">
        <f>SUM(I28/60)</f>
        <v>0.33333333333333331</v>
      </c>
      <c r="J29" s="52"/>
      <c r="K29" s="74">
        <f>SUM(H29*I29)</f>
        <v>2.6666666666666665</v>
      </c>
    </row>
    <row r="30" spans="1:11" s="25" customFormat="1" ht="13.5" customHeight="1">
      <c r="A30" s="77" t="s">
        <v>50</v>
      </c>
      <c r="B30" s="42"/>
      <c r="C30" s="42"/>
      <c r="D30" s="89" t="s">
        <v>42</v>
      </c>
      <c r="E30" s="98">
        <v>765.25099999999998</v>
      </c>
      <c r="F30" s="46"/>
      <c r="G30" s="53"/>
      <c r="H30" s="46"/>
      <c r="I30" s="53">
        <v>30</v>
      </c>
      <c r="J30" s="53"/>
      <c r="K30" s="78"/>
    </row>
    <row r="31" spans="1:11" s="25" customFormat="1" ht="13.5" customHeight="1">
      <c r="A31" s="106" t="s">
        <v>49</v>
      </c>
      <c r="B31" s="43"/>
      <c r="C31" s="43"/>
      <c r="D31" s="91" t="s">
        <v>7</v>
      </c>
      <c r="E31" s="99">
        <v>765.25199999999995</v>
      </c>
      <c r="F31" s="49">
        <v>8</v>
      </c>
      <c r="G31" s="51">
        <v>1</v>
      </c>
      <c r="H31" s="49">
        <f>SUM(F31*G31)</f>
        <v>8</v>
      </c>
      <c r="I31" s="81">
        <f>SUM(I30/60)</f>
        <v>0.5</v>
      </c>
      <c r="J31" s="51"/>
      <c r="K31" s="29">
        <f>SUM(H31*I31)</f>
        <v>4</v>
      </c>
    </row>
    <row r="32" spans="1:11" s="25" customFormat="1" ht="13.5" customHeight="1">
      <c r="A32" s="41" t="s">
        <v>10</v>
      </c>
      <c r="B32" s="41"/>
      <c r="C32" s="41"/>
      <c r="D32" s="92"/>
      <c r="E32" s="100"/>
      <c r="F32" s="48"/>
      <c r="G32" s="52"/>
      <c r="H32" s="48"/>
      <c r="I32" s="85"/>
      <c r="J32" s="52"/>
      <c r="K32" s="74"/>
    </row>
    <row r="33" spans="1:11" s="25" customFormat="1" ht="13.5" customHeight="1">
      <c r="A33" s="75" t="s">
        <v>45</v>
      </c>
      <c r="B33" s="42"/>
      <c r="C33" s="42"/>
      <c r="D33" s="89" t="s">
        <v>42</v>
      </c>
      <c r="E33" s="98" t="s">
        <v>56</v>
      </c>
      <c r="F33" s="46"/>
      <c r="G33" s="53"/>
      <c r="H33" s="46"/>
      <c r="I33" s="53">
        <v>10</v>
      </c>
      <c r="J33" s="53"/>
      <c r="K33" s="26"/>
    </row>
    <row r="34" spans="1:11" s="25" customFormat="1" ht="13.5" customHeight="1">
      <c r="A34" s="41" t="s">
        <v>10</v>
      </c>
      <c r="B34" s="43"/>
      <c r="C34" s="43"/>
      <c r="D34" s="92" t="s">
        <v>7</v>
      </c>
      <c r="E34" s="99"/>
      <c r="F34" s="110">
        <v>2</v>
      </c>
      <c r="G34" s="51">
        <v>2.5</v>
      </c>
      <c r="H34" s="49">
        <f>SUM(F34*G34)</f>
        <v>5</v>
      </c>
      <c r="I34" s="81">
        <f>SUM(I33/60)</f>
        <v>0.16666666666666666</v>
      </c>
      <c r="J34" s="51"/>
      <c r="K34" s="29">
        <v>1</v>
      </c>
    </row>
    <row r="35" spans="1:11" s="25" customFormat="1" ht="13.5" customHeight="1">
      <c r="A35" s="76" t="s">
        <v>46</v>
      </c>
      <c r="B35" s="42"/>
      <c r="C35" s="42"/>
      <c r="D35" s="91" t="s">
        <v>42</v>
      </c>
      <c r="E35" s="98" t="s">
        <v>56</v>
      </c>
      <c r="F35" s="46"/>
      <c r="G35" s="53"/>
      <c r="H35" s="46"/>
      <c r="I35" s="53">
        <v>15</v>
      </c>
      <c r="J35" s="53"/>
      <c r="K35" s="26"/>
    </row>
    <row r="36" spans="1:11" s="25" customFormat="1" ht="13.5" customHeight="1">
      <c r="A36" s="41" t="s">
        <v>10</v>
      </c>
      <c r="B36" s="43"/>
      <c r="C36" s="43"/>
      <c r="D36" s="91" t="s">
        <v>82</v>
      </c>
      <c r="E36" s="99"/>
      <c r="F36" s="110">
        <v>5</v>
      </c>
      <c r="G36" s="51">
        <v>1</v>
      </c>
      <c r="H36" s="49">
        <f>SUM(F36*G36)</f>
        <v>5</v>
      </c>
      <c r="I36" s="81">
        <f>SUM(I35/60)</f>
        <v>0.25</v>
      </c>
      <c r="J36" s="51"/>
      <c r="K36" s="29">
        <f>SUM(H36*I36)</f>
        <v>1.25</v>
      </c>
    </row>
    <row r="37" spans="1:11" s="25" customFormat="1" ht="13.5" customHeight="1">
      <c r="A37" s="75" t="s">
        <v>47</v>
      </c>
      <c r="B37" s="42"/>
      <c r="C37" s="42"/>
      <c r="D37" s="89" t="s">
        <v>42</v>
      </c>
      <c r="E37" s="98" t="s">
        <v>56</v>
      </c>
      <c r="F37" s="46"/>
      <c r="G37" s="53"/>
      <c r="H37" s="46"/>
      <c r="I37" s="53">
        <v>15</v>
      </c>
      <c r="J37" s="53"/>
      <c r="K37" s="26"/>
    </row>
    <row r="38" spans="1:11" s="25" customFormat="1" ht="13.5" customHeight="1">
      <c r="A38" s="41" t="s">
        <v>10</v>
      </c>
      <c r="B38" s="41"/>
      <c r="C38" s="41"/>
      <c r="D38" s="92" t="s">
        <v>7</v>
      </c>
      <c r="E38" s="100"/>
      <c r="F38" s="48">
        <v>2</v>
      </c>
      <c r="G38" s="52">
        <v>1</v>
      </c>
      <c r="H38" s="48">
        <f>SUM(F38*G38)</f>
        <v>2</v>
      </c>
      <c r="I38" s="85">
        <f>SUM(I37/60)</f>
        <v>0.25</v>
      </c>
      <c r="J38" s="52"/>
      <c r="K38" s="74">
        <f>SUM(H38*I38)</f>
        <v>0.5</v>
      </c>
    </row>
    <row r="39" spans="1:11" s="25" customFormat="1" ht="13.5" customHeight="1">
      <c r="A39" s="76" t="s">
        <v>48</v>
      </c>
      <c r="B39" s="43"/>
      <c r="C39" s="43"/>
      <c r="D39" s="89" t="s">
        <v>42</v>
      </c>
      <c r="E39" s="99" t="s">
        <v>57</v>
      </c>
      <c r="F39" s="49"/>
      <c r="G39" s="51"/>
      <c r="H39" s="49"/>
      <c r="I39" s="51">
        <v>30</v>
      </c>
      <c r="J39" s="51"/>
      <c r="K39" s="27"/>
    </row>
    <row r="40" spans="1:11" s="25" customFormat="1" ht="13.5" customHeight="1">
      <c r="A40" s="41" t="s">
        <v>10</v>
      </c>
      <c r="B40" s="43"/>
      <c r="C40" s="43"/>
      <c r="D40" s="92" t="s">
        <v>7</v>
      </c>
      <c r="E40" s="99"/>
      <c r="F40" s="110">
        <v>11</v>
      </c>
      <c r="G40" s="51">
        <v>1</v>
      </c>
      <c r="H40" s="49">
        <f>SUM(F40*G40)</f>
        <v>11</v>
      </c>
      <c r="I40" s="81">
        <f>SUM(I39/60)</f>
        <v>0.5</v>
      </c>
      <c r="J40" s="51"/>
      <c r="K40" s="29">
        <f>SUM(H40*I40)</f>
        <v>5.5</v>
      </c>
    </row>
    <row r="41" spans="1:11" s="25" customFormat="1" ht="13.5" customHeight="1">
      <c r="A41" s="88"/>
      <c r="B41" s="42"/>
      <c r="C41" s="42"/>
      <c r="D41" s="89"/>
      <c r="E41" s="98"/>
      <c r="F41" s="46"/>
      <c r="G41" s="42"/>
      <c r="H41" s="46"/>
      <c r="I41" s="42"/>
      <c r="J41" s="42"/>
      <c r="K41" s="79"/>
    </row>
    <row r="42" spans="1:11" s="25" customFormat="1" ht="13.5" customHeight="1">
      <c r="A42" s="86"/>
      <c r="B42" s="41"/>
      <c r="C42" s="41"/>
      <c r="D42" s="92"/>
      <c r="E42" s="100"/>
      <c r="F42" s="87"/>
      <c r="G42" s="41"/>
      <c r="H42" s="87"/>
      <c r="I42" s="41"/>
      <c r="J42" s="41"/>
      <c r="K42" s="80"/>
    </row>
    <row r="43" spans="1:11" s="25" customFormat="1" ht="13.5" customHeight="1">
      <c r="A43" s="93" t="s">
        <v>25</v>
      </c>
      <c r="B43" s="94"/>
      <c r="C43" s="94"/>
      <c r="D43" s="95"/>
      <c r="E43" s="104"/>
      <c r="F43" s="96"/>
      <c r="G43" s="94"/>
      <c r="H43" s="96"/>
      <c r="I43" s="94"/>
      <c r="J43" s="94"/>
      <c r="K43" s="97">
        <v>194</v>
      </c>
    </row>
    <row r="44" spans="1:11" s="25" customFormat="1" ht="12.75" customHeight="1">
      <c r="A44" s="86"/>
      <c r="B44" s="41"/>
      <c r="C44" s="41"/>
      <c r="D44" s="92"/>
      <c r="E44" s="100"/>
      <c r="F44" s="87"/>
      <c r="G44" s="41"/>
      <c r="H44" s="87"/>
      <c r="I44" s="41"/>
      <c r="J44" s="41"/>
      <c r="K44" s="80"/>
    </row>
    <row r="45" spans="1:11" s="25" customFormat="1" ht="16.5" customHeight="1">
      <c r="A45" s="109" t="s">
        <v>58</v>
      </c>
      <c r="B45" s="42"/>
      <c r="C45" s="42"/>
      <c r="D45" s="89"/>
      <c r="E45" s="98"/>
      <c r="F45" s="73"/>
      <c r="G45" s="42"/>
      <c r="H45" s="73"/>
      <c r="I45" s="42"/>
      <c r="J45" s="42"/>
      <c r="K45" s="79"/>
    </row>
    <row r="46" spans="1:11" s="25" customFormat="1" ht="13.5" customHeight="1">
      <c r="A46" s="86"/>
      <c r="B46" s="41"/>
      <c r="C46" s="41"/>
      <c r="D46" s="92"/>
      <c r="E46" s="100"/>
      <c r="F46" s="87"/>
      <c r="G46" s="41"/>
      <c r="H46" s="87"/>
      <c r="I46" s="41"/>
      <c r="J46" s="41"/>
      <c r="K46" s="80"/>
    </row>
    <row r="47" spans="1:11" s="25" customFormat="1" ht="13.5" customHeight="1">
      <c r="A47" s="88"/>
      <c r="B47" s="42"/>
      <c r="C47" s="42"/>
      <c r="D47" s="89"/>
      <c r="E47" s="98"/>
      <c r="F47" s="73"/>
      <c r="G47" s="42"/>
      <c r="H47" s="73"/>
      <c r="I47" s="42"/>
      <c r="J47" s="42"/>
      <c r="K47" s="53"/>
    </row>
    <row r="48" spans="1:11" s="25" customFormat="1" ht="8.25" customHeight="1">
      <c r="A48" s="86"/>
      <c r="B48" s="41"/>
      <c r="C48" s="41"/>
      <c r="D48" s="92"/>
      <c r="E48" s="100"/>
      <c r="F48" s="87"/>
      <c r="G48" s="41"/>
      <c r="H48" s="87"/>
      <c r="I48" s="41"/>
      <c r="J48" s="41"/>
      <c r="K48" s="52"/>
    </row>
    <row r="49" spans="1:11" s="25" customFormat="1" ht="20.25" customHeight="1">
      <c r="A49" s="112" t="s">
        <v>1</v>
      </c>
      <c r="B49" s="113"/>
      <c r="C49" s="113"/>
      <c r="D49" s="114"/>
      <c r="E49" s="113"/>
      <c r="F49" s="107">
        <f>SUM(F40,F36,F34,F17,F14,F12,F9)</f>
        <v>274</v>
      </c>
      <c r="G49" s="113"/>
      <c r="H49" s="108">
        <f>SUM(H5:H48)</f>
        <v>286.08000000000004</v>
      </c>
      <c r="I49" s="113"/>
      <c r="J49" s="113"/>
      <c r="K49" s="108">
        <f>SUM(K5:K48)</f>
        <v>306.29000000000002</v>
      </c>
    </row>
    <row r="56" spans="1:11">
      <c r="A56" s="115" t="s">
        <v>76</v>
      </c>
      <c r="B56" s="116"/>
      <c r="C56" s="116"/>
      <c r="D56" s="116"/>
    </row>
    <row r="58" spans="1:11">
      <c r="A58" s="115" t="s">
        <v>59</v>
      </c>
      <c r="B58" s="116"/>
      <c r="C58" s="116"/>
      <c r="D58" s="121">
        <f>SUM(F49)</f>
        <v>274</v>
      </c>
    </row>
    <row r="59" spans="1:11">
      <c r="D59" s="25"/>
    </row>
    <row r="60" spans="1:11">
      <c r="A60" s="115" t="s">
        <v>60</v>
      </c>
      <c r="B60" s="116"/>
      <c r="C60" s="116"/>
      <c r="D60" s="122">
        <f>SUM(H49/F49)</f>
        <v>1.044087591240876</v>
      </c>
    </row>
    <row r="61" spans="1:11">
      <c r="A61" s="117" t="s">
        <v>80</v>
      </c>
      <c r="D61" s="25"/>
    </row>
    <row r="62" spans="1:11">
      <c r="A62" s="115" t="s">
        <v>61</v>
      </c>
      <c r="B62" s="116"/>
      <c r="C62" s="116"/>
      <c r="D62" s="121">
        <f>SUM(H49)</f>
        <v>286.08000000000004</v>
      </c>
    </row>
    <row r="63" spans="1:11">
      <c r="A63" s="117" t="s">
        <v>62</v>
      </c>
      <c r="D63" s="25"/>
    </row>
    <row r="64" spans="1:11">
      <c r="A64" s="115" t="s">
        <v>63</v>
      </c>
      <c r="B64" s="116"/>
      <c r="C64" s="116"/>
      <c r="D64" s="121">
        <f>SUM(K49)</f>
        <v>306.29000000000002</v>
      </c>
    </row>
    <row r="65" spans="1:5">
      <c r="A65" s="117" t="s">
        <v>64</v>
      </c>
      <c r="D65" s="25"/>
    </row>
    <row r="66" spans="1:5">
      <c r="A66" s="115" t="s">
        <v>65</v>
      </c>
      <c r="B66" s="116"/>
      <c r="C66" s="116"/>
      <c r="D66" s="122">
        <f>SUM(K49/H49*60)</f>
        <v>64.238674496644293</v>
      </c>
      <c r="E66" s="1" t="s">
        <v>66</v>
      </c>
    </row>
    <row r="67" spans="1:5">
      <c r="A67" s="117" t="s">
        <v>67</v>
      </c>
      <c r="D67" s="25"/>
    </row>
    <row r="68" spans="1:5">
      <c r="A68" s="115" t="s">
        <v>68</v>
      </c>
      <c r="B68" s="116"/>
      <c r="C68" s="116"/>
      <c r="D68" s="123">
        <f>SUM(K49/F49)</f>
        <v>1.1178467153284672</v>
      </c>
      <c r="E68" s="1" t="s">
        <v>69</v>
      </c>
    </row>
    <row r="69" spans="1:5">
      <c r="A69" s="117" t="s">
        <v>70</v>
      </c>
      <c r="D69" s="25"/>
    </row>
    <row r="70" spans="1:5">
      <c r="A70" s="118" t="s">
        <v>71</v>
      </c>
      <c r="D70" s="25"/>
    </row>
    <row r="71" spans="1:5">
      <c r="A71" s="119" t="s">
        <v>72</v>
      </c>
      <c r="B71" s="116"/>
      <c r="C71" s="116"/>
      <c r="D71" s="120">
        <v>20.53</v>
      </c>
    </row>
    <row r="72" spans="1:5">
      <c r="A72" s="119" t="s">
        <v>73</v>
      </c>
      <c r="B72" s="116"/>
      <c r="C72" s="116"/>
      <c r="D72" s="130">
        <v>302</v>
      </c>
    </row>
    <row r="73" spans="1:5">
      <c r="A73" s="119" t="s">
        <v>74</v>
      </c>
      <c r="B73" s="116"/>
      <c r="C73" s="116"/>
      <c r="D73" s="137">
        <f>SUM(D71*D72)</f>
        <v>6200.06</v>
      </c>
    </row>
    <row r="74" spans="1:5">
      <c r="A74" s="118" t="s">
        <v>75</v>
      </c>
      <c r="D74" s="134">
        <f>SUM(D73,D81)</f>
        <v>6200.06</v>
      </c>
    </row>
    <row r="75" spans="1:5">
      <c r="A75" s="124"/>
      <c r="B75" s="125"/>
      <c r="C75" s="125"/>
      <c r="D75" s="126"/>
    </row>
    <row r="76" spans="1:5">
      <c r="A76" s="119" t="s">
        <v>83</v>
      </c>
      <c r="B76" s="116"/>
      <c r="C76" s="116"/>
      <c r="D76" s="120">
        <v>30.39</v>
      </c>
    </row>
    <row r="77" spans="1:5">
      <c r="A77" s="119" t="s">
        <v>84</v>
      </c>
      <c r="B77" s="116"/>
      <c r="C77" s="116"/>
      <c r="D77" s="130">
        <v>4</v>
      </c>
    </row>
    <row r="78" spans="1:5">
      <c r="A78" s="119" t="s">
        <v>85</v>
      </c>
      <c r="B78" s="116"/>
      <c r="C78" s="116"/>
      <c r="D78" s="137">
        <f>SUM(D76*D77)</f>
        <v>121.56</v>
      </c>
    </row>
    <row r="79" spans="1:5">
      <c r="A79" s="118" t="s">
        <v>75</v>
      </c>
      <c r="D79" s="134">
        <f>SUM(D78,D86)</f>
        <v>121.56</v>
      </c>
    </row>
    <row r="81" spans="1:4">
      <c r="A81" s="115" t="s">
        <v>77</v>
      </c>
      <c r="B81" s="116"/>
      <c r="C81" s="116"/>
      <c r="D81" s="131"/>
    </row>
    <row r="82" spans="1:4">
      <c r="A82" s="119" t="s">
        <v>78</v>
      </c>
      <c r="B82" s="116"/>
      <c r="C82" s="116"/>
      <c r="D82" s="132">
        <v>37</v>
      </c>
    </row>
    <row r="83" spans="1:4" ht="15.75">
      <c r="A83" s="136" t="s">
        <v>79</v>
      </c>
      <c r="B83" s="116"/>
      <c r="C83" s="116"/>
      <c r="D83" s="133">
        <v>0</v>
      </c>
    </row>
    <row r="84" spans="1:4">
      <c r="A84" s="119" t="s">
        <v>75</v>
      </c>
      <c r="B84" s="116"/>
      <c r="C84" s="116"/>
      <c r="D84" s="135">
        <f>SUM(D82*D83)</f>
        <v>0</v>
      </c>
    </row>
  </sheetData>
  <mergeCells count="3">
    <mergeCell ref="F1:G1"/>
    <mergeCell ref="A1:E2"/>
    <mergeCell ref="H1:K1"/>
  </mergeCells>
  <printOptions horizontalCentered="1" verticalCentered="1"/>
  <pageMargins left="0.45" right="0" top="0.25" bottom="0.2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68"/>
  <sheetViews>
    <sheetView zoomScale="77" zoomScaleNormal="77" workbookViewId="0">
      <selection activeCell="L8" sqref="L8"/>
    </sheetView>
  </sheetViews>
  <sheetFormatPr defaultColWidth="11.5703125" defaultRowHeight="15"/>
  <cols>
    <col min="1" max="1" width="11.5703125" style="2"/>
    <col min="2" max="16384" width="11.5703125" style="1"/>
  </cols>
  <sheetData>
    <row r="1" spans="1:12" ht="51.75" customHeight="1">
      <c r="A1" s="13"/>
      <c r="B1" s="163"/>
      <c r="C1" s="158"/>
      <c r="D1" s="158"/>
      <c r="E1" s="159"/>
      <c r="F1" s="151"/>
      <c r="G1" s="159"/>
      <c r="H1" s="151"/>
      <c r="I1" s="158"/>
      <c r="J1" s="158"/>
      <c r="K1" s="159"/>
    </row>
    <row r="2" spans="1:12" ht="35.25" customHeight="1">
      <c r="A2" s="14"/>
      <c r="B2" s="164"/>
      <c r="C2" s="164"/>
      <c r="D2" s="164"/>
      <c r="E2" s="165"/>
      <c r="F2" s="15" t="s">
        <v>0</v>
      </c>
      <c r="G2" s="34"/>
      <c r="H2" s="166"/>
      <c r="I2" s="167"/>
      <c r="J2" s="167"/>
      <c r="K2" s="168"/>
    </row>
    <row r="3" spans="1:12" ht="24" customHeight="1">
      <c r="A3" s="21"/>
      <c r="B3" s="22"/>
      <c r="C3" s="23"/>
      <c r="D3" s="24"/>
      <c r="E3" s="23"/>
      <c r="F3" s="160"/>
      <c r="G3" s="169"/>
      <c r="H3" s="169"/>
      <c r="I3" s="169"/>
      <c r="J3" s="169"/>
      <c r="K3" s="170"/>
      <c r="L3" s="7"/>
    </row>
    <row r="4" spans="1:12" ht="57" customHeight="1">
      <c r="A4" s="59"/>
      <c r="B4" s="60"/>
      <c r="C4" s="61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0.5" customHeight="1">
      <c r="A5" s="63" t="s">
        <v>2</v>
      </c>
      <c r="B5" s="64"/>
      <c r="C5" s="65"/>
      <c r="D5" s="54" t="s">
        <v>5</v>
      </c>
      <c r="E5" s="42" t="s">
        <v>6</v>
      </c>
      <c r="F5" s="46"/>
      <c r="G5" s="50"/>
      <c r="H5" s="46"/>
      <c r="I5" s="53">
        <v>30</v>
      </c>
      <c r="J5" s="53"/>
      <c r="K5" s="26"/>
    </row>
    <row r="6" spans="1:12" s="25" customFormat="1" ht="10.5" customHeight="1">
      <c r="A6" s="66" t="s">
        <v>3</v>
      </c>
      <c r="B6" s="62"/>
      <c r="C6" s="55"/>
      <c r="D6" s="55" t="s">
        <v>7</v>
      </c>
      <c r="E6" s="43"/>
      <c r="F6" s="47">
        <v>1800</v>
      </c>
      <c r="G6" s="51">
        <v>0.75</v>
      </c>
      <c r="H6" s="49">
        <f>SUM(F6*G6)</f>
        <v>1350</v>
      </c>
      <c r="I6" s="51">
        <v>0.5</v>
      </c>
      <c r="J6" s="51"/>
      <c r="K6" s="27">
        <f>SUM(H6*I6)</f>
        <v>675</v>
      </c>
    </row>
    <row r="7" spans="1:12" s="25" customFormat="1" ht="10.5" customHeight="1">
      <c r="A7" s="67" t="s">
        <v>4</v>
      </c>
      <c r="B7" s="68"/>
      <c r="C7" s="57"/>
      <c r="D7" s="56"/>
      <c r="E7" s="45"/>
      <c r="F7" s="48"/>
      <c r="G7" s="52"/>
      <c r="H7" s="48"/>
      <c r="I7" s="52"/>
      <c r="J7" s="52"/>
      <c r="K7" s="28"/>
    </row>
    <row r="8" spans="1:12" s="25" customFormat="1" ht="10.5" customHeight="1">
      <c r="A8" s="63" t="s">
        <v>2</v>
      </c>
      <c r="B8" s="64"/>
      <c r="C8" s="54"/>
      <c r="D8" s="55" t="s">
        <v>5</v>
      </c>
      <c r="E8" s="42"/>
      <c r="F8" s="46"/>
      <c r="G8" s="53"/>
      <c r="H8" s="46"/>
      <c r="I8" s="53">
        <v>1</v>
      </c>
      <c r="J8" s="53"/>
      <c r="K8" s="26"/>
    </row>
    <row r="9" spans="1:12" s="25" customFormat="1" ht="10.5" customHeight="1">
      <c r="A9" s="66" t="s">
        <v>8</v>
      </c>
      <c r="B9" s="62"/>
      <c r="C9" s="55"/>
      <c r="D9" s="55" t="s">
        <v>7</v>
      </c>
      <c r="E9" s="43"/>
      <c r="F9" s="47">
        <v>455</v>
      </c>
      <c r="G9" s="51">
        <v>0.33</v>
      </c>
      <c r="H9" s="49">
        <f>SUM(F9*G9)</f>
        <v>150.15</v>
      </c>
      <c r="I9" s="51">
        <v>1</v>
      </c>
      <c r="J9" s="51"/>
      <c r="K9" s="29">
        <f>SUM(H9*I9)</f>
        <v>150.15</v>
      </c>
    </row>
    <row r="10" spans="1:12" s="25" customFormat="1" ht="10.5" customHeight="1">
      <c r="A10" s="67" t="s">
        <v>4</v>
      </c>
      <c r="B10" s="68"/>
      <c r="C10" s="57"/>
      <c r="D10" s="57"/>
      <c r="E10" s="41"/>
      <c r="F10" s="48"/>
      <c r="G10" s="52"/>
      <c r="H10" s="48"/>
      <c r="I10" s="52"/>
      <c r="J10" s="52"/>
      <c r="K10" s="28"/>
    </row>
    <row r="11" spans="1:12" s="25" customFormat="1" ht="10.5" customHeight="1">
      <c r="A11" s="63" t="s">
        <v>2</v>
      </c>
      <c r="B11" s="64"/>
      <c r="C11" s="54"/>
      <c r="D11" s="55" t="s">
        <v>5</v>
      </c>
      <c r="E11" s="42"/>
      <c r="F11" s="46"/>
      <c r="G11" s="53"/>
      <c r="H11" s="46"/>
      <c r="I11" s="53">
        <v>30</v>
      </c>
      <c r="J11" s="53"/>
      <c r="K11" s="26"/>
    </row>
    <row r="12" spans="1:12" s="25" customFormat="1" ht="10.5" customHeight="1">
      <c r="A12" s="69" t="s">
        <v>9</v>
      </c>
      <c r="B12" s="62"/>
      <c r="C12" s="55"/>
      <c r="D12" s="55" t="s">
        <v>7</v>
      </c>
      <c r="E12" s="43"/>
      <c r="F12" s="47">
        <v>224</v>
      </c>
      <c r="G12" s="51">
        <v>0.67</v>
      </c>
      <c r="H12" s="49">
        <f>SUM(F12*G12)</f>
        <v>150.08000000000001</v>
      </c>
      <c r="I12" s="51">
        <v>0.5</v>
      </c>
      <c r="J12" s="51"/>
      <c r="K12" s="29">
        <f>SUM(H12*I12)</f>
        <v>75.040000000000006</v>
      </c>
    </row>
    <row r="13" spans="1:12" s="25" customFormat="1" ht="10.5" customHeight="1">
      <c r="A13" s="67" t="s">
        <v>10</v>
      </c>
      <c r="B13" s="68"/>
      <c r="C13" s="57"/>
      <c r="D13" s="57"/>
      <c r="E13" s="41"/>
      <c r="F13" s="48"/>
      <c r="G13" s="52"/>
      <c r="H13" s="48"/>
      <c r="I13" s="52"/>
      <c r="J13" s="52"/>
      <c r="K13" s="28"/>
    </row>
    <row r="14" spans="1:12" s="25" customFormat="1" ht="10.5" customHeight="1">
      <c r="A14" s="63" t="s">
        <v>2</v>
      </c>
      <c r="B14" s="64"/>
      <c r="C14" s="54"/>
      <c r="D14" s="55" t="s">
        <v>5</v>
      </c>
      <c r="E14" s="42"/>
      <c r="F14" s="46"/>
      <c r="G14" s="53"/>
      <c r="H14" s="49"/>
      <c r="I14" s="53">
        <v>30</v>
      </c>
      <c r="J14" s="53"/>
      <c r="K14" s="26"/>
    </row>
    <row r="15" spans="1:12" s="25" customFormat="1" ht="10.5" customHeight="1">
      <c r="A15" s="69" t="s">
        <v>11</v>
      </c>
      <c r="B15" s="62"/>
      <c r="C15" s="55"/>
      <c r="D15" s="55" t="s">
        <v>7</v>
      </c>
      <c r="E15" s="43"/>
      <c r="F15" s="47">
        <v>16</v>
      </c>
      <c r="G15" s="51">
        <v>1</v>
      </c>
      <c r="H15" s="49">
        <f t="shared" ref="H15" si="0">SUM(F15*G15)</f>
        <v>16</v>
      </c>
      <c r="I15" s="51">
        <v>0.5</v>
      </c>
      <c r="J15" s="51"/>
      <c r="K15" s="29">
        <f>SUM(H15*I15)</f>
        <v>8</v>
      </c>
    </row>
    <row r="16" spans="1:12" s="25" customFormat="1" ht="10.5" customHeight="1">
      <c r="A16" s="67" t="s">
        <v>10</v>
      </c>
      <c r="B16" s="68"/>
      <c r="C16" s="57"/>
      <c r="D16" s="57"/>
      <c r="E16" s="41"/>
      <c r="F16" s="48"/>
      <c r="G16" s="52"/>
      <c r="H16" s="48"/>
      <c r="I16" s="52"/>
      <c r="J16" s="52"/>
      <c r="K16" s="28"/>
    </row>
    <row r="17" spans="1:11" s="25" customFormat="1" ht="10.5" customHeight="1">
      <c r="A17" s="63" t="s">
        <v>2</v>
      </c>
      <c r="B17" s="64"/>
      <c r="C17" s="54"/>
      <c r="D17" s="55" t="s">
        <v>5</v>
      </c>
      <c r="E17" s="42"/>
      <c r="F17" s="46"/>
      <c r="G17" s="53"/>
      <c r="H17" s="46"/>
      <c r="I17" s="53">
        <v>30</v>
      </c>
      <c r="J17" s="53"/>
      <c r="K17" s="26"/>
    </row>
    <row r="18" spans="1:11" s="25" customFormat="1" ht="10.5" customHeight="1">
      <c r="A18" s="69" t="s">
        <v>19</v>
      </c>
      <c r="B18" s="62"/>
      <c r="C18" s="55"/>
      <c r="D18" s="55" t="s">
        <v>7</v>
      </c>
      <c r="E18" s="43"/>
      <c r="F18" s="47">
        <v>13</v>
      </c>
      <c r="G18" s="51">
        <v>1</v>
      </c>
      <c r="H18" s="49">
        <f>SUM(F18*G18)</f>
        <v>13</v>
      </c>
      <c r="I18" s="51">
        <v>0.5</v>
      </c>
      <c r="J18" s="51"/>
      <c r="K18" s="29">
        <f>SUM(H18*I18)</f>
        <v>6.5</v>
      </c>
    </row>
    <row r="19" spans="1:11" s="25" customFormat="1" ht="10.5" customHeight="1">
      <c r="A19" s="67" t="s">
        <v>10</v>
      </c>
      <c r="B19" s="68"/>
      <c r="C19" s="57"/>
      <c r="D19" s="57"/>
      <c r="E19" s="41"/>
      <c r="F19" s="48"/>
      <c r="G19" s="52"/>
      <c r="H19" s="48"/>
      <c r="I19" s="52"/>
      <c r="J19" s="52"/>
      <c r="K19" s="28"/>
    </row>
    <row r="20" spans="1:11" s="25" customFormat="1" ht="10.5" customHeight="1">
      <c r="A20" s="63" t="s">
        <v>2</v>
      </c>
      <c r="B20" s="64"/>
      <c r="C20" s="54"/>
      <c r="D20" s="55" t="s">
        <v>5</v>
      </c>
      <c r="E20" s="42"/>
      <c r="F20" s="46"/>
      <c r="G20" s="53"/>
      <c r="H20" s="46"/>
      <c r="I20" s="53">
        <v>30</v>
      </c>
      <c r="J20" s="53"/>
      <c r="K20" s="26"/>
    </row>
    <row r="21" spans="1:11" s="25" customFormat="1" ht="10.5" customHeight="1">
      <c r="A21" s="69" t="s">
        <v>20</v>
      </c>
      <c r="B21" s="62"/>
      <c r="C21" s="55"/>
      <c r="D21" s="55" t="s">
        <v>7</v>
      </c>
      <c r="E21" s="43"/>
      <c r="F21" s="47">
        <v>13</v>
      </c>
      <c r="G21" s="51">
        <v>1</v>
      </c>
      <c r="H21" s="49">
        <f>SUM(F21*G21)</f>
        <v>13</v>
      </c>
      <c r="I21" s="51">
        <v>0.5</v>
      </c>
      <c r="J21" s="51"/>
      <c r="K21" s="29">
        <f>SUM(H21*I21)</f>
        <v>6.5</v>
      </c>
    </row>
    <row r="22" spans="1:11" s="25" customFormat="1" ht="10.5" customHeight="1">
      <c r="A22" s="67" t="s">
        <v>10</v>
      </c>
      <c r="B22" s="68"/>
      <c r="C22" s="57"/>
      <c r="D22" s="57"/>
      <c r="E22" s="41"/>
      <c r="F22" s="48"/>
      <c r="G22" s="52"/>
      <c r="H22" s="48"/>
      <c r="I22" s="52"/>
      <c r="J22" s="52"/>
      <c r="K22" s="28"/>
    </row>
    <row r="23" spans="1:11" s="25" customFormat="1" ht="10.5" customHeight="1">
      <c r="A23" s="63" t="s">
        <v>2</v>
      </c>
      <c r="B23" s="64"/>
      <c r="C23" s="54"/>
      <c r="D23" s="55" t="s">
        <v>5</v>
      </c>
      <c r="E23" s="42"/>
      <c r="F23" s="46"/>
      <c r="G23" s="53"/>
      <c r="H23" s="46"/>
      <c r="I23" s="53">
        <v>30</v>
      </c>
      <c r="J23" s="53"/>
      <c r="K23" s="26"/>
    </row>
    <row r="24" spans="1:11" s="25" customFormat="1" ht="10.5" customHeight="1">
      <c r="A24" s="69" t="s">
        <v>12</v>
      </c>
      <c r="B24" s="62"/>
      <c r="C24" s="55"/>
      <c r="D24" s="55" t="s">
        <v>7</v>
      </c>
      <c r="E24" s="43"/>
      <c r="F24" s="47">
        <v>80</v>
      </c>
      <c r="G24" s="51">
        <v>1</v>
      </c>
      <c r="H24" s="49">
        <f>SUM(F24*G24)</f>
        <v>80</v>
      </c>
      <c r="I24" s="51">
        <v>0.5</v>
      </c>
      <c r="J24" s="51"/>
      <c r="K24" s="29">
        <f>SUM(H24*I24)</f>
        <v>40</v>
      </c>
    </row>
    <row r="25" spans="1:11" s="25" customFormat="1" ht="10.5" customHeight="1">
      <c r="A25" s="67" t="s">
        <v>21</v>
      </c>
      <c r="B25" s="68"/>
      <c r="C25" s="57"/>
      <c r="D25" s="57"/>
      <c r="E25" s="41"/>
      <c r="F25" s="48"/>
      <c r="G25" s="52"/>
      <c r="H25" s="48"/>
      <c r="I25" s="52"/>
      <c r="J25" s="52"/>
      <c r="K25" s="28"/>
    </row>
    <row r="26" spans="1:11" s="25" customFormat="1" ht="10.5" customHeight="1">
      <c r="A26" s="63" t="s">
        <v>2</v>
      </c>
      <c r="B26" s="64"/>
      <c r="C26" s="54"/>
      <c r="D26" s="55" t="s">
        <v>5</v>
      </c>
      <c r="E26" s="42"/>
      <c r="F26" s="46"/>
      <c r="G26" s="53"/>
      <c r="H26" s="46"/>
      <c r="I26" s="53">
        <v>75</v>
      </c>
      <c r="J26" s="53"/>
      <c r="K26" s="26"/>
    </row>
    <row r="27" spans="1:11" s="25" customFormat="1" ht="10.5" customHeight="1">
      <c r="A27" s="69" t="s">
        <v>13</v>
      </c>
      <c r="B27" s="62"/>
      <c r="C27" s="55"/>
      <c r="D27" s="55" t="s">
        <v>7</v>
      </c>
      <c r="E27" s="43"/>
      <c r="F27" s="47">
        <v>1</v>
      </c>
      <c r="G27" s="51">
        <v>1</v>
      </c>
      <c r="H27" s="49">
        <f>SUM(F27*G27)</f>
        <v>1</v>
      </c>
      <c r="I27" s="51">
        <v>1.25</v>
      </c>
      <c r="J27" s="51"/>
      <c r="K27" s="29">
        <f>SUM(H27*I27)</f>
        <v>1.25</v>
      </c>
    </row>
    <row r="28" spans="1:11" s="25" customFormat="1" ht="10.5" customHeight="1">
      <c r="A28" s="67" t="s">
        <v>21</v>
      </c>
      <c r="B28" s="68"/>
      <c r="C28" s="57"/>
      <c r="D28" s="57"/>
      <c r="E28" s="41"/>
      <c r="F28" s="48"/>
      <c r="G28" s="52"/>
      <c r="H28" s="48"/>
      <c r="I28" s="52"/>
      <c r="J28" s="52"/>
      <c r="K28" s="28"/>
    </row>
    <row r="29" spans="1:11" s="25" customFormat="1" ht="10.5" customHeight="1">
      <c r="A29" s="63" t="s">
        <v>15</v>
      </c>
      <c r="B29" s="64"/>
      <c r="C29" s="54"/>
      <c r="D29" s="55" t="s">
        <v>14</v>
      </c>
      <c r="E29" s="42"/>
      <c r="F29" s="46"/>
      <c r="G29" s="53"/>
      <c r="H29" s="46"/>
      <c r="I29" s="53">
        <v>75</v>
      </c>
      <c r="J29" s="53"/>
      <c r="K29" s="26"/>
    </row>
    <row r="30" spans="1:11" s="25" customFormat="1" ht="10.5" customHeight="1">
      <c r="A30" s="66" t="s">
        <v>22</v>
      </c>
      <c r="B30" s="62"/>
      <c r="C30" s="55"/>
      <c r="D30" s="55" t="s">
        <v>7</v>
      </c>
      <c r="E30" s="43"/>
      <c r="F30" s="47">
        <v>1500</v>
      </c>
      <c r="G30" s="51">
        <v>1</v>
      </c>
      <c r="H30" s="49">
        <f>SUM(F30*G30)</f>
        <v>1500</v>
      </c>
      <c r="I30" s="51">
        <v>1.25</v>
      </c>
      <c r="J30" s="51"/>
      <c r="K30" s="29">
        <f>SUM(H30*I30)</f>
        <v>1875</v>
      </c>
    </row>
    <row r="31" spans="1:11" s="25" customFormat="1" ht="10.5" customHeight="1">
      <c r="A31" s="67" t="s">
        <v>17</v>
      </c>
      <c r="B31" s="68"/>
      <c r="C31" s="57"/>
      <c r="D31" s="57"/>
      <c r="E31" s="41"/>
      <c r="F31" s="48"/>
      <c r="G31" s="52"/>
      <c r="H31" s="48"/>
      <c r="I31" s="52"/>
      <c r="J31" s="52"/>
      <c r="K31" s="28"/>
    </row>
    <row r="32" spans="1:11" s="25" customFormat="1" ht="10.5" customHeight="1">
      <c r="A32" s="63" t="s">
        <v>15</v>
      </c>
      <c r="B32" s="64"/>
      <c r="C32" s="54"/>
      <c r="D32" s="55" t="s">
        <v>14</v>
      </c>
      <c r="E32" s="42"/>
      <c r="F32" s="46"/>
      <c r="G32" s="53"/>
      <c r="H32" s="46"/>
      <c r="I32" s="53">
        <v>75</v>
      </c>
      <c r="J32" s="53"/>
      <c r="K32" s="26"/>
    </row>
    <row r="33" spans="1:11" s="25" customFormat="1" ht="10.5" customHeight="1">
      <c r="A33" s="69" t="s">
        <v>9</v>
      </c>
      <c r="B33" s="62"/>
      <c r="C33" s="55"/>
      <c r="D33" s="55" t="s">
        <v>7</v>
      </c>
      <c r="E33" s="43"/>
      <c r="F33" s="49">
        <v>224</v>
      </c>
      <c r="G33" s="51">
        <v>1</v>
      </c>
      <c r="H33" s="49">
        <f>SUM(F33*G33)</f>
        <v>224</v>
      </c>
      <c r="I33" s="51">
        <v>1.25</v>
      </c>
      <c r="J33" s="51"/>
      <c r="K33" s="29">
        <f>SUM(H33*I33)</f>
        <v>280</v>
      </c>
    </row>
    <row r="34" spans="1:11" s="25" customFormat="1" ht="10.5" customHeight="1">
      <c r="A34" s="67" t="s">
        <v>17</v>
      </c>
      <c r="B34" s="68"/>
      <c r="C34" s="57"/>
      <c r="D34" s="57"/>
      <c r="E34" s="41"/>
      <c r="F34" s="48"/>
      <c r="G34" s="52"/>
      <c r="H34" s="48"/>
      <c r="I34" s="52"/>
      <c r="J34" s="52"/>
      <c r="K34" s="28"/>
    </row>
    <row r="35" spans="1:11" s="25" customFormat="1" ht="10.5" customHeight="1">
      <c r="A35" s="63" t="s">
        <v>15</v>
      </c>
      <c r="B35" s="64"/>
      <c r="C35" s="54"/>
      <c r="D35" s="54" t="s">
        <v>14</v>
      </c>
      <c r="E35" s="42"/>
      <c r="F35" s="46"/>
      <c r="G35" s="53"/>
      <c r="H35" s="46"/>
      <c r="I35" s="53">
        <v>75</v>
      </c>
      <c r="J35" s="53"/>
      <c r="K35" s="26"/>
    </row>
    <row r="36" spans="1:11" s="25" customFormat="1" ht="10.5" customHeight="1">
      <c r="A36" s="69" t="s">
        <v>12</v>
      </c>
      <c r="B36" s="62"/>
      <c r="C36" s="55"/>
      <c r="D36" s="55" t="s">
        <v>7</v>
      </c>
      <c r="E36" s="43"/>
      <c r="F36" s="49">
        <v>80</v>
      </c>
      <c r="G36" s="51">
        <v>1</v>
      </c>
      <c r="H36" s="49">
        <f>SUM(F36*G36)</f>
        <v>80</v>
      </c>
      <c r="I36" s="51">
        <v>1.25</v>
      </c>
      <c r="J36" s="51"/>
      <c r="K36" s="29">
        <f>SUM(H36*I36)</f>
        <v>100</v>
      </c>
    </row>
    <row r="37" spans="1:11" s="25" customFormat="1" ht="10.5" customHeight="1">
      <c r="A37" s="67" t="s">
        <v>17</v>
      </c>
      <c r="B37" s="68"/>
      <c r="C37" s="57"/>
      <c r="D37" s="57"/>
      <c r="E37" s="41"/>
      <c r="F37" s="48"/>
      <c r="G37" s="52"/>
      <c r="H37" s="48"/>
      <c r="I37" s="52"/>
      <c r="J37" s="52"/>
      <c r="K37" s="28"/>
    </row>
    <row r="38" spans="1:11" s="25" customFormat="1" ht="10.5" customHeight="1">
      <c r="A38" s="63" t="s">
        <v>16</v>
      </c>
      <c r="B38" s="64"/>
      <c r="C38" s="54"/>
      <c r="D38" s="54" t="s">
        <v>23</v>
      </c>
      <c r="E38" s="42"/>
      <c r="F38" s="46"/>
      <c r="G38" s="53"/>
      <c r="H38" s="46"/>
      <c r="I38" s="53">
        <v>75</v>
      </c>
      <c r="J38" s="53"/>
      <c r="K38" s="26"/>
    </row>
    <row r="39" spans="1:11" s="25" customFormat="1" ht="10.5" customHeight="1">
      <c r="A39" s="66" t="s">
        <v>24</v>
      </c>
      <c r="B39" s="62"/>
      <c r="C39" s="55"/>
      <c r="D39" s="55" t="s">
        <v>7</v>
      </c>
      <c r="E39" s="43"/>
      <c r="F39" s="47">
        <v>750</v>
      </c>
      <c r="G39" s="51">
        <v>1</v>
      </c>
      <c r="H39" s="49">
        <f>SUM(F39*G39)</f>
        <v>750</v>
      </c>
      <c r="I39" s="51">
        <v>1.25</v>
      </c>
      <c r="J39" s="51"/>
      <c r="K39" s="29">
        <f>SUM(H39*I39)</f>
        <v>937.5</v>
      </c>
    </row>
    <row r="40" spans="1:11" s="25" customFormat="1" ht="10.5" customHeight="1">
      <c r="A40" s="67" t="s">
        <v>17</v>
      </c>
      <c r="B40" s="68"/>
      <c r="C40" s="57"/>
      <c r="D40" s="57"/>
      <c r="E40" s="41"/>
      <c r="F40" s="48"/>
      <c r="G40" s="52"/>
      <c r="H40" s="48"/>
      <c r="I40" s="52"/>
      <c r="J40" s="52"/>
      <c r="K40" s="28"/>
    </row>
    <row r="41" spans="1:11" s="25" customFormat="1" ht="10.5" customHeight="1">
      <c r="A41" s="63" t="s">
        <v>16</v>
      </c>
      <c r="B41" s="64"/>
      <c r="C41" s="54"/>
      <c r="D41" s="54" t="s">
        <v>23</v>
      </c>
      <c r="E41" s="42"/>
      <c r="F41" s="46"/>
      <c r="G41" s="53"/>
      <c r="H41" s="46"/>
      <c r="I41" s="53">
        <v>75</v>
      </c>
      <c r="J41" s="53"/>
      <c r="K41" s="26"/>
    </row>
    <row r="42" spans="1:11" s="25" customFormat="1" ht="10.5" customHeight="1">
      <c r="A42" s="69" t="s">
        <v>9</v>
      </c>
      <c r="B42" s="62"/>
      <c r="C42" s="55"/>
      <c r="D42" s="55" t="s">
        <v>7</v>
      </c>
      <c r="E42" s="43"/>
      <c r="F42" s="49">
        <v>224</v>
      </c>
      <c r="G42" s="51">
        <v>1</v>
      </c>
      <c r="H42" s="49">
        <f>SUM(F42*G42)</f>
        <v>224</v>
      </c>
      <c r="I42" s="51">
        <v>1.25</v>
      </c>
      <c r="J42" s="51"/>
      <c r="K42" s="29">
        <f>SUM(H42*I42)</f>
        <v>280</v>
      </c>
    </row>
    <row r="43" spans="1:11" s="25" customFormat="1" ht="10.5" customHeight="1">
      <c r="A43" s="67" t="s">
        <v>17</v>
      </c>
      <c r="B43" s="68"/>
      <c r="C43" s="57"/>
      <c r="D43" s="57"/>
      <c r="E43" s="41"/>
      <c r="F43" s="48"/>
      <c r="G43" s="52"/>
      <c r="H43" s="48"/>
      <c r="I43" s="52"/>
      <c r="J43" s="52"/>
      <c r="K43" s="28"/>
    </row>
    <row r="44" spans="1:11" s="25" customFormat="1" ht="10.5" customHeight="1">
      <c r="A44" s="63" t="s">
        <v>18</v>
      </c>
      <c r="B44" s="64"/>
      <c r="C44" s="54"/>
      <c r="D44" s="55" t="s">
        <v>23</v>
      </c>
      <c r="E44" s="43"/>
      <c r="F44" s="49"/>
      <c r="G44" s="51"/>
      <c r="H44" s="49"/>
      <c r="I44" s="51">
        <v>75</v>
      </c>
      <c r="J44" s="51"/>
      <c r="K44" s="27"/>
    </row>
    <row r="45" spans="1:11" s="25" customFormat="1" ht="10.5" customHeight="1">
      <c r="A45" s="69" t="s">
        <v>12</v>
      </c>
      <c r="B45" s="62"/>
      <c r="C45" s="55"/>
      <c r="D45" s="55" t="s">
        <v>7</v>
      </c>
      <c r="E45" s="43"/>
      <c r="F45" s="49">
        <v>224</v>
      </c>
      <c r="G45" s="51">
        <v>1</v>
      </c>
      <c r="H45" s="49">
        <f>SUM(F45*G45)</f>
        <v>224</v>
      </c>
      <c r="I45" s="51">
        <v>1.25</v>
      </c>
      <c r="J45" s="51"/>
      <c r="K45" s="29">
        <f>SUM(H45*I45)</f>
        <v>280</v>
      </c>
    </row>
    <row r="46" spans="1:11" s="25" customFormat="1" ht="10.5" customHeight="1">
      <c r="A46" s="70" t="s">
        <v>17</v>
      </c>
      <c r="B46" s="62"/>
      <c r="C46" s="55"/>
      <c r="D46" s="57"/>
      <c r="E46" s="41"/>
      <c r="F46" s="48"/>
      <c r="G46" s="52"/>
      <c r="H46" s="48"/>
      <c r="I46" s="52"/>
      <c r="J46" s="52"/>
      <c r="K46" s="28"/>
    </row>
    <row r="47" spans="1:11" s="25" customFormat="1" ht="10.5" customHeight="1">
      <c r="A47" s="71" t="s">
        <v>1</v>
      </c>
      <c r="B47" s="68"/>
      <c r="C47" s="57"/>
      <c r="D47" s="58"/>
      <c r="E47" s="37"/>
      <c r="F47" s="40">
        <f>SUM(F6,F9,F12,F15,F18,F21,F24,F27,F30,F39)</f>
        <v>4852</v>
      </c>
      <c r="G47" s="39"/>
      <c r="H47" s="38">
        <f>SUM(H5:H46)</f>
        <v>4775.2299999999996</v>
      </c>
      <c r="I47" s="39"/>
      <c r="J47" s="39"/>
      <c r="K47" s="30">
        <f>SUM(K5:K45)</f>
        <v>4714.9400000000005</v>
      </c>
    </row>
    <row r="48" spans="1:11" ht="38.25" customHeight="1">
      <c r="A48" s="20"/>
      <c r="B48" s="171"/>
      <c r="C48" s="172"/>
      <c r="D48" s="172"/>
      <c r="E48" s="173"/>
      <c r="F48" s="174"/>
      <c r="G48" s="173"/>
      <c r="H48" s="174"/>
      <c r="I48" s="172"/>
      <c r="J48" s="172"/>
      <c r="K48" s="173"/>
    </row>
    <row r="49" spans="1:11" ht="19.5" customHeight="1">
      <c r="A49" s="14"/>
      <c r="B49" s="164"/>
      <c r="C49" s="164"/>
      <c r="D49" s="164"/>
      <c r="E49" s="165"/>
      <c r="F49" s="15" t="s">
        <v>0</v>
      </c>
      <c r="G49" s="34"/>
      <c r="H49" s="166"/>
      <c r="I49" s="167"/>
      <c r="J49" s="167"/>
      <c r="K49" s="168"/>
    </row>
    <row r="50" spans="1:11" ht="29.25" customHeight="1">
      <c r="A50" s="16"/>
      <c r="B50" s="5"/>
      <c r="C50" s="6"/>
      <c r="D50" s="8"/>
      <c r="E50" s="6"/>
      <c r="F50" s="160"/>
      <c r="G50" s="161"/>
      <c r="H50" s="161"/>
      <c r="I50" s="161"/>
      <c r="J50" s="161"/>
      <c r="K50" s="162"/>
    </row>
    <row r="51" spans="1:11" ht="55.5" customHeight="1">
      <c r="A51" s="11"/>
      <c r="B51" s="3"/>
      <c r="C51" s="12"/>
      <c r="D51" s="4"/>
      <c r="E51" s="4"/>
      <c r="F51" s="4"/>
      <c r="G51" s="10"/>
      <c r="H51" s="4"/>
      <c r="I51" s="4"/>
      <c r="J51" s="9"/>
      <c r="K51" s="9"/>
    </row>
    <row r="52" spans="1:11" ht="34.5" customHeight="1">
      <c r="A52" s="17"/>
      <c r="B52" s="4"/>
      <c r="C52" s="12"/>
      <c r="D52" s="12"/>
      <c r="E52" s="4"/>
      <c r="F52" s="4"/>
      <c r="G52" s="10"/>
      <c r="H52" s="4"/>
      <c r="I52" s="4"/>
      <c r="J52" s="4"/>
      <c r="K52" s="4"/>
    </row>
    <row r="53" spans="1:11" ht="34.5" customHeight="1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34.5" customHeight="1">
      <c r="A54" s="18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34.5" customHeight="1">
      <c r="A55" s="18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4.5" customHeight="1">
      <c r="A56" s="18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34.5" customHeight="1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34.5" customHeight="1">
      <c r="A58" s="18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34.5" customHeight="1">
      <c r="A59" s="18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34.5" customHeight="1">
      <c r="A60" s="18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34.5" customHeight="1">
      <c r="A61" s="18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34.5" customHeight="1">
      <c r="A62" s="18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34.5" customHeight="1">
      <c r="A63" s="1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34.5" customHeight="1">
      <c r="A64" s="18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34.5" customHeight="1">
      <c r="A65" s="18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34.5" customHeight="1">
      <c r="A66" s="18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34.5" customHeight="1">
      <c r="A67" s="18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34.5" customHeight="1">
      <c r="A68" s="19" t="s">
        <v>1</v>
      </c>
      <c r="B68" s="4"/>
      <c r="C68" s="4"/>
      <c r="D68" s="4"/>
      <c r="E68" s="4"/>
      <c r="F68" s="4"/>
      <c r="G68" s="4"/>
      <c r="H68" s="4">
        <f>SUM(H52:H67)</f>
        <v>0</v>
      </c>
      <c r="I68" s="4"/>
      <c r="J68" s="4"/>
      <c r="K68" s="4">
        <f>SUM(K52:K67)</f>
        <v>0</v>
      </c>
    </row>
  </sheetData>
  <mergeCells count="10">
    <mergeCell ref="F50:K50"/>
    <mergeCell ref="B1:E2"/>
    <mergeCell ref="F1:G1"/>
    <mergeCell ref="H1:K1"/>
    <mergeCell ref="H2:K2"/>
    <mergeCell ref="F3:K3"/>
    <mergeCell ref="B48:E49"/>
    <mergeCell ref="F48:G48"/>
    <mergeCell ref="H48:K48"/>
    <mergeCell ref="H49:K49"/>
  </mergeCells>
  <pageMargins left="0.7" right="0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2010-07-08T15:18:54Z</cp:lastPrinted>
  <dcterms:created xsi:type="dcterms:W3CDTF">2010-05-21T13:48:07Z</dcterms:created>
  <dcterms:modified xsi:type="dcterms:W3CDTF">2010-08-11T11:00:45Z</dcterms:modified>
</cp:coreProperties>
</file>