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Text3" localSheetId="0">Sheet1!#REF!</definedName>
    <definedName name="Text58" localSheetId="0">Sheet1!#REF!</definedName>
  </definedNames>
  <calcPr calcId="125725"/>
</workbook>
</file>

<file path=xl/calcChain.xml><?xml version="1.0" encoding="utf-8"?>
<calcChain xmlns="http://schemas.openxmlformats.org/spreadsheetml/2006/main">
  <c r="D196" i="1"/>
  <c r="D192" l="1"/>
  <c r="D194"/>
  <c r="H207"/>
  <c r="G207"/>
  <c r="I205"/>
  <c r="I204"/>
  <c r="I203"/>
  <c r="I202"/>
  <c r="I207" l="1"/>
  <c r="D214"/>
  <c r="D207"/>
  <c r="D203"/>
  <c r="D208" s="1"/>
  <c r="D190"/>
  <c r="H45"/>
  <c r="K45"/>
  <c r="K181"/>
  <c r="F182"/>
  <c r="I85"/>
  <c r="H85"/>
  <c r="F90"/>
  <c r="I132"/>
  <c r="I129"/>
  <c r="I126"/>
  <c r="I123"/>
  <c r="I120"/>
  <c r="I117"/>
  <c r="I114"/>
  <c r="I111"/>
  <c r="I108"/>
  <c r="I105"/>
  <c r="I102"/>
  <c r="I99"/>
  <c r="I96"/>
  <c r="I170"/>
  <c r="I167"/>
  <c r="I164"/>
  <c r="I161"/>
  <c r="I158"/>
  <c r="I155"/>
  <c r="I152"/>
  <c r="I149"/>
  <c r="I146"/>
  <c r="I143"/>
  <c r="H170"/>
  <c r="H167"/>
  <c r="K167" s="1"/>
  <c r="H164"/>
  <c r="K164" s="1"/>
  <c r="H161"/>
  <c r="H158"/>
  <c r="K158" s="1"/>
  <c r="H155"/>
  <c r="H152"/>
  <c r="K152" s="1"/>
  <c r="H149"/>
  <c r="H146"/>
  <c r="K146" s="1"/>
  <c r="H143"/>
  <c r="I72"/>
  <c r="H72"/>
  <c r="I69"/>
  <c r="H69"/>
  <c r="I66"/>
  <c r="H66"/>
  <c r="I63"/>
  <c r="H63"/>
  <c r="I82"/>
  <c r="I78"/>
  <c r="I75"/>
  <c r="I60"/>
  <c r="I57"/>
  <c r="I54"/>
  <c r="I9"/>
  <c r="K9" s="1"/>
  <c r="I28"/>
  <c r="F45"/>
  <c r="I34"/>
  <c r="I31"/>
  <c r="I24"/>
  <c r="I21"/>
  <c r="I18"/>
  <c r="I15"/>
  <c r="I12"/>
  <c r="H34"/>
  <c r="K34" s="1"/>
  <c r="H31"/>
  <c r="H28"/>
  <c r="H24"/>
  <c r="K24" s="1"/>
  <c r="H21"/>
  <c r="K21" s="1"/>
  <c r="H18"/>
  <c r="H15"/>
  <c r="K15" s="1"/>
  <c r="I6"/>
  <c r="H132"/>
  <c r="H129"/>
  <c r="H126"/>
  <c r="K126" s="1"/>
  <c r="H123"/>
  <c r="H120"/>
  <c r="K120" s="1"/>
  <c r="H117"/>
  <c r="H114"/>
  <c r="K114" s="1"/>
  <c r="H111"/>
  <c r="H108"/>
  <c r="K108" s="1"/>
  <c r="H105"/>
  <c r="H102"/>
  <c r="K102" s="1"/>
  <c r="H99"/>
  <c r="H96"/>
  <c r="H82"/>
  <c r="H78"/>
  <c r="H75"/>
  <c r="H60"/>
  <c r="K60" s="1"/>
  <c r="H57"/>
  <c r="H54"/>
  <c r="K54" s="1"/>
  <c r="K18"/>
  <c r="H12"/>
  <c r="H6"/>
  <c r="K68" i="2"/>
  <c r="H68"/>
  <c r="F47"/>
  <c r="H45"/>
  <c r="K45" s="1"/>
  <c r="H42"/>
  <c r="K42" s="1"/>
  <c r="H39"/>
  <c r="K39" s="1"/>
  <c r="H36"/>
  <c r="K36" s="1"/>
  <c r="H33"/>
  <c r="K33" s="1"/>
  <c r="H30"/>
  <c r="K30" s="1"/>
  <c r="H27"/>
  <c r="K27" s="1"/>
  <c r="H24"/>
  <c r="K24" s="1"/>
  <c r="H21"/>
  <c r="K21" s="1"/>
  <c r="H18"/>
  <c r="K18" s="1"/>
  <c r="H15"/>
  <c r="K15" s="1"/>
  <c r="H12"/>
  <c r="K12" s="1"/>
  <c r="H9"/>
  <c r="K9" s="1"/>
  <c r="H6"/>
  <c r="H47" s="1"/>
  <c r="K99" i="1" l="1"/>
  <c r="K105"/>
  <c r="K111"/>
  <c r="K117"/>
  <c r="K123"/>
  <c r="K57"/>
  <c r="K75"/>
  <c r="K85"/>
  <c r="H90"/>
  <c r="H181"/>
  <c r="K28"/>
  <c r="K129"/>
  <c r="K132"/>
  <c r="K31"/>
  <c r="K143"/>
  <c r="K161"/>
  <c r="K170"/>
  <c r="K155"/>
  <c r="K149"/>
  <c r="K12"/>
  <c r="K63"/>
  <c r="K66"/>
  <c r="K72"/>
  <c r="K82"/>
  <c r="K78"/>
  <c r="K69"/>
  <c r="H137"/>
  <c r="K96"/>
  <c r="K6"/>
  <c r="K6" i="2"/>
  <c r="K47" s="1"/>
  <c r="H182" i="1" l="1"/>
  <c r="K137"/>
  <c r="K182" s="1"/>
  <c r="K90"/>
  <c r="D198" l="1"/>
</calcChain>
</file>

<file path=xl/sharedStrings.xml><?xml version="1.0" encoding="utf-8"?>
<sst xmlns="http://schemas.openxmlformats.org/spreadsheetml/2006/main" count="386" uniqueCount="186">
  <si>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</si>
  <si>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</si>
  <si>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</si>
  <si>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</si>
  <si>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</si>
  <si>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</si>
  <si>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</si>
  <si>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</si>
  <si>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</si>
  <si>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</si>
  <si>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</si>
  <si>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</si>
  <si>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</si>
  <si>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</si>
  <si>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</si>
  <si>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</si>
  <si>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</si>
  <si>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</si>
  <si>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</si>
  <si>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</si>
  <si>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</si>
  <si>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</si>
  <si>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</si>
  <si>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</si>
  <si>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</si>
  <si>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(Business)</t>
  </si>
  <si>
    <t>Additional Information</t>
  </si>
  <si>
    <t>Written</t>
  </si>
  <si>
    <t>Bold-Unduplicated Responses</t>
  </si>
  <si>
    <t>Application for Guarantee SEL-CLP</t>
  </si>
  <si>
    <t>(CL Lo-Doc &amp; Regular)</t>
  </si>
  <si>
    <t>(0560-0155)</t>
  </si>
  <si>
    <t>Application for Guarantee PLP</t>
  </si>
  <si>
    <t>Conditional Commitment</t>
  </si>
  <si>
    <t xml:space="preserve">Lender Certification </t>
  </si>
  <si>
    <t>FSA-2211</t>
  </si>
  <si>
    <t>FSA-2212</t>
  </si>
  <si>
    <t>FSA-2232</t>
  </si>
  <si>
    <t>FSA-2233</t>
  </si>
  <si>
    <t>FSA-2236</t>
  </si>
  <si>
    <t>(OMB 0560-0155)</t>
  </si>
  <si>
    <t>Insurance and Farm Inspections</t>
  </si>
  <si>
    <t>NON-FORMS</t>
  </si>
  <si>
    <t>Farmer</t>
  </si>
  <si>
    <t>762.110 (a) &amp; (b)</t>
  </si>
  <si>
    <t>762.142 (b)(iv)(A)</t>
  </si>
  <si>
    <t>762.150 (a)(i)</t>
  </si>
  <si>
    <t>762.110 (6)(c)</t>
  </si>
  <si>
    <t>762.130 (4)(c)(2)</t>
  </si>
  <si>
    <t>762.130</t>
  </si>
  <si>
    <t>Inspections for Construction-Development</t>
  </si>
  <si>
    <t>762.130 (4)</t>
  </si>
  <si>
    <t>762.123 (b)</t>
  </si>
  <si>
    <t>762.141 (c)</t>
  </si>
  <si>
    <t>762.141 (d)</t>
  </si>
  <si>
    <t>762.141 (e)</t>
  </si>
  <si>
    <t>FSA-2241</t>
  </si>
  <si>
    <t>FSA-2242</t>
  </si>
  <si>
    <t>FSA-2248</t>
  </si>
  <si>
    <t>FSA-2252</t>
  </si>
  <si>
    <t>FSA-2253</t>
  </si>
  <si>
    <t>FSA-2254</t>
  </si>
  <si>
    <t>FSA-2261</t>
  </si>
  <si>
    <t xml:space="preserve">Assignment of </t>
  </si>
  <si>
    <t>Documentation</t>
  </si>
  <si>
    <t>Summary of</t>
  </si>
  <si>
    <t>Analysis</t>
  </si>
  <si>
    <t>Guaranteed Loan Closing Report</t>
  </si>
  <si>
    <t>Guaranteed Loan Status Report</t>
  </si>
  <si>
    <t>Assignment of Guarantee-Lender</t>
  </si>
  <si>
    <t>Assignment of Guarantee-Holder</t>
  </si>
  <si>
    <t xml:space="preserve">Guaranteed Farm Loan Default Status
(0560-0155)
</t>
  </si>
  <si>
    <t>Guaranteed Loan Report of Loss</t>
  </si>
  <si>
    <t>Report of Collection Activities</t>
  </si>
  <si>
    <t>Reporting Requirements – CLP Lenders</t>
  </si>
  <si>
    <t>Reporting Requirements – SEL Lenders</t>
  </si>
  <si>
    <t>Partial Releases</t>
  </si>
  <si>
    <t>Transfer and Assumption</t>
  </si>
  <si>
    <t>Repurchase by the Lender</t>
  </si>
  <si>
    <t>Repurchase by Agency – Holders</t>
  </si>
  <si>
    <t>Repurchase by Agency – Lenders</t>
  </si>
  <si>
    <t>Repurchase for Servicing</t>
  </si>
  <si>
    <t>Restructuring Guaranteed Loans – SEL Lenders</t>
  </si>
  <si>
    <t>Restructuring Guaranteed Loans – CLP Lenders</t>
  </si>
  <si>
    <t>Restructuring Guaranteed Loans – PLP Lenders</t>
  </si>
  <si>
    <t>Debt Writedown</t>
  </si>
  <si>
    <t xml:space="preserve">Reporting Requirements – PLP Lenders
(0560-0155)
</t>
  </si>
  <si>
    <t>Financial Data</t>
  </si>
  <si>
    <t>to Concur</t>
  </si>
  <si>
    <t>Request to SED</t>
  </si>
  <si>
    <t>Narrative</t>
  </si>
  <si>
    <t>&amp; Copies</t>
  </si>
  <si>
    <t>Demand &amp;</t>
  </si>
  <si>
    <t>Supporting Docs</t>
  </si>
  <si>
    <t>Written Notice</t>
  </si>
  <si>
    <t>Written &amp;</t>
  </si>
  <si>
    <t>Evidence of Own</t>
  </si>
  <si>
    <t>Info</t>
  </si>
  <si>
    <t>Financial</t>
  </si>
  <si>
    <t>Evidence of</t>
  </si>
  <si>
    <t>Contract</t>
  </si>
  <si>
    <t>Other Servicing-Addt'l Loans &amp; Advances</t>
  </si>
  <si>
    <t>Release of Liability after Liquidation</t>
  </si>
  <si>
    <t>Shared Appreciation Agreement-Servicing</t>
  </si>
  <si>
    <t>Mediation</t>
  </si>
  <si>
    <t>Liquidation Plan</t>
  </si>
  <si>
    <t>Protective Advances</t>
  </si>
  <si>
    <t>Acceleration</t>
  </si>
  <si>
    <t>Assignment of Guarantee</t>
  </si>
  <si>
    <t>Replacement of Loan Guarantee</t>
  </si>
  <si>
    <t>or Assignment of Guarantee</t>
  </si>
  <si>
    <t>for Guaranteed Loans-Applicants</t>
  </si>
  <si>
    <t>Shared Appreciation Agreement for</t>
  </si>
  <si>
    <t>for Guaranteed Loans-Lenders</t>
  </si>
  <si>
    <t>Writedown Worksheet</t>
  </si>
  <si>
    <t>Farm Loan Programs Guaranteed</t>
  </si>
  <si>
    <t>Shared Appreciation Agreement</t>
  </si>
  <si>
    <t>Substitution of Lenders – New &amp; Original</t>
  </si>
  <si>
    <t>Interest Rate Changes</t>
  </si>
  <si>
    <t>0560-0155</t>
  </si>
  <si>
    <t>GRAND TOTALS</t>
  </si>
  <si>
    <t>762.141(b)</t>
  </si>
  <si>
    <t>762.160(2)</t>
  </si>
  <si>
    <t>762.141(a)</t>
  </si>
  <si>
    <t>762.145(4)(e)</t>
  </si>
  <si>
    <t>762.144 (c)</t>
  </si>
  <si>
    <t>762.141(f)</t>
  </si>
  <si>
    <t>762.105(c)(2)</t>
  </si>
  <si>
    <t xml:space="preserve">762.105(c)(3) </t>
  </si>
  <si>
    <t xml:space="preserve">762.130(f) </t>
  </si>
  <si>
    <t xml:space="preserve">762.141(c) </t>
  </si>
  <si>
    <t>762.141(d</t>
  </si>
  <si>
    <t xml:space="preserve">762.141(3)(e) </t>
  </si>
  <si>
    <t xml:space="preserve">762.142(b)(2) </t>
  </si>
  <si>
    <t xml:space="preserve">762.142(c) </t>
  </si>
  <si>
    <t>762.142(d)(9)</t>
  </si>
  <si>
    <t xml:space="preserve">762.144(b)(1) </t>
  </si>
  <si>
    <t xml:space="preserve">762.144(c)(1) </t>
  </si>
  <si>
    <t xml:space="preserve">762.144(d) </t>
  </si>
  <si>
    <t>762.145(a)(3)(iii)</t>
  </si>
  <si>
    <t>762.145(b)(e)</t>
  </si>
  <si>
    <t xml:space="preserve">762.145(a)(4) </t>
  </si>
  <si>
    <t>762.145(e)</t>
  </si>
  <si>
    <t xml:space="preserve">762.146(a)(2) </t>
  </si>
  <si>
    <t>762.146(c)</t>
  </si>
  <si>
    <t xml:space="preserve">762.146(d) </t>
  </si>
  <si>
    <t>762.149(a</t>
  </si>
  <si>
    <t xml:space="preserve">762.149(b) </t>
  </si>
  <si>
    <t xml:space="preserve">762.149(e)(1) </t>
  </si>
  <si>
    <t xml:space="preserve">762.149(g)(3) </t>
  </si>
  <si>
    <t>762.110</t>
  </si>
  <si>
    <t>Travel Time-LM</t>
  </si>
  <si>
    <t>Total Number of Unduplicated Respondents</t>
  </si>
  <si>
    <t>Reports Filed per Person</t>
  </si>
  <si>
    <t>(Col. 10 / Col. 8)  (5034/505)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</si>
  <si>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</si>
  <si>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</si>
  <si>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</si>
  <si>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</si>
  <si>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</si>
  <si>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</si>
  <si>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(Col. 12 / Col. 8)</t>
  </si>
  <si>
    <t>(Col. 12 / Col. 10 x 60)</t>
  </si>
  <si>
    <t>Hrs.</t>
  </si>
  <si>
    <t>Min.</t>
  </si>
  <si>
    <t>Business</t>
  </si>
  <si>
    <t>Respondents cost per Hour</t>
  </si>
  <si>
    <t>Total Hrs.-Farmer</t>
  </si>
  <si>
    <t>Total Hrs.-Business</t>
  </si>
  <si>
    <t>Total Cost-Farmer</t>
  </si>
  <si>
    <t>Total Cost-Business</t>
  </si>
  <si>
    <t>Total Cost</t>
  </si>
  <si>
    <t>Annual cost to Fed. Gov't</t>
  </si>
  <si>
    <t>Average Salary (GS-9-12) OPM 2010 Table</t>
  </si>
  <si>
    <t>Burden Hrs</t>
  </si>
  <si>
    <t>Page 1</t>
  </si>
  <si>
    <t>Page 2</t>
  </si>
  <si>
    <t>Page 3</t>
  </si>
  <si>
    <t>Page 4</t>
  </si>
  <si>
    <t>Total</t>
  </si>
  <si>
    <t>Total Cost for Farmer &amp; Business</t>
  </si>
  <si>
    <t>(Revised)</t>
  </si>
  <si>
    <t>(Business-Lender)</t>
  </si>
  <si>
    <t>(Business-Holder)</t>
  </si>
  <si>
    <t xml:space="preserve">Hours Reviweing &amp; Processing Collection </t>
  </si>
  <si>
    <t>Summary-CL Guaranteed Loans (0560-0155)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</si>
</sst>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left" vertical="top"/>
    </xf>
    <xf numFmtId="49" fontId="15" fillId="0" borderId="14" xfId="0" applyNumberFormat="1" applyFont="1" applyBorder="1"/>
    <xf numFmtId="49" fontId="11" fillId="0" borderId="15" xfId="0" applyNumberFormat="1" applyFont="1" applyBorder="1"/>
    <xf numFmtId="49" fontId="14" fillId="0" borderId="14" xfId="0" applyNumberFormat="1" applyFont="1" applyBorder="1"/>
    <xf numFmtId="49" fontId="10" fillId="0" borderId="14" xfId="0" applyNumberFormat="1" applyFont="1" applyBorder="1" applyAlignment="1">
      <alignment horizontal="left" vertical="top"/>
    </xf>
    <xf numFmtId="49" fontId="11" fillId="0" borderId="13" xfId="0" applyNumberFormat="1" applyFont="1" applyBorder="1"/>
    <xf numFmtId="49" fontId="11" fillId="0" borderId="14" xfId="0" applyNumberFormat="1" applyFont="1" applyBorder="1"/>
    <xf numFmtId="49" fontId="10" fillId="0" borderId="13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49" fontId="11" fillId="0" borderId="2" xfId="0" applyNumberFormat="1" applyFont="1" applyBorder="1"/>
    <xf numFmtId="1" fontId="11" fillId="0" borderId="4" xfId="0" applyNumberFormat="1" applyFont="1" applyBorder="1" applyAlignment="1">
      <alignment horizontal="center"/>
    </xf>
    <xf numFmtId="49" fontId="16" fillId="0" borderId="14" xfId="0" applyNumberFormat="1" applyFont="1" applyBorder="1"/>
    <xf numFmtId="49" fontId="12" fillId="0" borderId="13" xfId="0" applyNumberFormat="1" applyFont="1" applyBorder="1" applyAlignment="1">
      <alignment horizontal="left" vertical="top"/>
    </xf>
    <xf numFmtId="49" fontId="13" fillId="0" borderId="13" xfId="0" applyNumberFormat="1" applyFont="1" applyBorder="1"/>
    <xf numFmtId="1" fontId="11" fillId="0" borderId="10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7" fillId="0" borderId="13" xfId="0" applyNumberFormat="1" applyFont="1" applyBorder="1" applyAlignment="1">
      <alignment horizontal="left" vertical="top"/>
    </xf>
    <xf numFmtId="2" fontId="11" fillId="0" borderId="14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13" fillId="0" borderId="14" xfId="0" applyFont="1" applyBorder="1"/>
    <xf numFmtId="49" fontId="19" fillId="0" borderId="13" xfId="0" applyNumberFormat="1" applyFont="1" applyBorder="1" applyAlignment="1">
      <alignment horizontal="left" vertical="top"/>
    </xf>
    <xf numFmtId="49" fontId="16" fillId="0" borderId="15" xfId="0" applyNumberFormat="1" applyFont="1" applyBorder="1"/>
    <xf numFmtId="49" fontId="16" fillId="0" borderId="14" xfId="0" applyNumberFormat="1" applyFont="1" applyBorder="1" applyAlignment="1">
      <alignment horizontal="left" vertical="top"/>
    </xf>
    <xf numFmtId="49" fontId="19" fillId="0" borderId="15" xfId="0" applyNumberFormat="1" applyFont="1" applyBorder="1"/>
    <xf numFmtId="0" fontId="2" fillId="0" borderId="2" xfId="0" applyFont="1" applyBorder="1" applyAlignment="1"/>
    <xf numFmtId="0" fontId="2" fillId="0" borderId="9" xfId="0" applyFont="1" applyBorder="1" applyAlignment="1"/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3" fillId="0" borderId="13" xfId="0" applyFont="1" applyBorder="1"/>
    <xf numFmtId="0" fontId="11" fillId="0" borderId="14" xfId="0" applyFont="1" applyBorder="1"/>
    <xf numFmtId="0" fontId="11" fillId="0" borderId="0" xfId="0" applyFont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49" fontId="10" fillId="0" borderId="2" xfId="0" applyNumberFormat="1" applyFont="1" applyBorder="1"/>
    <xf numFmtId="0" fontId="2" fillId="0" borderId="13" xfId="0" applyFont="1" applyBorder="1"/>
    <xf numFmtId="49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2" fillId="0" borderId="0" xfId="0" applyFont="1" applyAlignment="1"/>
    <xf numFmtId="49" fontId="19" fillId="0" borderId="14" xfId="0" applyNumberFormat="1" applyFont="1" applyBorder="1" applyAlignment="1">
      <alignment horizontal="left" vertical="top"/>
    </xf>
    <xf numFmtId="1" fontId="16" fillId="0" borderId="12" xfId="0" applyNumberFormat="1" applyFont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20" fillId="0" borderId="14" xfId="0" applyNumberFormat="1" applyFont="1" applyBorder="1"/>
    <xf numFmtId="49" fontId="19" fillId="2" borderId="1" xfId="0" applyNumberFormat="1" applyFont="1" applyFill="1" applyBorder="1"/>
    <xf numFmtId="49" fontId="11" fillId="2" borderId="1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1" fillId="3" borderId="1" xfId="0" applyNumberFormat="1" applyFont="1" applyFill="1" applyBorder="1"/>
    <xf numFmtId="1" fontId="8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" fontId="22" fillId="2" borderId="8" xfId="0" applyNumberFormat="1" applyFont="1" applyFill="1" applyBorder="1" applyAlignment="1">
      <alignment horizontal="center"/>
    </xf>
    <xf numFmtId="1" fontId="20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vertical="top"/>
    </xf>
    <xf numFmtId="49" fontId="13" fillId="2" borderId="1" xfId="0" applyNumberFormat="1" applyFont="1" applyFill="1" applyBorder="1"/>
    <xf numFmtId="49" fontId="11" fillId="2" borderId="1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3" fillId="4" borderId="14" xfId="0" applyFont="1" applyFill="1" applyBorder="1"/>
    <xf numFmtId="49" fontId="11" fillId="4" borderId="13" xfId="0" applyNumberFormat="1" applyFont="1" applyFill="1" applyBorder="1"/>
    <xf numFmtId="49" fontId="11" fillId="4" borderId="1" xfId="0" applyNumberFormat="1" applyFont="1" applyFill="1" applyBorder="1" applyAlignment="1">
      <alignment horizontal="center" vertical="center"/>
    </xf>
    <xf numFmtId="49" fontId="11" fillId="4" borderId="13" xfId="0" applyNumberFormat="1" applyFont="1" applyFill="1" applyBorder="1" applyAlignment="1">
      <alignment horizontal="center"/>
    </xf>
    <xf numFmtId="1" fontId="11" fillId="4" borderId="13" xfId="0" applyNumberFormat="1" applyFont="1" applyFill="1" applyBorder="1" applyAlignment="1">
      <alignment horizontal="center"/>
    </xf>
    <xf numFmtId="164" fontId="11" fillId="4" borderId="13" xfId="0" applyNumberFormat="1" applyFont="1" applyFill="1" applyBorder="1" applyAlignment="1">
      <alignment horizontal="center"/>
    </xf>
    <xf numFmtId="1" fontId="11" fillId="4" borderId="10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1" fillId="4" borderId="1" xfId="0" applyFont="1" applyFill="1" applyBorder="1"/>
    <xf numFmtId="0" fontId="11" fillId="4" borderId="7" xfId="0" applyFont="1" applyFill="1" applyBorder="1"/>
    <xf numFmtId="0" fontId="11" fillId="4" borderId="6" xfId="0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9" fontId="16" fillId="0" borderId="15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9" fontId="20" fillId="0" borderId="5" xfId="0" applyNumberFormat="1" applyFont="1" applyBorder="1"/>
    <xf numFmtId="49" fontId="16" fillId="0" borderId="3" xfId="0" applyNumberFormat="1" applyFont="1" applyBorder="1"/>
    <xf numFmtId="49" fontId="19" fillId="0" borderId="1" xfId="0" applyNumberFormat="1" applyFont="1" applyBorder="1" applyAlignment="1">
      <alignment horizontal="left" vertical="top"/>
    </xf>
    <xf numFmtId="49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49" fontId="8" fillId="3" borderId="0" xfId="0" applyNumberFormat="1" applyFont="1" applyFill="1"/>
    <xf numFmtId="0" fontId="22" fillId="3" borderId="0" xfId="0" applyFont="1" applyFill="1"/>
    <xf numFmtId="0" fontId="22" fillId="0" borderId="0" xfId="0" applyFont="1"/>
    <xf numFmtId="49" fontId="22" fillId="0" borderId="0" xfId="0" applyNumberFormat="1" applyFont="1"/>
    <xf numFmtId="0" fontId="8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2" fontId="8" fillId="3" borderId="0" xfId="0" applyNumberFormat="1" applyFont="1" applyFill="1" applyAlignment="1">
      <alignment horizontal="center"/>
    </xf>
    <xf numFmtId="49" fontId="8" fillId="0" borderId="0" xfId="0" applyNumberFormat="1" applyFont="1"/>
    <xf numFmtId="49" fontId="22" fillId="3" borderId="0" xfId="0" applyNumberFormat="1" applyFont="1" applyFill="1"/>
    <xf numFmtId="44" fontId="22" fillId="3" borderId="0" xfId="1" applyNumberFormat="1" applyFont="1" applyFill="1" applyAlignment="1">
      <alignment horizontal="right"/>
    </xf>
    <xf numFmtId="0" fontId="22" fillId="3" borderId="0" xfId="0" applyFont="1" applyFill="1" applyAlignment="1">
      <alignment horizontal="right"/>
    </xf>
    <xf numFmtId="166" fontId="8" fillId="3" borderId="0" xfId="0" applyNumberFormat="1" applyFont="1" applyFill="1" applyAlignment="1">
      <alignment horizontal="right"/>
    </xf>
    <xf numFmtId="0" fontId="22" fillId="0" borderId="0" xfId="0" applyFont="1" applyAlignment="1">
      <alignment horizontal="right"/>
    </xf>
    <xf numFmtId="44" fontId="22" fillId="3" borderId="0" xfId="1" applyFont="1" applyFill="1" applyAlignment="1">
      <alignment horizontal="right"/>
    </xf>
    <xf numFmtId="165" fontId="22" fillId="3" borderId="0" xfId="2" applyNumberFormat="1" applyFont="1" applyFill="1"/>
    <xf numFmtId="166" fontId="8" fillId="3" borderId="0" xfId="0" applyNumberFormat="1" applyFont="1" applyFill="1"/>
    <xf numFmtId="166" fontId="8" fillId="0" borderId="9" xfId="0" applyNumberFormat="1" applyFont="1" applyBorder="1"/>
    <xf numFmtId="44" fontId="22" fillId="3" borderId="0" xfId="1" applyFont="1" applyFill="1"/>
    <xf numFmtId="165" fontId="22" fillId="3" borderId="11" xfId="2" applyNumberFormat="1" applyFont="1" applyFill="1" applyBorder="1"/>
    <xf numFmtId="49" fontId="14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8" fillId="3" borderId="0" xfId="0" applyNumberFormat="1" applyFont="1" applyFill="1" applyAlignment="1">
      <alignment horizontal="center"/>
    </xf>
    <xf numFmtId="14" fontId="2" fillId="0" borderId="4" xfId="0" applyNumberFormat="1" applyFont="1" applyBorder="1" applyAlignment="1">
      <alignment horizontal="left" vertical="top"/>
    </xf>
    <xf numFmtId="0" fontId="2" fillId="0" borderId="6" xfId="0" applyFont="1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49" fontId="2" fillId="0" borderId="2" xfId="0" applyNumberFormat="1" applyFont="1" applyBorder="1" applyAlignment="1"/>
    <xf numFmtId="0" fontId="0" fillId="0" borderId="3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9" xfId="0" applyFont="1" applyBorder="1" applyAlignment="1"/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124097</xdr:colOff>
      <xdr:row>3</xdr:row>
      <xdr:rowOff>7980</xdr:rowOff>
    </xdr:from>
    <xdr:to>
      <xdr:col>0</xdr:col>
      <xdr:colOff>2651885</xdr:colOff>
      <xdr:row>3</xdr:row>
      <xdr:rowOff>707939</xdr:rowOff>
    </xdr:to>
    <xdr:sp macro="" textlink="">
      <xdr:nvSpPr>
        <xdr:cNvPr id="149" name="TextBox 148"/>
        <xdr:cNvSpPr txBox="1"/>
      </xdr:nvSpPr>
      <xdr:spPr>
        <a:xfrm>
          <a:off x="124097" y="60157068"/>
          <a:ext cx="2527788" cy="699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r>
            <a:rPr lang="en-US" sz="8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</a:t>
          </a:r>
          <a:r>
            <a:rPr lang="en-US" sz="8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Loan Making </a:t>
          </a:r>
        </a:p>
        <a:p>
          <a:pPr algn="ctr"/>
          <a:r>
            <a:rPr lang="en-US" sz="8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500 Loans/year</a:t>
          </a:r>
          <a:endParaRPr lang="en-US" sz="800" b="1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731799</xdr:rowOff>
    </xdr:to>
    <xdr:sp macro="" textlink="">
      <xdr:nvSpPr>
        <xdr:cNvPr id="150" name="TextBox 149"/>
        <xdr:cNvSpPr txBox="1"/>
      </xdr:nvSpPr>
      <xdr:spPr>
        <a:xfrm>
          <a:off x="2899783" y="1472942"/>
          <a:ext cx="526894" cy="6759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57554</xdr:rowOff>
    </xdr:from>
    <xdr:to>
      <xdr:col>2</xdr:col>
      <xdr:colOff>571499</xdr:colOff>
      <xdr:row>3</xdr:row>
      <xdr:rowOff>708568</xdr:rowOff>
    </xdr:to>
    <xdr:sp macro="" textlink="">
      <xdr:nvSpPr>
        <xdr:cNvPr id="151" name="TextBox 150"/>
        <xdr:cNvSpPr txBox="1"/>
      </xdr:nvSpPr>
      <xdr:spPr>
        <a:xfrm>
          <a:off x="3464777" y="1474688"/>
          <a:ext cx="533399" cy="6510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696951</xdr:rowOff>
    </xdr:to>
    <xdr:sp macro="" textlink="">
      <xdr:nvSpPr>
        <xdr:cNvPr id="152" name="TextBox 151"/>
        <xdr:cNvSpPr txBox="1"/>
      </xdr:nvSpPr>
      <xdr:spPr>
        <a:xfrm>
          <a:off x="4168745" y="1441558"/>
          <a:ext cx="621196" cy="6725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696951</xdr:rowOff>
    </xdr:to>
    <xdr:sp macro="" textlink="">
      <xdr:nvSpPr>
        <xdr:cNvPr id="153" name="TextBox 152"/>
        <xdr:cNvSpPr txBox="1"/>
      </xdr:nvSpPr>
      <xdr:spPr>
        <a:xfrm>
          <a:off x="4960355" y="1445274"/>
          <a:ext cx="831761" cy="6688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43602</xdr:colOff>
      <xdr:row>3</xdr:row>
      <xdr:rowOff>70292</xdr:rowOff>
    </xdr:from>
    <xdr:to>
      <xdr:col>5</xdr:col>
      <xdr:colOff>830980</xdr:colOff>
      <xdr:row>3</xdr:row>
      <xdr:rowOff>708568</xdr:rowOff>
    </xdr:to>
    <xdr:sp macro="" textlink="">
      <xdr:nvSpPr>
        <xdr:cNvPr id="154" name="TextBox 153"/>
        <xdr:cNvSpPr txBox="1"/>
      </xdr:nvSpPr>
      <xdr:spPr>
        <a:xfrm>
          <a:off x="5956072" y="1487426"/>
          <a:ext cx="787378" cy="638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24426</xdr:rowOff>
    </xdr:from>
    <xdr:to>
      <xdr:col>6</xdr:col>
      <xdr:colOff>742951</xdr:colOff>
      <xdr:row>3</xdr:row>
      <xdr:rowOff>720184</xdr:rowOff>
    </xdr:to>
    <xdr:sp macro="" textlink="">
      <xdr:nvSpPr>
        <xdr:cNvPr id="155" name="TextBox 154"/>
        <xdr:cNvSpPr txBox="1"/>
      </xdr:nvSpPr>
      <xdr:spPr>
        <a:xfrm>
          <a:off x="6861949" y="1441560"/>
          <a:ext cx="676276" cy="695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59241</xdr:colOff>
      <xdr:row>3</xdr:row>
      <xdr:rowOff>53897</xdr:rowOff>
    </xdr:from>
    <xdr:to>
      <xdr:col>7</xdr:col>
      <xdr:colOff>821241</xdr:colOff>
      <xdr:row>3</xdr:row>
      <xdr:rowOff>731798</xdr:rowOff>
    </xdr:to>
    <xdr:sp macro="" textlink="">
      <xdr:nvSpPr>
        <xdr:cNvPr id="156" name="TextBox 155"/>
        <xdr:cNvSpPr txBox="1"/>
      </xdr:nvSpPr>
      <xdr:spPr>
        <a:xfrm>
          <a:off x="7702473" y="1471031"/>
          <a:ext cx="762000" cy="677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3</xdr:row>
      <xdr:rowOff>33723</xdr:rowOff>
    </xdr:from>
    <xdr:to>
      <xdr:col>8</xdr:col>
      <xdr:colOff>838716</xdr:colOff>
      <xdr:row>3</xdr:row>
      <xdr:rowOff>617837</xdr:rowOff>
    </xdr:to>
    <xdr:sp macro="" textlink="">
      <xdr:nvSpPr>
        <xdr:cNvPr id="157" name="TextBox 156"/>
        <xdr:cNvSpPr txBox="1"/>
      </xdr:nvSpPr>
      <xdr:spPr>
        <a:xfrm>
          <a:off x="8597730" y="60182811"/>
          <a:ext cx="762000" cy="5841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23232</xdr:colOff>
      <xdr:row>3</xdr:row>
      <xdr:rowOff>12700</xdr:rowOff>
    </xdr:from>
    <xdr:to>
      <xdr:col>10</xdr:col>
      <xdr:colOff>836341</xdr:colOff>
      <xdr:row>3</xdr:row>
      <xdr:rowOff>360092</xdr:rowOff>
    </xdr:to>
    <xdr:sp macro="" textlink="">
      <xdr:nvSpPr>
        <xdr:cNvPr id="158" name="TextBox 157"/>
        <xdr:cNvSpPr txBox="1"/>
      </xdr:nvSpPr>
      <xdr:spPr>
        <a:xfrm>
          <a:off x="9432073" y="1429834"/>
          <a:ext cx="1661067" cy="3473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80638</xdr:colOff>
      <xdr:row>3</xdr:row>
      <xdr:rowOff>475914</xdr:rowOff>
    </xdr:from>
    <xdr:to>
      <xdr:col>9</xdr:col>
      <xdr:colOff>757051</xdr:colOff>
      <xdr:row>3</xdr:row>
      <xdr:rowOff>729594</xdr:rowOff>
    </xdr:to>
    <xdr:sp macro="" textlink="">
      <xdr:nvSpPr>
        <xdr:cNvPr id="159" name="TextBox 158"/>
        <xdr:cNvSpPr txBox="1"/>
      </xdr:nvSpPr>
      <xdr:spPr>
        <a:xfrm>
          <a:off x="9489479" y="1893048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418171</xdr:rowOff>
    </xdr:from>
    <xdr:to>
      <xdr:col>10</xdr:col>
      <xdr:colOff>704021</xdr:colOff>
      <xdr:row>3</xdr:row>
      <xdr:rowOff>743415</xdr:rowOff>
    </xdr:to>
    <xdr:sp macro="" textlink="">
      <xdr:nvSpPr>
        <xdr:cNvPr id="160" name="TextBox 159"/>
        <xdr:cNvSpPr txBox="1"/>
      </xdr:nvSpPr>
      <xdr:spPr>
        <a:xfrm>
          <a:off x="10339625" y="1835305"/>
          <a:ext cx="621195" cy="3252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34175</xdr:rowOff>
    </xdr:from>
    <xdr:to>
      <xdr:col>10</xdr:col>
      <xdr:colOff>621197</xdr:colOff>
      <xdr:row>2</xdr:row>
      <xdr:rowOff>273128</xdr:rowOff>
    </xdr:to>
    <xdr:sp macro="" textlink="">
      <xdr:nvSpPr>
        <xdr:cNvPr id="161" name="TextBox 160"/>
        <xdr:cNvSpPr txBox="1"/>
      </xdr:nvSpPr>
      <xdr:spPr>
        <a:xfrm>
          <a:off x="5967689" y="1149297"/>
          <a:ext cx="491030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62" name="TextBox 161"/>
        <xdr:cNvSpPr txBox="1"/>
      </xdr:nvSpPr>
      <xdr:spPr>
        <a:xfrm>
          <a:off x="142875" y="95250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363877</xdr:rowOff>
    </xdr:to>
    <xdr:sp macro="" textlink="">
      <xdr:nvSpPr>
        <xdr:cNvPr id="163" name="TextBox 162"/>
        <xdr:cNvSpPr txBox="1"/>
      </xdr:nvSpPr>
      <xdr:spPr>
        <a:xfrm>
          <a:off x="7668847" y="85481"/>
          <a:ext cx="2035456" cy="2783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endParaRPr lang="en-US" sz="1100" b="1">
            <a:solidFill>
              <a:srgbClr val="00B05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164" name="TextBox 163"/>
        <xdr:cNvSpPr txBox="1"/>
      </xdr:nvSpPr>
      <xdr:spPr>
        <a:xfrm>
          <a:off x="5922596" y="48846"/>
          <a:ext cx="1343269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85481</xdr:colOff>
      <xdr:row>0</xdr:row>
      <xdr:rowOff>374580</xdr:rowOff>
    </xdr:from>
    <xdr:to>
      <xdr:col>9</xdr:col>
      <xdr:colOff>451828</xdr:colOff>
      <xdr:row>1</xdr:row>
      <xdr:rowOff>386149</xdr:rowOff>
    </xdr:to>
    <xdr:sp macro="" textlink="">
      <xdr:nvSpPr>
        <xdr:cNvPr id="165" name="TextBox 164"/>
        <xdr:cNvSpPr txBox="1"/>
      </xdr:nvSpPr>
      <xdr:spPr>
        <a:xfrm>
          <a:off x="7693269" y="374580"/>
          <a:ext cx="2149232" cy="670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Loans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166" name="TextBox 165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1</a:t>
          </a:r>
        </a:p>
      </xdr:txBody>
    </xdr:sp>
    <xdr:clientData/>
  </xdr:twoCellAnchor>
  <xdr:twoCellAnchor>
    <xdr:from>
      <xdr:col>0</xdr:col>
      <xdr:colOff>85482</xdr:colOff>
      <xdr:row>48</xdr:row>
      <xdr:rowOff>123825</xdr:rowOff>
    </xdr:from>
    <xdr:to>
      <xdr:col>0</xdr:col>
      <xdr:colOff>2613270</xdr:colOff>
      <xdr:row>48</xdr:row>
      <xdr:rowOff>1037981</xdr:rowOff>
    </xdr:to>
    <xdr:sp macro="" textlink="">
      <xdr:nvSpPr>
        <xdr:cNvPr id="167" name="TextBox 166"/>
        <xdr:cNvSpPr txBox="1"/>
      </xdr:nvSpPr>
      <xdr:spPr>
        <a:xfrm>
          <a:off x="85482" y="1545248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r>
            <a:rPr lang="en-US" sz="800" b="1">
              <a:solidFill>
                <a:srgbClr val="00B050"/>
              </a:solidFill>
              <a:latin typeface="Times New Roman" pitchFamily="18" charset="0"/>
              <a:cs typeface="Times New Roman" pitchFamily="18" charset="0"/>
            </a:rPr>
            <a:t>Guaranteed Loan Servicing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964711</xdr:rowOff>
    </xdr:to>
    <xdr:sp macro="" textlink="">
      <xdr:nvSpPr>
        <xdr:cNvPr id="168" name="TextBox 167"/>
        <xdr:cNvSpPr txBox="1"/>
      </xdr:nvSpPr>
      <xdr:spPr>
        <a:xfrm>
          <a:off x="2891205" y="1477231"/>
          <a:ext cx="523141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57553</xdr:rowOff>
    </xdr:from>
    <xdr:to>
      <xdr:col>2</xdr:col>
      <xdr:colOff>571499</xdr:colOff>
      <xdr:row>48</xdr:row>
      <xdr:rowOff>952500</xdr:rowOff>
    </xdr:to>
    <xdr:sp macro="" textlink="">
      <xdr:nvSpPr>
        <xdr:cNvPr id="169" name="TextBox 168"/>
        <xdr:cNvSpPr txBox="1"/>
      </xdr:nvSpPr>
      <xdr:spPr>
        <a:xfrm>
          <a:off x="3452446" y="1478976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695067</xdr:rowOff>
    </xdr:to>
    <xdr:sp macro="" textlink="">
      <xdr:nvSpPr>
        <xdr:cNvPr id="170" name="TextBox 169"/>
        <xdr:cNvSpPr txBox="1"/>
      </xdr:nvSpPr>
      <xdr:spPr>
        <a:xfrm>
          <a:off x="4153990" y="71101519"/>
          <a:ext cx="62119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707939</xdr:rowOff>
    </xdr:to>
    <xdr:sp macro="" textlink="">
      <xdr:nvSpPr>
        <xdr:cNvPr id="171" name="TextBox 170"/>
        <xdr:cNvSpPr txBox="1"/>
      </xdr:nvSpPr>
      <xdr:spPr>
        <a:xfrm>
          <a:off x="4947169" y="71105235"/>
          <a:ext cx="831761" cy="679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691696</xdr:rowOff>
    </xdr:to>
    <xdr:sp macro="" textlink="">
      <xdr:nvSpPr>
        <xdr:cNvPr id="172" name="TextBox 171"/>
        <xdr:cNvSpPr txBox="1"/>
      </xdr:nvSpPr>
      <xdr:spPr>
        <a:xfrm>
          <a:off x="5962986" y="70372480"/>
          <a:ext cx="787378" cy="679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24426</xdr:rowOff>
    </xdr:from>
    <xdr:to>
      <xdr:col>6</xdr:col>
      <xdr:colOff>742951</xdr:colOff>
      <xdr:row>48</xdr:row>
      <xdr:rowOff>714376</xdr:rowOff>
    </xdr:to>
    <xdr:sp macro="" textlink="">
      <xdr:nvSpPr>
        <xdr:cNvPr id="173" name="TextBox 172"/>
        <xdr:cNvSpPr txBox="1"/>
      </xdr:nvSpPr>
      <xdr:spPr>
        <a:xfrm>
          <a:off x="6858907" y="70384694"/>
          <a:ext cx="676276" cy="689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680357</xdr:rowOff>
    </xdr:to>
    <xdr:sp macro="" textlink="">
      <xdr:nvSpPr>
        <xdr:cNvPr id="174" name="TextBox 173"/>
        <xdr:cNvSpPr txBox="1"/>
      </xdr:nvSpPr>
      <xdr:spPr>
        <a:xfrm>
          <a:off x="7690304" y="70379318"/>
          <a:ext cx="762000" cy="6613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60779</xdr:colOff>
      <xdr:row>48</xdr:row>
      <xdr:rowOff>33111</xdr:rowOff>
    </xdr:from>
    <xdr:to>
      <xdr:col>8</xdr:col>
      <xdr:colOff>822779</xdr:colOff>
      <xdr:row>48</xdr:row>
      <xdr:rowOff>623661</xdr:rowOff>
    </xdr:to>
    <xdr:sp macro="" textlink="">
      <xdr:nvSpPr>
        <xdr:cNvPr id="175" name="TextBox 174"/>
        <xdr:cNvSpPr txBox="1"/>
      </xdr:nvSpPr>
      <xdr:spPr>
        <a:xfrm>
          <a:off x="8587922" y="70393379"/>
          <a:ext cx="7620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23233</xdr:colOff>
      <xdr:row>48</xdr:row>
      <xdr:rowOff>12700</xdr:rowOff>
    </xdr:from>
    <xdr:to>
      <xdr:col>10</xdr:col>
      <xdr:colOff>824725</xdr:colOff>
      <xdr:row>48</xdr:row>
      <xdr:rowOff>394939</xdr:rowOff>
    </xdr:to>
    <xdr:sp macro="" textlink="">
      <xdr:nvSpPr>
        <xdr:cNvPr id="176" name="TextBox 175"/>
        <xdr:cNvSpPr txBox="1"/>
      </xdr:nvSpPr>
      <xdr:spPr>
        <a:xfrm>
          <a:off x="9432074" y="11233615"/>
          <a:ext cx="1649450" cy="38223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452683</xdr:rowOff>
    </xdr:from>
    <xdr:to>
      <xdr:col>9</xdr:col>
      <xdr:colOff>745435</xdr:colOff>
      <xdr:row>48</xdr:row>
      <xdr:rowOff>706363</xdr:rowOff>
    </xdr:to>
    <xdr:sp macro="" textlink="">
      <xdr:nvSpPr>
        <xdr:cNvPr id="177" name="TextBox 176"/>
        <xdr:cNvSpPr txBox="1"/>
      </xdr:nvSpPr>
      <xdr:spPr>
        <a:xfrm>
          <a:off x="9477863" y="11673598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71210</xdr:colOff>
      <xdr:row>48</xdr:row>
      <xdr:rowOff>418170</xdr:rowOff>
    </xdr:from>
    <xdr:to>
      <xdr:col>10</xdr:col>
      <xdr:colOff>692405</xdr:colOff>
      <xdr:row>48</xdr:row>
      <xdr:rowOff>743414</xdr:rowOff>
    </xdr:to>
    <xdr:sp macro="" textlink="">
      <xdr:nvSpPr>
        <xdr:cNvPr id="178" name="TextBox 177"/>
        <xdr:cNvSpPr txBox="1"/>
      </xdr:nvSpPr>
      <xdr:spPr>
        <a:xfrm>
          <a:off x="10328009" y="11639085"/>
          <a:ext cx="621195" cy="3252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10943</xdr:rowOff>
    </xdr:from>
    <xdr:to>
      <xdr:col>10</xdr:col>
      <xdr:colOff>621197</xdr:colOff>
      <xdr:row>47</xdr:row>
      <xdr:rowOff>249896</xdr:rowOff>
    </xdr:to>
    <xdr:sp macro="" textlink="">
      <xdr:nvSpPr>
        <xdr:cNvPr id="179" name="TextBox 178"/>
        <xdr:cNvSpPr txBox="1"/>
      </xdr:nvSpPr>
      <xdr:spPr>
        <a:xfrm>
          <a:off x="5967689" y="10929845"/>
          <a:ext cx="491030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64359</xdr:colOff>
      <xdr:row>45</xdr:row>
      <xdr:rowOff>95250</xdr:rowOff>
    </xdr:from>
    <xdr:to>
      <xdr:col>4</xdr:col>
      <xdr:colOff>991116</xdr:colOff>
      <xdr:row>46</xdr:row>
      <xdr:rowOff>390525</xdr:rowOff>
    </xdr:to>
    <xdr:sp macro="" textlink="">
      <xdr:nvSpPr>
        <xdr:cNvPr id="180" name="TextBox 179"/>
        <xdr:cNvSpPr txBox="1"/>
      </xdr:nvSpPr>
      <xdr:spPr>
        <a:xfrm>
          <a:off x="64359" y="69756466"/>
          <a:ext cx="5792230" cy="9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45</xdr:row>
      <xdr:rowOff>85481</xdr:rowOff>
    </xdr:from>
    <xdr:to>
      <xdr:col>9</xdr:col>
      <xdr:colOff>307730</xdr:colOff>
      <xdr:row>45</xdr:row>
      <xdr:rowOff>381001</xdr:rowOff>
    </xdr:to>
    <xdr:sp macro="" textlink="">
      <xdr:nvSpPr>
        <xdr:cNvPr id="181" name="TextBox 180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45</xdr:row>
      <xdr:rowOff>48846</xdr:rowOff>
    </xdr:from>
    <xdr:to>
      <xdr:col>6</xdr:col>
      <xdr:colOff>500673</xdr:colOff>
      <xdr:row>45</xdr:row>
      <xdr:rowOff>390769</xdr:rowOff>
    </xdr:to>
    <xdr:sp macro="" textlink="">
      <xdr:nvSpPr>
        <xdr:cNvPr id="182" name="TextBox 181"/>
        <xdr:cNvSpPr txBox="1"/>
      </xdr:nvSpPr>
      <xdr:spPr>
        <a:xfrm>
          <a:off x="5939692" y="48846"/>
          <a:ext cx="1331058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115843</xdr:colOff>
      <xdr:row>45</xdr:row>
      <xdr:rowOff>527737</xdr:rowOff>
    </xdr:from>
    <xdr:to>
      <xdr:col>10</xdr:col>
      <xdr:colOff>719820</xdr:colOff>
      <xdr:row>46</xdr:row>
      <xdr:rowOff>411892</xdr:rowOff>
    </xdr:to>
    <xdr:sp macro="" textlink="">
      <xdr:nvSpPr>
        <xdr:cNvPr id="183" name="TextBox 182"/>
        <xdr:cNvSpPr txBox="1"/>
      </xdr:nvSpPr>
      <xdr:spPr>
        <a:xfrm>
          <a:off x="7748715" y="70188953"/>
          <a:ext cx="3229787" cy="5406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 Program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Loans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45</xdr:row>
      <xdr:rowOff>43962</xdr:rowOff>
    </xdr:from>
    <xdr:to>
      <xdr:col>10</xdr:col>
      <xdr:colOff>762000</xdr:colOff>
      <xdr:row>45</xdr:row>
      <xdr:rowOff>351693</xdr:rowOff>
    </xdr:to>
    <xdr:sp macro="" textlink="">
      <xdr:nvSpPr>
        <xdr:cNvPr id="184" name="TextBox 183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0</xdr:col>
      <xdr:colOff>85482</xdr:colOff>
      <xdr:row>93</xdr:row>
      <xdr:rowOff>123825</xdr:rowOff>
    </xdr:from>
    <xdr:to>
      <xdr:col>0</xdr:col>
      <xdr:colOff>2613270</xdr:colOff>
      <xdr:row>93</xdr:row>
      <xdr:rowOff>1037981</xdr:rowOff>
    </xdr:to>
    <xdr:sp macro="" textlink="">
      <xdr:nvSpPr>
        <xdr:cNvPr id="185" name="TextBox 184"/>
        <xdr:cNvSpPr txBox="1"/>
      </xdr:nvSpPr>
      <xdr:spPr>
        <a:xfrm>
          <a:off x="85482" y="1545248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93</xdr:row>
      <xdr:rowOff>55808</xdr:rowOff>
    </xdr:from>
    <xdr:to>
      <xdr:col>2</xdr:col>
      <xdr:colOff>0</xdr:colOff>
      <xdr:row>93</xdr:row>
      <xdr:rowOff>964711</xdr:rowOff>
    </xdr:to>
    <xdr:sp macro="" textlink="">
      <xdr:nvSpPr>
        <xdr:cNvPr id="186" name="TextBox 185"/>
        <xdr:cNvSpPr txBox="1"/>
      </xdr:nvSpPr>
      <xdr:spPr>
        <a:xfrm>
          <a:off x="2891205" y="1477231"/>
          <a:ext cx="523141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93</xdr:row>
      <xdr:rowOff>57553</xdr:rowOff>
    </xdr:from>
    <xdr:to>
      <xdr:col>2</xdr:col>
      <xdr:colOff>571499</xdr:colOff>
      <xdr:row>93</xdr:row>
      <xdr:rowOff>952500</xdr:rowOff>
    </xdr:to>
    <xdr:sp macro="" textlink="">
      <xdr:nvSpPr>
        <xdr:cNvPr id="187" name="TextBox 186"/>
        <xdr:cNvSpPr txBox="1"/>
      </xdr:nvSpPr>
      <xdr:spPr>
        <a:xfrm>
          <a:off x="3452446" y="1478976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93</xdr:row>
      <xdr:rowOff>24424</xdr:rowOff>
    </xdr:from>
    <xdr:to>
      <xdr:col>3</xdr:col>
      <xdr:colOff>759240</xdr:colOff>
      <xdr:row>93</xdr:row>
      <xdr:rowOff>940290</xdr:rowOff>
    </xdr:to>
    <xdr:sp macro="" textlink="">
      <xdr:nvSpPr>
        <xdr:cNvPr id="188" name="TextBox 187"/>
        <xdr:cNvSpPr txBox="1"/>
      </xdr:nvSpPr>
      <xdr:spPr>
        <a:xfrm>
          <a:off x="4153198" y="1445847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93</xdr:row>
      <xdr:rowOff>28140</xdr:rowOff>
    </xdr:from>
    <xdr:to>
      <xdr:col>4</xdr:col>
      <xdr:colOff>913457</xdr:colOff>
      <xdr:row>93</xdr:row>
      <xdr:rowOff>891443</xdr:rowOff>
    </xdr:to>
    <xdr:sp macro="" textlink="">
      <xdr:nvSpPr>
        <xdr:cNvPr id="189" name="TextBox 188"/>
        <xdr:cNvSpPr txBox="1"/>
      </xdr:nvSpPr>
      <xdr:spPr>
        <a:xfrm>
          <a:off x="4946773" y="1449563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93</xdr:row>
      <xdr:rowOff>12212</xdr:rowOff>
    </xdr:from>
    <xdr:to>
      <xdr:col>5</xdr:col>
      <xdr:colOff>842596</xdr:colOff>
      <xdr:row>93</xdr:row>
      <xdr:rowOff>695068</xdr:rowOff>
    </xdr:to>
    <xdr:sp macro="" textlink="">
      <xdr:nvSpPr>
        <xdr:cNvPr id="190" name="TextBox 189"/>
        <xdr:cNvSpPr txBox="1"/>
      </xdr:nvSpPr>
      <xdr:spPr>
        <a:xfrm>
          <a:off x="5950421" y="79674678"/>
          <a:ext cx="787378" cy="6828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93</xdr:row>
      <xdr:rowOff>24426</xdr:rowOff>
    </xdr:from>
    <xdr:to>
      <xdr:col>6</xdr:col>
      <xdr:colOff>742951</xdr:colOff>
      <xdr:row>93</xdr:row>
      <xdr:rowOff>720812</xdr:rowOff>
    </xdr:to>
    <xdr:sp macro="" textlink="">
      <xdr:nvSpPr>
        <xdr:cNvPr id="191" name="TextBox 190"/>
        <xdr:cNvSpPr txBox="1"/>
      </xdr:nvSpPr>
      <xdr:spPr>
        <a:xfrm>
          <a:off x="6850020" y="79686892"/>
          <a:ext cx="676276" cy="696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93</xdr:row>
      <xdr:rowOff>19051</xdr:rowOff>
    </xdr:from>
    <xdr:to>
      <xdr:col>7</xdr:col>
      <xdr:colOff>809625</xdr:colOff>
      <xdr:row>93</xdr:row>
      <xdr:rowOff>695069</xdr:rowOff>
    </xdr:to>
    <xdr:sp macro="" textlink="">
      <xdr:nvSpPr>
        <xdr:cNvPr id="192" name="TextBox 191"/>
        <xdr:cNvSpPr txBox="1"/>
      </xdr:nvSpPr>
      <xdr:spPr>
        <a:xfrm>
          <a:off x="7680497" y="79681517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63844</xdr:colOff>
      <xdr:row>93</xdr:row>
      <xdr:rowOff>46595</xdr:rowOff>
    </xdr:from>
    <xdr:to>
      <xdr:col>8</xdr:col>
      <xdr:colOff>825844</xdr:colOff>
      <xdr:row>93</xdr:row>
      <xdr:rowOff>684525</xdr:rowOff>
    </xdr:to>
    <xdr:sp macro="" textlink="">
      <xdr:nvSpPr>
        <xdr:cNvPr id="193" name="TextBox 192"/>
        <xdr:cNvSpPr txBox="1"/>
      </xdr:nvSpPr>
      <xdr:spPr>
        <a:xfrm>
          <a:off x="8584858" y="79709061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23233</xdr:colOff>
      <xdr:row>93</xdr:row>
      <xdr:rowOff>12701</xdr:rowOff>
    </xdr:from>
    <xdr:to>
      <xdr:col>10</xdr:col>
      <xdr:colOff>836341</xdr:colOff>
      <xdr:row>93</xdr:row>
      <xdr:rowOff>360093</xdr:rowOff>
    </xdr:to>
    <xdr:sp macro="" textlink="">
      <xdr:nvSpPr>
        <xdr:cNvPr id="194" name="TextBox 193"/>
        <xdr:cNvSpPr txBox="1"/>
      </xdr:nvSpPr>
      <xdr:spPr>
        <a:xfrm>
          <a:off x="9432074" y="21037396"/>
          <a:ext cx="1661066" cy="3473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93</xdr:row>
      <xdr:rowOff>475915</xdr:rowOff>
    </xdr:from>
    <xdr:to>
      <xdr:col>9</xdr:col>
      <xdr:colOff>745435</xdr:colOff>
      <xdr:row>93</xdr:row>
      <xdr:rowOff>729595</xdr:rowOff>
    </xdr:to>
    <xdr:sp macro="" textlink="">
      <xdr:nvSpPr>
        <xdr:cNvPr id="195" name="TextBox 194"/>
        <xdr:cNvSpPr txBox="1"/>
      </xdr:nvSpPr>
      <xdr:spPr>
        <a:xfrm>
          <a:off x="9477863" y="21500610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93</xdr:row>
      <xdr:rowOff>394940</xdr:rowOff>
    </xdr:from>
    <xdr:to>
      <xdr:col>10</xdr:col>
      <xdr:colOff>743414</xdr:colOff>
      <xdr:row>94</xdr:row>
      <xdr:rowOff>0</xdr:rowOff>
    </xdr:to>
    <xdr:sp macro="" textlink="">
      <xdr:nvSpPr>
        <xdr:cNvPr id="196" name="TextBox 195"/>
        <xdr:cNvSpPr txBox="1"/>
      </xdr:nvSpPr>
      <xdr:spPr>
        <a:xfrm>
          <a:off x="10339625" y="21419635"/>
          <a:ext cx="660588" cy="371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31987</xdr:colOff>
      <xdr:row>92</xdr:row>
      <xdr:rowOff>22558</xdr:rowOff>
    </xdr:from>
    <xdr:to>
      <xdr:col>10</xdr:col>
      <xdr:colOff>597965</xdr:colOff>
      <xdr:row>92</xdr:row>
      <xdr:rowOff>261511</xdr:rowOff>
    </xdr:to>
    <xdr:sp macro="" textlink="">
      <xdr:nvSpPr>
        <xdr:cNvPr id="197" name="TextBox 196"/>
        <xdr:cNvSpPr txBox="1"/>
      </xdr:nvSpPr>
      <xdr:spPr>
        <a:xfrm>
          <a:off x="5944457" y="20745241"/>
          <a:ext cx="491030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90</xdr:row>
      <xdr:rowOff>95250</xdr:rowOff>
    </xdr:from>
    <xdr:to>
      <xdr:col>4</xdr:col>
      <xdr:colOff>942975</xdr:colOff>
      <xdr:row>91</xdr:row>
      <xdr:rowOff>390525</xdr:rowOff>
    </xdr:to>
    <xdr:sp macro="" textlink="">
      <xdr:nvSpPr>
        <xdr:cNvPr id="198" name="TextBox 197"/>
        <xdr:cNvSpPr txBox="1"/>
      </xdr:nvSpPr>
      <xdr:spPr>
        <a:xfrm>
          <a:off x="142875" y="95250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90</xdr:row>
      <xdr:rowOff>85481</xdr:rowOff>
    </xdr:from>
    <xdr:to>
      <xdr:col>9</xdr:col>
      <xdr:colOff>307730</xdr:colOff>
      <xdr:row>90</xdr:row>
      <xdr:rowOff>381001</xdr:rowOff>
    </xdr:to>
    <xdr:sp macro="" textlink="">
      <xdr:nvSpPr>
        <xdr:cNvPr id="199" name="TextBox 198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106925</xdr:colOff>
      <xdr:row>90</xdr:row>
      <xdr:rowOff>72078</xdr:rowOff>
    </xdr:from>
    <xdr:to>
      <xdr:col>6</xdr:col>
      <xdr:colOff>558752</xdr:colOff>
      <xdr:row>90</xdr:row>
      <xdr:rowOff>414001</xdr:rowOff>
    </xdr:to>
    <xdr:sp macro="" textlink="">
      <xdr:nvSpPr>
        <xdr:cNvPr id="200" name="TextBox 199"/>
        <xdr:cNvSpPr txBox="1"/>
      </xdr:nvSpPr>
      <xdr:spPr>
        <a:xfrm>
          <a:off x="6019395" y="19679639"/>
          <a:ext cx="1334631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90</xdr:row>
      <xdr:rowOff>454269</xdr:rowOff>
    </xdr:from>
    <xdr:to>
      <xdr:col>10</xdr:col>
      <xdr:colOff>732692</xdr:colOff>
      <xdr:row>91</xdr:row>
      <xdr:rowOff>450361</xdr:rowOff>
    </xdr:to>
    <xdr:sp macro="" textlink="">
      <xdr:nvSpPr>
        <xdr:cNvPr id="201" name="TextBox 200"/>
        <xdr:cNvSpPr txBox="1"/>
      </xdr:nvSpPr>
      <xdr:spPr>
        <a:xfrm>
          <a:off x="7705480" y="454269"/>
          <a:ext cx="3255597" cy="655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 Program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Loans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90</xdr:row>
      <xdr:rowOff>43962</xdr:rowOff>
    </xdr:from>
    <xdr:to>
      <xdr:col>10</xdr:col>
      <xdr:colOff>762000</xdr:colOff>
      <xdr:row>90</xdr:row>
      <xdr:rowOff>351693</xdr:rowOff>
    </xdr:to>
    <xdr:sp macro="" textlink="">
      <xdr:nvSpPr>
        <xdr:cNvPr id="202" name="TextBox 201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0</xdr:col>
      <xdr:colOff>85482</xdr:colOff>
      <xdr:row>140</xdr:row>
      <xdr:rowOff>123825</xdr:rowOff>
    </xdr:from>
    <xdr:to>
      <xdr:col>0</xdr:col>
      <xdr:colOff>2613270</xdr:colOff>
      <xdr:row>140</xdr:row>
      <xdr:rowOff>1037981</xdr:rowOff>
    </xdr:to>
    <xdr:sp macro="" textlink="">
      <xdr:nvSpPr>
        <xdr:cNvPr id="204" name="TextBox 203"/>
        <xdr:cNvSpPr txBox="1"/>
      </xdr:nvSpPr>
      <xdr:spPr>
        <a:xfrm>
          <a:off x="85482" y="79443263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140</xdr:row>
      <xdr:rowOff>55808</xdr:rowOff>
    </xdr:from>
    <xdr:to>
      <xdr:col>2</xdr:col>
      <xdr:colOff>0</xdr:colOff>
      <xdr:row>140</xdr:row>
      <xdr:rowOff>696951</xdr:rowOff>
    </xdr:to>
    <xdr:sp macro="" textlink="">
      <xdr:nvSpPr>
        <xdr:cNvPr id="205" name="TextBox 204"/>
        <xdr:cNvSpPr txBox="1"/>
      </xdr:nvSpPr>
      <xdr:spPr>
        <a:xfrm>
          <a:off x="2899783" y="31255991"/>
          <a:ext cx="526894" cy="641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140</xdr:row>
      <xdr:rowOff>57554</xdr:rowOff>
    </xdr:from>
    <xdr:to>
      <xdr:col>2</xdr:col>
      <xdr:colOff>571499</xdr:colOff>
      <xdr:row>140</xdr:row>
      <xdr:rowOff>696952</xdr:rowOff>
    </xdr:to>
    <xdr:sp macro="" textlink="">
      <xdr:nvSpPr>
        <xdr:cNvPr id="206" name="TextBox 205"/>
        <xdr:cNvSpPr txBox="1"/>
      </xdr:nvSpPr>
      <xdr:spPr>
        <a:xfrm>
          <a:off x="3464777" y="31257737"/>
          <a:ext cx="533399" cy="6393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140</xdr:row>
      <xdr:rowOff>24424</xdr:rowOff>
    </xdr:from>
    <xdr:to>
      <xdr:col>3</xdr:col>
      <xdr:colOff>759240</xdr:colOff>
      <xdr:row>140</xdr:row>
      <xdr:rowOff>685335</xdr:rowOff>
    </xdr:to>
    <xdr:sp macro="" textlink="">
      <xdr:nvSpPr>
        <xdr:cNvPr id="207" name="TextBox 206"/>
        <xdr:cNvSpPr txBox="1"/>
      </xdr:nvSpPr>
      <xdr:spPr>
        <a:xfrm>
          <a:off x="4168745" y="31224607"/>
          <a:ext cx="621196" cy="6609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140</xdr:row>
      <xdr:rowOff>28140</xdr:rowOff>
    </xdr:from>
    <xdr:to>
      <xdr:col>4</xdr:col>
      <xdr:colOff>913457</xdr:colOff>
      <xdr:row>140</xdr:row>
      <xdr:rowOff>720183</xdr:rowOff>
    </xdr:to>
    <xdr:sp macro="" textlink="">
      <xdr:nvSpPr>
        <xdr:cNvPr id="208" name="TextBox 207"/>
        <xdr:cNvSpPr txBox="1"/>
      </xdr:nvSpPr>
      <xdr:spPr>
        <a:xfrm>
          <a:off x="4960355" y="31228323"/>
          <a:ext cx="831761" cy="692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140</xdr:row>
      <xdr:rowOff>12212</xdr:rowOff>
    </xdr:from>
    <xdr:to>
      <xdr:col>5</xdr:col>
      <xdr:colOff>842596</xdr:colOff>
      <xdr:row>140</xdr:row>
      <xdr:rowOff>682196</xdr:rowOff>
    </xdr:to>
    <xdr:sp macro="" textlink="">
      <xdr:nvSpPr>
        <xdr:cNvPr id="209" name="TextBox 208"/>
        <xdr:cNvSpPr txBox="1"/>
      </xdr:nvSpPr>
      <xdr:spPr>
        <a:xfrm>
          <a:off x="5950421" y="89598698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140</xdr:row>
      <xdr:rowOff>24426</xdr:rowOff>
    </xdr:from>
    <xdr:to>
      <xdr:col>6</xdr:col>
      <xdr:colOff>742951</xdr:colOff>
      <xdr:row>140</xdr:row>
      <xdr:rowOff>731800</xdr:rowOff>
    </xdr:to>
    <xdr:sp macro="" textlink="">
      <xdr:nvSpPr>
        <xdr:cNvPr id="210" name="TextBox 209"/>
        <xdr:cNvSpPr txBox="1"/>
      </xdr:nvSpPr>
      <xdr:spPr>
        <a:xfrm>
          <a:off x="6861949" y="31224609"/>
          <a:ext cx="676276" cy="707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140</xdr:row>
      <xdr:rowOff>19051</xdr:rowOff>
    </xdr:from>
    <xdr:to>
      <xdr:col>7</xdr:col>
      <xdr:colOff>809625</xdr:colOff>
      <xdr:row>140</xdr:row>
      <xdr:rowOff>682197</xdr:rowOff>
    </xdr:to>
    <xdr:sp macro="" textlink="">
      <xdr:nvSpPr>
        <xdr:cNvPr id="211" name="TextBox 210"/>
        <xdr:cNvSpPr txBox="1"/>
      </xdr:nvSpPr>
      <xdr:spPr>
        <a:xfrm>
          <a:off x="7680497" y="89605537"/>
          <a:ext cx="762000" cy="6631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140</xdr:row>
      <xdr:rowOff>59466</xdr:rowOff>
    </xdr:from>
    <xdr:to>
      <xdr:col>8</xdr:col>
      <xdr:colOff>800101</xdr:colOff>
      <xdr:row>140</xdr:row>
      <xdr:rowOff>669324</xdr:rowOff>
    </xdr:to>
    <xdr:sp macro="" textlink="">
      <xdr:nvSpPr>
        <xdr:cNvPr id="212" name="TextBox 211"/>
        <xdr:cNvSpPr txBox="1"/>
      </xdr:nvSpPr>
      <xdr:spPr>
        <a:xfrm>
          <a:off x="8559115" y="89645952"/>
          <a:ext cx="762000" cy="6098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23232</xdr:colOff>
      <xdr:row>140</xdr:row>
      <xdr:rowOff>12700</xdr:rowOff>
    </xdr:from>
    <xdr:to>
      <xdr:col>10</xdr:col>
      <xdr:colOff>813109</xdr:colOff>
      <xdr:row>140</xdr:row>
      <xdr:rowOff>371707</xdr:rowOff>
    </xdr:to>
    <xdr:sp macro="" textlink="">
      <xdr:nvSpPr>
        <xdr:cNvPr id="213" name="TextBox 212"/>
        <xdr:cNvSpPr txBox="1"/>
      </xdr:nvSpPr>
      <xdr:spPr>
        <a:xfrm>
          <a:off x="9432073" y="31212883"/>
          <a:ext cx="1637835" cy="35900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140</xdr:row>
      <xdr:rowOff>402980</xdr:rowOff>
    </xdr:from>
    <xdr:to>
      <xdr:col>9</xdr:col>
      <xdr:colOff>745435</xdr:colOff>
      <xdr:row>140</xdr:row>
      <xdr:rowOff>720480</xdr:rowOff>
    </xdr:to>
    <xdr:sp macro="" textlink="">
      <xdr:nvSpPr>
        <xdr:cNvPr id="214" name="TextBox 213"/>
        <xdr:cNvSpPr txBox="1"/>
      </xdr:nvSpPr>
      <xdr:spPr>
        <a:xfrm>
          <a:off x="9459695" y="31237115"/>
          <a:ext cx="676413" cy="31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140</xdr:row>
      <xdr:rowOff>429788</xdr:rowOff>
    </xdr:from>
    <xdr:to>
      <xdr:col>10</xdr:col>
      <xdr:colOff>704021</xdr:colOff>
      <xdr:row>140</xdr:row>
      <xdr:rowOff>755030</xdr:rowOff>
    </xdr:to>
    <xdr:sp macro="" textlink="">
      <xdr:nvSpPr>
        <xdr:cNvPr id="215" name="TextBox 214"/>
        <xdr:cNvSpPr txBox="1"/>
      </xdr:nvSpPr>
      <xdr:spPr>
        <a:xfrm>
          <a:off x="10339625" y="31629971"/>
          <a:ext cx="621195" cy="3252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43603</xdr:colOff>
      <xdr:row>139</xdr:row>
      <xdr:rowOff>34174</xdr:rowOff>
    </xdr:from>
    <xdr:to>
      <xdr:col>10</xdr:col>
      <xdr:colOff>609581</xdr:colOff>
      <xdr:row>139</xdr:row>
      <xdr:rowOff>273127</xdr:rowOff>
    </xdr:to>
    <xdr:sp macro="" textlink="">
      <xdr:nvSpPr>
        <xdr:cNvPr id="216" name="TextBox 215"/>
        <xdr:cNvSpPr txBox="1"/>
      </xdr:nvSpPr>
      <xdr:spPr>
        <a:xfrm>
          <a:off x="5956073" y="30932345"/>
          <a:ext cx="491030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137</xdr:row>
      <xdr:rowOff>95250</xdr:rowOff>
    </xdr:from>
    <xdr:to>
      <xdr:col>4</xdr:col>
      <xdr:colOff>942975</xdr:colOff>
      <xdr:row>138</xdr:row>
      <xdr:rowOff>390525</xdr:rowOff>
    </xdr:to>
    <xdr:sp macro="" textlink="">
      <xdr:nvSpPr>
        <xdr:cNvPr id="217" name="TextBox 216"/>
        <xdr:cNvSpPr txBox="1"/>
      </xdr:nvSpPr>
      <xdr:spPr>
        <a:xfrm>
          <a:off x="142875" y="77997844"/>
          <a:ext cx="5669756" cy="9501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137</xdr:row>
      <xdr:rowOff>85481</xdr:rowOff>
    </xdr:from>
    <xdr:to>
      <xdr:col>9</xdr:col>
      <xdr:colOff>307730</xdr:colOff>
      <xdr:row>137</xdr:row>
      <xdr:rowOff>381001</xdr:rowOff>
    </xdr:to>
    <xdr:sp macro="" textlink="">
      <xdr:nvSpPr>
        <xdr:cNvPr id="218" name="TextBox 217"/>
        <xdr:cNvSpPr txBox="1"/>
      </xdr:nvSpPr>
      <xdr:spPr>
        <a:xfrm>
          <a:off x="7668847" y="77988075"/>
          <a:ext cx="2021008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137</xdr:row>
      <xdr:rowOff>48846</xdr:rowOff>
    </xdr:from>
    <xdr:to>
      <xdr:col>6</xdr:col>
      <xdr:colOff>500673</xdr:colOff>
      <xdr:row>137</xdr:row>
      <xdr:rowOff>390769</xdr:rowOff>
    </xdr:to>
    <xdr:sp macro="" textlink="">
      <xdr:nvSpPr>
        <xdr:cNvPr id="219" name="TextBox 218"/>
        <xdr:cNvSpPr txBox="1"/>
      </xdr:nvSpPr>
      <xdr:spPr>
        <a:xfrm>
          <a:off x="5942440" y="77951440"/>
          <a:ext cx="1332889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137</xdr:row>
      <xdr:rowOff>454269</xdr:rowOff>
    </xdr:from>
    <xdr:to>
      <xdr:col>10</xdr:col>
      <xdr:colOff>732692</xdr:colOff>
      <xdr:row>138</xdr:row>
      <xdr:rowOff>450361</xdr:rowOff>
    </xdr:to>
    <xdr:sp macro="" textlink="">
      <xdr:nvSpPr>
        <xdr:cNvPr id="220" name="TextBox 219"/>
        <xdr:cNvSpPr txBox="1"/>
      </xdr:nvSpPr>
      <xdr:spPr>
        <a:xfrm>
          <a:off x="7705480" y="78356863"/>
          <a:ext cx="3254681" cy="650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 Program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Loans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137</xdr:row>
      <xdr:rowOff>43962</xdr:rowOff>
    </xdr:from>
    <xdr:to>
      <xdr:col>10</xdr:col>
      <xdr:colOff>762000</xdr:colOff>
      <xdr:row>137</xdr:row>
      <xdr:rowOff>351693</xdr:rowOff>
    </xdr:to>
    <xdr:sp macro="" textlink="">
      <xdr:nvSpPr>
        <xdr:cNvPr id="221" name="TextBox 220"/>
        <xdr:cNvSpPr txBox="1"/>
      </xdr:nvSpPr>
      <xdr:spPr>
        <a:xfrm>
          <a:off x="10315392" y="77946556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4</a:t>
          </a:r>
          <a:endParaRPr lang="en-US" sz="105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14"/>
  <sheetViews>
    <sheetView tabSelected="1" zoomScale="78" zoomScaleNormal="78" zoomScalePageLayoutView="62" workbookViewId="0">
      <selection activeCell="A7" sqref="A7"/>
    </sheetView>
  </sheetViews>
  <sheetFormatPr defaultRowHeight="15"/>
  <cols>
    <col min="1" max="1" width="43.140625" style="2" customWidth="1"/>
    <col min="2" max="3" width="8.140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85546875" style="1" customWidth="1"/>
    <col min="12" max="16384" width="9.140625" style="1"/>
  </cols>
  <sheetData>
    <row r="1" spans="1:12" ht="51.75" customHeight="1">
      <c r="A1" s="223"/>
      <c r="B1" s="221"/>
      <c r="C1" s="221"/>
      <c r="D1" s="221"/>
      <c r="E1" s="222"/>
      <c r="F1" s="218"/>
      <c r="G1" s="219"/>
      <c r="H1" s="220"/>
      <c r="I1" s="221"/>
      <c r="J1" s="221"/>
      <c r="K1" s="222"/>
    </row>
    <row r="2" spans="1:12" ht="35.25" customHeight="1">
      <c r="A2" s="224"/>
      <c r="B2" s="225"/>
      <c r="C2" s="225"/>
      <c r="D2" s="225"/>
      <c r="E2" s="226"/>
      <c r="F2" s="154" t="s">
        <v>119</v>
      </c>
      <c r="G2" s="38"/>
      <c r="H2" s="39"/>
      <c r="I2" s="40"/>
      <c r="J2" s="40"/>
      <c r="K2" s="217">
        <v>40339</v>
      </c>
    </row>
    <row r="3" spans="1:12" ht="24" customHeight="1">
      <c r="A3" s="21"/>
      <c r="B3" s="22"/>
      <c r="C3" s="23"/>
      <c r="D3" s="24"/>
      <c r="E3" s="133"/>
      <c r="F3" s="31"/>
      <c r="G3" s="32"/>
      <c r="H3" s="32"/>
      <c r="I3" s="32"/>
      <c r="J3" s="32"/>
      <c r="K3" s="33"/>
      <c r="L3" s="7"/>
    </row>
    <row r="4" spans="1:12" ht="60" customHeight="1">
      <c r="A4" s="11"/>
      <c r="B4" s="3"/>
      <c r="C4" s="12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4.25" customHeight="1">
      <c r="A5" s="85" t="s">
        <v>29</v>
      </c>
      <c r="B5" s="51"/>
      <c r="C5" s="53"/>
      <c r="D5" s="118" t="s">
        <v>35</v>
      </c>
      <c r="E5" s="112" t="s">
        <v>44</v>
      </c>
      <c r="F5" s="55"/>
      <c r="G5" s="114"/>
      <c r="H5" s="55"/>
      <c r="I5" s="55">
        <v>30</v>
      </c>
      <c r="J5" s="113"/>
      <c r="K5" s="86"/>
    </row>
    <row r="6" spans="1:12" s="25" customFormat="1" ht="14.25" customHeight="1">
      <c r="A6" s="52" t="s">
        <v>30</v>
      </c>
      <c r="B6" s="52"/>
      <c r="C6" s="52"/>
      <c r="D6" s="121" t="s">
        <v>7</v>
      </c>
      <c r="E6" s="112" t="s">
        <v>45</v>
      </c>
      <c r="F6" s="58">
        <v>330</v>
      </c>
      <c r="G6" s="92">
        <v>1</v>
      </c>
      <c r="H6" s="58">
        <f>SUM(F6*G6)</f>
        <v>330</v>
      </c>
      <c r="I6" s="92">
        <f>SUM(I5/60)</f>
        <v>0.5</v>
      </c>
      <c r="J6" s="92"/>
      <c r="K6" s="29">
        <f>SUM(H6*I6)</f>
        <v>165</v>
      </c>
    </row>
    <row r="7" spans="1:12" s="25" customFormat="1" ht="14.25" customHeight="1">
      <c r="A7" s="95" t="s">
        <v>40</v>
      </c>
      <c r="B7" s="48"/>
      <c r="C7" s="48"/>
      <c r="D7" s="214" t="s">
        <v>181</v>
      </c>
      <c r="E7" s="112" t="s">
        <v>46</v>
      </c>
      <c r="F7" s="57"/>
      <c r="G7" s="115"/>
      <c r="H7" s="57"/>
      <c r="I7" s="115"/>
      <c r="J7" s="115"/>
      <c r="K7" s="82"/>
    </row>
    <row r="8" spans="1:12" s="25" customFormat="1" ht="14.25" customHeight="1">
      <c r="A8" s="84" t="s">
        <v>29</v>
      </c>
      <c r="B8" s="51"/>
      <c r="C8" s="51"/>
      <c r="D8" s="121" t="s">
        <v>35</v>
      </c>
      <c r="E8" s="89" t="s">
        <v>44</v>
      </c>
      <c r="F8" s="55"/>
      <c r="G8" s="113"/>
      <c r="H8" s="55"/>
      <c r="I8" s="55">
        <v>210</v>
      </c>
      <c r="J8" s="113"/>
      <c r="K8" s="86"/>
    </row>
    <row r="9" spans="1:12" s="25" customFormat="1" ht="14.25" customHeight="1">
      <c r="A9" s="111" t="s">
        <v>30</v>
      </c>
      <c r="B9" s="52"/>
      <c r="C9" s="52"/>
      <c r="D9" s="121" t="s">
        <v>25</v>
      </c>
      <c r="E9" s="87" t="s">
        <v>45</v>
      </c>
      <c r="F9" s="192">
        <v>330</v>
      </c>
      <c r="G9" s="92">
        <v>1</v>
      </c>
      <c r="H9" s="58">
        <v>330</v>
      </c>
      <c r="I9" s="92">
        <f>SUM(I8/60)</f>
        <v>3.5</v>
      </c>
      <c r="J9" s="92"/>
      <c r="K9" s="29">
        <f>SUM(H9*I9)</f>
        <v>1155</v>
      </c>
    </row>
    <row r="10" spans="1:12" s="25" customFormat="1" ht="14.25" customHeight="1">
      <c r="A10" s="95" t="s">
        <v>40</v>
      </c>
      <c r="B10" s="48"/>
      <c r="C10" s="48"/>
      <c r="D10" s="214" t="s">
        <v>181</v>
      </c>
      <c r="E10" s="87" t="s">
        <v>46</v>
      </c>
      <c r="F10" s="57"/>
      <c r="G10" s="115"/>
      <c r="H10" s="57"/>
      <c r="I10" s="115"/>
      <c r="J10" s="115"/>
      <c r="K10" s="82"/>
    </row>
    <row r="11" spans="1:12" s="25" customFormat="1" ht="14.25" customHeight="1">
      <c r="A11" s="110" t="s">
        <v>32</v>
      </c>
      <c r="B11" s="51"/>
      <c r="C11" s="51"/>
      <c r="D11" s="123" t="s">
        <v>36</v>
      </c>
      <c r="E11" s="191"/>
      <c r="F11" s="86"/>
      <c r="G11" s="113"/>
      <c r="H11" s="55"/>
      <c r="I11" s="55">
        <v>15</v>
      </c>
      <c r="J11" s="113"/>
      <c r="K11" s="86"/>
    </row>
    <row r="12" spans="1:12" s="25" customFormat="1" ht="14.25" customHeight="1">
      <c r="A12" s="111" t="s">
        <v>30</v>
      </c>
      <c r="B12" s="52"/>
      <c r="C12" s="52"/>
      <c r="D12" s="123" t="s">
        <v>7</v>
      </c>
      <c r="E12" s="87" t="s">
        <v>47</v>
      </c>
      <c r="F12" s="29">
        <v>170</v>
      </c>
      <c r="G12" s="92">
        <v>1</v>
      </c>
      <c r="H12" s="58">
        <f>SUM(F12*G12)</f>
        <v>170</v>
      </c>
      <c r="I12" s="91">
        <f>SUM(I11/60)</f>
        <v>0.25</v>
      </c>
      <c r="J12" s="92"/>
      <c r="K12" s="29">
        <f>SUM(H12*I12)</f>
        <v>42.5</v>
      </c>
    </row>
    <row r="13" spans="1:12" s="25" customFormat="1" ht="14.25" customHeight="1">
      <c r="A13" s="95" t="s">
        <v>40</v>
      </c>
      <c r="B13" s="48"/>
      <c r="C13" s="48"/>
      <c r="D13" s="214" t="s">
        <v>181</v>
      </c>
      <c r="E13" s="88"/>
      <c r="F13" s="82"/>
      <c r="G13" s="115"/>
      <c r="H13" s="57"/>
      <c r="I13" s="115"/>
      <c r="J13" s="115"/>
      <c r="K13" s="82"/>
    </row>
    <row r="14" spans="1:12" s="25" customFormat="1" ht="14.25" customHeight="1">
      <c r="A14" s="110" t="s">
        <v>32</v>
      </c>
      <c r="B14" s="51"/>
      <c r="C14" s="51"/>
      <c r="D14" s="121" t="s">
        <v>36</v>
      </c>
      <c r="E14" s="87"/>
      <c r="F14" s="55"/>
      <c r="G14" s="113"/>
      <c r="H14" s="58"/>
      <c r="I14" s="55">
        <v>60</v>
      </c>
      <c r="J14" s="113"/>
      <c r="K14" s="86"/>
    </row>
    <row r="15" spans="1:12" s="25" customFormat="1" ht="14.25" customHeight="1">
      <c r="A15" s="111" t="s">
        <v>30</v>
      </c>
      <c r="B15" s="52"/>
      <c r="C15" s="52"/>
      <c r="D15" s="121" t="s">
        <v>25</v>
      </c>
      <c r="E15" s="87" t="s">
        <v>47</v>
      </c>
      <c r="F15" s="192">
        <v>170</v>
      </c>
      <c r="G15" s="92">
        <v>1</v>
      </c>
      <c r="H15" s="58">
        <f>SUM(F15*G15)</f>
        <v>170</v>
      </c>
      <c r="I15" s="92">
        <f>SUM(I14/60)</f>
        <v>1</v>
      </c>
      <c r="J15" s="92"/>
      <c r="K15" s="29">
        <f>SUM(H15*I15)</f>
        <v>170</v>
      </c>
    </row>
    <row r="16" spans="1:12" s="25" customFormat="1" ht="14.25" customHeight="1">
      <c r="A16" s="83" t="s">
        <v>40</v>
      </c>
      <c r="B16" s="48"/>
      <c r="C16" s="48"/>
      <c r="D16" s="214" t="s">
        <v>181</v>
      </c>
      <c r="E16" s="88"/>
      <c r="F16" s="57"/>
      <c r="G16" s="115"/>
      <c r="H16" s="57"/>
      <c r="I16" s="115"/>
      <c r="J16" s="115"/>
      <c r="K16" s="82"/>
    </row>
    <row r="17" spans="1:11" s="25" customFormat="1" ht="14.25" customHeight="1">
      <c r="A17" s="110" t="s">
        <v>33</v>
      </c>
      <c r="B17" s="63"/>
      <c r="C17" s="51"/>
      <c r="D17" s="121" t="s">
        <v>37</v>
      </c>
      <c r="E17" s="89"/>
      <c r="F17" s="55"/>
      <c r="G17" s="113"/>
      <c r="H17" s="55"/>
      <c r="I17" s="55">
        <v>15</v>
      </c>
      <c r="J17" s="113"/>
      <c r="K17" s="86"/>
    </row>
    <row r="18" spans="1:11" s="25" customFormat="1" ht="14.25" customHeight="1">
      <c r="A18" s="83" t="s">
        <v>40</v>
      </c>
      <c r="B18" s="64"/>
      <c r="C18" s="52"/>
      <c r="D18" s="121" t="s">
        <v>7</v>
      </c>
      <c r="E18" s="87" t="s">
        <v>48</v>
      </c>
      <c r="F18" s="58">
        <v>500</v>
      </c>
      <c r="G18" s="92">
        <v>1</v>
      </c>
      <c r="H18" s="58">
        <f>SUM(F18*G18)</f>
        <v>500</v>
      </c>
      <c r="I18" s="92">
        <f>SUM(I17/60)</f>
        <v>0.25</v>
      </c>
      <c r="J18" s="92"/>
      <c r="K18" s="29">
        <f>SUM(H18*I18)</f>
        <v>125</v>
      </c>
    </row>
    <row r="19" spans="1:11" s="25" customFormat="1" ht="14.25" customHeight="1">
      <c r="A19" s="48"/>
      <c r="B19" s="66"/>
      <c r="C19" s="48"/>
      <c r="D19" s="214" t="s">
        <v>181</v>
      </c>
      <c r="E19" s="88"/>
      <c r="F19" s="57"/>
      <c r="G19" s="115"/>
      <c r="H19" s="57"/>
      <c r="I19" s="115"/>
      <c r="J19" s="115"/>
      <c r="K19" s="82"/>
    </row>
    <row r="20" spans="1:11" s="25" customFormat="1" ht="14.25" customHeight="1">
      <c r="A20" s="110" t="s">
        <v>34</v>
      </c>
      <c r="B20" s="63"/>
      <c r="C20" s="51"/>
      <c r="D20" s="121" t="s">
        <v>38</v>
      </c>
      <c r="E20" s="89"/>
      <c r="F20" s="55"/>
      <c r="G20" s="113"/>
      <c r="H20" s="55"/>
      <c r="I20" s="55">
        <v>15</v>
      </c>
      <c r="J20" s="113"/>
      <c r="K20" s="86"/>
    </row>
    <row r="21" spans="1:11" s="25" customFormat="1" ht="14.25" customHeight="1">
      <c r="A21" s="83" t="s">
        <v>40</v>
      </c>
      <c r="B21" s="64"/>
      <c r="C21" s="52"/>
      <c r="D21" s="121" t="s">
        <v>25</v>
      </c>
      <c r="E21" s="87" t="s">
        <v>49</v>
      </c>
      <c r="F21" s="58">
        <v>500</v>
      </c>
      <c r="G21" s="92">
        <v>1</v>
      </c>
      <c r="H21" s="58">
        <f>SUM(F21*G21)</f>
        <v>500</v>
      </c>
      <c r="I21" s="91">
        <f>SUM(I20/60)</f>
        <v>0.25</v>
      </c>
      <c r="J21" s="92"/>
      <c r="K21" s="29">
        <f>SUM(H21*I21)</f>
        <v>125</v>
      </c>
    </row>
    <row r="22" spans="1:11" s="25" customFormat="1" ht="14.25" customHeight="1">
      <c r="A22" s="48"/>
      <c r="B22" s="66"/>
      <c r="C22" s="48"/>
      <c r="D22" s="214" t="s">
        <v>181</v>
      </c>
      <c r="E22" s="88"/>
      <c r="F22" s="57"/>
      <c r="G22" s="115"/>
      <c r="H22" s="57"/>
      <c r="I22" s="115"/>
      <c r="J22" s="115"/>
      <c r="K22" s="82"/>
    </row>
    <row r="23" spans="1:11" s="25" customFormat="1" ht="14.25" customHeight="1">
      <c r="A23" s="110" t="s">
        <v>67</v>
      </c>
      <c r="B23" s="51"/>
      <c r="C23" s="51"/>
      <c r="D23" s="121" t="s">
        <v>39</v>
      </c>
      <c r="E23" s="89"/>
      <c r="F23" s="55"/>
      <c r="G23" s="113"/>
      <c r="H23" s="55"/>
      <c r="I23" s="55">
        <v>60</v>
      </c>
      <c r="J23" s="113"/>
      <c r="K23" s="86"/>
    </row>
    <row r="24" spans="1:11" s="25" customFormat="1" ht="14.25" customHeight="1">
      <c r="A24" s="83" t="s">
        <v>40</v>
      </c>
      <c r="B24" s="52"/>
      <c r="C24" s="52"/>
      <c r="D24" s="121" t="s">
        <v>25</v>
      </c>
      <c r="E24" s="87" t="s">
        <v>51</v>
      </c>
      <c r="F24" s="58">
        <v>500</v>
      </c>
      <c r="G24" s="92">
        <v>1</v>
      </c>
      <c r="H24" s="58">
        <f>SUM(F24*G24)</f>
        <v>500</v>
      </c>
      <c r="I24" s="92">
        <f>SUM(I23/60)</f>
        <v>1</v>
      </c>
      <c r="J24" s="92"/>
      <c r="K24" s="29">
        <f>SUM(H24*I24)</f>
        <v>500</v>
      </c>
    </row>
    <row r="25" spans="1:11" s="25" customFormat="1" ht="14.25" customHeight="1">
      <c r="A25" s="48"/>
      <c r="B25" s="48"/>
      <c r="C25" s="48"/>
      <c r="D25" s="214" t="s">
        <v>181</v>
      </c>
      <c r="E25" s="88"/>
      <c r="F25" s="57"/>
      <c r="G25" s="115"/>
      <c r="H25" s="57"/>
      <c r="I25" s="115"/>
      <c r="J25" s="115"/>
      <c r="K25" s="82"/>
    </row>
    <row r="26" spans="1:11" s="25" customFormat="1" ht="14.25" customHeight="1">
      <c r="A26" s="159" t="s">
        <v>42</v>
      </c>
      <c r="B26" s="160"/>
      <c r="C26" s="160"/>
      <c r="D26" s="161"/>
      <c r="E26" s="162"/>
      <c r="F26" s="163"/>
      <c r="G26" s="164"/>
      <c r="H26" s="163"/>
      <c r="I26" s="164"/>
      <c r="J26" s="164"/>
      <c r="K26" s="165"/>
    </row>
    <row r="27" spans="1:11" s="25" customFormat="1" ht="14.25" customHeight="1">
      <c r="A27" s="84" t="s">
        <v>41</v>
      </c>
      <c r="B27" s="63"/>
      <c r="C27" s="51"/>
      <c r="D27" s="121" t="s">
        <v>27</v>
      </c>
      <c r="E27" s="89"/>
      <c r="F27" s="55"/>
      <c r="G27" s="113"/>
      <c r="H27" s="55"/>
      <c r="I27" s="55">
        <v>75</v>
      </c>
      <c r="J27" s="113"/>
      <c r="K27" s="86"/>
    </row>
    <row r="28" spans="1:11" s="25" customFormat="1" ht="14.25" customHeight="1">
      <c r="A28" s="83" t="s">
        <v>40</v>
      </c>
      <c r="B28" s="64"/>
      <c r="C28" s="52"/>
      <c r="D28" s="121" t="s">
        <v>25</v>
      </c>
      <c r="E28" s="112" t="s">
        <v>52</v>
      </c>
      <c r="F28" s="58">
        <v>500</v>
      </c>
      <c r="G28" s="92">
        <v>1</v>
      </c>
      <c r="H28" s="58">
        <f>SUM(F28*G28)</f>
        <v>500</v>
      </c>
      <c r="I28" s="91">
        <f>SUM(I27/60)</f>
        <v>1.25</v>
      </c>
      <c r="J28" s="92"/>
      <c r="K28" s="29">
        <f>SUM(H28*I28)</f>
        <v>625</v>
      </c>
    </row>
    <row r="29" spans="1:11" s="25" customFormat="1" ht="14.25" customHeight="1">
      <c r="A29" s="52"/>
      <c r="B29" s="66"/>
      <c r="C29" s="48"/>
      <c r="D29" s="122"/>
      <c r="E29" s="88"/>
      <c r="F29" s="57"/>
      <c r="G29" s="115"/>
      <c r="H29" s="57"/>
      <c r="I29" s="115"/>
      <c r="J29" s="115"/>
      <c r="K29" s="82"/>
    </row>
    <row r="30" spans="1:11" s="25" customFormat="1" ht="14.25" customHeight="1">
      <c r="A30" s="84" t="s">
        <v>50</v>
      </c>
      <c r="B30" s="63"/>
      <c r="C30" s="51"/>
      <c r="D30" s="121" t="s">
        <v>27</v>
      </c>
      <c r="E30" s="89" t="s">
        <v>53</v>
      </c>
      <c r="F30" s="55"/>
      <c r="G30" s="113"/>
      <c r="H30" s="55"/>
      <c r="I30" s="55">
        <v>15</v>
      </c>
      <c r="J30" s="113"/>
      <c r="K30" s="86"/>
    </row>
    <row r="31" spans="1:11" s="25" customFormat="1" ht="14.25" customHeight="1">
      <c r="A31" s="83" t="s">
        <v>40</v>
      </c>
      <c r="B31" s="64"/>
      <c r="C31" s="52"/>
      <c r="D31" s="121" t="s">
        <v>25</v>
      </c>
      <c r="E31" s="87" t="s">
        <v>54</v>
      </c>
      <c r="F31" s="58">
        <v>100</v>
      </c>
      <c r="G31" s="92">
        <v>1</v>
      </c>
      <c r="H31" s="58">
        <f>SUM(F31*G31)</f>
        <v>100</v>
      </c>
      <c r="I31" s="91">
        <f>SUM(I30/60)</f>
        <v>0.25</v>
      </c>
      <c r="J31" s="92"/>
      <c r="K31" s="29">
        <f>SUM(H31*I31)</f>
        <v>25</v>
      </c>
    </row>
    <row r="32" spans="1:11" s="25" customFormat="1" ht="14.25" customHeight="1">
      <c r="A32" s="95"/>
      <c r="B32" s="66"/>
      <c r="C32" s="48"/>
      <c r="D32" s="122"/>
      <c r="E32" s="88" t="s">
        <v>55</v>
      </c>
      <c r="F32" s="57"/>
      <c r="G32" s="115"/>
      <c r="H32" s="57"/>
      <c r="I32" s="115"/>
      <c r="J32" s="115"/>
      <c r="K32" s="82"/>
    </row>
    <row r="33" spans="1:13" s="25" customFormat="1" ht="14.25" customHeight="1">
      <c r="A33" s="93" t="s">
        <v>26</v>
      </c>
      <c r="B33" s="51"/>
      <c r="C33" s="51"/>
      <c r="D33" s="121" t="s">
        <v>27</v>
      </c>
      <c r="E33" s="89"/>
      <c r="F33" s="55"/>
      <c r="G33" s="113"/>
      <c r="H33" s="55"/>
      <c r="I33" s="55">
        <v>15</v>
      </c>
      <c r="J33" s="113"/>
      <c r="K33" s="86"/>
    </row>
    <row r="34" spans="1:13" s="25" customFormat="1" ht="14.25" customHeight="1">
      <c r="A34" s="83" t="s">
        <v>40</v>
      </c>
      <c r="B34" s="52"/>
      <c r="C34" s="52"/>
      <c r="D34" s="121" t="s">
        <v>25</v>
      </c>
      <c r="E34" s="87" t="s">
        <v>150</v>
      </c>
      <c r="F34" s="58">
        <v>25</v>
      </c>
      <c r="G34" s="92">
        <v>1</v>
      </c>
      <c r="H34" s="58">
        <f>SUM(F34*G34)</f>
        <v>25</v>
      </c>
      <c r="I34" s="91">
        <f>SUM(I33/60)</f>
        <v>0.25</v>
      </c>
      <c r="J34" s="92"/>
      <c r="K34" s="29">
        <f>SUM(H34*I34)</f>
        <v>6.25</v>
      </c>
    </row>
    <row r="35" spans="1:13" s="25" customFormat="1" ht="14.25" customHeight="1">
      <c r="A35" s="48"/>
      <c r="B35" s="48"/>
      <c r="C35" s="48"/>
      <c r="D35" s="122"/>
      <c r="E35" s="88"/>
      <c r="F35" s="57"/>
      <c r="G35" s="115"/>
      <c r="H35" s="57"/>
      <c r="I35" s="115"/>
      <c r="J35" s="115"/>
      <c r="K35" s="82"/>
    </row>
    <row r="36" spans="1:13" s="25" customFormat="1" ht="14.25" customHeight="1">
      <c r="A36" s="46"/>
      <c r="B36" s="51"/>
      <c r="C36" s="51"/>
      <c r="D36" s="125"/>
      <c r="E36" s="89"/>
      <c r="F36" s="55"/>
      <c r="G36" s="113"/>
      <c r="H36" s="55"/>
      <c r="I36" s="113"/>
      <c r="J36" s="113"/>
      <c r="K36" s="86"/>
    </row>
    <row r="37" spans="1:13" s="25" customFormat="1" ht="14.25" customHeight="1">
      <c r="A37" s="47"/>
      <c r="B37" s="52"/>
      <c r="C37" s="52"/>
      <c r="D37" s="126"/>
      <c r="E37" s="87"/>
      <c r="F37" s="58"/>
      <c r="G37" s="92"/>
      <c r="H37" s="58"/>
      <c r="I37" s="92"/>
      <c r="J37" s="92"/>
      <c r="K37" s="29"/>
    </row>
    <row r="38" spans="1:13" s="25" customFormat="1" ht="14.25" customHeight="1">
      <c r="A38" s="52"/>
      <c r="B38" s="48"/>
      <c r="C38" s="48"/>
      <c r="D38" s="127"/>
      <c r="E38" s="88"/>
      <c r="F38" s="57"/>
      <c r="G38" s="115"/>
      <c r="H38" s="57"/>
      <c r="I38" s="115"/>
      <c r="J38" s="115"/>
      <c r="K38" s="82"/>
    </row>
    <row r="39" spans="1:13" s="25" customFormat="1" ht="14.25" customHeight="1">
      <c r="A39" s="90"/>
      <c r="B39" s="63"/>
      <c r="C39" s="51"/>
      <c r="D39" s="118"/>
      <c r="E39" s="89"/>
      <c r="F39" s="55"/>
      <c r="G39" s="113"/>
      <c r="H39" s="55"/>
      <c r="I39" s="55"/>
      <c r="J39" s="113"/>
      <c r="K39" s="86"/>
    </row>
    <row r="40" spans="1:13" s="25" customFormat="1" ht="14.25" customHeight="1">
      <c r="A40" s="135"/>
      <c r="B40" s="64"/>
      <c r="C40" s="52"/>
      <c r="D40" s="121"/>
      <c r="E40" s="87"/>
      <c r="F40" s="58"/>
      <c r="G40" s="92"/>
      <c r="H40" s="58"/>
      <c r="I40" s="92"/>
      <c r="J40" s="92"/>
      <c r="K40" s="136"/>
    </row>
    <row r="41" spans="1:13" s="25" customFormat="1" ht="14.25" customHeight="1">
      <c r="A41" s="48"/>
      <c r="B41" s="66"/>
      <c r="C41" s="48"/>
      <c r="D41" s="122"/>
      <c r="E41" s="88"/>
      <c r="F41" s="57"/>
      <c r="G41" s="115"/>
      <c r="H41" s="57"/>
      <c r="I41" s="115"/>
      <c r="J41" s="115"/>
      <c r="K41" s="82"/>
    </row>
    <row r="42" spans="1:13" s="25" customFormat="1" ht="14.25" customHeight="1">
      <c r="A42" s="50"/>
      <c r="B42" s="52"/>
      <c r="C42" s="52"/>
      <c r="D42" s="126"/>
      <c r="E42" s="87"/>
      <c r="F42" s="58"/>
      <c r="G42" s="92"/>
      <c r="H42" s="58"/>
      <c r="I42" s="58"/>
      <c r="J42" s="92"/>
      <c r="K42" s="29"/>
    </row>
    <row r="43" spans="1:13" s="25" customFormat="1" ht="14.25" customHeight="1">
      <c r="A43" s="141" t="s">
        <v>28</v>
      </c>
      <c r="B43" s="52"/>
      <c r="C43" s="52"/>
      <c r="D43" s="126"/>
      <c r="E43" s="87"/>
      <c r="F43" s="58"/>
      <c r="G43" s="92"/>
      <c r="H43" s="58"/>
      <c r="I43" s="92"/>
      <c r="J43" s="92"/>
      <c r="K43" s="29"/>
    </row>
    <row r="44" spans="1:13" s="25" customFormat="1" ht="14.25" customHeight="1">
      <c r="A44" s="48"/>
      <c r="B44" s="48"/>
      <c r="C44" s="48"/>
      <c r="D44" s="127"/>
      <c r="E44" s="88"/>
      <c r="F44" s="57"/>
      <c r="G44" s="115"/>
      <c r="H44" s="57"/>
      <c r="I44" s="115"/>
      <c r="J44" s="115"/>
      <c r="K44" s="82"/>
    </row>
    <row r="45" spans="1:13" s="25" customFormat="1" ht="14.25" customHeight="1">
      <c r="A45" s="155" t="s">
        <v>1</v>
      </c>
      <c r="B45" s="143"/>
      <c r="C45" s="143"/>
      <c r="D45" s="156"/>
      <c r="E45" s="157"/>
      <c r="F45" s="137">
        <f>SUM(F9,F15)</f>
        <v>500</v>
      </c>
      <c r="G45" s="158"/>
      <c r="H45" s="138">
        <f>SUM(H5:H44)</f>
        <v>3125</v>
      </c>
      <c r="I45" s="158"/>
      <c r="J45" s="158"/>
      <c r="K45" s="139">
        <f>SUM(K5:K44)</f>
        <v>2938.75</v>
      </c>
    </row>
    <row r="46" spans="1:13" ht="51.75" customHeight="1">
      <c r="A46" s="13"/>
      <c r="B46" s="34"/>
      <c r="C46" s="35"/>
      <c r="D46" s="35"/>
      <c r="E46" s="36"/>
      <c r="F46" s="218"/>
      <c r="G46" s="219"/>
      <c r="H46" s="220"/>
      <c r="I46" s="221"/>
      <c r="J46" s="221"/>
      <c r="K46" s="222"/>
      <c r="L46" s="134"/>
    </row>
    <row r="47" spans="1:13" ht="35.25" customHeight="1">
      <c r="A47" s="14"/>
      <c r="B47" s="37"/>
      <c r="C47" s="37"/>
      <c r="D47" s="37"/>
      <c r="E47" s="38"/>
      <c r="F47" s="15" t="s">
        <v>119</v>
      </c>
      <c r="G47" s="38"/>
      <c r="H47" s="39"/>
      <c r="I47" s="40"/>
      <c r="J47" s="40"/>
      <c r="K47" s="41"/>
      <c r="L47" s="134"/>
    </row>
    <row r="48" spans="1:13" ht="24" customHeight="1">
      <c r="A48" s="21"/>
      <c r="B48" s="22"/>
      <c r="C48" s="23"/>
      <c r="D48" s="24"/>
      <c r="E48" s="133"/>
      <c r="F48" s="31"/>
      <c r="G48" s="32"/>
      <c r="H48" s="32"/>
      <c r="I48" s="32"/>
      <c r="J48" s="32"/>
      <c r="K48" s="33"/>
      <c r="L48" s="7"/>
      <c r="M48" s="134"/>
    </row>
    <row r="49" spans="1:12" ht="60" customHeight="1">
      <c r="A49" s="11"/>
      <c r="B49" s="3"/>
      <c r="C49" s="12"/>
      <c r="D49" s="4"/>
      <c r="E49" s="4"/>
      <c r="F49" s="4"/>
      <c r="G49" s="10"/>
      <c r="H49" s="4"/>
      <c r="I49" s="4"/>
      <c r="J49" s="9"/>
      <c r="K49" s="9"/>
      <c r="L49" s="7"/>
    </row>
    <row r="50" spans="1:12" s="25" customFormat="1" ht="14.25" customHeight="1">
      <c r="A50" s="110"/>
      <c r="B50" s="51"/>
      <c r="C50" s="116"/>
      <c r="D50" s="174"/>
      <c r="E50" s="177"/>
      <c r="F50" s="55"/>
      <c r="G50" s="59"/>
      <c r="H50" s="55"/>
      <c r="I50" s="62"/>
      <c r="J50" s="62"/>
      <c r="K50" s="26"/>
    </row>
    <row r="51" spans="1:12" s="25" customFormat="1" ht="14.25" customHeight="1">
      <c r="A51" s="111"/>
      <c r="B51" s="52"/>
      <c r="C51" s="79"/>
      <c r="D51" s="170"/>
      <c r="E51" s="178"/>
      <c r="F51" s="58"/>
      <c r="G51" s="60"/>
      <c r="H51" s="58"/>
      <c r="I51" s="92"/>
      <c r="J51" s="60"/>
      <c r="K51" s="27"/>
    </row>
    <row r="52" spans="1:12" s="25" customFormat="1" ht="14.25" customHeight="1">
      <c r="A52" s="97"/>
      <c r="B52" s="48"/>
      <c r="C52" s="76"/>
      <c r="D52" s="124"/>
      <c r="E52" s="179"/>
      <c r="F52" s="57"/>
      <c r="G52" s="61"/>
      <c r="H52" s="57"/>
      <c r="I52" s="61"/>
      <c r="J52" s="61"/>
      <c r="K52" s="28"/>
    </row>
    <row r="53" spans="1:12" s="25" customFormat="1" ht="14.25" customHeight="1">
      <c r="A53" s="94" t="s">
        <v>68</v>
      </c>
      <c r="B53" s="51"/>
      <c r="C53" s="51"/>
      <c r="D53" s="170" t="s">
        <v>56</v>
      </c>
      <c r="E53" s="180"/>
      <c r="F53" s="86"/>
      <c r="G53" s="62"/>
      <c r="H53" s="55"/>
      <c r="I53" s="62">
        <v>20</v>
      </c>
      <c r="J53" s="62"/>
      <c r="K53" s="26"/>
    </row>
    <row r="54" spans="1:12" s="25" customFormat="1" ht="14.25" customHeight="1">
      <c r="A54" s="83" t="s">
        <v>40</v>
      </c>
      <c r="B54" s="52"/>
      <c r="C54" s="52"/>
      <c r="D54" s="128" t="s">
        <v>25</v>
      </c>
      <c r="E54" s="178" t="s">
        <v>121</v>
      </c>
      <c r="F54" s="29">
        <v>500</v>
      </c>
      <c r="G54" s="60">
        <v>2</v>
      </c>
      <c r="H54" s="58">
        <f>SUM(F54*G54)</f>
        <v>1000</v>
      </c>
      <c r="I54" s="91">
        <f>SUM(I53/60)</f>
        <v>0.33333333333333331</v>
      </c>
      <c r="J54" s="60"/>
      <c r="K54" s="29">
        <f>SUM(H54*I54)</f>
        <v>333.33333333333331</v>
      </c>
    </row>
    <row r="55" spans="1:12" s="25" customFormat="1" ht="14.25" customHeight="1">
      <c r="A55" s="97"/>
      <c r="B55" s="48"/>
      <c r="C55" s="48"/>
      <c r="D55" s="214" t="s">
        <v>181</v>
      </c>
      <c r="E55" s="181"/>
      <c r="F55" s="82"/>
      <c r="G55" s="61"/>
      <c r="H55" s="57"/>
      <c r="I55" s="61"/>
      <c r="J55" s="61"/>
      <c r="K55" s="28"/>
    </row>
    <row r="56" spans="1:12" s="25" customFormat="1" ht="14.25" customHeight="1">
      <c r="A56" s="94" t="s">
        <v>69</v>
      </c>
      <c r="B56" s="51"/>
      <c r="C56" s="51"/>
      <c r="D56" s="170" t="s">
        <v>57</v>
      </c>
      <c r="E56" s="177"/>
      <c r="F56" s="55"/>
      <c r="G56" s="62"/>
      <c r="H56" s="55"/>
      <c r="I56" s="62">
        <v>30</v>
      </c>
      <c r="J56" s="62"/>
      <c r="K56" s="26"/>
    </row>
    <row r="57" spans="1:12" s="25" customFormat="1" ht="14.25" customHeight="1">
      <c r="A57" s="83" t="s">
        <v>40</v>
      </c>
      <c r="B57" s="52"/>
      <c r="C57" s="52"/>
      <c r="D57" s="215" t="s">
        <v>182</v>
      </c>
      <c r="E57" s="182" t="s">
        <v>122</v>
      </c>
      <c r="F57" s="58">
        <v>42</v>
      </c>
      <c r="G57" s="60">
        <v>2</v>
      </c>
      <c r="H57" s="58">
        <f>SUM(F57*G57)</f>
        <v>84</v>
      </c>
      <c r="I57" s="92">
        <f>SUM(I56/60)</f>
        <v>0.5</v>
      </c>
      <c r="J57" s="60"/>
      <c r="K57" s="29">
        <f>SUM(H57*I57)</f>
        <v>42</v>
      </c>
    </row>
    <row r="58" spans="1:12" s="25" customFormat="1" ht="14.25" customHeight="1">
      <c r="A58" s="97"/>
      <c r="B58" s="48"/>
      <c r="C58" s="48"/>
      <c r="D58" s="214" t="s">
        <v>181</v>
      </c>
      <c r="E58" s="181"/>
      <c r="F58" s="57"/>
      <c r="G58" s="61"/>
      <c r="H58" s="57"/>
      <c r="I58" s="61"/>
      <c r="J58" s="61"/>
      <c r="K58" s="28"/>
    </row>
    <row r="59" spans="1:12" s="25" customFormat="1" ht="14.25" customHeight="1">
      <c r="A59" s="93" t="s">
        <v>70</v>
      </c>
      <c r="B59" s="51"/>
      <c r="C59" s="51"/>
      <c r="D59" s="170" t="s">
        <v>57</v>
      </c>
      <c r="E59" s="177"/>
      <c r="F59" s="55"/>
      <c r="G59" s="62"/>
      <c r="H59" s="58"/>
      <c r="I59" s="62">
        <v>30</v>
      </c>
      <c r="J59" s="62"/>
      <c r="K59" s="26"/>
    </row>
    <row r="60" spans="1:12" s="25" customFormat="1" ht="14.25" customHeight="1">
      <c r="A60" s="83" t="s">
        <v>40</v>
      </c>
      <c r="B60" s="52"/>
      <c r="C60" s="52"/>
      <c r="D60" s="215" t="s">
        <v>183</v>
      </c>
      <c r="E60" s="182" t="s">
        <v>122</v>
      </c>
      <c r="F60" s="58">
        <v>42</v>
      </c>
      <c r="G60" s="60">
        <v>2</v>
      </c>
      <c r="H60" s="58">
        <f t="shared" ref="H60" si="0">SUM(F60*G60)</f>
        <v>84</v>
      </c>
      <c r="I60" s="92">
        <f>SUM(I59/60)</f>
        <v>0.5</v>
      </c>
      <c r="J60" s="60"/>
      <c r="K60" s="29">
        <f>SUM(H60*I60)</f>
        <v>42</v>
      </c>
    </row>
    <row r="61" spans="1:12" s="25" customFormat="1" ht="14.25" customHeight="1">
      <c r="A61" s="95"/>
      <c r="B61" s="48"/>
      <c r="C61" s="48"/>
      <c r="D61" s="214" t="s">
        <v>181</v>
      </c>
      <c r="E61" s="181"/>
      <c r="F61" s="57"/>
      <c r="G61" s="61"/>
      <c r="H61" s="57"/>
      <c r="I61" s="61"/>
      <c r="J61" s="61"/>
      <c r="K61" s="28"/>
    </row>
    <row r="62" spans="1:12" s="25" customFormat="1" ht="14.25" customHeight="1">
      <c r="A62" s="130" t="s">
        <v>71</v>
      </c>
      <c r="B62" s="51"/>
      <c r="C62" s="51"/>
      <c r="D62" s="170" t="s">
        <v>58</v>
      </c>
      <c r="E62" s="177"/>
      <c r="F62" s="55"/>
      <c r="G62" s="62"/>
      <c r="H62" s="55"/>
      <c r="I62" s="62">
        <v>20</v>
      </c>
      <c r="J62" s="62"/>
      <c r="K62" s="26"/>
    </row>
    <row r="63" spans="1:12" s="25" customFormat="1" ht="14.25" customHeight="1">
      <c r="A63" s="83" t="s">
        <v>40</v>
      </c>
      <c r="B63" s="52"/>
      <c r="C63" s="52"/>
      <c r="D63" s="128" t="s">
        <v>25</v>
      </c>
      <c r="E63" s="182" t="s">
        <v>123</v>
      </c>
      <c r="F63" s="58">
        <v>9</v>
      </c>
      <c r="G63" s="60">
        <v>6</v>
      </c>
      <c r="H63" s="58">
        <f>SUM(F63*G63)</f>
        <v>54</v>
      </c>
      <c r="I63" s="91">
        <f>SUM(I62/60)</f>
        <v>0.33333333333333331</v>
      </c>
      <c r="J63" s="60"/>
      <c r="K63" s="29">
        <f>SUM(H63*I63)</f>
        <v>18</v>
      </c>
    </row>
    <row r="64" spans="1:12" s="25" customFormat="1" ht="14.25" customHeight="1">
      <c r="A64" s="95"/>
      <c r="B64" s="48"/>
      <c r="C64" s="48"/>
      <c r="D64" s="124"/>
      <c r="E64" s="181"/>
      <c r="F64" s="57"/>
      <c r="G64" s="61"/>
      <c r="H64" s="57"/>
      <c r="I64" s="61"/>
      <c r="J64" s="61"/>
      <c r="K64" s="28"/>
    </row>
    <row r="65" spans="1:11" s="25" customFormat="1" ht="14.25" customHeight="1">
      <c r="A65" s="110" t="s">
        <v>115</v>
      </c>
      <c r="B65" s="51"/>
      <c r="C65" s="51"/>
      <c r="D65" s="170" t="s">
        <v>59</v>
      </c>
      <c r="E65" s="177"/>
      <c r="F65" s="55"/>
      <c r="G65" s="62"/>
      <c r="H65" s="55"/>
      <c r="I65" s="62">
        <v>120</v>
      </c>
      <c r="J65" s="62"/>
      <c r="K65" s="26"/>
    </row>
    <row r="66" spans="1:11" s="25" customFormat="1" ht="14.25" customHeight="1">
      <c r="A66" s="93" t="s">
        <v>114</v>
      </c>
      <c r="B66" s="52"/>
      <c r="C66" s="52"/>
      <c r="D66" s="128" t="s">
        <v>25</v>
      </c>
      <c r="E66" s="182" t="s">
        <v>124</v>
      </c>
      <c r="F66" s="58">
        <v>3</v>
      </c>
      <c r="G66" s="60">
        <v>3</v>
      </c>
      <c r="H66" s="58">
        <f>SUM(F66*G66)</f>
        <v>9</v>
      </c>
      <c r="I66" s="92">
        <f>SUM(I65/60)</f>
        <v>2</v>
      </c>
      <c r="J66" s="60"/>
      <c r="K66" s="29">
        <f>SUM(H66*I66)</f>
        <v>18</v>
      </c>
    </row>
    <row r="67" spans="1:11" s="25" customFormat="1" ht="14.25" customHeight="1">
      <c r="A67" s="95" t="s">
        <v>40</v>
      </c>
      <c r="B67" s="48"/>
      <c r="C67" s="48"/>
      <c r="D67" s="124"/>
      <c r="E67" s="181"/>
      <c r="F67" s="57"/>
      <c r="G67" s="61"/>
      <c r="H67" s="57"/>
      <c r="I67" s="61"/>
      <c r="J67" s="61"/>
      <c r="K67" s="28"/>
    </row>
    <row r="68" spans="1:11" s="25" customFormat="1" ht="14.25" customHeight="1">
      <c r="A68" s="110" t="s">
        <v>116</v>
      </c>
      <c r="B68" s="51"/>
      <c r="C68" s="51"/>
      <c r="D68" s="170" t="s">
        <v>60</v>
      </c>
      <c r="E68" s="177"/>
      <c r="F68" s="55"/>
      <c r="G68" s="62"/>
      <c r="H68" s="55"/>
      <c r="I68" s="62">
        <v>30</v>
      </c>
      <c r="J68" s="62"/>
      <c r="K68" s="26"/>
    </row>
    <row r="69" spans="1:11" s="25" customFormat="1" ht="14.25" customHeight="1">
      <c r="A69" s="93" t="s">
        <v>113</v>
      </c>
      <c r="B69" s="52"/>
      <c r="C69" s="52"/>
      <c r="D69" s="128" t="s">
        <v>25</v>
      </c>
      <c r="E69" s="182">
        <v>762.14700000000005</v>
      </c>
      <c r="F69" s="192">
        <v>2</v>
      </c>
      <c r="G69" s="60">
        <v>1</v>
      </c>
      <c r="H69" s="58">
        <f>SUM(F69*G69)</f>
        <v>2</v>
      </c>
      <c r="I69" s="92">
        <f>SUM(I68/60)</f>
        <v>0.5</v>
      </c>
      <c r="J69" s="60"/>
      <c r="K69" s="29">
        <f>SUM(H69*I69)</f>
        <v>1</v>
      </c>
    </row>
    <row r="70" spans="1:11" s="25" customFormat="1" ht="14.25" customHeight="1">
      <c r="A70" s="95" t="s">
        <v>40</v>
      </c>
      <c r="B70" s="48"/>
      <c r="C70" s="48"/>
      <c r="D70" s="123"/>
      <c r="E70" s="181"/>
      <c r="F70" s="57"/>
      <c r="G70" s="61"/>
      <c r="H70" s="57"/>
      <c r="I70" s="61"/>
      <c r="J70" s="61"/>
      <c r="K70" s="28"/>
    </row>
    <row r="71" spans="1:11" s="25" customFormat="1" ht="14.25" customHeight="1">
      <c r="A71" s="110" t="s">
        <v>112</v>
      </c>
      <c r="B71" s="51"/>
      <c r="C71" s="81"/>
      <c r="D71" s="174" t="s">
        <v>60</v>
      </c>
      <c r="E71" s="177"/>
      <c r="F71" s="55"/>
      <c r="G71" s="62"/>
      <c r="H71" s="55"/>
      <c r="I71" s="62">
        <v>30</v>
      </c>
      <c r="J71" s="62"/>
      <c r="K71" s="26"/>
    </row>
    <row r="72" spans="1:11" s="25" customFormat="1" ht="14.25" customHeight="1">
      <c r="A72" s="93" t="s">
        <v>111</v>
      </c>
      <c r="B72" s="52"/>
      <c r="C72" s="79"/>
      <c r="D72" s="123" t="s">
        <v>7</v>
      </c>
      <c r="E72" s="182">
        <v>762.14700000000005</v>
      </c>
      <c r="F72" s="192">
        <v>2</v>
      </c>
      <c r="G72" s="60">
        <v>1</v>
      </c>
      <c r="H72" s="58">
        <f>SUM(F72*G72)</f>
        <v>2</v>
      </c>
      <c r="I72" s="92">
        <f>SUM(I71/60)</f>
        <v>0.5</v>
      </c>
      <c r="J72" s="60"/>
      <c r="K72" s="29">
        <f>SUM(H72*I72)</f>
        <v>1</v>
      </c>
    </row>
    <row r="73" spans="1:11" s="25" customFormat="1" ht="14.25" customHeight="1">
      <c r="A73" s="95" t="s">
        <v>40</v>
      </c>
      <c r="B73" s="48"/>
      <c r="C73" s="76"/>
      <c r="D73" s="175"/>
      <c r="E73" s="181"/>
      <c r="F73" s="57"/>
      <c r="G73" s="61"/>
      <c r="H73" s="57"/>
      <c r="I73" s="61"/>
      <c r="J73" s="61"/>
      <c r="K73" s="28"/>
    </row>
    <row r="74" spans="1:11" s="25" customFormat="1" ht="14.25" customHeight="1">
      <c r="A74" s="93" t="s">
        <v>72</v>
      </c>
      <c r="B74" s="51"/>
      <c r="C74" s="51"/>
      <c r="D74" s="170" t="s">
        <v>61</v>
      </c>
      <c r="E74" s="177"/>
      <c r="F74" s="55"/>
      <c r="G74" s="62"/>
      <c r="H74" s="55"/>
      <c r="I74" s="62">
        <v>120</v>
      </c>
      <c r="J74" s="62"/>
      <c r="K74" s="26"/>
    </row>
    <row r="75" spans="1:11" s="25" customFormat="1" ht="14.25" customHeight="1">
      <c r="A75" s="83" t="s">
        <v>40</v>
      </c>
      <c r="B75" s="52"/>
      <c r="C75" s="52"/>
      <c r="D75" s="128" t="s">
        <v>25</v>
      </c>
      <c r="E75" s="182" t="s">
        <v>125</v>
      </c>
      <c r="F75" s="58">
        <v>5</v>
      </c>
      <c r="G75" s="60">
        <v>2</v>
      </c>
      <c r="H75" s="58">
        <f>SUM(F75*G75)</f>
        <v>10</v>
      </c>
      <c r="I75" s="92">
        <f>SUM(I74/60)</f>
        <v>2</v>
      </c>
      <c r="J75" s="60"/>
      <c r="K75" s="29">
        <f>SUM(H75*I75)</f>
        <v>20</v>
      </c>
    </row>
    <row r="76" spans="1:11" s="25" customFormat="1" ht="14.25" customHeight="1">
      <c r="A76" s="95"/>
      <c r="B76" s="48"/>
      <c r="C76" s="48"/>
      <c r="D76" s="214" t="s">
        <v>181</v>
      </c>
      <c r="E76" s="181"/>
      <c r="F76" s="57"/>
      <c r="G76" s="61"/>
      <c r="H76" s="57"/>
      <c r="I76" s="61"/>
      <c r="J76" s="61"/>
      <c r="K76" s="28"/>
    </row>
    <row r="77" spans="1:11" s="25" customFormat="1" ht="14.25" customHeight="1">
      <c r="A77" s="110" t="s">
        <v>73</v>
      </c>
      <c r="B77" s="51"/>
      <c r="C77" s="51"/>
      <c r="D77" s="170" t="s">
        <v>62</v>
      </c>
      <c r="E77" s="177"/>
      <c r="F77" s="55"/>
      <c r="G77" s="62"/>
      <c r="H77" s="55"/>
      <c r="I77" s="62">
        <v>10</v>
      </c>
      <c r="J77" s="62"/>
      <c r="K77" s="26"/>
    </row>
    <row r="78" spans="1:11" s="25" customFormat="1" ht="14.25" customHeight="1">
      <c r="A78" s="83" t="s">
        <v>40</v>
      </c>
      <c r="B78" s="52"/>
      <c r="C78" s="52"/>
      <c r="D78" s="128" t="s">
        <v>25</v>
      </c>
      <c r="E78" s="182" t="s">
        <v>126</v>
      </c>
      <c r="F78" s="58">
        <v>5</v>
      </c>
      <c r="G78" s="60">
        <v>1</v>
      </c>
      <c r="H78" s="58">
        <f>SUM(F78*G78)</f>
        <v>5</v>
      </c>
      <c r="I78" s="91">
        <f>SUM(I77/60)</f>
        <v>0.16666666666666666</v>
      </c>
      <c r="J78" s="60"/>
      <c r="K78" s="29">
        <f>SUM(H78*I78)</f>
        <v>0.83333333333333326</v>
      </c>
    </row>
    <row r="79" spans="1:11" s="25" customFormat="1" ht="14.25" customHeight="1">
      <c r="A79" s="83"/>
      <c r="B79" s="52"/>
      <c r="C79" s="52"/>
      <c r="D79" s="123"/>
      <c r="E79" s="178"/>
      <c r="F79" s="58"/>
      <c r="G79" s="60"/>
      <c r="H79" s="58"/>
      <c r="I79" s="60"/>
      <c r="J79" s="60"/>
      <c r="K79" s="27"/>
    </row>
    <row r="80" spans="1:11" s="25" customFormat="1" ht="14.25" customHeight="1">
      <c r="A80" s="166" t="s">
        <v>42</v>
      </c>
      <c r="B80" s="167"/>
      <c r="C80" s="167"/>
      <c r="D80" s="169"/>
      <c r="E80" s="183"/>
      <c r="F80" s="168"/>
      <c r="G80" s="169"/>
      <c r="H80" s="167"/>
      <c r="I80" s="167"/>
      <c r="J80" s="167"/>
      <c r="K80" s="167"/>
    </row>
    <row r="81" spans="1:12" s="25" customFormat="1" ht="14.25" customHeight="1">
      <c r="A81" s="93" t="s">
        <v>117</v>
      </c>
      <c r="B81" s="52"/>
      <c r="C81" s="79"/>
      <c r="D81" s="170" t="s">
        <v>63</v>
      </c>
      <c r="E81" s="178" t="s">
        <v>127</v>
      </c>
      <c r="F81" s="58"/>
      <c r="G81" s="60"/>
      <c r="H81" s="58"/>
      <c r="I81" s="60">
        <v>30</v>
      </c>
      <c r="J81" s="60"/>
      <c r="K81" s="27"/>
    </row>
    <row r="82" spans="1:12" s="25" customFormat="1" ht="14.25" customHeight="1">
      <c r="A82" s="83" t="s">
        <v>40</v>
      </c>
      <c r="B82" s="52"/>
      <c r="C82" s="79"/>
      <c r="D82" s="123" t="s">
        <v>64</v>
      </c>
      <c r="E82" s="178" t="s">
        <v>128</v>
      </c>
      <c r="F82" s="58">
        <v>2</v>
      </c>
      <c r="G82" s="60">
        <v>1</v>
      </c>
      <c r="H82" s="58">
        <f>SUM(F82*G82)</f>
        <v>2</v>
      </c>
      <c r="I82" s="92">
        <f>SUM(I81/60)</f>
        <v>0.5</v>
      </c>
      <c r="J82" s="60"/>
      <c r="K82" s="29">
        <f>SUM(H82*I82)</f>
        <v>1</v>
      </c>
    </row>
    <row r="83" spans="1:12" s="25" customFormat="1" ht="14.25" customHeight="1">
      <c r="A83" s="95"/>
      <c r="B83" s="48"/>
      <c r="C83" s="76"/>
      <c r="D83" s="176" t="s">
        <v>25</v>
      </c>
      <c r="E83" s="181"/>
      <c r="F83" s="57"/>
      <c r="G83" s="61"/>
      <c r="H83" s="57"/>
      <c r="I83" s="61"/>
      <c r="J83" s="61"/>
      <c r="K83" s="28"/>
    </row>
    <row r="84" spans="1:12" s="25" customFormat="1" ht="14.25" customHeight="1">
      <c r="A84" s="110" t="s">
        <v>109</v>
      </c>
      <c r="B84" s="51"/>
      <c r="C84" s="81"/>
      <c r="D84" s="174" t="s">
        <v>65</v>
      </c>
      <c r="E84" s="178"/>
      <c r="F84" s="58"/>
      <c r="G84" s="60"/>
      <c r="H84" s="58"/>
      <c r="I84" s="60">
        <v>30</v>
      </c>
      <c r="J84" s="60"/>
      <c r="K84" s="27"/>
    </row>
    <row r="85" spans="1:12" s="25" customFormat="1" ht="14.25" customHeight="1">
      <c r="A85" s="93" t="s">
        <v>110</v>
      </c>
      <c r="B85" s="52"/>
      <c r="C85" s="79"/>
      <c r="D85" s="123" t="s">
        <v>66</v>
      </c>
      <c r="E85" s="178" t="s">
        <v>129</v>
      </c>
      <c r="F85" s="58">
        <v>8</v>
      </c>
      <c r="G85" s="60">
        <v>1</v>
      </c>
      <c r="H85" s="58">
        <f>SUM(F85*G85)</f>
        <v>8</v>
      </c>
      <c r="I85" s="92">
        <f>SUM(I84/60)</f>
        <v>0.5</v>
      </c>
      <c r="J85" s="60"/>
      <c r="K85" s="29">
        <f>SUM(H85*I85)</f>
        <v>4</v>
      </c>
    </row>
    <row r="86" spans="1:12" s="25" customFormat="1" ht="14.25" customHeight="1">
      <c r="A86" s="83" t="s">
        <v>40</v>
      </c>
      <c r="B86" s="48"/>
      <c r="C86" s="76"/>
      <c r="D86" s="176" t="s">
        <v>25</v>
      </c>
      <c r="E86" s="181"/>
      <c r="F86" s="57"/>
      <c r="G86" s="61"/>
      <c r="H86" s="57"/>
      <c r="I86" s="61"/>
      <c r="J86" s="61"/>
      <c r="K86" s="28"/>
    </row>
    <row r="87" spans="1:12" s="25" customFormat="1" ht="14.25" customHeight="1">
      <c r="A87" s="110"/>
      <c r="B87" s="51"/>
      <c r="C87" s="81"/>
      <c r="D87" s="174"/>
      <c r="E87" s="178"/>
      <c r="F87" s="58"/>
      <c r="G87" s="60"/>
      <c r="H87" s="58"/>
      <c r="I87" s="60"/>
      <c r="J87" s="60"/>
      <c r="K87" s="27"/>
    </row>
    <row r="88" spans="1:12" s="25" customFormat="1" ht="14.25" customHeight="1">
      <c r="A88" s="93"/>
      <c r="B88" s="49"/>
      <c r="C88" s="79"/>
      <c r="D88" s="123"/>
      <c r="E88" s="178"/>
      <c r="F88" s="58"/>
      <c r="G88" s="60"/>
      <c r="H88" s="58"/>
      <c r="I88" s="92"/>
      <c r="J88" s="60"/>
      <c r="K88" s="29"/>
    </row>
    <row r="89" spans="1:12" s="25" customFormat="1" ht="14.25" customHeight="1">
      <c r="A89" s="83"/>
      <c r="B89" s="48"/>
      <c r="C89" s="76"/>
      <c r="D89" s="176"/>
      <c r="E89" s="181"/>
      <c r="F89" s="57"/>
      <c r="G89" s="61"/>
      <c r="H89" s="57"/>
      <c r="I89" s="61"/>
      <c r="J89" s="61"/>
      <c r="K89" s="28"/>
    </row>
    <row r="90" spans="1:12" s="25" customFormat="1" ht="14.25" customHeight="1">
      <c r="A90" s="142" t="s">
        <v>1</v>
      </c>
      <c r="B90" s="143"/>
      <c r="C90" s="143"/>
      <c r="D90" s="140"/>
      <c r="E90" s="143"/>
      <c r="F90" s="147">
        <f>SUM(F72,F69)</f>
        <v>4</v>
      </c>
      <c r="G90" s="144"/>
      <c r="H90" s="138">
        <f>SUM(H50:H89)</f>
        <v>1260</v>
      </c>
      <c r="I90" s="144"/>
      <c r="J90" s="144"/>
      <c r="K90" s="139">
        <f>SUM(K50:K88)</f>
        <v>481.16666666666663</v>
      </c>
    </row>
    <row r="91" spans="1:12" ht="51.75" customHeight="1">
      <c r="A91" s="223"/>
      <c r="B91" s="221"/>
      <c r="C91" s="221"/>
      <c r="D91" s="221"/>
      <c r="E91" s="222"/>
      <c r="F91" s="218"/>
      <c r="G91" s="219"/>
      <c r="H91" s="220"/>
      <c r="I91" s="221"/>
      <c r="J91" s="221"/>
      <c r="K91" s="222"/>
    </row>
    <row r="92" spans="1:12" ht="35.25" customHeight="1">
      <c r="A92" s="224"/>
      <c r="B92" s="225"/>
      <c r="C92" s="225"/>
      <c r="D92" s="225"/>
      <c r="E92" s="226"/>
      <c r="F92" s="15" t="s">
        <v>119</v>
      </c>
      <c r="G92" s="38"/>
      <c r="H92" s="39"/>
      <c r="I92" s="40"/>
      <c r="J92" s="40"/>
      <c r="K92" s="41"/>
    </row>
    <row r="93" spans="1:12" ht="24" customHeight="1">
      <c r="A93" s="21"/>
      <c r="B93" s="22"/>
      <c r="C93" s="23"/>
      <c r="D93" s="24"/>
      <c r="E93" s="23"/>
      <c r="F93" s="31"/>
      <c r="G93" s="32"/>
      <c r="H93" s="32"/>
      <c r="I93" s="32"/>
      <c r="J93" s="32"/>
      <c r="K93" s="33"/>
      <c r="L93" s="7"/>
    </row>
    <row r="94" spans="1:12" ht="60" customHeight="1">
      <c r="A94" s="11"/>
      <c r="B94" s="3"/>
      <c r="C94" s="12"/>
      <c r="D94" s="117"/>
      <c r="E94" s="4"/>
      <c r="F94" s="4"/>
      <c r="G94" s="10"/>
      <c r="H94" s="4"/>
      <c r="I94" s="4"/>
      <c r="J94" s="9"/>
      <c r="K94" s="9"/>
      <c r="L94" s="7"/>
    </row>
    <row r="95" spans="1:12" s="25" customFormat="1" ht="14.25" customHeight="1">
      <c r="A95" s="93" t="s">
        <v>74</v>
      </c>
      <c r="B95" s="51"/>
      <c r="C95" s="116"/>
      <c r="D95" s="118" t="s">
        <v>27</v>
      </c>
      <c r="E95" s="171"/>
      <c r="F95" s="55"/>
      <c r="G95" s="59"/>
      <c r="H95" s="55"/>
      <c r="I95" s="62">
        <v>60</v>
      </c>
      <c r="J95" s="62"/>
      <c r="K95" s="26"/>
    </row>
    <row r="96" spans="1:12" s="25" customFormat="1" ht="14.25" customHeight="1">
      <c r="A96" s="83" t="s">
        <v>40</v>
      </c>
      <c r="B96" s="52"/>
      <c r="C96" s="79"/>
      <c r="D96" s="121" t="s">
        <v>66</v>
      </c>
      <c r="E96" s="128" t="s">
        <v>130</v>
      </c>
      <c r="F96" s="58">
        <v>40</v>
      </c>
      <c r="G96" s="60">
        <v>1</v>
      </c>
      <c r="H96" s="58">
        <f>SUM(F96*G96)</f>
        <v>40</v>
      </c>
      <c r="I96" s="92">
        <f>SUM(I95/60)</f>
        <v>1</v>
      </c>
      <c r="J96" s="60"/>
      <c r="K96" s="27">
        <f>SUM(H96*I96)</f>
        <v>40</v>
      </c>
    </row>
    <row r="97" spans="1:11" s="25" customFormat="1" ht="14.25" customHeight="1">
      <c r="A97" s="95"/>
      <c r="B97" s="48"/>
      <c r="C97" s="76"/>
      <c r="D97" s="120" t="s">
        <v>25</v>
      </c>
      <c r="E97" s="172"/>
      <c r="F97" s="57"/>
      <c r="G97" s="61"/>
      <c r="H97" s="57"/>
      <c r="I97" s="61"/>
      <c r="J97" s="61"/>
      <c r="K97" s="28"/>
    </row>
    <row r="98" spans="1:11" s="25" customFormat="1" ht="14.25" customHeight="1">
      <c r="A98" s="93" t="s">
        <v>75</v>
      </c>
      <c r="B98" s="51"/>
      <c r="C98" s="81"/>
      <c r="D98" s="118" t="s">
        <v>27</v>
      </c>
      <c r="E98" s="171"/>
      <c r="F98" s="55"/>
      <c r="G98" s="62"/>
      <c r="H98" s="55"/>
      <c r="I98" s="62">
        <v>120</v>
      </c>
      <c r="J98" s="62"/>
      <c r="K98" s="26"/>
    </row>
    <row r="99" spans="1:11" s="25" customFormat="1" ht="14.25" customHeight="1">
      <c r="A99" s="83" t="s">
        <v>40</v>
      </c>
      <c r="B99" s="52"/>
      <c r="C99" s="79"/>
      <c r="D99" s="121" t="s">
        <v>66</v>
      </c>
      <c r="E99" s="128" t="s">
        <v>131</v>
      </c>
      <c r="F99" s="58">
        <v>435</v>
      </c>
      <c r="G99" s="60">
        <v>1</v>
      </c>
      <c r="H99" s="58">
        <f>SUM(F99*G99)</f>
        <v>435</v>
      </c>
      <c r="I99" s="92">
        <f>SUM(I98/60)</f>
        <v>2</v>
      </c>
      <c r="J99" s="60"/>
      <c r="K99" s="29">
        <f>SUM(H99*I99)</f>
        <v>870</v>
      </c>
    </row>
    <row r="100" spans="1:11" s="25" customFormat="1" ht="14.25" customHeight="1">
      <c r="A100" s="95"/>
      <c r="B100" s="48"/>
      <c r="C100" s="76"/>
      <c r="D100" s="120" t="s">
        <v>25</v>
      </c>
      <c r="E100" s="173"/>
      <c r="F100" s="57"/>
      <c r="G100" s="61"/>
      <c r="H100" s="57"/>
      <c r="I100" s="61"/>
      <c r="J100" s="61"/>
      <c r="K100" s="28"/>
    </row>
    <row r="101" spans="1:11" s="25" customFormat="1" ht="14.25" customHeight="1">
      <c r="A101" s="130" t="s">
        <v>86</v>
      </c>
      <c r="B101" s="51"/>
      <c r="C101" s="51"/>
      <c r="D101" s="121" t="s">
        <v>27</v>
      </c>
      <c r="E101" s="118"/>
      <c r="F101" s="55"/>
      <c r="G101" s="62"/>
      <c r="H101" s="55"/>
      <c r="I101" s="62">
        <v>60</v>
      </c>
      <c r="J101" s="62"/>
      <c r="K101" s="26"/>
    </row>
    <row r="102" spans="1:11" s="25" customFormat="1" ht="14.25" customHeight="1">
      <c r="A102" s="83" t="s">
        <v>40</v>
      </c>
      <c r="B102" s="52"/>
      <c r="C102" s="52"/>
      <c r="D102" s="121" t="s">
        <v>66</v>
      </c>
      <c r="E102" s="128" t="s">
        <v>132</v>
      </c>
      <c r="F102" s="58">
        <v>25</v>
      </c>
      <c r="G102" s="60">
        <v>1</v>
      </c>
      <c r="H102" s="58">
        <f>SUM(F102*G102)</f>
        <v>25</v>
      </c>
      <c r="I102" s="92">
        <f>SUM(I101/60)</f>
        <v>1</v>
      </c>
      <c r="J102" s="60"/>
      <c r="K102" s="29">
        <f>SUM(H102*I102)</f>
        <v>25</v>
      </c>
    </row>
    <row r="103" spans="1:11" s="25" customFormat="1" ht="14.25" customHeight="1">
      <c r="A103" s="95"/>
      <c r="B103" s="48"/>
      <c r="C103" s="48"/>
      <c r="D103" s="128" t="s">
        <v>25</v>
      </c>
      <c r="E103" s="122"/>
      <c r="F103" s="57"/>
      <c r="G103" s="61"/>
      <c r="H103" s="57"/>
      <c r="I103" s="61"/>
      <c r="J103" s="61"/>
      <c r="K103" s="28"/>
    </row>
    <row r="104" spans="1:11" s="25" customFormat="1" ht="14.25" customHeight="1">
      <c r="A104" s="93" t="s">
        <v>76</v>
      </c>
      <c r="B104" s="51"/>
      <c r="C104" s="51"/>
      <c r="D104" s="118" t="s">
        <v>98</v>
      </c>
      <c r="E104" s="118"/>
      <c r="F104" s="55"/>
      <c r="G104" s="62"/>
      <c r="H104" s="58"/>
      <c r="I104" s="62">
        <v>360</v>
      </c>
      <c r="J104" s="62"/>
      <c r="K104" s="26"/>
    </row>
    <row r="105" spans="1:11" s="25" customFormat="1" ht="14.25" customHeight="1">
      <c r="A105" s="83" t="s">
        <v>40</v>
      </c>
      <c r="B105" s="52"/>
      <c r="C105" s="52"/>
      <c r="D105" s="121" t="s">
        <v>97</v>
      </c>
      <c r="E105" s="128" t="s">
        <v>133</v>
      </c>
      <c r="F105" s="58">
        <v>15</v>
      </c>
      <c r="G105" s="60">
        <v>1</v>
      </c>
      <c r="H105" s="58">
        <f t="shared" ref="H105" si="1">SUM(F105*G105)</f>
        <v>15</v>
      </c>
      <c r="I105" s="92">
        <f>SUM(I104/60)</f>
        <v>6</v>
      </c>
      <c r="J105" s="60"/>
      <c r="K105" s="29">
        <f>SUM(H105*I105)</f>
        <v>90</v>
      </c>
    </row>
    <row r="106" spans="1:11" s="25" customFormat="1" ht="14.25" customHeight="1">
      <c r="A106" s="95"/>
      <c r="B106" s="48"/>
      <c r="C106" s="48"/>
      <c r="D106" s="120" t="s">
        <v>25</v>
      </c>
      <c r="E106" s="122"/>
      <c r="F106" s="57"/>
      <c r="G106" s="61"/>
      <c r="H106" s="57"/>
      <c r="I106" s="61"/>
      <c r="J106" s="61"/>
      <c r="K106" s="28"/>
    </row>
    <row r="107" spans="1:11" s="25" customFormat="1" ht="14.25" customHeight="1">
      <c r="A107" s="93" t="s">
        <v>9</v>
      </c>
      <c r="B107" s="51"/>
      <c r="C107" s="51"/>
      <c r="D107" s="118" t="s">
        <v>98</v>
      </c>
      <c r="E107" s="118"/>
      <c r="F107" s="55"/>
      <c r="G107" s="62"/>
      <c r="H107" s="55"/>
      <c r="I107" s="62">
        <v>360</v>
      </c>
      <c r="J107" s="62"/>
      <c r="K107" s="26"/>
    </row>
    <row r="108" spans="1:11" s="25" customFormat="1" ht="14.25" customHeight="1">
      <c r="A108" s="111" t="s">
        <v>31</v>
      </c>
      <c r="B108" s="52"/>
      <c r="C108" s="52"/>
      <c r="D108" s="121" t="s">
        <v>97</v>
      </c>
      <c r="E108" s="128" t="s">
        <v>134</v>
      </c>
      <c r="F108" s="58">
        <v>4</v>
      </c>
      <c r="G108" s="60">
        <v>4</v>
      </c>
      <c r="H108" s="58">
        <f>SUM(F108*G108)</f>
        <v>16</v>
      </c>
      <c r="I108" s="92">
        <f>SUM(I107/60)</f>
        <v>6</v>
      </c>
      <c r="J108" s="60"/>
      <c r="K108" s="29">
        <f>SUM(H108*I108)</f>
        <v>96</v>
      </c>
    </row>
    <row r="109" spans="1:11" s="25" customFormat="1" ht="14.25" customHeight="1">
      <c r="A109" s="95"/>
      <c r="B109" s="48"/>
      <c r="C109" s="48"/>
      <c r="D109" s="120" t="s">
        <v>25</v>
      </c>
      <c r="E109" s="122"/>
      <c r="F109" s="57"/>
      <c r="G109" s="61"/>
      <c r="H109" s="57"/>
      <c r="I109" s="61"/>
      <c r="J109" s="61"/>
      <c r="K109" s="28"/>
    </row>
    <row r="110" spans="1:11" s="25" customFormat="1" ht="14.25" customHeight="1">
      <c r="A110" s="93" t="s">
        <v>77</v>
      </c>
      <c r="B110" s="51"/>
      <c r="C110" s="51"/>
      <c r="D110" s="125" t="s">
        <v>94</v>
      </c>
      <c r="E110" s="118"/>
      <c r="F110" s="55"/>
      <c r="G110" s="62"/>
      <c r="H110" s="55"/>
      <c r="I110" s="62">
        <v>20</v>
      </c>
      <c r="J110" s="62"/>
      <c r="K110" s="26"/>
    </row>
    <row r="111" spans="1:11" s="25" customFormat="1" ht="14.25" customHeight="1">
      <c r="A111" s="83" t="s">
        <v>40</v>
      </c>
      <c r="B111" s="52"/>
      <c r="C111" s="52"/>
      <c r="D111" s="119" t="s">
        <v>25</v>
      </c>
      <c r="E111" s="128" t="s">
        <v>135</v>
      </c>
      <c r="F111" s="58">
        <v>4</v>
      </c>
      <c r="G111" s="60">
        <v>1</v>
      </c>
      <c r="H111" s="58">
        <f>SUM(F111*G111)</f>
        <v>4</v>
      </c>
      <c r="I111" s="91">
        <f>SUM(I110/60)</f>
        <v>0.33333333333333331</v>
      </c>
      <c r="J111" s="60"/>
      <c r="K111" s="29">
        <f>SUM(H111*I111)</f>
        <v>1.3333333333333333</v>
      </c>
    </row>
    <row r="112" spans="1:11" s="25" customFormat="1" ht="14.25" customHeight="1">
      <c r="A112" s="95"/>
      <c r="B112" s="48"/>
      <c r="C112" s="48"/>
      <c r="D112" s="127"/>
      <c r="E112" s="122"/>
      <c r="F112" s="57"/>
      <c r="G112" s="61"/>
      <c r="H112" s="57"/>
      <c r="I112" s="61"/>
      <c r="J112" s="61"/>
      <c r="K112" s="28"/>
    </row>
    <row r="113" spans="1:11" s="25" customFormat="1" ht="14.25" customHeight="1">
      <c r="A113" s="93" t="s">
        <v>78</v>
      </c>
      <c r="B113" s="51"/>
      <c r="C113" s="51"/>
      <c r="D113" s="118" t="s">
        <v>95</v>
      </c>
      <c r="E113" s="118"/>
      <c r="F113" s="55"/>
      <c r="G113" s="62"/>
      <c r="H113" s="55"/>
      <c r="I113" s="62">
        <v>30</v>
      </c>
      <c r="J113" s="62"/>
      <c r="K113" s="26"/>
    </row>
    <row r="114" spans="1:11" s="25" customFormat="1" ht="14.25" customHeight="1">
      <c r="A114" s="83" t="s">
        <v>40</v>
      </c>
      <c r="B114" s="52"/>
      <c r="C114" s="52"/>
      <c r="D114" s="121" t="s">
        <v>96</v>
      </c>
      <c r="E114" s="128" t="s">
        <v>136</v>
      </c>
      <c r="F114" s="58">
        <v>1</v>
      </c>
      <c r="G114" s="60">
        <v>1</v>
      </c>
      <c r="H114" s="58">
        <f>SUM(F114*G114)</f>
        <v>1</v>
      </c>
      <c r="I114" s="92">
        <f>SUM(I113/60)</f>
        <v>0.5</v>
      </c>
      <c r="J114" s="60"/>
      <c r="K114" s="29">
        <f>SUM(H114*I114)</f>
        <v>0.5</v>
      </c>
    </row>
    <row r="115" spans="1:11" s="25" customFormat="1" ht="14.25" customHeight="1">
      <c r="A115" s="95"/>
      <c r="B115" s="48"/>
      <c r="C115" s="48"/>
      <c r="D115" s="120" t="s">
        <v>25</v>
      </c>
      <c r="E115" s="122"/>
      <c r="F115" s="57"/>
      <c r="G115" s="61"/>
      <c r="H115" s="57"/>
      <c r="I115" s="61"/>
      <c r="J115" s="61"/>
      <c r="K115" s="28"/>
    </row>
    <row r="116" spans="1:11" s="25" customFormat="1" ht="14.25" customHeight="1">
      <c r="A116" s="93" t="s">
        <v>79</v>
      </c>
      <c r="B116" s="51"/>
      <c r="C116" s="51"/>
      <c r="D116" s="129" t="s">
        <v>92</v>
      </c>
      <c r="E116" s="118"/>
      <c r="F116" s="55"/>
      <c r="G116" s="62"/>
      <c r="H116" s="55"/>
      <c r="I116" s="62">
        <v>60</v>
      </c>
      <c r="J116" s="62"/>
      <c r="K116" s="26"/>
    </row>
    <row r="117" spans="1:11" s="25" customFormat="1" ht="14.25" customHeight="1">
      <c r="A117" s="83" t="s">
        <v>40</v>
      </c>
      <c r="B117" s="52"/>
      <c r="C117" s="52"/>
      <c r="D117" s="121" t="s">
        <v>93</v>
      </c>
      <c r="E117" s="128" t="s">
        <v>137</v>
      </c>
      <c r="F117" s="192">
        <v>1</v>
      </c>
      <c r="G117" s="60">
        <v>1</v>
      </c>
      <c r="H117" s="58">
        <f>SUM(F117*G117)</f>
        <v>1</v>
      </c>
      <c r="I117" s="92">
        <f>SUM(I116/60)</f>
        <v>1</v>
      </c>
      <c r="J117" s="60"/>
      <c r="K117" s="29">
        <f>SUM(H117*I117)</f>
        <v>1</v>
      </c>
    </row>
    <row r="118" spans="1:11" s="25" customFormat="1" ht="14.25" customHeight="1">
      <c r="A118" s="95"/>
      <c r="B118" s="48"/>
      <c r="C118" s="48"/>
      <c r="D118" s="120" t="s">
        <v>25</v>
      </c>
      <c r="E118" s="122"/>
      <c r="F118" s="57"/>
      <c r="G118" s="61"/>
      <c r="H118" s="57"/>
      <c r="I118" s="61"/>
      <c r="J118" s="61"/>
      <c r="K118" s="28"/>
    </row>
    <row r="119" spans="1:11" s="25" customFormat="1" ht="14.25" customHeight="1">
      <c r="A119" s="93" t="s">
        <v>80</v>
      </c>
      <c r="B119" s="51"/>
      <c r="C119" s="51"/>
      <c r="D119" s="128" t="s">
        <v>92</v>
      </c>
      <c r="E119" s="118"/>
      <c r="F119" s="55"/>
      <c r="G119" s="62"/>
      <c r="H119" s="55"/>
      <c r="I119" s="62">
        <v>60</v>
      </c>
      <c r="J119" s="62"/>
      <c r="K119" s="26"/>
    </row>
    <row r="120" spans="1:11" s="25" customFormat="1" ht="14.25" customHeight="1">
      <c r="A120" s="83" t="s">
        <v>40</v>
      </c>
      <c r="B120" s="52"/>
      <c r="C120" s="52"/>
      <c r="D120" s="121" t="s">
        <v>93</v>
      </c>
      <c r="E120" s="128" t="s">
        <v>137</v>
      </c>
      <c r="F120" s="58">
        <v>1</v>
      </c>
      <c r="G120" s="60">
        <v>1</v>
      </c>
      <c r="H120" s="58">
        <f>SUM(F120*G120)</f>
        <v>1</v>
      </c>
      <c r="I120" s="92">
        <f>SUM(I119/60)</f>
        <v>1</v>
      </c>
      <c r="J120" s="60"/>
      <c r="K120" s="29">
        <f>SUM(H120*I120)</f>
        <v>1</v>
      </c>
    </row>
    <row r="121" spans="1:11" s="25" customFormat="1" ht="14.25" customHeight="1">
      <c r="A121" s="95"/>
      <c r="B121" s="48"/>
      <c r="C121" s="48"/>
      <c r="D121" s="128" t="s">
        <v>25</v>
      </c>
      <c r="E121" s="122"/>
      <c r="F121" s="57"/>
      <c r="G121" s="61"/>
      <c r="H121" s="57"/>
      <c r="I121" s="61"/>
      <c r="J121" s="61"/>
      <c r="K121" s="28"/>
    </row>
    <row r="122" spans="1:11" s="25" customFormat="1" ht="14.25" customHeight="1">
      <c r="A122" s="93" t="s">
        <v>81</v>
      </c>
      <c r="B122" s="51"/>
      <c r="C122" s="51"/>
      <c r="D122" s="118" t="s">
        <v>89</v>
      </c>
      <c r="E122" s="118"/>
      <c r="F122" s="55"/>
      <c r="G122" s="62"/>
      <c r="H122" s="55"/>
      <c r="I122" s="62">
        <v>60</v>
      </c>
      <c r="J122" s="62"/>
      <c r="K122" s="26"/>
    </row>
    <row r="123" spans="1:11" s="25" customFormat="1" ht="14.25" customHeight="1">
      <c r="A123" s="83" t="s">
        <v>40</v>
      </c>
      <c r="B123" s="52"/>
      <c r="C123" s="52"/>
      <c r="D123" s="121" t="s">
        <v>88</v>
      </c>
      <c r="E123" s="128" t="s">
        <v>138</v>
      </c>
      <c r="F123" s="58">
        <v>1</v>
      </c>
      <c r="G123" s="60">
        <v>1</v>
      </c>
      <c r="H123" s="58">
        <f>SUM(F123*G123)</f>
        <v>1</v>
      </c>
      <c r="I123" s="91">
        <f>SUM(I122/60)</f>
        <v>1</v>
      </c>
      <c r="J123" s="60"/>
      <c r="K123" s="29">
        <f>SUM(H123*I123)</f>
        <v>1</v>
      </c>
    </row>
    <row r="124" spans="1:11" s="25" customFormat="1" ht="14.25" customHeight="1">
      <c r="A124" s="95"/>
      <c r="B124" s="48"/>
      <c r="C124" s="48"/>
      <c r="D124" s="120" t="s">
        <v>25</v>
      </c>
      <c r="E124" s="122"/>
      <c r="F124" s="57"/>
      <c r="G124" s="61"/>
      <c r="H124" s="57"/>
      <c r="I124" s="61"/>
      <c r="J124" s="61"/>
      <c r="K124" s="28"/>
    </row>
    <row r="125" spans="1:11" s="25" customFormat="1" ht="14.25" customHeight="1">
      <c r="A125" s="93" t="s">
        <v>82</v>
      </c>
      <c r="B125" s="51"/>
      <c r="C125" s="51"/>
      <c r="D125" s="118" t="s">
        <v>87</v>
      </c>
      <c r="E125" s="118" t="s">
        <v>139</v>
      </c>
      <c r="F125" s="55"/>
      <c r="G125" s="62"/>
      <c r="H125" s="55"/>
      <c r="I125" s="62">
        <v>180</v>
      </c>
      <c r="J125" s="62"/>
      <c r="K125" s="26"/>
    </row>
    <row r="126" spans="1:11" s="25" customFormat="1" ht="14.25" customHeight="1">
      <c r="A126" s="83" t="s">
        <v>40</v>
      </c>
      <c r="B126" s="52"/>
      <c r="C126" s="52"/>
      <c r="D126" s="119" t="s">
        <v>25</v>
      </c>
      <c r="E126" s="121"/>
      <c r="F126" s="58">
        <v>2</v>
      </c>
      <c r="G126" s="60">
        <v>1</v>
      </c>
      <c r="H126" s="58">
        <f>SUM(F126*G126)</f>
        <v>2</v>
      </c>
      <c r="I126" s="92">
        <f>SUM(I125/60)</f>
        <v>3</v>
      </c>
      <c r="J126" s="60"/>
      <c r="K126" s="29">
        <f>SUM(H126*I126)</f>
        <v>6</v>
      </c>
    </row>
    <row r="127" spans="1:11" s="25" customFormat="1" ht="14.25" customHeight="1">
      <c r="A127" s="95"/>
      <c r="B127" s="48"/>
      <c r="C127" s="48"/>
      <c r="D127" s="122"/>
      <c r="E127" s="122"/>
      <c r="F127" s="57"/>
      <c r="G127" s="61"/>
      <c r="H127" s="57"/>
      <c r="I127" s="61"/>
      <c r="J127" s="61"/>
      <c r="K127" s="28"/>
    </row>
    <row r="128" spans="1:11" s="25" customFormat="1" ht="14.25" customHeight="1">
      <c r="A128" s="93" t="s">
        <v>83</v>
      </c>
      <c r="B128" s="51"/>
      <c r="C128" s="51"/>
      <c r="D128" s="131" t="s">
        <v>87</v>
      </c>
      <c r="E128" s="128" t="s">
        <v>140</v>
      </c>
      <c r="F128" s="55"/>
      <c r="G128" s="62"/>
      <c r="H128" s="55"/>
      <c r="I128" s="62">
        <v>120</v>
      </c>
      <c r="J128" s="62"/>
      <c r="K128" s="26"/>
    </row>
    <row r="129" spans="1:13" s="25" customFormat="1" ht="14.25" customHeight="1">
      <c r="A129" s="83" t="s">
        <v>40</v>
      </c>
      <c r="B129" s="52"/>
      <c r="C129" s="52"/>
      <c r="D129" s="128" t="s">
        <v>25</v>
      </c>
      <c r="E129" s="121"/>
      <c r="F129" s="58">
        <v>2</v>
      </c>
      <c r="G129" s="60">
        <v>1</v>
      </c>
      <c r="H129" s="58">
        <f>SUM(F129*G129)</f>
        <v>2</v>
      </c>
      <c r="I129" s="92">
        <f>SUM(I128/60)</f>
        <v>2</v>
      </c>
      <c r="J129" s="60"/>
      <c r="K129" s="29">
        <f>SUM(H129*I129)</f>
        <v>4</v>
      </c>
    </row>
    <row r="130" spans="1:13" s="25" customFormat="1" ht="14.25" customHeight="1">
      <c r="A130" s="95"/>
      <c r="B130" s="48"/>
      <c r="C130" s="48"/>
      <c r="D130" s="122"/>
      <c r="E130" s="122"/>
      <c r="F130" s="57"/>
      <c r="G130" s="61"/>
      <c r="H130" s="57"/>
      <c r="I130" s="61"/>
      <c r="J130" s="61"/>
      <c r="K130" s="28"/>
    </row>
    <row r="131" spans="1:13" s="25" customFormat="1" ht="14.25" customHeight="1">
      <c r="A131" s="93" t="s">
        <v>84</v>
      </c>
      <c r="B131" s="51"/>
      <c r="C131" s="51"/>
      <c r="D131" s="118" t="s">
        <v>90</v>
      </c>
      <c r="E131" s="118"/>
      <c r="F131" s="55"/>
      <c r="G131" s="62"/>
      <c r="H131" s="55"/>
      <c r="I131" s="62">
        <v>60</v>
      </c>
      <c r="J131" s="62"/>
      <c r="K131" s="26"/>
    </row>
    <row r="132" spans="1:13" s="25" customFormat="1" ht="14.25" customHeight="1">
      <c r="A132" s="83" t="s">
        <v>40</v>
      </c>
      <c r="B132" s="52"/>
      <c r="C132" s="52"/>
      <c r="D132" s="121" t="s">
        <v>91</v>
      </c>
      <c r="E132" s="128" t="s">
        <v>141</v>
      </c>
      <c r="F132" s="58">
        <v>1</v>
      </c>
      <c r="G132" s="60">
        <v>1</v>
      </c>
      <c r="H132" s="58">
        <f>SUM(F132*G132)</f>
        <v>1</v>
      </c>
      <c r="I132" s="92">
        <f>SUM(I131/60)</f>
        <v>1</v>
      </c>
      <c r="J132" s="60"/>
      <c r="K132" s="29">
        <f>SUM(H132*I132)</f>
        <v>1</v>
      </c>
    </row>
    <row r="133" spans="1:13" s="25" customFormat="1" ht="14.25" customHeight="1">
      <c r="A133" s="95"/>
      <c r="B133" s="48"/>
      <c r="C133" s="48"/>
      <c r="D133" s="120" t="s">
        <v>25</v>
      </c>
      <c r="E133" s="122"/>
      <c r="F133" s="57"/>
      <c r="G133" s="61"/>
      <c r="H133" s="57"/>
      <c r="I133" s="61"/>
      <c r="J133" s="61"/>
      <c r="K133" s="28"/>
    </row>
    <row r="134" spans="1:13" s="25" customFormat="1" ht="14.25" customHeight="1">
      <c r="A134" s="96"/>
      <c r="B134" s="52"/>
      <c r="C134" s="52"/>
      <c r="D134" s="52"/>
      <c r="E134" s="121"/>
      <c r="F134" s="58"/>
      <c r="G134" s="60"/>
      <c r="H134" s="58"/>
      <c r="I134" s="60"/>
      <c r="J134" s="60"/>
      <c r="K134" s="27"/>
    </row>
    <row r="135" spans="1:13" s="25" customFormat="1" ht="14.25" customHeight="1">
      <c r="A135" s="83"/>
      <c r="B135" s="52"/>
      <c r="C135" s="52"/>
      <c r="D135" s="52"/>
      <c r="E135" s="121"/>
      <c r="F135" s="58"/>
      <c r="G135" s="60"/>
      <c r="H135" s="58"/>
      <c r="I135" s="60"/>
      <c r="J135" s="60"/>
      <c r="K135" s="29"/>
    </row>
    <row r="136" spans="1:13" s="25" customFormat="1" ht="14.25" customHeight="1">
      <c r="A136" s="95"/>
      <c r="B136" s="48"/>
      <c r="C136" s="48"/>
      <c r="D136" s="48"/>
      <c r="E136" s="122"/>
      <c r="F136" s="57"/>
      <c r="G136" s="61"/>
      <c r="H136" s="57"/>
      <c r="I136" s="61"/>
      <c r="J136" s="61"/>
      <c r="K136" s="28"/>
    </row>
    <row r="137" spans="1:13" s="25" customFormat="1" ht="14.25" customHeight="1">
      <c r="A137" s="142" t="s">
        <v>1</v>
      </c>
      <c r="B137" s="143"/>
      <c r="C137" s="143"/>
      <c r="D137" s="143"/>
      <c r="E137" s="143"/>
      <c r="F137" s="147">
        <v>1</v>
      </c>
      <c r="G137" s="144"/>
      <c r="H137" s="138">
        <f>SUM(H95:H136)</f>
        <v>544</v>
      </c>
      <c r="I137" s="144"/>
      <c r="J137" s="144"/>
      <c r="K137" s="139">
        <f>SUM(K95:K135)</f>
        <v>1136.8333333333333</v>
      </c>
    </row>
    <row r="138" spans="1:13" ht="51.75" customHeight="1">
      <c r="A138" s="13"/>
      <c r="B138" s="99"/>
      <c r="C138" s="104"/>
      <c r="D138" s="104"/>
      <c r="E138" s="105"/>
      <c r="F138" s="218"/>
      <c r="G138" s="219"/>
      <c r="H138" s="98"/>
      <c r="I138" s="104"/>
      <c r="J138" s="104"/>
      <c r="K138" s="105"/>
      <c r="L138" s="134"/>
      <c r="M138" s="134"/>
    </row>
    <row r="139" spans="1:13" ht="35.25" customHeight="1">
      <c r="A139" s="14"/>
      <c r="B139" s="106"/>
      <c r="C139" s="106"/>
      <c r="D139" s="106"/>
      <c r="E139" s="107"/>
      <c r="F139" s="15" t="s">
        <v>119</v>
      </c>
      <c r="G139" s="107"/>
      <c r="H139" s="100"/>
      <c r="I139" s="101"/>
      <c r="J139" s="101"/>
      <c r="K139" s="102"/>
    </row>
    <row r="140" spans="1:13" ht="24" customHeight="1">
      <c r="A140" s="21"/>
      <c r="B140" s="22"/>
      <c r="C140" s="23"/>
      <c r="D140" s="24"/>
      <c r="E140" s="23"/>
      <c r="F140" s="103"/>
      <c r="G140" s="108"/>
      <c r="H140" s="108"/>
      <c r="I140" s="108"/>
      <c r="J140" s="108"/>
      <c r="K140" s="109"/>
      <c r="L140" s="7"/>
    </row>
    <row r="141" spans="1:13" ht="60" customHeight="1">
      <c r="A141" s="11"/>
      <c r="B141" s="3"/>
      <c r="C141" s="12"/>
      <c r="D141" s="117"/>
      <c r="E141" s="4"/>
      <c r="F141" s="4"/>
      <c r="G141" s="10"/>
      <c r="H141" s="4"/>
      <c r="I141" s="4"/>
      <c r="J141" s="9"/>
      <c r="K141" s="9"/>
      <c r="L141" s="7"/>
    </row>
    <row r="142" spans="1:13" s="25" customFormat="1" ht="14.25" customHeight="1">
      <c r="A142" s="110" t="s">
        <v>85</v>
      </c>
      <c r="B142" s="51"/>
      <c r="C142" s="116"/>
      <c r="D142" s="118" t="s">
        <v>99</v>
      </c>
      <c r="E142" s="171"/>
      <c r="F142" s="55"/>
      <c r="G142" s="59"/>
      <c r="H142" s="55"/>
      <c r="I142" s="62">
        <v>600</v>
      </c>
      <c r="J142" s="62"/>
      <c r="K142" s="26"/>
    </row>
    <row r="143" spans="1:13" s="25" customFormat="1" ht="14.25" customHeight="1">
      <c r="A143" s="83" t="s">
        <v>40</v>
      </c>
      <c r="B143" s="52"/>
      <c r="C143" s="79"/>
      <c r="D143" s="121" t="s">
        <v>100</v>
      </c>
      <c r="E143" s="128" t="s">
        <v>142</v>
      </c>
      <c r="F143" s="58">
        <v>3</v>
      </c>
      <c r="G143" s="60">
        <v>1</v>
      </c>
      <c r="H143" s="58">
        <f>SUM(F143*G143)</f>
        <v>3</v>
      </c>
      <c r="I143" s="60">
        <f>SUM(I142/60)</f>
        <v>10</v>
      </c>
      <c r="J143" s="60"/>
      <c r="K143" s="29">
        <f>SUM(H143*I143)</f>
        <v>30</v>
      </c>
    </row>
    <row r="144" spans="1:13" s="25" customFormat="1" ht="14.25" customHeight="1">
      <c r="A144" s="95"/>
      <c r="B144" s="48"/>
      <c r="C144" s="76"/>
      <c r="D144" s="120" t="s">
        <v>25</v>
      </c>
      <c r="E144" s="172"/>
      <c r="F144" s="57"/>
      <c r="G144" s="61"/>
      <c r="H144" s="57"/>
      <c r="I144" s="61"/>
      <c r="J144" s="61"/>
      <c r="K144" s="28"/>
    </row>
    <row r="145" spans="1:11" s="25" customFormat="1" ht="14.25" customHeight="1">
      <c r="A145" s="93" t="s">
        <v>101</v>
      </c>
      <c r="B145" s="51"/>
      <c r="C145" s="81"/>
      <c r="D145" s="118" t="s">
        <v>27</v>
      </c>
      <c r="E145" s="171"/>
      <c r="F145" s="55"/>
      <c r="G145" s="62"/>
      <c r="H145" s="55"/>
      <c r="I145" s="62">
        <v>120</v>
      </c>
      <c r="J145" s="62"/>
      <c r="K145" s="26"/>
    </row>
    <row r="146" spans="1:11" s="25" customFormat="1" ht="14.25" customHeight="1">
      <c r="A146" s="83" t="s">
        <v>40</v>
      </c>
      <c r="B146" s="52"/>
      <c r="C146" s="79"/>
      <c r="D146" s="121" t="s">
        <v>66</v>
      </c>
      <c r="E146" s="128" t="s">
        <v>143</v>
      </c>
      <c r="F146" s="58">
        <v>33</v>
      </c>
      <c r="G146" s="60">
        <v>2</v>
      </c>
      <c r="H146" s="58">
        <f>SUM(F146*G146)</f>
        <v>66</v>
      </c>
      <c r="I146" s="60">
        <f>SUM(I145/60)</f>
        <v>2</v>
      </c>
      <c r="J146" s="60"/>
      <c r="K146" s="29">
        <f>SUM(H146*I146)</f>
        <v>132</v>
      </c>
    </row>
    <row r="147" spans="1:11" s="25" customFormat="1" ht="14.25" customHeight="1">
      <c r="A147" s="95"/>
      <c r="B147" s="48"/>
      <c r="C147" s="76"/>
      <c r="D147" s="120" t="s">
        <v>25</v>
      </c>
      <c r="E147" s="173"/>
      <c r="F147" s="57"/>
      <c r="G147" s="61"/>
      <c r="H147" s="57"/>
      <c r="I147" s="61"/>
      <c r="J147" s="61"/>
      <c r="K147" s="28"/>
    </row>
    <row r="148" spans="1:11" s="25" customFormat="1" ht="14.25" customHeight="1">
      <c r="A148" s="130" t="s">
        <v>102</v>
      </c>
      <c r="B148" s="51"/>
      <c r="C148" s="51"/>
      <c r="D148" s="121" t="s">
        <v>27</v>
      </c>
      <c r="E148" s="118"/>
      <c r="F148" s="55"/>
      <c r="G148" s="62"/>
      <c r="H148" s="55"/>
      <c r="I148" s="62">
        <v>300</v>
      </c>
      <c r="J148" s="62"/>
      <c r="K148" s="26"/>
    </row>
    <row r="149" spans="1:11" s="25" customFormat="1" ht="14.25" customHeight="1">
      <c r="A149" s="83"/>
      <c r="B149" s="52"/>
      <c r="C149" s="52"/>
      <c r="D149" s="121" t="s">
        <v>66</v>
      </c>
      <c r="E149" s="128" t="s">
        <v>144</v>
      </c>
      <c r="F149" s="58">
        <v>5</v>
      </c>
      <c r="G149" s="60">
        <v>1</v>
      </c>
      <c r="H149" s="58">
        <f>SUM(F149*G149)</f>
        <v>5</v>
      </c>
      <c r="I149" s="60">
        <f>SUM(I148/60)</f>
        <v>5</v>
      </c>
      <c r="J149" s="60"/>
      <c r="K149" s="29">
        <f>SUM(H149*I149)</f>
        <v>25</v>
      </c>
    </row>
    <row r="150" spans="1:11" s="25" customFormat="1" ht="14.25" customHeight="1">
      <c r="A150" s="95"/>
      <c r="B150" s="48"/>
      <c r="C150" s="48"/>
      <c r="D150" s="128" t="s">
        <v>25</v>
      </c>
      <c r="E150" s="122"/>
      <c r="F150" s="57"/>
      <c r="G150" s="61"/>
      <c r="H150" s="57"/>
      <c r="I150" s="61"/>
      <c r="J150" s="61"/>
      <c r="K150" s="28"/>
    </row>
    <row r="151" spans="1:11" s="25" customFormat="1" ht="14.25" customHeight="1">
      <c r="A151" s="93" t="s">
        <v>118</v>
      </c>
      <c r="B151" s="51"/>
      <c r="C151" s="51"/>
      <c r="D151" s="118" t="s">
        <v>98</v>
      </c>
      <c r="E151" s="118"/>
      <c r="F151" s="55"/>
      <c r="G151" s="62"/>
      <c r="H151" s="58"/>
      <c r="I151" s="62">
        <v>60</v>
      </c>
      <c r="J151" s="62"/>
      <c r="K151" s="26"/>
    </row>
    <row r="152" spans="1:11" s="25" customFormat="1" ht="14.25" customHeight="1">
      <c r="A152" s="83" t="s">
        <v>40</v>
      </c>
      <c r="B152" s="52"/>
      <c r="C152" s="52"/>
      <c r="D152" s="121" t="s">
        <v>97</v>
      </c>
      <c r="E152" s="128" t="s">
        <v>145</v>
      </c>
      <c r="F152" s="58">
        <v>6</v>
      </c>
      <c r="G152" s="60">
        <v>1</v>
      </c>
      <c r="H152" s="58">
        <f t="shared" ref="H152" si="2">SUM(F152*G152)</f>
        <v>6</v>
      </c>
      <c r="I152" s="60">
        <f>SUM(I151/60)</f>
        <v>1</v>
      </c>
      <c r="J152" s="60"/>
      <c r="K152" s="29">
        <f>SUM(H152*I152)</f>
        <v>6</v>
      </c>
    </row>
    <row r="153" spans="1:11" s="25" customFormat="1" ht="14.25" customHeight="1">
      <c r="A153" s="95"/>
      <c r="B153" s="48"/>
      <c r="C153" s="48"/>
      <c r="D153" s="120" t="s">
        <v>25</v>
      </c>
      <c r="E153" s="122"/>
      <c r="F153" s="57"/>
      <c r="G153" s="61"/>
      <c r="H153" s="57"/>
      <c r="I153" s="61"/>
      <c r="J153" s="61"/>
      <c r="K153" s="28"/>
    </row>
    <row r="154" spans="1:11" s="25" customFormat="1" ht="14.25" customHeight="1">
      <c r="A154" s="93" t="s">
        <v>103</v>
      </c>
      <c r="B154" s="51"/>
      <c r="C154" s="51"/>
      <c r="D154" s="118" t="s">
        <v>98</v>
      </c>
      <c r="E154" s="118"/>
      <c r="F154" s="55"/>
      <c r="G154" s="62"/>
      <c r="H154" s="55"/>
      <c r="I154" s="62">
        <v>240</v>
      </c>
      <c r="J154" s="62"/>
      <c r="K154" s="26"/>
    </row>
    <row r="155" spans="1:11" s="25" customFormat="1" ht="14.25" customHeight="1">
      <c r="A155" s="83" t="s">
        <v>40</v>
      </c>
      <c r="B155" s="52"/>
      <c r="C155" s="52"/>
      <c r="D155" s="121" t="s">
        <v>97</v>
      </c>
      <c r="E155" s="128">
        <v>762.14700000000005</v>
      </c>
      <c r="F155" s="58">
        <v>2</v>
      </c>
      <c r="G155" s="60">
        <v>1</v>
      </c>
      <c r="H155" s="58">
        <f>SUM(F155*G155)</f>
        <v>2</v>
      </c>
      <c r="I155" s="60">
        <f>SUM(I154/60)</f>
        <v>4</v>
      </c>
      <c r="J155" s="60"/>
      <c r="K155" s="29">
        <f>SUM(H155*I155)</f>
        <v>8</v>
      </c>
    </row>
    <row r="156" spans="1:11" s="25" customFormat="1" ht="14.25" customHeight="1">
      <c r="A156" s="95"/>
      <c r="B156" s="48"/>
      <c r="C156" s="48"/>
      <c r="D156" s="120" t="s">
        <v>25</v>
      </c>
      <c r="E156" s="122"/>
      <c r="F156" s="57"/>
      <c r="G156" s="61"/>
      <c r="H156" s="57"/>
      <c r="I156" s="61"/>
      <c r="J156" s="61"/>
      <c r="K156" s="28"/>
    </row>
    <row r="157" spans="1:11" s="25" customFormat="1" ht="14.25" customHeight="1">
      <c r="A157" s="93" t="s">
        <v>104</v>
      </c>
      <c r="B157" s="51"/>
      <c r="C157" s="51"/>
      <c r="D157" s="125" t="s">
        <v>94</v>
      </c>
      <c r="E157" s="118"/>
      <c r="F157" s="55"/>
      <c r="G157" s="62"/>
      <c r="H157" s="55"/>
      <c r="I157" s="62">
        <v>240</v>
      </c>
      <c r="J157" s="62"/>
      <c r="K157" s="26"/>
    </row>
    <row r="158" spans="1:11" s="25" customFormat="1" ht="14.25" customHeight="1">
      <c r="A158" s="83" t="s">
        <v>40</v>
      </c>
      <c r="B158" s="52"/>
      <c r="C158" s="52"/>
      <c r="D158" s="119" t="s">
        <v>25</v>
      </c>
      <c r="E158" s="128" t="s">
        <v>146</v>
      </c>
      <c r="F158" s="58">
        <v>5</v>
      </c>
      <c r="G158" s="60">
        <v>1</v>
      </c>
      <c r="H158" s="58">
        <f>SUM(F158*G158)</f>
        <v>5</v>
      </c>
      <c r="I158" s="60">
        <f>SUM(I157/60)</f>
        <v>4</v>
      </c>
      <c r="J158" s="60"/>
      <c r="K158" s="29">
        <f>SUM(H158*I158)</f>
        <v>20</v>
      </c>
    </row>
    <row r="159" spans="1:11" s="25" customFormat="1" ht="14.25" customHeight="1">
      <c r="A159" s="95"/>
      <c r="B159" s="48"/>
      <c r="C159" s="48"/>
      <c r="D159" s="127"/>
      <c r="E159" s="122"/>
      <c r="F159" s="57"/>
      <c r="G159" s="61"/>
      <c r="H159" s="57"/>
      <c r="I159" s="61"/>
      <c r="J159" s="61"/>
      <c r="K159" s="28"/>
    </row>
    <row r="160" spans="1:11" s="25" customFormat="1" ht="14.25" customHeight="1">
      <c r="A160" s="93" t="s">
        <v>105</v>
      </c>
      <c r="B160" s="51"/>
      <c r="C160" s="51"/>
      <c r="D160" s="118" t="s">
        <v>95</v>
      </c>
      <c r="E160" s="118"/>
      <c r="F160" s="55"/>
      <c r="G160" s="62"/>
      <c r="H160" s="55"/>
      <c r="I160" s="62">
        <v>360</v>
      </c>
      <c r="J160" s="62"/>
      <c r="K160" s="26"/>
    </row>
    <row r="161" spans="1:11" s="25" customFormat="1" ht="14.25" customHeight="1">
      <c r="A161" s="83" t="s">
        <v>40</v>
      </c>
      <c r="B161" s="52"/>
      <c r="C161" s="52"/>
      <c r="D161" s="121" t="s">
        <v>96</v>
      </c>
      <c r="E161" s="128" t="s">
        <v>147</v>
      </c>
      <c r="F161" s="58">
        <v>5</v>
      </c>
      <c r="G161" s="60">
        <v>1</v>
      </c>
      <c r="H161" s="58">
        <f>SUM(F161*G161)</f>
        <v>5</v>
      </c>
      <c r="I161" s="60">
        <f>SUM(I160/60)</f>
        <v>6</v>
      </c>
      <c r="J161" s="60"/>
      <c r="K161" s="29">
        <f>SUM(H161*I161)</f>
        <v>30</v>
      </c>
    </row>
    <row r="162" spans="1:11" s="25" customFormat="1" ht="14.25" customHeight="1">
      <c r="A162" s="95"/>
      <c r="B162" s="48"/>
      <c r="C162" s="48"/>
      <c r="D162" s="120" t="s">
        <v>25</v>
      </c>
      <c r="E162" s="122"/>
      <c r="F162" s="57"/>
      <c r="G162" s="61"/>
      <c r="H162" s="57"/>
      <c r="I162" s="61"/>
      <c r="J162" s="61"/>
      <c r="K162" s="28"/>
    </row>
    <row r="163" spans="1:11" s="25" customFormat="1" ht="14.25" customHeight="1">
      <c r="A163" s="93" t="s">
        <v>106</v>
      </c>
      <c r="B163" s="51"/>
      <c r="C163" s="51"/>
      <c r="D163" s="132" t="s">
        <v>92</v>
      </c>
      <c r="E163" s="118"/>
      <c r="F163" s="55"/>
      <c r="G163" s="62"/>
      <c r="H163" s="55"/>
      <c r="I163" s="62">
        <v>60</v>
      </c>
      <c r="J163" s="62"/>
      <c r="K163" s="26"/>
    </row>
    <row r="164" spans="1:11" s="25" customFormat="1" ht="14.25" customHeight="1">
      <c r="A164" s="83" t="s">
        <v>40</v>
      </c>
      <c r="B164" s="52"/>
      <c r="C164" s="52"/>
      <c r="D164" s="126" t="s">
        <v>93</v>
      </c>
      <c r="E164" s="128" t="s">
        <v>148</v>
      </c>
      <c r="F164" s="58">
        <v>3</v>
      </c>
      <c r="G164" s="60">
        <v>1</v>
      </c>
      <c r="H164" s="58">
        <f>SUM(F164*G164)</f>
        <v>3</v>
      </c>
      <c r="I164" s="60">
        <f>SUM(I163/60)</f>
        <v>1</v>
      </c>
      <c r="J164" s="60"/>
      <c r="K164" s="29">
        <f>SUM(H164*I164)</f>
        <v>3</v>
      </c>
    </row>
    <row r="165" spans="1:11" s="25" customFormat="1" ht="14.25" customHeight="1">
      <c r="A165" s="95"/>
      <c r="B165" s="48"/>
      <c r="C165" s="48"/>
      <c r="D165" s="120" t="s">
        <v>25</v>
      </c>
      <c r="E165" s="122"/>
      <c r="F165" s="57"/>
      <c r="G165" s="61"/>
      <c r="H165" s="57"/>
      <c r="I165" s="61"/>
      <c r="J165" s="61"/>
      <c r="K165" s="29"/>
    </row>
    <row r="166" spans="1:11" s="25" customFormat="1" ht="14.25" customHeight="1">
      <c r="A166" s="93" t="s">
        <v>107</v>
      </c>
      <c r="B166" s="51"/>
      <c r="C166" s="51"/>
      <c r="D166" s="128" t="s">
        <v>92</v>
      </c>
      <c r="E166" s="118"/>
      <c r="F166" s="55"/>
      <c r="G166" s="62"/>
      <c r="H166" s="55"/>
      <c r="I166" s="62">
        <v>10</v>
      </c>
      <c r="J166" s="62"/>
      <c r="K166" s="26"/>
    </row>
    <row r="167" spans="1:11" s="25" customFormat="1" ht="14.25" customHeight="1">
      <c r="A167" s="83" t="s">
        <v>40</v>
      </c>
      <c r="B167" s="52"/>
      <c r="C167" s="52"/>
      <c r="D167" s="121" t="s">
        <v>93</v>
      </c>
      <c r="E167" s="128" t="s">
        <v>149</v>
      </c>
      <c r="F167" s="58">
        <v>5</v>
      </c>
      <c r="G167" s="60">
        <v>1</v>
      </c>
      <c r="H167" s="58">
        <f>SUM(F167*G167)</f>
        <v>5</v>
      </c>
      <c r="I167" s="91">
        <f>SUM(I166/60)</f>
        <v>0.16666666666666666</v>
      </c>
      <c r="J167" s="60"/>
      <c r="K167" s="29">
        <f>SUM(H167*I167)</f>
        <v>0.83333333333333326</v>
      </c>
    </row>
    <row r="168" spans="1:11" s="25" customFormat="1" ht="14.25" customHeight="1">
      <c r="A168" s="95"/>
      <c r="B168" s="48"/>
      <c r="C168" s="48"/>
      <c r="D168" s="128" t="s">
        <v>25</v>
      </c>
      <c r="E168" s="122"/>
      <c r="F168" s="57"/>
      <c r="G168" s="61"/>
      <c r="H168" s="57"/>
      <c r="I168" s="61"/>
      <c r="J168" s="61"/>
      <c r="K168" s="28"/>
    </row>
    <row r="169" spans="1:11" s="25" customFormat="1" ht="14.25" customHeight="1">
      <c r="A169" s="93" t="s">
        <v>108</v>
      </c>
      <c r="B169" s="51"/>
      <c r="C169" s="51"/>
      <c r="D169" s="118" t="s">
        <v>89</v>
      </c>
      <c r="E169" s="118"/>
      <c r="F169" s="55"/>
      <c r="G169" s="62"/>
      <c r="H169" s="55"/>
      <c r="I169" s="62">
        <v>15</v>
      </c>
      <c r="J169" s="62"/>
      <c r="K169" s="26"/>
    </row>
    <row r="170" spans="1:11" s="25" customFormat="1" ht="14.25" customHeight="1">
      <c r="A170" s="83" t="s">
        <v>40</v>
      </c>
      <c r="B170" s="52"/>
      <c r="C170" s="52"/>
      <c r="D170" s="121" t="s">
        <v>88</v>
      </c>
      <c r="E170" s="128">
        <v>762.16</v>
      </c>
      <c r="F170" s="58">
        <v>5</v>
      </c>
      <c r="G170" s="60">
        <v>1</v>
      </c>
      <c r="H170" s="58">
        <f>SUM(F170*G170)</f>
        <v>5</v>
      </c>
      <c r="I170" s="60">
        <f>SUM(I169/60)</f>
        <v>0.25</v>
      </c>
      <c r="J170" s="60"/>
      <c r="K170" s="29">
        <f>SUM(H170*I170)</f>
        <v>1.25</v>
      </c>
    </row>
    <row r="171" spans="1:11" s="25" customFormat="1" ht="14.25" customHeight="1">
      <c r="A171" s="95"/>
      <c r="B171" s="48"/>
      <c r="C171" s="48"/>
      <c r="D171" s="120" t="s">
        <v>25</v>
      </c>
      <c r="E171" s="122"/>
      <c r="F171" s="57"/>
      <c r="G171" s="61"/>
      <c r="H171" s="57"/>
      <c r="I171" s="61"/>
      <c r="J171" s="61"/>
      <c r="K171" s="28"/>
    </row>
    <row r="172" spans="1:11" s="25" customFormat="1" ht="14.25" customHeight="1">
      <c r="A172" s="186" t="s">
        <v>151</v>
      </c>
      <c r="B172" s="187"/>
      <c r="C172" s="42"/>
      <c r="D172" s="188" t="s">
        <v>43</v>
      </c>
      <c r="E172" s="189"/>
      <c r="F172" s="43"/>
      <c r="G172" s="44"/>
      <c r="H172" s="43"/>
      <c r="I172" s="44"/>
      <c r="J172" s="44"/>
      <c r="K172" s="190">
        <v>50</v>
      </c>
    </row>
    <row r="173" spans="1:11" s="25" customFormat="1" ht="14.25" customHeight="1">
      <c r="A173" s="186"/>
      <c r="B173" s="187"/>
      <c r="C173" s="42"/>
      <c r="D173" s="188"/>
      <c r="E173" s="189"/>
      <c r="F173" s="43"/>
      <c r="G173" s="44"/>
      <c r="H173" s="43"/>
      <c r="I173" s="44"/>
      <c r="J173" s="44"/>
      <c r="K173" s="190">
        <v>0</v>
      </c>
    </row>
    <row r="174" spans="1:11" s="25" customFormat="1" ht="14.25" customHeight="1">
      <c r="A174" s="95"/>
      <c r="B174" s="48"/>
      <c r="C174" s="48"/>
      <c r="D174" s="122"/>
      <c r="E174" s="122"/>
      <c r="F174" s="57"/>
      <c r="G174" s="61"/>
      <c r="H174" s="57"/>
      <c r="I174" s="61"/>
      <c r="J174" s="61"/>
      <c r="K174" s="28"/>
    </row>
    <row r="175" spans="1:11" s="25" customFormat="1" ht="14.25" customHeight="1">
      <c r="A175" s="184" t="s">
        <v>28</v>
      </c>
      <c r="B175" s="51"/>
      <c r="C175" s="51"/>
      <c r="D175" s="131"/>
      <c r="E175" s="118"/>
      <c r="F175" s="55"/>
      <c r="G175" s="62"/>
      <c r="H175" s="55"/>
      <c r="I175" s="62"/>
      <c r="J175" s="62"/>
      <c r="K175" s="26"/>
    </row>
    <row r="176" spans="1:11" s="25" customFormat="1" ht="14.25" customHeight="1">
      <c r="B176" s="52"/>
      <c r="C176" s="52"/>
      <c r="D176" s="128"/>
      <c r="E176" s="121"/>
      <c r="F176" s="58"/>
      <c r="G176" s="60"/>
      <c r="H176" s="58"/>
      <c r="I176" s="60"/>
      <c r="J176" s="60"/>
      <c r="K176" s="29"/>
    </row>
    <row r="177" spans="1:11" s="25" customFormat="1" ht="14.25" customHeight="1">
      <c r="A177" s="185"/>
      <c r="B177" s="48"/>
      <c r="C177" s="48"/>
      <c r="D177" s="122"/>
      <c r="E177" s="122"/>
      <c r="F177" s="57"/>
      <c r="G177" s="61"/>
      <c r="H177" s="57"/>
      <c r="I177" s="61"/>
      <c r="J177" s="61"/>
      <c r="K177" s="28"/>
    </row>
    <row r="178" spans="1:11" s="25" customFormat="1" ht="14.25" customHeight="1">
      <c r="A178" s="93"/>
      <c r="B178" s="51"/>
      <c r="C178" s="51"/>
      <c r="D178" s="118"/>
      <c r="E178" s="118"/>
      <c r="F178" s="55"/>
      <c r="G178" s="62"/>
      <c r="H178" s="55"/>
      <c r="I178" s="62"/>
      <c r="J178" s="62"/>
      <c r="K178" s="26"/>
    </row>
    <row r="179" spans="1:11" s="25" customFormat="1" ht="14.25" customHeight="1">
      <c r="A179" s="111"/>
      <c r="B179" s="52"/>
      <c r="C179" s="52"/>
      <c r="D179" s="121"/>
      <c r="E179" s="121"/>
      <c r="F179" s="58"/>
      <c r="G179" s="60"/>
      <c r="H179" s="58"/>
      <c r="I179" s="60"/>
      <c r="J179" s="60"/>
      <c r="K179" s="29"/>
    </row>
    <row r="180" spans="1:11" s="25" customFormat="1" ht="14.25" customHeight="1">
      <c r="A180" s="95"/>
      <c r="B180" s="48"/>
      <c r="C180" s="48"/>
      <c r="D180" s="120"/>
      <c r="E180" s="122"/>
      <c r="F180" s="57"/>
      <c r="G180" s="61"/>
      <c r="H180" s="57"/>
      <c r="I180" s="61"/>
      <c r="J180" s="61"/>
      <c r="K180" s="28"/>
    </row>
    <row r="181" spans="1:11" s="25" customFormat="1" ht="14.25" customHeight="1">
      <c r="A181" s="142" t="s">
        <v>1</v>
      </c>
      <c r="B181" s="143"/>
      <c r="C181" s="143"/>
      <c r="D181" s="143"/>
      <c r="E181" s="143"/>
      <c r="F181" s="147">
        <v>0</v>
      </c>
      <c r="G181" s="148"/>
      <c r="H181" s="149">
        <f>SUM(H142:H180)</f>
        <v>105</v>
      </c>
      <c r="I181" s="148"/>
      <c r="J181" s="148"/>
      <c r="K181" s="150">
        <f>SUM(K142:K180)</f>
        <v>306.08333333333337</v>
      </c>
    </row>
    <row r="182" spans="1:11" s="25" customFormat="1" ht="14.25" customHeight="1">
      <c r="A182" s="145" t="s">
        <v>120</v>
      </c>
      <c r="B182" s="146"/>
      <c r="C182" s="146"/>
      <c r="D182" s="146"/>
      <c r="E182" s="146"/>
      <c r="F182" s="151">
        <f>SUM(F45,F90,F137)</f>
        <v>505</v>
      </c>
      <c r="G182" s="152"/>
      <c r="H182" s="153">
        <f>SUM(H45,H90,H137,H181)</f>
        <v>5034</v>
      </c>
      <c r="I182" s="152"/>
      <c r="J182" s="152"/>
      <c r="K182" s="153">
        <f>SUM(K45,K90,K137,K181)</f>
        <v>4862.833333333333</v>
      </c>
    </row>
    <row r="186" spans="1:11" s="195" customFormat="1" ht="20.25" customHeight="1">
      <c r="A186" s="193" t="s">
        <v>185</v>
      </c>
      <c r="B186" s="194"/>
      <c r="C186" s="194"/>
      <c r="D186" s="194"/>
    </row>
    <row r="187" spans="1:11" s="195" customFormat="1" ht="20.25" customHeight="1">
      <c r="A187" s="196"/>
    </row>
    <row r="188" spans="1:11" s="195" customFormat="1" ht="20.25" customHeight="1">
      <c r="A188" s="193" t="s">
        <v>152</v>
      </c>
      <c r="B188" s="194"/>
      <c r="C188" s="194"/>
      <c r="D188" s="197">
        <v>505</v>
      </c>
    </row>
    <row r="189" spans="1:11" s="195" customFormat="1" ht="20.25" customHeight="1">
      <c r="A189" s="196"/>
    </row>
    <row r="190" spans="1:11" s="195" customFormat="1" ht="20.25" customHeight="1">
      <c r="A190" s="193" t="s">
        <v>153</v>
      </c>
      <c r="B190" s="194"/>
      <c r="C190" s="194"/>
      <c r="D190" s="199">
        <f>SUM(H182/D188)</f>
        <v>9.9683168316831683</v>
      </c>
    </row>
    <row r="191" spans="1:11" s="195" customFormat="1" ht="20.25" customHeight="1">
      <c r="A191" s="196" t="s">
        <v>154</v>
      </c>
    </row>
    <row r="192" spans="1:11" s="195" customFormat="1" ht="20.25" customHeight="1">
      <c r="A192" s="193" t="s">
        <v>155</v>
      </c>
      <c r="B192" s="194"/>
      <c r="C192" s="194"/>
      <c r="D192" s="216">
        <f>SUM(H182)</f>
        <v>5034</v>
      </c>
    </row>
    <row r="193" spans="1:9" s="195" customFormat="1" ht="20.25" customHeight="1">
      <c r="A193" s="196" t="s">
        <v>156</v>
      </c>
    </row>
    <row r="194" spans="1:9" s="195" customFormat="1" ht="20.25" customHeight="1">
      <c r="A194" s="193" t="s">
        <v>157</v>
      </c>
      <c r="B194" s="194"/>
      <c r="C194" s="194"/>
      <c r="D194" s="216">
        <f>SUM(K182)</f>
        <v>4862.833333333333</v>
      </c>
    </row>
    <row r="195" spans="1:9" s="195" customFormat="1" ht="20.25" customHeight="1">
      <c r="A195" s="196" t="s">
        <v>158</v>
      </c>
    </row>
    <row r="196" spans="1:9" s="195" customFormat="1" ht="20.25" customHeight="1">
      <c r="A196" s="193" t="s">
        <v>159</v>
      </c>
      <c r="B196" s="194"/>
      <c r="C196" s="194"/>
      <c r="D196" s="199">
        <f>SUM(K182/H182*60)</f>
        <v>57.959872864521252</v>
      </c>
      <c r="E196" s="195" t="s">
        <v>164</v>
      </c>
    </row>
    <row r="197" spans="1:9" s="195" customFormat="1" ht="20.25" customHeight="1">
      <c r="A197" s="196" t="s">
        <v>162</v>
      </c>
    </row>
    <row r="198" spans="1:9" s="195" customFormat="1" ht="20.25" customHeight="1">
      <c r="A198" s="193" t="s">
        <v>160</v>
      </c>
      <c r="B198" s="194"/>
      <c r="C198" s="194"/>
      <c r="D198" s="201">
        <f>SUM(K182/F182)</f>
        <v>9.6293729372937289</v>
      </c>
      <c r="E198" s="195" t="s">
        <v>163</v>
      </c>
    </row>
    <row r="199" spans="1:9" s="195" customFormat="1" ht="20.25" customHeight="1">
      <c r="A199" s="196" t="s">
        <v>161</v>
      </c>
    </row>
    <row r="200" spans="1:9" s="195" customFormat="1" ht="20.25" customHeight="1">
      <c r="A200" s="202" t="s">
        <v>166</v>
      </c>
      <c r="F200" s="198"/>
      <c r="G200" s="198" t="s">
        <v>43</v>
      </c>
      <c r="H200" s="198" t="s">
        <v>165</v>
      </c>
      <c r="I200" s="198" t="s">
        <v>174</v>
      </c>
    </row>
    <row r="201" spans="1:9" s="195" customFormat="1" ht="20.25" customHeight="1">
      <c r="A201" s="203" t="s">
        <v>43</v>
      </c>
      <c r="B201" s="194"/>
      <c r="C201" s="194"/>
      <c r="D201" s="204">
        <v>20.53</v>
      </c>
      <c r="F201" s="200"/>
      <c r="G201" s="200"/>
      <c r="H201" s="200"/>
      <c r="I201" s="200"/>
    </row>
    <row r="202" spans="1:9" s="195" customFormat="1" ht="20.25" customHeight="1">
      <c r="A202" s="203" t="s">
        <v>167</v>
      </c>
      <c r="B202" s="194"/>
      <c r="C202" s="194"/>
      <c r="D202" s="205">
        <v>384</v>
      </c>
      <c r="F202" s="200" t="s">
        <v>175</v>
      </c>
      <c r="G202" s="200">
        <v>333</v>
      </c>
      <c r="H202" s="200">
        <v>2606</v>
      </c>
      <c r="I202" s="200">
        <f>SUM(G202:H202)</f>
        <v>2939</v>
      </c>
    </row>
    <row r="203" spans="1:9" s="195" customFormat="1" ht="20.25" customHeight="1">
      <c r="A203" s="203" t="s">
        <v>169</v>
      </c>
      <c r="B203" s="194"/>
      <c r="C203" s="194"/>
      <c r="D203" s="206">
        <f>SUM(D201*D202)</f>
        <v>7883.52</v>
      </c>
      <c r="F203" s="200" t="s">
        <v>176</v>
      </c>
      <c r="G203" s="200">
        <v>1</v>
      </c>
      <c r="H203" s="200">
        <v>480</v>
      </c>
      <c r="I203" s="200">
        <f>SUM(G203:H203)</f>
        <v>481</v>
      </c>
    </row>
    <row r="204" spans="1:9" s="195" customFormat="1" ht="20.25" customHeight="1">
      <c r="A204" s="196"/>
      <c r="D204" s="207"/>
      <c r="F204" s="200" t="s">
        <v>177</v>
      </c>
      <c r="G204" s="200">
        <v>0</v>
      </c>
      <c r="H204" s="200">
        <v>1137</v>
      </c>
      <c r="I204" s="200">
        <f>SUM(G204:H204)</f>
        <v>1137</v>
      </c>
    </row>
    <row r="205" spans="1:9" s="195" customFormat="1" ht="20.25" customHeight="1">
      <c r="A205" s="203" t="s">
        <v>165</v>
      </c>
      <c r="B205" s="194"/>
      <c r="C205" s="194"/>
      <c r="D205" s="208">
        <v>30.39</v>
      </c>
      <c r="F205" s="200" t="s">
        <v>178</v>
      </c>
      <c r="G205" s="200">
        <v>50</v>
      </c>
      <c r="H205" s="200">
        <v>256</v>
      </c>
      <c r="I205" s="200">
        <f>SUM(G205:H205)</f>
        <v>306</v>
      </c>
    </row>
    <row r="206" spans="1:9" s="195" customFormat="1" ht="20.25" customHeight="1">
      <c r="A206" s="203" t="s">
        <v>168</v>
      </c>
      <c r="B206" s="194"/>
      <c r="C206" s="194"/>
      <c r="D206" s="209">
        <v>4479</v>
      </c>
      <c r="F206" s="200"/>
      <c r="G206" s="200"/>
      <c r="H206" s="200"/>
      <c r="I206" s="200"/>
    </row>
    <row r="207" spans="1:9" s="195" customFormat="1" ht="20.25" customHeight="1">
      <c r="A207" s="203" t="s">
        <v>170</v>
      </c>
      <c r="B207" s="194"/>
      <c r="C207" s="194"/>
      <c r="D207" s="210">
        <f>SUM(D205*D206)</f>
        <v>136116.81</v>
      </c>
      <c r="F207" s="197" t="s">
        <v>179</v>
      </c>
      <c r="G207" s="197">
        <f>SUM(G202:G206)</f>
        <v>384</v>
      </c>
      <c r="H207" s="197">
        <f>SUM(H202:H206)</f>
        <v>4479</v>
      </c>
      <c r="I207" s="197">
        <f>SUM(I202:I206)</f>
        <v>4863</v>
      </c>
    </row>
    <row r="208" spans="1:9" s="195" customFormat="1" ht="20.25" customHeight="1">
      <c r="A208" s="202" t="s">
        <v>180</v>
      </c>
      <c r="D208" s="211">
        <f>SUM(D203,D207)</f>
        <v>144000.32999999999</v>
      </c>
    </row>
    <row r="209" spans="1:4" s="195" customFormat="1" ht="20.25" customHeight="1">
      <c r="A209" s="196"/>
    </row>
    <row r="210" spans="1:4" s="195" customFormat="1" ht="20.25" customHeight="1">
      <c r="A210" s="196"/>
    </row>
    <row r="211" spans="1:4" s="195" customFormat="1" ht="20.25" customHeight="1">
      <c r="A211" s="193" t="s">
        <v>172</v>
      </c>
      <c r="B211" s="194"/>
      <c r="C211" s="194"/>
      <c r="D211" s="194"/>
    </row>
    <row r="212" spans="1:4" s="195" customFormat="1" ht="20.25" customHeight="1">
      <c r="A212" s="203" t="s">
        <v>173</v>
      </c>
      <c r="B212" s="194"/>
      <c r="C212" s="194"/>
      <c r="D212" s="212">
        <v>37</v>
      </c>
    </row>
    <row r="213" spans="1:4" s="195" customFormat="1" ht="20.25" customHeight="1">
      <c r="A213" s="203" t="s">
        <v>184</v>
      </c>
      <c r="B213" s="194"/>
      <c r="C213" s="194"/>
      <c r="D213" s="213">
        <v>0</v>
      </c>
    </row>
    <row r="214" spans="1:4" s="195" customFormat="1" ht="20.25" customHeight="1">
      <c r="A214" s="203" t="s">
        <v>171</v>
      </c>
      <c r="B214" s="194"/>
      <c r="C214" s="194"/>
      <c r="D214" s="210">
        <f>SUM(D212*D213)</f>
        <v>0</v>
      </c>
    </row>
  </sheetData>
  <mergeCells count="9">
    <mergeCell ref="F138:G138"/>
    <mergeCell ref="F46:G46"/>
    <mergeCell ref="H46:K46"/>
    <mergeCell ref="F1:G1"/>
    <mergeCell ref="A1:E2"/>
    <mergeCell ref="H1:K1"/>
    <mergeCell ref="F91:G91"/>
    <mergeCell ref="A91:E92"/>
    <mergeCell ref="H91:K91"/>
  </mergeCells>
  <printOptions horizontalCentered="1" verticalCentered="1"/>
  <pageMargins left="0.7" right="0" top="0.25" bottom="0.25" header="0.3" footer="0.3"/>
  <pageSetup scale="75" orientation="landscape" r:id="rId1"/>
  <ignoredErrors>
    <ignoredError sqref="E21 E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68"/>
  <sheetViews>
    <sheetView zoomScale="77" zoomScaleNormal="77" workbookViewId="0">
      <selection activeCell="L8" sqref="L8"/>
    </sheetView>
  </sheetViews>
  <sheetFormatPr defaultColWidth="11.5703125" defaultRowHeight="15"/>
  <cols>
    <col min="1" max="1" width="11.5703125" style="2"/>
    <col min="2" max="16384" width="11.5703125" style="1"/>
  </cols>
  <sheetData>
    <row r="1" spans="1:12" ht="51.75" customHeight="1">
      <c r="A1" s="13"/>
      <c r="B1" s="230"/>
      <c r="C1" s="221"/>
      <c r="D1" s="221"/>
      <c r="E1" s="222"/>
      <c r="F1" s="220"/>
      <c r="G1" s="222"/>
      <c r="H1" s="220"/>
      <c r="I1" s="221"/>
      <c r="J1" s="221"/>
      <c r="K1" s="222"/>
    </row>
    <row r="2" spans="1:12" ht="35.25" customHeight="1">
      <c r="A2" s="14"/>
      <c r="B2" s="225"/>
      <c r="C2" s="225"/>
      <c r="D2" s="225"/>
      <c r="E2" s="226"/>
      <c r="F2" s="15" t="s">
        <v>0</v>
      </c>
      <c r="G2" s="38"/>
      <c r="H2" s="231"/>
      <c r="I2" s="232"/>
      <c r="J2" s="232"/>
      <c r="K2" s="233"/>
    </row>
    <row r="3" spans="1:12" ht="24" customHeight="1">
      <c r="A3" s="21"/>
      <c r="B3" s="22"/>
      <c r="C3" s="23"/>
      <c r="D3" s="24"/>
      <c r="E3" s="23"/>
      <c r="F3" s="227"/>
      <c r="G3" s="234"/>
      <c r="H3" s="234"/>
      <c r="I3" s="234"/>
      <c r="J3" s="234"/>
      <c r="K3" s="235"/>
      <c r="L3" s="7"/>
    </row>
    <row r="4" spans="1:12" ht="57" customHeight="1">
      <c r="A4" s="68"/>
      <c r="B4" s="69"/>
      <c r="C4" s="70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>
      <c r="A5" s="72" t="s">
        <v>2</v>
      </c>
      <c r="B5" s="73"/>
      <c r="C5" s="74"/>
      <c r="D5" s="63" t="s">
        <v>5</v>
      </c>
      <c r="E5" s="51" t="s">
        <v>6</v>
      </c>
      <c r="F5" s="55"/>
      <c r="G5" s="59"/>
      <c r="H5" s="55"/>
      <c r="I5" s="62">
        <v>30</v>
      </c>
      <c r="J5" s="62"/>
      <c r="K5" s="26"/>
    </row>
    <row r="6" spans="1:12" s="25" customFormat="1" ht="10.5" customHeight="1">
      <c r="A6" s="75" t="s">
        <v>3</v>
      </c>
      <c r="B6" s="71"/>
      <c r="C6" s="64"/>
      <c r="D6" s="64" t="s">
        <v>7</v>
      </c>
      <c r="E6" s="52"/>
      <c r="F6" s="56">
        <v>1800</v>
      </c>
      <c r="G6" s="60">
        <v>0.75</v>
      </c>
      <c r="H6" s="58">
        <f>SUM(F6*G6)</f>
        <v>1350</v>
      </c>
      <c r="I6" s="60">
        <v>0.5</v>
      </c>
      <c r="J6" s="60"/>
      <c r="K6" s="27">
        <f>SUM(H6*I6)</f>
        <v>675</v>
      </c>
    </row>
    <row r="7" spans="1:12" s="25" customFormat="1" ht="10.5" customHeight="1">
      <c r="A7" s="76" t="s">
        <v>4</v>
      </c>
      <c r="B7" s="77"/>
      <c r="C7" s="66"/>
      <c r="D7" s="65"/>
      <c r="E7" s="54"/>
      <c r="F7" s="57"/>
      <c r="G7" s="61"/>
      <c r="H7" s="57"/>
      <c r="I7" s="61"/>
      <c r="J7" s="61"/>
      <c r="K7" s="28"/>
    </row>
    <row r="8" spans="1:12" s="25" customFormat="1" ht="10.5" customHeight="1">
      <c r="A8" s="72" t="s">
        <v>2</v>
      </c>
      <c r="B8" s="73"/>
      <c r="C8" s="63"/>
      <c r="D8" s="64" t="s">
        <v>5</v>
      </c>
      <c r="E8" s="51"/>
      <c r="F8" s="55"/>
      <c r="G8" s="62"/>
      <c r="H8" s="55"/>
      <c r="I8" s="62">
        <v>1</v>
      </c>
      <c r="J8" s="62"/>
      <c r="K8" s="26"/>
    </row>
    <row r="9" spans="1:12" s="25" customFormat="1" ht="10.5" customHeight="1">
      <c r="A9" s="75" t="s">
        <v>8</v>
      </c>
      <c r="B9" s="71"/>
      <c r="C9" s="64"/>
      <c r="D9" s="64" t="s">
        <v>7</v>
      </c>
      <c r="E9" s="52"/>
      <c r="F9" s="56">
        <v>455</v>
      </c>
      <c r="G9" s="60">
        <v>0.33</v>
      </c>
      <c r="H9" s="58">
        <f>SUM(F9*G9)</f>
        <v>150.15</v>
      </c>
      <c r="I9" s="60">
        <v>1</v>
      </c>
      <c r="J9" s="60"/>
      <c r="K9" s="29">
        <f>SUM(H9*I9)</f>
        <v>150.15</v>
      </c>
    </row>
    <row r="10" spans="1:12" s="25" customFormat="1" ht="10.5" customHeight="1">
      <c r="A10" s="76" t="s">
        <v>4</v>
      </c>
      <c r="B10" s="77"/>
      <c r="C10" s="66"/>
      <c r="D10" s="66"/>
      <c r="E10" s="48"/>
      <c r="F10" s="57"/>
      <c r="G10" s="61"/>
      <c r="H10" s="57"/>
      <c r="I10" s="61"/>
      <c r="J10" s="61"/>
      <c r="K10" s="28"/>
    </row>
    <row r="11" spans="1:12" s="25" customFormat="1" ht="10.5" customHeight="1">
      <c r="A11" s="72" t="s">
        <v>2</v>
      </c>
      <c r="B11" s="73"/>
      <c r="C11" s="63"/>
      <c r="D11" s="64" t="s">
        <v>5</v>
      </c>
      <c r="E11" s="51"/>
      <c r="F11" s="55"/>
      <c r="G11" s="62"/>
      <c r="H11" s="55"/>
      <c r="I11" s="62">
        <v>30</v>
      </c>
      <c r="J11" s="62"/>
      <c r="K11" s="26"/>
    </row>
    <row r="12" spans="1:12" s="25" customFormat="1" ht="10.5" customHeight="1">
      <c r="A12" s="78" t="s">
        <v>9</v>
      </c>
      <c r="B12" s="71"/>
      <c r="C12" s="64"/>
      <c r="D12" s="64" t="s">
        <v>7</v>
      </c>
      <c r="E12" s="52"/>
      <c r="F12" s="56">
        <v>224</v>
      </c>
      <c r="G12" s="60">
        <v>0.67</v>
      </c>
      <c r="H12" s="58">
        <f>SUM(F12*G12)</f>
        <v>150.08000000000001</v>
      </c>
      <c r="I12" s="60">
        <v>0.5</v>
      </c>
      <c r="J12" s="60"/>
      <c r="K12" s="29">
        <f>SUM(H12*I12)</f>
        <v>75.040000000000006</v>
      </c>
    </row>
    <row r="13" spans="1:12" s="25" customFormat="1" ht="10.5" customHeight="1">
      <c r="A13" s="76" t="s">
        <v>10</v>
      </c>
      <c r="B13" s="77"/>
      <c r="C13" s="66"/>
      <c r="D13" s="66"/>
      <c r="E13" s="48"/>
      <c r="F13" s="57"/>
      <c r="G13" s="61"/>
      <c r="H13" s="57"/>
      <c r="I13" s="61"/>
      <c r="J13" s="61"/>
      <c r="K13" s="28"/>
    </row>
    <row r="14" spans="1:12" s="25" customFormat="1" ht="10.5" customHeight="1">
      <c r="A14" s="72" t="s">
        <v>2</v>
      </c>
      <c r="B14" s="73"/>
      <c r="C14" s="63"/>
      <c r="D14" s="64" t="s">
        <v>5</v>
      </c>
      <c r="E14" s="51"/>
      <c r="F14" s="55"/>
      <c r="G14" s="62"/>
      <c r="H14" s="58"/>
      <c r="I14" s="62">
        <v>30</v>
      </c>
      <c r="J14" s="62"/>
      <c r="K14" s="26"/>
    </row>
    <row r="15" spans="1:12" s="25" customFormat="1" ht="10.5" customHeight="1">
      <c r="A15" s="78" t="s">
        <v>11</v>
      </c>
      <c r="B15" s="71"/>
      <c r="C15" s="64"/>
      <c r="D15" s="64" t="s">
        <v>7</v>
      </c>
      <c r="E15" s="52"/>
      <c r="F15" s="56">
        <v>16</v>
      </c>
      <c r="G15" s="60">
        <v>1</v>
      </c>
      <c r="H15" s="58">
        <f t="shared" ref="H15" si="0">SUM(F15*G15)</f>
        <v>16</v>
      </c>
      <c r="I15" s="60">
        <v>0.5</v>
      </c>
      <c r="J15" s="60"/>
      <c r="K15" s="29">
        <f>SUM(H15*I15)</f>
        <v>8</v>
      </c>
    </row>
    <row r="16" spans="1:12" s="25" customFormat="1" ht="10.5" customHeight="1">
      <c r="A16" s="76" t="s">
        <v>10</v>
      </c>
      <c r="B16" s="77"/>
      <c r="C16" s="66"/>
      <c r="D16" s="66"/>
      <c r="E16" s="48"/>
      <c r="F16" s="57"/>
      <c r="G16" s="61"/>
      <c r="H16" s="57"/>
      <c r="I16" s="61"/>
      <c r="J16" s="61"/>
      <c r="K16" s="28"/>
    </row>
    <row r="17" spans="1:11" s="25" customFormat="1" ht="10.5" customHeight="1">
      <c r="A17" s="72" t="s">
        <v>2</v>
      </c>
      <c r="B17" s="73"/>
      <c r="C17" s="63"/>
      <c r="D17" s="64" t="s">
        <v>5</v>
      </c>
      <c r="E17" s="51"/>
      <c r="F17" s="55"/>
      <c r="G17" s="62"/>
      <c r="H17" s="55"/>
      <c r="I17" s="62">
        <v>30</v>
      </c>
      <c r="J17" s="62"/>
      <c r="K17" s="26"/>
    </row>
    <row r="18" spans="1:11" s="25" customFormat="1" ht="10.5" customHeight="1">
      <c r="A18" s="78" t="s">
        <v>19</v>
      </c>
      <c r="B18" s="71"/>
      <c r="C18" s="64"/>
      <c r="D18" s="64" t="s">
        <v>7</v>
      </c>
      <c r="E18" s="52"/>
      <c r="F18" s="56">
        <v>13</v>
      </c>
      <c r="G18" s="60">
        <v>1</v>
      </c>
      <c r="H18" s="58">
        <f>SUM(F18*G18)</f>
        <v>13</v>
      </c>
      <c r="I18" s="60">
        <v>0.5</v>
      </c>
      <c r="J18" s="60"/>
      <c r="K18" s="29">
        <f>SUM(H18*I18)</f>
        <v>6.5</v>
      </c>
    </row>
    <row r="19" spans="1:11" s="25" customFormat="1" ht="10.5" customHeight="1">
      <c r="A19" s="76" t="s">
        <v>10</v>
      </c>
      <c r="B19" s="77"/>
      <c r="C19" s="66"/>
      <c r="D19" s="66"/>
      <c r="E19" s="48"/>
      <c r="F19" s="57"/>
      <c r="G19" s="61"/>
      <c r="H19" s="57"/>
      <c r="I19" s="61"/>
      <c r="J19" s="61"/>
      <c r="K19" s="28"/>
    </row>
    <row r="20" spans="1:11" s="25" customFormat="1" ht="10.5" customHeight="1">
      <c r="A20" s="72" t="s">
        <v>2</v>
      </c>
      <c r="B20" s="73"/>
      <c r="C20" s="63"/>
      <c r="D20" s="64" t="s">
        <v>5</v>
      </c>
      <c r="E20" s="51"/>
      <c r="F20" s="55"/>
      <c r="G20" s="62"/>
      <c r="H20" s="55"/>
      <c r="I20" s="62">
        <v>30</v>
      </c>
      <c r="J20" s="62"/>
      <c r="K20" s="26"/>
    </row>
    <row r="21" spans="1:11" s="25" customFormat="1" ht="10.5" customHeight="1">
      <c r="A21" s="78" t="s">
        <v>20</v>
      </c>
      <c r="B21" s="71"/>
      <c r="C21" s="64"/>
      <c r="D21" s="64" t="s">
        <v>7</v>
      </c>
      <c r="E21" s="52"/>
      <c r="F21" s="56">
        <v>13</v>
      </c>
      <c r="G21" s="60">
        <v>1</v>
      </c>
      <c r="H21" s="58">
        <f>SUM(F21*G21)</f>
        <v>13</v>
      </c>
      <c r="I21" s="60">
        <v>0.5</v>
      </c>
      <c r="J21" s="60"/>
      <c r="K21" s="29">
        <f>SUM(H21*I21)</f>
        <v>6.5</v>
      </c>
    </row>
    <row r="22" spans="1:11" s="25" customFormat="1" ht="10.5" customHeight="1">
      <c r="A22" s="76" t="s">
        <v>10</v>
      </c>
      <c r="B22" s="77"/>
      <c r="C22" s="66"/>
      <c r="D22" s="66"/>
      <c r="E22" s="48"/>
      <c r="F22" s="57"/>
      <c r="G22" s="61"/>
      <c r="H22" s="57"/>
      <c r="I22" s="61"/>
      <c r="J22" s="61"/>
      <c r="K22" s="28"/>
    </row>
    <row r="23" spans="1:11" s="25" customFormat="1" ht="10.5" customHeight="1">
      <c r="A23" s="72" t="s">
        <v>2</v>
      </c>
      <c r="B23" s="73"/>
      <c r="C23" s="63"/>
      <c r="D23" s="64" t="s">
        <v>5</v>
      </c>
      <c r="E23" s="51"/>
      <c r="F23" s="55"/>
      <c r="G23" s="62"/>
      <c r="H23" s="55"/>
      <c r="I23" s="62">
        <v>30</v>
      </c>
      <c r="J23" s="62"/>
      <c r="K23" s="26"/>
    </row>
    <row r="24" spans="1:11" s="25" customFormat="1" ht="10.5" customHeight="1">
      <c r="A24" s="78" t="s">
        <v>12</v>
      </c>
      <c r="B24" s="71"/>
      <c r="C24" s="64"/>
      <c r="D24" s="64" t="s">
        <v>7</v>
      </c>
      <c r="E24" s="52"/>
      <c r="F24" s="56">
        <v>80</v>
      </c>
      <c r="G24" s="60">
        <v>1</v>
      </c>
      <c r="H24" s="58">
        <f>SUM(F24*G24)</f>
        <v>80</v>
      </c>
      <c r="I24" s="60">
        <v>0.5</v>
      </c>
      <c r="J24" s="60"/>
      <c r="K24" s="29">
        <f>SUM(H24*I24)</f>
        <v>40</v>
      </c>
    </row>
    <row r="25" spans="1:11" s="25" customFormat="1" ht="10.5" customHeight="1">
      <c r="A25" s="76" t="s">
        <v>21</v>
      </c>
      <c r="B25" s="77"/>
      <c r="C25" s="66"/>
      <c r="D25" s="66"/>
      <c r="E25" s="48"/>
      <c r="F25" s="57"/>
      <c r="G25" s="61"/>
      <c r="H25" s="57"/>
      <c r="I25" s="61"/>
      <c r="J25" s="61"/>
      <c r="K25" s="28"/>
    </row>
    <row r="26" spans="1:11" s="25" customFormat="1" ht="10.5" customHeight="1">
      <c r="A26" s="72" t="s">
        <v>2</v>
      </c>
      <c r="B26" s="73"/>
      <c r="C26" s="63"/>
      <c r="D26" s="64" t="s">
        <v>5</v>
      </c>
      <c r="E26" s="51"/>
      <c r="F26" s="55"/>
      <c r="G26" s="62"/>
      <c r="H26" s="55"/>
      <c r="I26" s="62">
        <v>75</v>
      </c>
      <c r="J26" s="62"/>
      <c r="K26" s="26"/>
    </row>
    <row r="27" spans="1:11" s="25" customFormat="1" ht="10.5" customHeight="1">
      <c r="A27" s="78" t="s">
        <v>13</v>
      </c>
      <c r="B27" s="71"/>
      <c r="C27" s="64"/>
      <c r="D27" s="64" t="s">
        <v>7</v>
      </c>
      <c r="E27" s="52"/>
      <c r="F27" s="56">
        <v>1</v>
      </c>
      <c r="G27" s="60">
        <v>1</v>
      </c>
      <c r="H27" s="58">
        <f>SUM(F27*G27)</f>
        <v>1</v>
      </c>
      <c r="I27" s="60">
        <v>1.25</v>
      </c>
      <c r="J27" s="60"/>
      <c r="K27" s="29">
        <f>SUM(H27*I27)</f>
        <v>1.25</v>
      </c>
    </row>
    <row r="28" spans="1:11" s="25" customFormat="1" ht="10.5" customHeight="1">
      <c r="A28" s="76" t="s">
        <v>21</v>
      </c>
      <c r="B28" s="77"/>
      <c r="C28" s="66"/>
      <c r="D28" s="66"/>
      <c r="E28" s="48"/>
      <c r="F28" s="57"/>
      <c r="G28" s="61"/>
      <c r="H28" s="57"/>
      <c r="I28" s="61"/>
      <c r="J28" s="61"/>
      <c r="K28" s="28"/>
    </row>
    <row r="29" spans="1:11" s="25" customFormat="1" ht="10.5" customHeight="1">
      <c r="A29" s="72" t="s">
        <v>15</v>
      </c>
      <c r="B29" s="73"/>
      <c r="C29" s="63"/>
      <c r="D29" s="64" t="s">
        <v>14</v>
      </c>
      <c r="E29" s="51"/>
      <c r="F29" s="55"/>
      <c r="G29" s="62"/>
      <c r="H29" s="55"/>
      <c r="I29" s="62">
        <v>75</v>
      </c>
      <c r="J29" s="62"/>
      <c r="K29" s="26"/>
    </row>
    <row r="30" spans="1:11" s="25" customFormat="1" ht="10.5" customHeight="1">
      <c r="A30" s="75" t="s">
        <v>22</v>
      </c>
      <c r="B30" s="71"/>
      <c r="C30" s="64"/>
      <c r="D30" s="64" t="s">
        <v>7</v>
      </c>
      <c r="E30" s="52"/>
      <c r="F30" s="56">
        <v>1500</v>
      </c>
      <c r="G30" s="60">
        <v>1</v>
      </c>
      <c r="H30" s="58">
        <f>SUM(F30*G30)</f>
        <v>1500</v>
      </c>
      <c r="I30" s="60">
        <v>1.25</v>
      </c>
      <c r="J30" s="60"/>
      <c r="K30" s="29">
        <f>SUM(H30*I30)</f>
        <v>1875</v>
      </c>
    </row>
    <row r="31" spans="1:11" s="25" customFormat="1" ht="10.5" customHeight="1">
      <c r="A31" s="76" t="s">
        <v>17</v>
      </c>
      <c r="B31" s="77"/>
      <c r="C31" s="66"/>
      <c r="D31" s="66"/>
      <c r="E31" s="48"/>
      <c r="F31" s="57"/>
      <c r="G31" s="61"/>
      <c r="H31" s="57"/>
      <c r="I31" s="61"/>
      <c r="J31" s="61"/>
      <c r="K31" s="28"/>
    </row>
    <row r="32" spans="1:11" s="25" customFormat="1" ht="10.5" customHeight="1">
      <c r="A32" s="72" t="s">
        <v>15</v>
      </c>
      <c r="B32" s="73"/>
      <c r="C32" s="63"/>
      <c r="D32" s="64" t="s">
        <v>14</v>
      </c>
      <c r="E32" s="51"/>
      <c r="F32" s="55"/>
      <c r="G32" s="62"/>
      <c r="H32" s="55"/>
      <c r="I32" s="62">
        <v>75</v>
      </c>
      <c r="J32" s="62"/>
      <c r="K32" s="26"/>
    </row>
    <row r="33" spans="1:11" s="25" customFormat="1" ht="10.5" customHeight="1">
      <c r="A33" s="78" t="s">
        <v>9</v>
      </c>
      <c r="B33" s="71"/>
      <c r="C33" s="64"/>
      <c r="D33" s="64" t="s">
        <v>7</v>
      </c>
      <c r="E33" s="52"/>
      <c r="F33" s="58">
        <v>224</v>
      </c>
      <c r="G33" s="60">
        <v>1</v>
      </c>
      <c r="H33" s="58">
        <f>SUM(F33*G33)</f>
        <v>224</v>
      </c>
      <c r="I33" s="60">
        <v>1.25</v>
      </c>
      <c r="J33" s="60"/>
      <c r="K33" s="29">
        <f>SUM(H33*I33)</f>
        <v>280</v>
      </c>
    </row>
    <row r="34" spans="1:11" s="25" customFormat="1" ht="10.5" customHeight="1">
      <c r="A34" s="76" t="s">
        <v>17</v>
      </c>
      <c r="B34" s="77"/>
      <c r="C34" s="66"/>
      <c r="D34" s="66"/>
      <c r="E34" s="48"/>
      <c r="F34" s="57"/>
      <c r="G34" s="61"/>
      <c r="H34" s="57"/>
      <c r="I34" s="61"/>
      <c r="J34" s="61"/>
      <c r="K34" s="28"/>
    </row>
    <row r="35" spans="1:11" s="25" customFormat="1" ht="10.5" customHeight="1">
      <c r="A35" s="72" t="s">
        <v>15</v>
      </c>
      <c r="B35" s="73"/>
      <c r="C35" s="63"/>
      <c r="D35" s="63" t="s">
        <v>14</v>
      </c>
      <c r="E35" s="51"/>
      <c r="F35" s="55"/>
      <c r="G35" s="62"/>
      <c r="H35" s="55"/>
      <c r="I35" s="62">
        <v>75</v>
      </c>
      <c r="J35" s="62"/>
      <c r="K35" s="26"/>
    </row>
    <row r="36" spans="1:11" s="25" customFormat="1" ht="10.5" customHeight="1">
      <c r="A36" s="78" t="s">
        <v>12</v>
      </c>
      <c r="B36" s="71"/>
      <c r="C36" s="64"/>
      <c r="D36" s="64" t="s">
        <v>7</v>
      </c>
      <c r="E36" s="52"/>
      <c r="F36" s="58">
        <v>80</v>
      </c>
      <c r="G36" s="60">
        <v>1</v>
      </c>
      <c r="H36" s="58">
        <f>SUM(F36*G36)</f>
        <v>80</v>
      </c>
      <c r="I36" s="60">
        <v>1.25</v>
      </c>
      <c r="J36" s="60"/>
      <c r="K36" s="29">
        <f>SUM(H36*I36)</f>
        <v>100</v>
      </c>
    </row>
    <row r="37" spans="1:11" s="25" customFormat="1" ht="10.5" customHeight="1">
      <c r="A37" s="76" t="s">
        <v>17</v>
      </c>
      <c r="B37" s="77"/>
      <c r="C37" s="66"/>
      <c r="D37" s="66"/>
      <c r="E37" s="48"/>
      <c r="F37" s="57"/>
      <c r="G37" s="61"/>
      <c r="H37" s="57"/>
      <c r="I37" s="61"/>
      <c r="J37" s="61"/>
      <c r="K37" s="28"/>
    </row>
    <row r="38" spans="1:11" s="25" customFormat="1" ht="10.5" customHeight="1">
      <c r="A38" s="72" t="s">
        <v>16</v>
      </c>
      <c r="B38" s="73"/>
      <c r="C38" s="63"/>
      <c r="D38" s="63" t="s">
        <v>23</v>
      </c>
      <c r="E38" s="51"/>
      <c r="F38" s="55"/>
      <c r="G38" s="62"/>
      <c r="H38" s="55"/>
      <c r="I38" s="62">
        <v>75</v>
      </c>
      <c r="J38" s="62"/>
      <c r="K38" s="26"/>
    </row>
    <row r="39" spans="1:11" s="25" customFormat="1" ht="10.5" customHeight="1">
      <c r="A39" s="75" t="s">
        <v>24</v>
      </c>
      <c r="B39" s="71"/>
      <c r="C39" s="64"/>
      <c r="D39" s="64" t="s">
        <v>7</v>
      </c>
      <c r="E39" s="52"/>
      <c r="F39" s="56">
        <v>750</v>
      </c>
      <c r="G39" s="60">
        <v>1</v>
      </c>
      <c r="H39" s="58">
        <f>SUM(F39*G39)</f>
        <v>750</v>
      </c>
      <c r="I39" s="60">
        <v>1.25</v>
      </c>
      <c r="J39" s="60"/>
      <c r="K39" s="29">
        <f>SUM(H39*I39)</f>
        <v>937.5</v>
      </c>
    </row>
    <row r="40" spans="1:11" s="25" customFormat="1" ht="10.5" customHeight="1">
      <c r="A40" s="76" t="s">
        <v>17</v>
      </c>
      <c r="B40" s="77"/>
      <c r="C40" s="66"/>
      <c r="D40" s="66"/>
      <c r="E40" s="48"/>
      <c r="F40" s="57"/>
      <c r="G40" s="61"/>
      <c r="H40" s="57"/>
      <c r="I40" s="61"/>
      <c r="J40" s="61"/>
      <c r="K40" s="28"/>
    </row>
    <row r="41" spans="1:11" s="25" customFormat="1" ht="10.5" customHeight="1">
      <c r="A41" s="72" t="s">
        <v>16</v>
      </c>
      <c r="B41" s="73"/>
      <c r="C41" s="63"/>
      <c r="D41" s="63" t="s">
        <v>23</v>
      </c>
      <c r="E41" s="51"/>
      <c r="F41" s="55"/>
      <c r="G41" s="62"/>
      <c r="H41" s="55"/>
      <c r="I41" s="62">
        <v>75</v>
      </c>
      <c r="J41" s="62"/>
      <c r="K41" s="26"/>
    </row>
    <row r="42" spans="1:11" s="25" customFormat="1" ht="10.5" customHeight="1">
      <c r="A42" s="78" t="s">
        <v>9</v>
      </c>
      <c r="B42" s="71"/>
      <c r="C42" s="64"/>
      <c r="D42" s="64" t="s">
        <v>7</v>
      </c>
      <c r="E42" s="52"/>
      <c r="F42" s="58">
        <v>224</v>
      </c>
      <c r="G42" s="60">
        <v>1</v>
      </c>
      <c r="H42" s="58">
        <f>SUM(F42*G42)</f>
        <v>224</v>
      </c>
      <c r="I42" s="60">
        <v>1.25</v>
      </c>
      <c r="J42" s="60"/>
      <c r="K42" s="29">
        <f>SUM(H42*I42)</f>
        <v>280</v>
      </c>
    </row>
    <row r="43" spans="1:11" s="25" customFormat="1" ht="10.5" customHeight="1">
      <c r="A43" s="76" t="s">
        <v>17</v>
      </c>
      <c r="B43" s="77"/>
      <c r="C43" s="66"/>
      <c r="D43" s="66"/>
      <c r="E43" s="48"/>
      <c r="F43" s="57"/>
      <c r="G43" s="61"/>
      <c r="H43" s="57"/>
      <c r="I43" s="61"/>
      <c r="J43" s="61"/>
      <c r="K43" s="28"/>
    </row>
    <row r="44" spans="1:11" s="25" customFormat="1" ht="10.5" customHeight="1">
      <c r="A44" s="72" t="s">
        <v>18</v>
      </c>
      <c r="B44" s="73"/>
      <c r="C44" s="63"/>
      <c r="D44" s="64" t="s">
        <v>23</v>
      </c>
      <c r="E44" s="52"/>
      <c r="F44" s="58"/>
      <c r="G44" s="60"/>
      <c r="H44" s="58"/>
      <c r="I44" s="60">
        <v>75</v>
      </c>
      <c r="J44" s="60"/>
      <c r="K44" s="27"/>
    </row>
    <row r="45" spans="1:11" s="25" customFormat="1" ht="10.5" customHeight="1">
      <c r="A45" s="78" t="s">
        <v>12</v>
      </c>
      <c r="B45" s="71"/>
      <c r="C45" s="64"/>
      <c r="D45" s="64" t="s">
        <v>7</v>
      </c>
      <c r="E45" s="52"/>
      <c r="F45" s="58">
        <v>224</v>
      </c>
      <c r="G45" s="60">
        <v>1</v>
      </c>
      <c r="H45" s="58">
        <f>SUM(F45*G45)</f>
        <v>224</v>
      </c>
      <c r="I45" s="60">
        <v>1.25</v>
      </c>
      <c r="J45" s="60"/>
      <c r="K45" s="29">
        <f>SUM(H45*I45)</f>
        <v>280</v>
      </c>
    </row>
    <row r="46" spans="1:11" s="25" customFormat="1" ht="10.5" customHeight="1">
      <c r="A46" s="79" t="s">
        <v>17</v>
      </c>
      <c r="B46" s="71"/>
      <c r="C46" s="64"/>
      <c r="D46" s="66"/>
      <c r="E46" s="48"/>
      <c r="F46" s="57"/>
      <c r="G46" s="61"/>
      <c r="H46" s="57"/>
      <c r="I46" s="61"/>
      <c r="J46" s="61"/>
      <c r="K46" s="28"/>
    </row>
    <row r="47" spans="1:11" s="25" customFormat="1" ht="10.5" customHeight="1">
      <c r="A47" s="80" t="s">
        <v>1</v>
      </c>
      <c r="B47" s="77"/>
      <c r="C47" s="66"/>
      <c r="D47" s="67"/>
      <c r="E47" s="42"/>
      <c r="F47" s="45">
        <f>SUM(F6,F9,F12,F15,F18,F21,F24,F27,F30,F39)</f>
        <v>4852</v>
      </c>
      <c r="G47" s="44"/>
      <c r="H47" s="43">
        <f>SUM(H5:H46)</f>
        <v>4775.2299999999996</v>
      </c>
      <c r="I47" s="44"/>
      <c r="J47" s="44"/>
      <c r="K47" s="30">
        <f>SUM(K5:K45)</f>
        <v>4714.9400000000005</v>
      </c>
    </row>
    <row r="48" spans="1:11" ht="38.25" customHeight="1">
      <c r="A48" s="20"/>
      <c r="B48" s="236"/>
      <c r="C48" s="237"/>
      <c r="D48" s="237"/>
      <c r="E48" s="238"/>
      <c r="F48" s="239"/>
      <c r="G48" s="238"/>
      <c r="H48" s="239"/>
      <c r="I48" s="237"/>
      <c r="J48" s="237"/>
      <c r="K48" s="238"/>
    </row>
    <row r="49" spans="1:11" ht="19.5" customHeight="1">
      <c r="A49" s="14"/>
      <c r="B49" s="225"/>
      <c r="C49" s="225"/>
      <c r="D49" s="225"/>
      <c r="E49" s="226"/>
      <c r="F49" s="15" t="s">
        <v>0</v>
      </c>
      <c r="G49" s="38"/>
      <c r="H49" s="231"/>
      <c r="I49" s="232"/>
      <c r="J49" s="232"/>
      <c r="K49" s="233"/>
    </row>
    <row r="50" spans="1:11" ht="29.25" customHeight="1">
      <c r="A50" s="16"/>
      <c r="B50" s="5"/>
      <c r="C50" s="6"/>
      <c r="D50" s="8"/>
      <c r="E50" s="6"/>
      <c r="F50" s="227"/>
      <c r="G50" s="228"/>
      <c r="H50" s="228"/>
      <c r="I50" s="228"/>
      <c r="J50" s="228"/>
      <c r="K50" s="229"/>
    </row>
    <row r="51" spans="1:11" ht="55.5" customHeight="1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trent.rogers</cp:lastModifiedBy>
  <cp:lastPrinted>2010-06-15T15:22:05Z</cp:lastPrinted>
  <dcterms:created xsi:type="dcterms:W3CDTF">2010-05-21T13:48:07Z</dcterms:created>
  <dcterms:modified xsi:type="dcterms:W3CDTF">2010-06-21T18:08:38Z</dcterms:modified>
</cp:coreProperties>
</file>