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15" yWindow="255" windowWidth="12030" windowHeight="7320" tabRatio="609"/>
  </bookViews>
  <sheets>
    <sheet name="#0492 Burden" sheetId="2" r:id="rId1"/>
  </sheets>
  <definedNames>
    <definedName name="_xlnm.Print_Area" localSheetId="0">'#0492 Burden'!$A$1:$L$36</definedName>
  </definedNames>
  <calcPr calcId="125725" iterate="1" iterateCount="1"/>
</workbook>
</file>

<file path=xl/calcChain.xml><?xml version="1.0" encoding="utf-8"?>
<calcChain xmlns="http://schemas.openxmlformats.org/spreadsheetml/2006/main">
  <c r="E17" i="2"/>
  <c r="C31"/>
  <c r="I12" l="1"/>
  <c r="I17"/>
  <c r="I20" s="1"/>
  <c r="I34" s="1"/>
  <c r="I31"/>
  <c r="I35" s="1"/>
  <c r="D15"/>
  <c r="D11"/>
  <c r="E10"/>
  <c r="E12"/>
  <c r="E34" s="1"/>
  <c r="E25"/>
  <c r="G25" s="1"/>
  <c r="E26"/>
  <c r="E27"/>
  <c r="E28"/>
  <c r="E29"/>
  <c r="E30"/>
  <c r="E31"/>
  <c r="E35" s="1"/>
  <c r="G4"/>
  <c r="G5"/>
  <c r="G6"/>
  <c r="G7"/>
  <c r="L7" s="1"/>
  <c r="G8"/>
  <c r="L8" s="1"/>
  <c r="G9"/>
  <c r="L9" s="1"/>
  <c r="G10"/>
  <c r="G11"/>
  <c r="J11" s="1"/>
  <c r="G26"/>
  <c r="G27"/>
  <c r="L27" s="1"/>
  <c r="G28"/>
  <c r="G29"/>
  <c r="L29" s="1"/>
  <c r="G30"/>
  <c r="J10"/>
  <c r="J17"/>
  <c r="J31"/>
  <c r="J35" s="1"/>
  <c r="K4"/>
  <c r="K5"/>
  <c r="K6"/>
  <c r="K7"/>
  <c r="K26"/>
  <c r="K27"/>
  <c r="K28"/>
  <c r="K29"/>
  <c r="K30"/>
  <c r="L4"/>
  <c r="L6"/>
  <c r="L10"/>
  <c r="L26"/>
  <c r="L28"/>
  <c r="L30"/>
  <c r="C35"/>
  <c r="C36" s="1"/>
  <c r="G15"/>
  <c r="K15" s="1"/>
  <c r="G16"/>
  <c r="K16" s="1"/>
  <c r="L16"/>
  <c r="K9" l="1"/>
  <c r="K8"/>
  <c r="I36"/>
  <c r="L25"/>
  <c r="G31"/>
  <c r="K25"/>
  <c r="K31" s="1"/>
  <c r="K35" s="1"/>
  <c r="D17"/>
  <c r="G17"/>
  <c r="F17" s="1"/>
  <c r="K17"/>
  <c r="J12"/>
  <c r="J20" s="1"/>
  <c r="J34" s="1"/>
  <c r="J36" s="1"/>
  <c r="K12"/>
  <c r="G12"/>
  <c r="G20" s="1"/>
  <c r="K20"/>
  <c r="K34" s="1"/>
  <c r="L31"/>
  <c r="L35" s="1"/>
  <c r="E36"/>
  <c r="D36" s="1"/>
  <c r="L15"/>
  <c r="L17" s="1"/>
  <c r="D12"/>
  <c r="D31"/>
  <c r="E20"/>
  <c r="D20" s="1"/>
  <c r="L11"/>
  <c r="L5"/>
  <c r="L12" s="1"/>
  <c r="K36" l="1"/>
  <c r="G35"/>
  <c r="F31"/>
  <c r="L20"/>
  <c r="L34" s="1"/>
  <c r="L36" s="1"/>
  <c r="F12"/>
  <c r="F20"/>
  <c r="G34"/>
  <c r="G36" l="1"/>
  <c r="F36" s="1"/>
</calcChain>
</file>

<file path=xl/comments1.xml><?xml version="1.0" encoding="utf-8"?>
<comments xmlns="http://schemas.openxmlformats.org/spreadsheetml/2006/main">
  <authors>
    <author>rgreene</author>
  </authors>
  <commentList>
    <comment ref="B1" authorId="0">
      <text>
        <r>
          <rPr>
            <b/>
            <sz val="10"/>
            <color indexed="81"/>
            <rFont val="Tahoma"/>
            <family val="2"/>
          </rPr>
          <t>rgreene:</t>
        </r>
        <r>
          <rPr>
            <sz val="10"/>
            <color indexed="81"/>
            <rFont val="Tahoma"/>
            <family val="2"/>
          </rPr>
          <t xml:space="preserve">
insert reg citation</t>
        </r>
      </text>
    </comment>
  </commentList>
</comments>
</file>

<file path=xl/sharedStrings.xml><?xml version="1.0" encoding="utf-8"?>
<sst xmlns="http://schemas.openxmlformats.org/spreadsheetml/2006/main" count="70" uniqueCount="44">
  <si>
    <t>State Agency Level</t>
  </si>
  <si>
    <t>Title</t>
  </si>
  <si>
    <t>Previously Approved</t>
  </si>
  <si>
    <t>Due to Program Change</t>
  </si>
  <si>
    <t>Due to an Adjustment</t>
  </si>
  <si>
    <t>Total Difference</t>
  </si>
  <si>
    <t>Estimated # Respondents</t>
  </si>
  <si>
    <t>Responses Per Respondent</t>
  </si>
  <si>
    <t>Total Annual Responses  (Col. DxE)</t>
  </si>
  <si>
    <t>Estimated Avg. # of Hours Per Response</t>
  </si>
  <si>
    <t>Estimated Total Hours   (Col. FxG)</t>
  </si>
  <si>
    <t>Estimated # Recordkeepers</t>
  </si>
  <si>
    <t>Records Per Recordkeeper</t>
  </si>
  <si>
    <t>Demand Letter for Overissuance</t>
  </si>
  <si>
    <t>Notice for Hearing or Prosecution</t>
  </si>
  <si>
    <t>Administrative Disqualification Hearing Waiver</t>
  </si>
  <si>
    <t>Disqualification Consent Agreement</t>
  </si>
  <si>
    <t>STATE AGENCY</t>
  </si>
  <si>
    <t>Reporting Burden</t>
  </si>
  <si>
    <t>HOUSEHOLD</t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</si>
  <si>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 Findings</t>
    </r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</si>
  <si>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</si>
  <si>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r>
      <t xml:space="preserve">Electronic Disqualified Recipient System Breakout:  </t>
    </r>
    <r>
      <rPr>
        <b/>
        <sz val="10"/>
        <rFont val="Arial"/>
        <family val="2"/>
      </rPr>
      <t>For eDRS Reporting</t>
    </r>
  </si>
  <si>
    <r>
      <t xml:space="preserve">Electronic Disqualified Recipient System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Editing and Resubmission</t>
    </r>
  </si>
  <si>
    <r>
      <t xml:space="preserve">Electronic Disqualified Recipient System Breakout:  </t>
    </r>
    <r>
      <rPr>
        <b/>
        <sz val="10"/>
        <rFont val="Arial"/>
        <family val="2"/>
      </rPr>
      <t>For Penalty Checks using VRU</t>
    </r>
  </si>
  <si>
    <r>
      <t xml:space="preserve">Electronic Disqualified Recipient System Breakout:  </t>
    </r>
    <r>
      <rPr>
        <b/>
        <sz val="10"/>
        <rFont val="Arial"/>
        <family val="2"/>
      </rPr>
      <t>For Penalty Checks using Mainframe</t>
    </r>
  </si>
  <si>
    <t>Annual Records</t>
  </si>
  <si>
    <t>Estimated Avg. # of Hours Per Records</t>
  </si>
  <si>
    <t>Estimated Total Annual Records</t>
  </si>
  <si>
    <r>
      <t xml:space="preserve">Recordkeeping Breakout:  </t>
    </r>
    <r>
      <rPr>
        <b/>
        <sz val="10"/>
        <rFont val="Arial"/>
        <family val="2"/>
      </rPr>
      <t>For initiating Collection Action</t>
    </r>
  </si>
  <si>
    <r>
      <t xml:space="preserve">Recordkeeping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IPVs</t>
    </r>
  </si>
  <si>
    <t>Total State Agency Reporting Burden</t>
  </si>
  <si>
    <t>Total State Agency Recordkeeping Burden</t>
  </si>
  <si>
    <t>TOTAL STATE AGENCY BURDEN</t>
  </si>
  <si>
    <t xml:space="preserve">Total Annual Responses </t>
  </si>
  <si>
    <t xml:space="preserve">Estimated Total Hours  </t>
  </si>
  <si>
    <t>Household</t>
  </si>
  <si>
    <t>SUMMARY OF BURDEN</t>
  </si>
  <si>
    <t>TOTAL BURDEN THIS COLLECTION</t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</si>
  <si>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 Findings</t>
    </r>
  </si>
  <si>
    <r>
      <t>Action Taken on Hearing or Court Decision: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</si>
  <si>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t>Total Household Reporting Burden</t>
  </si>
  <si>
    <r>
      <t>Recor</t>
    </r>
    <r>
      <rPr>
        <b/>
        <sz val="11"/>
        <color rgb="FFFF0000"/>
        <rFont val="Arial"/>
        <family val="2"/>
      </rPr>
      <t>d</t>
    </r>
    <r>
      <rPr>
        <b/>
        <sz val="11"/>
        <rFont val="Arial"/>
        <family val="2"/>
      </rPr>
      <t>keeping</t>
    </r>
  </si>
  <si>
    <t>CFR Section of Regulations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</si>
</sst>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#,##0.000;[Red]#,##0.000"/>
    <numFmt numFmtId="165" formatCode="#,##0.000"/>
    <numFmt numFmtId="166" formatCode="#,##0.0000"/>
    <numFmt numFmtId="167" formatCode="0.00000"/>
    <numFmt numFmtId="168" formatCode="_(* #,##0.000_);_(* \(#,##0.000\);_(* &quot;-&quot;??_);_(@_)"/>
    <numFmt numFmtId="169" formatCode="_(* #,##0.00000_);_(* \(#,##0.00000\);_(* &quot;-&quot;?????_);_(@_)"/>
    <numFmt numFmtId="170" formatCode="#,##0.00000"/>
    <numFmt numFmtId="171" formatCode="#,##0.00000_);\(#,##0.00000\)"/>
    <numFmt numFmtId="172" formatCode="#,##0.000_);\(#,##0.000\)"/>
    <numFmt numFmtId="173" formatCode="0.000000"/>
  </numFmts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rgb="FF6600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4">
    <xf numFmtId="0" fontId="0" fillId="0" borderId="0" xfId="0"/>
    <xf numFmtId="165" fontId="0" fillId="0" borderId="0" xfId="0" applyNumberFormat="1"/>
    <xf numFmtId="0" fontId="0" fillId="0" borderId="0" xfId="0" applyBorder="1"/>
    <xf numFmtId="165" fontId="1" fillId="0" borderId="0" xfId="0" applyNumberFormat="1" applyFont="1" applyBorder="1"/>
    <xf numFmtId="3" fontId="0" fillId="0" borderId="0" xfId="0" applyNumberFormat="1" applyBorder="1"/>
    <xf numFmtId="0" fontId="5" fillId="0" borderId="0" xfId="0" applyFont="1"/>
    <xf numFmtId="0" fontId="0" fillId="0" borderId="9" xfId="0" applyBorder="1"/>
    <xf numFmtId="0" fontId="1" fillId="0" borderId="0" xfId="0" applyFont="1" applyBorder="1"/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5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5" xfId="0" applyNumberFormat="1" applyBorder="1" applyAlignment="1">
      <alignment vertical="center"/>
    </xf>
    <xf numFmtId="165" fontId="0" fillId="0" borderId="4" xfId="0" applyNumberFormat="1" applyFill="1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/>
    </xf>
    <xf numFmtId="169" fontId="0" fillId="0" borderId="5" xfId="0" applyNumberFormat="1" applyBorder="1" applyAlignment="1">
      <alignment vertical="center"/>
    </xf>
    <xf numFmtId="168" fontId="1" fillId="0" borderId="5" xfId="1" applyNumberFormat="1" applyFont="1" applyBorder="1" applyAlignment="1">
      <alignment vertical="center"/>
    </xf>
    <xf numFmtId="0" fontId="0" fillId="0" borderId="20" xfId="0" applyBorder="1"/>
    <xf numFmtId="165" fontId="2" fillId="0" borderId="5" xfId="0" applyNumberFormat="1" applyFont="1" applyFill="1" applyBorder="1" applyAlignment="1">
      <alignment vertical="center"/>
    </xf>
    <xf numFmtId="170" fontId="0" fillId="0" borderId="9" xfId="0" applyNumberForma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9" fontId="0" fillId="0" borderId="9" xfId="0" applyNumberFormat="1" applyBorder="1" applyAlignment="1">
      <alignment vertical="center"/>
    </xf>
    <xf numFmtId="168" fontId="1" fillId="0" borderId="9" xfId="1" applyNumberFormat="1" applyFont="1" applyBorder="1" applyAlignment="1">
      <alignment vertical="center"/>
    </xf>
    <xf numFmtId="0" fontId="11" fillId="0" borderId="3" xfId="0" applyFont="1" applyBorder="1" applyAlignment="1">
      <alignment horizontal="right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165" fontId="11" fillId="0" borderId="3" xfId="0" applyNumberFormat="1" applyFont="1" applyBorder="1" applyAlignment="1">
      <alignment horizontal="right" vertical="center" wrapText="1"/>
    </xf>
    <xf numFmtId="165" fontId="11" fillId="0" borderId="3" xfId="0" applyNumberFormat="1" applyFont="1" applyFill="1" applyBorder="1" applyAlignment="1">
      <alignment horizontal="right" vertical="center" wrapText="1"/>
    </xf>
    <xf numFmtId="172" fontId="11" fillId="0" borderId="3" xfId="0" applyNumberFormat="1" applyFont="1" applyBorder="1" applyAlignment="1">
      <alignment horizontal="right" vertical="center" wrapText="1"/>
    </xf>
    <xf numFmtId="165" fontId="2" fillId="0" borderId="9" xfId="0" applyNumberFormat="1" applyFont="1" applyFill="1" applyBorder="1" applyAlignment="1">
      <alignment vertical="center"/>
    </xf>
    <xf numFmtId="165" fontId="4" fillId="0" borderId="12" xfId="0" applyNumberFormat="1" applyFont="1" applyBorder="1" applyAlignment="1">
      <alignment horizontal="right" vertical="center"/>
    </xf>
    <xf numFmtId="170" fontId="4" fillId="0" borderId="12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3" fontId="8" fillId="0" borderId="9" xfId="0" applyNumberFormat="1" applyFont="1" applyBorder="1" applyAlignment="1">
      <alignment vertical="center"/>
    </xf>
    <xf numFmtId="165" fontId="8" fillId="0" borderId="9" xfId="0" applyNumberFormat="1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3" fontId="0" fillId="0" borderId="20" xfId="0" applyNumberForma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5" fillId="0" borderId="23" xfId="0" applyFont="1" applyBorder="1" applyAlignment="1">
      <alignment horizontal="right" vertical="center" indent="1"/>
    </xf>
    <xf numFmtId="0" fontId="15" fillId="0" borderId="24" xfId="0" applyFont="1" applyBorder="1" applyAlignment="1">
      <alignment horizontal="right" vertical="center" indent="1"/>
    </xf>
    <xf numFmtId="0" fontId="14" fillId="0" borderId="25" xfId="0" applyFont="1" applyBorder="1" applyAlignment="1">
      <alignment horizontal="right" vertical="center" inden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72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0" fontId="5" fillId="0" borderId="9" xfId="0" applyFont="1" applyBorder="1"/>
    <xf numFmtId="0" fontId="7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 vertical="center"/>
    </xf>
    <xf numFmtId="0" fontId="0" fillId="0" borderId="29" xfId="0" applyBorder="1"/>
    <xf numFmtId="171" fontId="11" fillId="0" borderId="3" xfId="0" applyNumberFormat="1" applyFont="1" applyBorder="1" applyAlignment="1">
      <alignment horizontal="right" vertical="center" wrapText="1"/>
    </xf>
    <xf numFmtId="0" fontId="6" fillId="0" borderId="30" xfId="0" applyFont="1" applyFill="1" applyBorder="1" applyAlignment="1">
      <alignment horizontal="center" vertical="center" wrapText="1"/>
    </xf>
    <xf numFmtId="165" fontId="11" fillId="0" borderId="9" xfId="0" applyNumberFormat="1" applyFont="1" applyFill="1" applyBorder="1" applyAlignment="1">
      <alignment vertical="center"/>
    </xf>
    <xf numFmtId="165" fontId="11" fillId="0" borderId="5" xfId="0" applyNumberFormat="1" applyFont="1" applyFill="1" applyBorder="1" applyAlignment="1">
      <alignment vertical="center"/>
    </xf>
    <xf numFmtId="0" fontId="11" fillId="0" borderId="20" xfId="0" applyFont="1" applyFill="1" applyBorder="1"/>
    <xf numFmtId="0" fontId="11" fillId="0" borderId="9" xfId="0" applyFont="1" applyFill="1" applyBorder="1"/>
    <xf numFmtId="165" fontId="11" fillId="0" borderId="33" xfId="0" applyNumberFormat="1" applyFont="1" applyFill="1" applyBorder="1" applyAlignment="1">
      <alignment horizontal="right" vertical="center"/>
    </xf>
    <xf numFmtId="165" fontId="11" fillId="0" borderId="32" xfId="0" applyNumberFormat="1" applyFont="1" applyFill="1" applyBorder="1" applyAlignment="1">
      <alignment horizontal="right" vertical="center"/>
    </xf>
    <xf numFmtId="165" fontId="11" fillId="0" borderId="30" xfId="0" applyNumberFormat="1" applyFont="1" applyFill="1" applyBorder="1" applyAlignment="1">
      <alignment horizontal="right" vertical="center" wrapText="1"/>
    </xf>
    <xf numFmtId="165" fontId="11" fillId="0" borderId="34" xfId="0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right" vertical="center"/>
    </xf>
    <xf numFmtId="0" fontId="0" fillId="3" borderId="5" xfId="0" applyFill="1" applyBorder="1"/>
    <xf numFmtId="0" fontId="11" fillId="3" borderId="5" xfId="0" applyFont="1" applyFill="1" applyBorder="1"/>
    <xf numFmtId="0" fontId="10" fillId="4" borderId="26" xfId="0" applyFont="1" applyFill="1" applyBorder="1" applyAlignment="1">
      <alignment horizontal="right" vertical="center"/>
    </xf>
    <xf numFmtId="0" fontId="0" fillId="4" borderId="9" xfId="0" applyFill="1" applyBorder="1" applyAlignment="1">
      <alignment vertical="center"/>
    </xf>
    <xf numFmtId="170" fontId="0" fillId="4" borderId="9" xfId="0" applyNumberFormat="1" applyFill="1" applyBorder="1" applyAlignment="1">
      <alignment vertical="center"/>
    </xf>
    <xf numFmtId="164" fontId="4" fillId="4" borderId="9" xfId="0" applyNumberFormat="1" applyFont="1" applyFill="1" applyBorder="1" applyAlignment="1">
      <alignment vertical="center"/>
    </xf>
    <xf numFmtId="169" fontId="0" fillId="4" borderId="9" xfId="0" applyNumberFormat="1" applyFill="1" applyBorder="1" applyAlignment="1">
      <alignment vertical="center"/>
    </xf>
    <xf numFmtId="168" fontId="1" fillId="4" borderId="9" xfId="1" applyNumberFormat="1" applyFont="1" applyFill="1" applyBorder="1" applyAlignment="1">
      <alignment vertical="center"/>
    </xf>
    <xf numFmtId="0" fontId="0" fillId="4" borderId="0" xfId="0" applyFill="1" applyBorder="1"/>
    <xf numFmtId="165" fontId="11" fillId="4" borderId="9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6" fontId="2" fillId="4" borderId="9" xfId="0" applyNumberFormat="1" applyFont="1" applyFill="1" applyBorder="1" applyAlignment="1">
      <alignment vertical="center"/>
    </xf>
    <xf numFmtId="165" fontId="0" fillId="4" borderId="18" xfId="0" applyNumberFormat="1" applyFill="1" applyBorder="1" applyAlignment="1">
      <alignment vertical="center"/>
    </xf>
    <xf numFmtId="0" fontId="12" fillId="5" borderId="27" xfId="0" applyFont="1" applyFill="1" applyBorder="1" applyAlignment="1">
      <alignment horizontal="left" vertical="center"/>
    </xf>
    <xf numFmtId="0" fontId="0" fillId="5" borderId="20" xfId="0" applyFill="1" applyBorder="1"/>
    <xf numFmtId="0" fontId="11" fillId="5" borderId="20" xfId="0" applyFont="1" applyFill="1" applyBorder="1"/>
    <xf numFmtId="0" fontId="0" fillId="5" borderId="22" xfId="0" applyFill="1" applyBorder="1"/>
    <xf numFmtId="0" fontId="0" fillId="6" borderId="7" xfId="0" applyFill="1" applyBorder="1" applyAlignment="1">
      <alignment vertical="center" wrapText="1"/>
    </xf>
    <xf numFmtId="3" fontId="0" fillId="6" borderId="7" xfId="0" applyNumberFormat="1" applyFill="1" applyBorder="1" applyAlignment="1">
      <alignment vertical="center"/>
    </xf>
    <xf numFmtId="4" fontId="0" fillId="6" borderId="7" xfId="0" applyNumberFormat="1" applyFill="1" applyBorder="1" applyAlignment="1">
      <alignment vertical="center"/>
    </xf>
    <xf numFmtId="4" fontId="0" fillId="6" borderId="21" xfId="0" applyNumberFormat="1" applyFill="1" applyBorder="1" applyAlignment="1">
      <alignment vertical="center"/>
    </xf>
    <xf numFmtId="0" fontId="0" fillId="6" borderId="7" xfId="0" applyFill="1" applyBorder="1" applyAlignment="1">
      <alignment horizontal="right" vertical="center"/>
    </xf>
    <xf numFmtId="165" fontId="0" fillId="6" borderId="7" xfId="1" applyNumberFormat="1" applyFont="1" applyFill="1" applyBorder="1" applyAlignment="1">
      <alignment vertical="center"/>
    </xf>
    <xf numFmtId="0" fontId="0" fillId="6" borderId="8" xfId="0" applyFill="1" applyBorder="1"/>
    <xf numFmtId="165" fontId="11" fillId="6" borderId="33" xfId="0" applyNumberFormat="1" applyFont="1" applyFill="1" applyBorder="1" applyAlignment="1">
      <alignment vertical="center"/>
    </xf>
    <xf numFmtId="165" fontId="0" fillId="6" borderId="7" xfId="0" applyNumberFormat="1" applyFill="1" applyBorder="1" applyAlignment="1">
      <alignment vertical="center"/>
    </xf>
    <xf numFmtId="0" fontId="0" fillId="6" borderId="6" xfId="0" applyFill="1" applyBorder="1" applyAlignment="1">
      <alignment vertical="center" wrapText="1"/>
    </xf>
    <xf numFmtId="3" fontId="0" fillId="6" borderId="2" xfId="0" applyNumberFormat="1" applyFill="1" applyBorder="1" applyAlignment="1">
      <alignment vertical="center"/>
    </xf>
    <xf numFmtId="4" fontId="0" fillId="6" borderId="2" xfId="0" applyNumberFormat="1" applyFill="1" applyBorder="1" applyAlignment="1">
      <alignment vertical="center"/>
    </xf>
    <xf numFmtId="173" fontId="0" fillId="6" borderId="2" xfId="0" applyNumberFormat="1" applyFill="1" applyBorder="1" applyAlignment="1">
      <alignment horizontal="right" vertical="center"/>
    </xf>
    <xf numFmtId="165" fontId="0" fillId="6" borderId="4" xfId="1" applyNumberFormat="1" applyFont="1" applyFill="1" applyBorder="1" applyAlignment="1">
      <alignment vertical="center"/>
    </xf>
    <xf numFmtId="0" fontId="0" fillId="6" borderId="0" xfId="0" applyFill="1" applyBorder="1"/>
    <xf numFmtId="165" fontId="11" fillId="6" borderId="32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165" fontId="0" fillId="6" borderId="4" xfId="0" applyNumberFormat="1" applyFill="1" applyBorder="1" applyAlignment="1">
      <alignment vertical="center"/>
    </xf>
    <xf numFmtId="0" fontId="0" fillId="6" borderId="2" xfId="0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vertical="center"/>
    </xf>
    <xf numFmtId="0" fontId="0" fillId="6" borderId="2" xfId="0" applyFill="1" applyBorder="1" applyAlignment="1">
      <alignment horizontal="right" vertical="center"/>
    </xf>
    <xf numFmtId="0" fontId="8" fillId="6" borderId="1" xfId="0" applyFont="1" applyFill="1" applyBorder="1"/>
    <xf numFmtId="165" fontId="0" fillId="6" borderId="2" xfId="0" applyNumberFormat="1" applyFill="1" applyBorder="1" applyAlignment="1">
      <alignment vertical="center"/>
    </xf>
    <xf numFmtId="0" fontId="0" fillId="6" borderId="1" xfId="0" applyFill="1" applyBorder="1"/>
    <xf numFmtId="0" fontId="9" fillId="6" borderId="2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173" fontId="0" fillId="6" borderId="2" xfId="0" applyNumberFormat="1" applyFill="1" applyBorder="1" applyAlignment="1">
      <alignment vertical="center"/>
    </xf>
    <xf numFmtId="0" fontId="17" fillId="6" borderId="3" xfId="0" applyFont="1" applyFill="1" applyBorder="1" applyAlignment="1">
      <alignment horizontal="right" vertical="center" wrapText="1"/>
    </xf>
    <xf numFmtId="3" fontId="18" fillId="6" borderId="3" xfId="0" applyNumberFormat="1" applyFont="1" applyFill="1" applyBorder="1" applyAlignment="1">
      <alignment vertical="center"/>
    </xf>
    <xf numFmtId="164" fontId="4" fillId="6" borderId="3" xfId="0" applyNumberFormat="1" applyFont="1" applyFill="1" applyBorder="1" applyAlignment="1">
      <alignment vertical="center"/>
    </xf>
    <xf numFmtId="167" fontId="0" fillId="6" borderId="3" xfId="0" applyNumberFormat="1" applyFill="1" applyBorder="1" applyAlignment="1">
      <alignment vertical="center"/>
    </xf>
    <xf numFmtId="168" fontId="4" fillId="6" borderId="17" xfId="1" applyNumberFormat="1" applyFont="1" applyFill="1" applyBorder="1" applyAlignment="1">
      <alignment vertical="center"/>
    </xf>
    <xf numFmtId="165" fontId="11" fillId="6" borderId="30" xfId="0" applyNumberFormat="1" applyFont="1" applyFill="1" applyBorder="1" applyAlignment="1">
      <alignment vertical="center"/>
    </xf>
    <xf numFmtId="165" fontId="2" fillId="6" borderId="3" xfId="0" applyNumberFormat="1" applyFont="1" applyFill="1" applyBorder="1" applyAlignment="1">
      <alignment vertical="center"/>
    </xf>
    <xf numFmtId="165" fontId="8" fillId="6" borderId="3" xfId="0" applyNumberFormat="1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5" fillId="7" borderId="0" xfId="0" applyFont="1" applyFill="1"/>
    <xf numFmtId="0" fontId="6" fillId="7" borderId="3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4" fontId="0" fillId="7" borderId="4" xfId="0" applyNumberFormat="1" applyFill="1" applyBorder="1" applyAlignment="1">
      <alignment vertical="center"/>
    </xf>
    <xf numFmtId="4" fontId="0" fillId="7" borderId="7" xfId="0" applyNumberFormat="1" applyFill="1" applyBorder="1" applyAlignment="1">
      <alignment vertical="center"/>
    </xf>
    <xf numFmtId="170" fontId="0" fillId="7" borderId="4" xfId="0" applyNumberFormat="1" applyFill="1" applyBorder="1" applyAlignment="1">
      <alignment horizontal="right" vertical="center"/>
    </xf>
    <xf numFmtId="165" fontId="0" fillId="7" borderId="4" xfId="1" applyNumberFormat="1" applyFont="1" applyFill="1" applyBorder="1" applyAlignment="1">
      <alignment vertical="center"/>
    </xf>
    <xf numFmtId="0" fontId="0" fillId="7" borderId="0" xfId="0" applyFill="1"/>
    <xf numFmtId="165" fontId="11" fillId="7" borderId="31" xfId="1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vertical="center"/>
    </xf>
    <xf numFmtId="165" fontId="0" fillId="7" borderId="4" xfId="0" applyNumberFormat="1" applyFill="1" applyBorder="1" applyAlignment="1">
      <alignment vertical="center"/>
    </xf>
    <xf numFmtId="0" fontId="9" fillId="7" borderId="6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4" fontId="0" fillId="7" borderId="2" xfId="0" applyNumberFormat="1" applyFill="1" applyBorder="1" applyAlignment="1">
      <alignment vertical="center"/>
    </xf>
    <xf numFmtId="170" fontId="0" fillId="7" borderId="2" xfId="0" applyNumberFormat="1" applyFill="1" applyBorder="1" applyAlignment="1">
      <alignment horizontal="right" vertical="center"/>
    </xf>
    <xf numFmtId="165" fontId="11" fillId="7" borderId="32" xfId="0" applyNumberFormat="1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0" fontId="13" fillId="7" borderId="3" xfId="0" applyFont="1" applyFill="1" applyBorder="1" applyAlignment="1">
      <alignment horizontal="right" vertical="center" wrapText="1"/>
    </xf>
    <xf numFmtId="0" fontId="0" fillId="7" borderId="3" xfId="0" applyFill="1" applyBorder="1" applyAlignment="1">
      <alignment vertical="center"/>
    </xf>
    <xf numFmtId="165" fontId="0" fillId="7" borderId="3" xfId="0" applyNumberFormat="1" applyFill="1" applyBorder="1" applyAlignment="1">
      <alignment vertical="center"/>
    </xf>
    <xf numFmtId="164" fontId="18" fillId="7" borderId="3" xfId="0" applyNumberFormat="1" applyFont="1" applyFill="1" applyBorder="1" applyAlignment="1">
      <alignment vertical="center"/>
    </xf>
    <xf numFmtId="170" fontId="0" fillId="7" borderId="3" xfId="0" applyNumberFormat="1" applyFill="1" applyBorder="1" applyAlignment="1">
      <alignment horizontal="right" vertical="center"/>
    </xf>
    <xf numFmtId="168" fontId="18" fillId="7" borderId="3" xfId="1" applyNumberFormat="1" applyFont="1" applyFill="1" applyBorder="1" applyAlignment="1">
      <alignment vertical="center"/>
    </xf>
    <xf numFmtId="0" fontId="0" fillId="7" borderId="16" xfId="0" applyFill="1" applyBorder="1"/>
    <xf numFmtId="165" fontId="11" fillId="7" borderId="30" xfId="0" applyNumberFormat="1" applyFont="1" applyFill="1" applyBorder="1" applyAlignment="1">
      <alignment vertical="center"/>
    </xf>
    <xf numFmtId="165" fontId="2" fillId="7" borderId="3" xfId="0" applyNumberFormat="1" applyFont="1" applyFill="1" applyBorder="1" applyAlignment="1">
      <alignment vertical="center"/>
    </xf>
    <xf numFmtId="0" fontId="0" fillId="8" borderId="19" xfId="0" applyFill="1" applyBorder="1" applyAlignment="1">
      <alignment vertical="center" wrapText="1"/>
    </xf>
    <xf numFmtId="0" fontId="0" fillId="8" borderId="4" xfId="0" applyFill="1" applyBorder="1" applyAlignment="1">
      <alignment vertical="center"/>
    </xf>
    <xf numFmtId="4" fontId="0" fillId="8" borderId="4" xfId="0" applyNumberFormat="1" applyFill="1" applyBorder="1" applyAlignment="1">
      <alignment vertical="center"/>
    </xf>
    <xf numFmtId="4" fontId="0" fillId="8" borderId="7" xfId="0" applyNumberFormat="1" applyFill="1" applyBorder="1" applyAlignment="1">
      <alignment vertical="center"/>
    </xf>
    <xf numFmtId="170" fontId="0" fillId="8" borderId="4" xfId="0" applyNumberFormat="1" applyFill="1" applyBorder="1" applyAlignment="1">
      <alignment vertical="center"/>
    </xf>
    <xf numFmtId="165" fontId="0" fillId="8" borderId="4" xfId="1" applyNumberFormat="1" applyFont="1" applyFill="1" applyBorder="1" applyAlignment="1">
      <alignment vertical="center"/>
    </xf>
    <xf numFmtId="0" fontId="0" fillId="8" borderId="0" xfId="0" applyFill="1"/>
    <xf numFmtId="165" fontId="11" fillId="8" borderId="31" xfId="1" applyNumberFormat="1" applyFont="1" applyFill="1" applyBorder="1" applyAlignment="1">
      <alignment vertical="center"/>
    </xf>
    <xf numFmtId="165" fontId="2" fillId="8" borderId="4" xfId="0" applyNumberFormat="1" applyFont="1" applyFill="1" applyBorder="1" applyAlignment="1">
      <alignment vertical="center"/>
    </xf>
    <xf numFmtId="165" fontId="0" fillId="8" borderId="4" xfId="0" applyNumberFormat="1" applyFill="1" applyBorder="1" applyAlignment="1">
      <alignment vertical="center"/>
    </xf>
    <xf numFmtId="0" fontId="0" fillId="8" borderId="6" xfId="0" applyFill="1" applyBorder="1" applyAlignment="1">
      <alignment vertical="center" wrapText="1"/>
    </xf>
    <xf numFmtId="0" fontId="0" fillId="8" borderId="2" xfId="0" applyFill="1" applyBorder="1" applyAlignment="1">
      <alignment vertical="center"/>
    </xf>
    <xf numFmtId="4" fontId="0" fillId="8" borderId="2" xfId="0" applyNumberFormat="1" applyFill="1" applyBorder="1" applyAlignment="1">
      <alignment vertical="center"/>
    </xf>
    <xf numFmtId="170" fontId="0" fillId="8" borderId="2" xfId="0" applyNumberFormat="1" applyFill="1" applyBorder="1" applyAlignment="1">
      <alignment vertical="center"/>
    </xf>
    <xf numFmtId="165" fontId="11" fillId="8" borderId="32" xfId="0" applyNumberFormat="1" applyFont="1" applyFill="1" applyBorder="1" applyAlignment="1">
      <alignment vertical="center"/>
    </xf>
    <xf numFmtId="165" fontId="2" fillId="8" borderId="2" xfId="0" applyNumberFormat="1" applyFont="1" applyFill="1" applyBorder="1" applyAlignment="1">
      <alignment vertical="center"/>
    </xf>
    <xf numFmtId="0" fontId="9" fillId="8" borderId="2" xfId="0" applyFont="1" applyFill="1" applyBorder="1" applyAlignment="1">
      <alignment vertical="center" wrapText="1"/>
    </xf>
    <xf numFmtId="1" fontId="0" fillId="8" borderId="2" xfId="0" applyNumberFormat="1" applyFill="1" applyBorder="1" applyAlignment="1">
      <alignment vertical="center"/>
    </xf>
    <xf numFmtId="0" fontId="9" fillId="8" borderId="4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right" vertical="center" wrapText="1"/>
    </xf>
    <xf numFmtId="0" fontId="0" fillId="8" borderId="3" xfId="0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4" fontId="4" fillId="8" borderId="3" xfId="0" applyNumberFormat="1" applyFont="1" applyFill="1" applyBorder="1" applyAlignment="1">
      <alignment vertical="center"/>
    </xf>
    <xf numFmtId="169" fontId="0" fillId="8" borderId="3" xfId="0" applyNumberFormat="1" applyFill="1" applyBorder="1" applyAlignment="1">
      <alignment vertical="center"/>
    </xf>
    <xf numFmtId="0" fontId="0" fillId="8" borderId="16" xfId="0" applyFill="1" applyBorder="1"/>
    <xf numFmtId="165" fontId="11" fillId="8" borderId="30" xfId="0" applyNumberFormat="1" applyFont="1" applyFill="1" applyBorder="1" applyAlignment="1">
      <alignment vertical="center"/>
    </xf>
    <xf numFmtId="165" fontId="2" fillId="8" borderId="3" xfId="0" applyNumberFormat="1" applyFont="1" applyFill="1" applyBorder="1" applyAlignment="1">
      <alignment vertical="center"/>
    </xf>
    <xf numFmtId="0" fontId="0" fillId="3" borderId="18" xfId="0" applyFill="1" applyBorder="1"/>
    <xf numFmtId="168" fontId="19" fillId="8" borderId="3" xfId="1" applyNumberFormat="1" applyFont="1" applyFill="1" applyBorder="1" applyAlignment="1">
      <alignment vertical="center"/>
    </xf>
    <xf numFmtId="170" fontId="18" fillId="6" borderId="3" xfId="0" applyNumberFormat="1" applyFont="1" applyFill="1" applyBorder="1" applyAlignment="1">
      <alignment vertical="center"/>
    </xf>
    <xf numFmtId="170" fontId="18" fillId="0" borderId="12" xfId="0" applyNumberFormat="1" applyFont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15" fillId="0" borderId="35" xfId="0" applyFont="1" applyBorder="1" applyAlignment="1">
      <alignment horizontal="right" vertical="center" indent="1"/>
    </xf>
    <xf numFmtId="0" fontId="15" fillId="0" borderId="36" xfId="0" applyFont="1" applyBorder="1" applyAlignment="1">
      <alignment horizontal="right" vertical="center" indent="1"/>
    </xf>
    <xf numFmtId="0" fontId="14" fillId="0" borderId="37" xfId="0" applyFont="1" applyBorder="1" applyAlignment="1">
      <alignment horizontal="right" vertical="center" indent="1"/>
    </xf>
    <xf numFmtId="0" fontId="2" fillId="0" borderId="22" xfId="0" applyFont="1" applyBorder="1" applyAlignment="1">
      <alignment horizontal="right" vertical="center" wrapText="1"/>
    </xf>
    <xf numFmtId="0" fontId="9" fillId="8" borderId="2" xfId="0" applyFont="1" applyFill="1" applyBorder="1" applyAlignment="1">
      <alignment horizontal="left" vertical="center" wrapText="1"/>
    </xf>
    <xf numFmtId="1" fontId="22" fillId="8" borderId="2" xfId="0" applyNumberFormat="1" applyFont="1" applyFill="1" applyBorder="1" applyAlignment="1">
      <alignment vertical="center"/>
    </xf>
    <xf numFmtId="4" fontId="22" fillId="8" borderId="2" xfId="0" applyNumberFormat="1" applyFont="1" applyFill="1" applyBorder="1" applyAlignment="1">
      <alignment vertical="center"/>
    </xf>
    <xf numFmtId="170" fontId="22" fillId="8" borderId="2" xfId="0" applyNumberFormat="1" applyFont="1" applyFill="1" applyBorder="1" applyAlignment="1">
      <alignment vertical="center"/>
    </xf>
    <xf numFmtId="165" fontId="22" fillId="8" borderId="4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00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zoomScale="82" zoomScaleNormal="82" zoomScaleSheetLayoutView="80" workbookViewId="0">
      <selection activeCell="C11" sqref="C11:G11"/>
    </sheetView>
  </sheetViews>
  <sheetFormatPr defaultRowHeight="12.75"/>
  <cols>
    <col min="1" max="1" width="44.28515625" customWidth="1"/>
    <col min="2" max="2" width="22.85546875" customWidth="1"/>
    <col min="3" max="3" width="12" customWidth="1"/>
    <col min="4" max="4" width="14.140625" customWidth="1"/>
    <col min="5" max="5" width="13.7109375" customWidth="1"/>
    <col min="6" max="6" width="12.140625" customWidth="1"/>
    <col min="7" max="7" width="16" customWidth="1"/>
    <col min="8" max="8" width="0" hidden="1" customWidth="1"/>
    <col min="9" max="9" width="13.85546875" customWidth="1"/>
    <col min="10" max="10" width="12.42578125" customWidth="1"/>
    <col min="11" max="11" width="13.42578125" customWidth="1"/>
    <col min="12" max="12" width="12" customWidth="1"/>
  </cols>
  <sheetData>
    <row r="1" spans="1:12" ht="48.75" thickBot="1">
      <c r="A1" s="26" t="s">
        <v>1</v>
      </c>
      <c r="B1" s="26" t="s">
        <v>43</v>
      </c>
      <c r="C1" s="27" t="s">
        <v>6</v>
      </c>
      <c r="D1" s="27" t="s">
        <v>7</v>
      </c>
      <c r="E1" s="27" t="s">
        <v>8</v>
      </c>
      <c r="F1" s="27" t="s">
        <v>9</v>
      </c>
      <c r="G1" s="28" t="s">
        <v>10</v>
      </c>
      <c r="H1" s="5"/>
      <c r="I1" s="75" t="s">
        <v>2</v>
      </c>
      <c r="J1" s="29" t="s">
        <v>3</v>
      </c>
      <c r="K1" s="29" t="s">
        <v>4</v>
      </c>
      <c r="L1" s="29" t="s">
        <v>5</v>
      </c>
    </row>
    <row r="2" spans="1:12" ht="30" customHeight="1" thickBot="1">
      <c r="A2" s="84" t="s">
        <v>17</v>
      </c>
      <c r="B2" s="199"/>
      <c r="C2" s="30"/>
      <c r="D2" s="30"/>
      <c r="E2" s="30"/>
      <c r="F2" s="30"/>
      <c r="G2" s="30"/>
      <c r="H2" s="57"/>
      <c r="I2" s="31"/>
      <c r="J2" s="31"/>
      <c r="K2" s="31"/>
      <c r="L2" s="62"/>
    </row>
    <row r="3" spans="1:12" ht="30" customHeight="1" thickBot="1">
      <c r="A3" s="85" t="s">
        <v>18</v>
      </c>
      <c r="B3" s="200"/>
      <c r="C3" s="86"/>
      <c r="D3" s="86"/>
      <c r="E3" s="86"/>
      <c r="F3" s="86"/>
      <c r="G3" s="86"/>
      <c r="H3" s="86"/>
      <c r="I3" s="87"/>
      <c r="J3" s="86"/>
      <c r="K3" s="86"/>
      <c r="L3" s="195"/>
    </row>
    <row r="4" spans="1:12" ht="30" customHeight="1">
      <c r="A4" s="168" t="s">
        <v>13</v>
      </c>
      <c r="B4" s="168">
        <v>273.18</v>
      </c>
      <c r="C4" s="169">
        <v>53</v>
      </c>
      <c r="D4" s="170">
        <v>10491.566000000001</v>
      </c>
      <c r="E4" s="171">
        <v>687922</v>
      </c>
      <c r="F4" s="172">
        <v>0.13333333</v>
      </c>
      <c r="G4" s="173">
        <f t="shared" ref="G4:G11" si="0">SUM(E4*F4)</f>
        <v>91722.931040259995</v>
      </c>
      <c r="H4" s="174"/>
      <c r="I4" s="175">
        <v>74133.331000000006</v>
      </c>
      <c r="J4" s="176">
        <v>0</v>
      </c>
      <c r="K4" s="177">
        <f t="shared" ref="K4:K9" si="1">SUM(G4-I4)</f>
        <v>17589.600040259989</v>
      </c>
      <c r="L4" s="177">
        <f t="shared" ref="L4:L11" si="2">SUM(G4-I4)</f>
        <v>17589.600040259989</v>
      </c>
    </row>
    <row r="5" spans="1:12" ht="30" customHeight="1">
      <c r="A5" s="178" t="s">
        <v>14</v>
      </c>
      <c r="B5" s="178">
        <v>273.16000000000003</v>
      </c>
      <c r="C5" s="179">
        <v>53</v>
      </c>
      <c r="D5" s="180">
        <v>847.13199999999995</v>
      </c>
      <c r="E5" s="180">
        <v>51694</v>
      </c>
      <c r="F5" s="181">
        <v>0.13333</v>
      </c>
      <c r="G5" s="173">
        <f t="shared" si="0"/>
        <v>6892.3610200000003</v>
      </c>
      <c r="H5" s="174"/>
      <c r="I5" s="182">
        <v>5986.25</v>
      </c>
      <c r="J5" s="183">
        <v>0</v>
      </c>
      <c r="K5" s="177">
        <f t="shared" si="1"/>
        <v>906.11102000000028</v>
      </c>
      <c r="L5" s="177">
        <f t="shared" si="2"/>
        <v>906.11102000000028</v>
      </c>
    </row>
    <row r="6" spans="1:12" ht="30" customHeight="1">
      <c r="A6" s="184" t="s">
        <v>20</v>
      </c>
      <c r="B6" s="178">
        <v>273.16000000000003</v>
      </c>
      <c r="C6" s="185">
        <v>53</v>
      </c>
      <c r="D6" s="180">
        <v>817.49300000000005</v>
      </c>
      <c r="E6" s="180">
        <v>50178</v>
      </c>
      <c r="F6" s="181">
        <v>0.16666</v>
      </c>
      <c r="G6" s="173">
        <f t="shared" si="0"/>
        <v>8362.6654799999997</v>
      </c>
      <c r="H6" s="174"/>
      <c r="I6" s="182">
        <v>7224.8779999999997</v>
      </c>
      <c r="J6" s="183">
        <v>0</v>
      </c>
      <c r="K6" s="177">
        <f t="shared" si="1"/>
        <v>1137.78748</v>
      </c>
      <c r="L6" s="177">
        <f t="shared" si="2"/>
        <v>1137.78748</v>
      </c>
    </row>
    <row r="7" spans="1:12" ht="30" customHeight="1">
      <c r="A7" s="184" t="s">
        <v>21</v>
      </c>
      <c r="B7" s="178">
        <v>273.16000000000003</v>
      </c>
      <c r="C7" s="185">
        <v>53</v>
      </c>
      <c r="D7" s="180">
        <v>29.188600000000001</v>
      </c>
      <c r="E7" s="180">
        <v>1516</v>
      </c>
      <c r="F7" s="181">
        <v>8.3330000000000001E-2</v>
      </c>
      <c r="G7" s="173">
        <f t="shared" si="0"/>
        <v>126.32828000000001</v>
      </c>
      <c r="H7" s="174"/>
      <c r="I7" s="182">
        <v>128.91200000000001</v>
      </c>
      <c r="J7" s="183">
        <v>0</v>
      </c>
      <c r="K7" s="177">
        <f t="shared" si="1"/>
        <v>-2.5837199999999996</v>
      </c>
      <c r="L7" s="177">
        <f t="shared" si="2"/>
        <v>-2.5837199999999996</v>
      </c>
    </row>
    <row r="8" spans="1:12" ht="30" customHeight="1">
      <c r="A8" s="186" t="s">
        <v>22</v>
      </c>
      <c r="B8" s="178">
        <v>273.16000000000003</v>
      </c>
      <c r="C8" s="185">
        <v>53</v>
      </c>
      <c r="D8" s="180">
        <v>817.94299999999998</v>
      </c>
      <c r="E8" s="180">
        <v>50178</v>
      </c>
      <c r="F8" s="181">
        <v>8.3333000000000004E-2</v>
      </c>
      <c r="G8" s="173">
        <f t="shared" si="0"/>
        <v>4181.4832740000002</v>
      </c>
      <c r="H8" s="174"/>
      <c r="I8" s="182">
        <v>3612.569</v>
      </c>
      <c r="J8" s="183">
        <v>0</v>
      </c>
      <c r="K8" s="177">
        <f t="shared" si="1"/>
        <v>568.9142740000002</v>
      </c>
      <c r="L8" s="177">
        <f t="shared" si="2"/>
        <v>568.9142740000002</v>
      </c>
    </row>
    <row r="9" spans="1:12" ht="25.5">
      <c r="A9" s="186" t="s">
        <v>23</v>
      </c>
      <c r="B9" s="178">
        <v>273.16000000000003</v>
      </c>
      <c r="C9" s="185">
        <v>53</v>
      </c>
      <c r="D9" s="180">
        <v>16.358000000000001</v>
      </c>
      <c r="E9" s="180">
        <v>6021.36</v>
      </c>
      <c r="F9" s="181">
        <v>0.16666</v>
      </c>
      <c r="G9" s="173">
        <f t="shared" si="0"/>
        <v>1003.5198575999999</v>
      </c>
      <c r="H9" s="174"/>
      <c r="I9" s="182">
        <v>144.494</v>
      </c>
      <c r="J9" s="183">
        <v>0</v>
      </c>
      <c r="K9" s="177">
        <f t="shared" si="1"/>
        <v>859.02585759999988</v>
      </c>
      <c r="L9" s="177">
        <f t="shared" si="2"/>
        <v>859.02585759999988</v>
      </c>
    </row>
    <row r="10" spans="1:12" ht="25.5">
      <c r="A10" s="186" t="s">
        <v>24</v>
      </c>
      <c r="B10" s="209"/>
      <c r="C10" s="185">
        <v>0</v>
      </c>
      <c r="D10" s="180">
        <v>0</v>
      </c>
      <c r="E10" s="180">
        <f>SUM(C10*D10)</f>
        <v>0</v>
      </c>
      <c r="F10" s="181">
        <v>0</v>
      </c>
      <c r="G10" s="173">
        <f t="shared" si="0"/>
        <v>0</v>
      </c>
      <c r="H10" s="174"/>
      <c r="I10" s="182">
        <v>0</v>
      </c>
      <c r="J10" s="177">
        <f>SUM(G10-I10)</f>
        <v>0</v>
      </c>
      <c r="K10" s="177">
        <v>0</v>
      </c>
      <c r="L10" s="177">
        <f t="shared" si="2"/>
        <v>0</v>
      </c>
    </row>
    <row r="11" spans="1:12" ht="39" thickBot="1">
      <c r="A11" s="186" t="s">
        <v>25</v>
      </c>
      <c r="B11" s="178">
        <v>273.16000000000003</v>
      </c>
      <c r="C11" s="210">
        <v>53</v>
      </c>
      <c r="D11" s="211">
        <f>SUM(E11/C11)</f>
        <v>946.75471698113211</v>
      </c>
      <c r="E11" s="211">
        <v>50178</v>
      </c>
      <c r="F11" s="212">
        <v>4.1666000000000002E-2</v>
      </c>
      <c r="G11" s="213">
        <f t="shared" si="0"/>
        <v>2090.7165479999999</v>
      </c>
      <c r="H11" s="174"/>
      <c r="I11" s="182">
        <v>1806.2629999999999</v>
      </c>
      <c r="J11" s="177">
        <f>SUM(G11-I11)</f>
        <v>284.45354799999996</v>
      </c>
      <c r="K11" s="183">
        <v>0</v>
      </c>
      <c r="L11" s="177">
        <f t="shared" si="2"/>
        <v>284.45354799999996</v>
      </c>
    </row>
    <row r="12" spans="1:12" ht="30" customHeight="1" thickBot="1">
      <c r="A12" s="187" t="s">
        <v>31</v>
      </c>
      <c r="B12" s="187"/>
      <c r="C12" s="188">
        <v>53</v>
      </c>
      <c r="D12" s="189">
        <f>SUM(E12/C12)</f>
        <v>16937.497358490567</v>
      </c>
      <c r="E12" s="190">
        <f>SUM(E4:E11)</f>
        <v>897687.36</v>
      </c>
      <c r="F12" s="191">
        <f>SUM(G12/E12)</f>
        <v>0.12741630393443434</v>
      </c>
      <c r="G12" s="196">
        <f>SUM(G4:G11)</f>
        <v>114380.00549985998</v>
      </c>
      <c r="H12" s="192"/>
      <c r="I12" s="193">
        <f>SUM(I4:I11)</f>
        <v>93036.697000000015</v>
      </c>
      <c r="J12" s="194">
        <f>SUM(J4:J11)</f>
        <v>284.45354799999996</v>
      </c>
      <c r="K12" s="194">
        <f>SUM(K4:K11)</f>
        <v>21058.85495185999</v>
      </c>
      <c r="L12" s="189">
        <f>SUM(L4:L11)</f>
        <v>21343.308499859992</v>
      </c>
    </row>
    <row r="13" spans="1:12" ht="30" customHeight="1" thickBot="1">
      <c r="A13" s="88" t="s">
        <v>42</v>
      </c>
      <c r="B13" s="201"/>
      <c r="C13" s="89"/>
      <c r="D13" s="90"/>
      <c r="E13" s="91"/>
      <c r="F13" s="92"/>
      <c r="G13" s="93"/>
      <c r="H13" s="94"/>
      <c r="I13" s="95"/>
      <c r="J13" s="96"/>
      <c r="K13" s="97"/>
      <c r="L13" s="98"/>
    </row>
    <row r="14" spans="1:12" ht="48.75" thickBot="1">
      <c r="A14" s="138" t="s">
        <v>1</v>
      </c>
      <c r="B14" s="138"/>
      <c r="C14" s="139" t="s">
        <v>11</v>
      </c>
      <c r="D14" s="139" t="s">
        <v>12</v>
      </c>
      <c r="E14" s="139" t="s">
        <v>26</v>
      </c>
      <c r="F14" s="139" t="s">
        <v>27</v>
      </c>
      <c r="G14" s="140" t="s">
        <v>28</v>
      </c>
      <c r="H14" s="141"/>
      <c r="I14" s="142" t="s">
        <v>2</v>
      </c>
      <c r="J14" s="139" t="s">
        <v>3</v>
      </c>
      <c r="K14" s="139" t="s">
        <v>4</v>
      </c>
      <c r="L14" s="139" t="s">
        <v>5</v>
      </c>
    </row>
    <row r="15" spans="1:12" ht="30" customHeight="1">
      <c r="A15" s="143" t="s">
        <v>29</v>
      </c>
      <c r="B15" s="143">
        <v>273.18</v>
      </c>
      <c r="C15" s="144">
        <v>53</v>
      </c>
      <c r="D15" s="145">
        <f>SUM(E15/C15)</f>
        <v>12979.66037735849</v>
      </c>
      <c r="E15" s="146">
        <v>687922</v>
      </c>
      <c r="F15" s="147">
        <v>3.3333000000000002E-2</v>
      </c>
      <c r="G15" s="148">
        <f>SUM(E15*F15)</f>
        <v>22930.504026000002</v>
      </c>
      <c r="H15" s="149"/>
      <c r="I15" s="150">
        <v>18533.148000000001</v>
      </c>
      <c r="J15" s="151">
        <v>0</v>
      </c>
      <c r="K15" s="152">
        <f>SUM(G15-I15)</f>
        <v>4397.3560260000013</v>
      </c>
      <c r="L15" s="152">
        <f>SUM(G15-I15)</f>
        <v>4397.3560260000013</v>
      </c>
    </row>
    <row r="16" spans="1:12" ht="30" customHeight="1" thickBot="1">
      <c r="A16" s="153" t="s">
        <v>30</v>
      </c>
      <c r="B16" s="153">
        <v>273.16000000000003</v>
      </c>
      <c r="C16" s="154">
        <v>53</v>
      </c>
      <c r="D16" s="155">
        <v>1665.075</v>
      </c>
      <c r="E16" s="155">
        <v>101872</v>
      </c>
      <c r="F16" s="156">
        <v>3.3333000000000002E-2</v>
      </c>
      <c r="G16" s="148">
        <f>SUM(E16*F16)</f>
        <v>3395.699376</v>
      </c>
      <c r="H16" s="149"/>
      <c r="I16" s="157">
        <v>2941.6039999999998</v>
      </c>
      <c r="J16" s="158">
        <v>0</v>
      </c>
      <c r="K16" s="152">
        <f>SUM(G16-I16)</f>
        <v>454.09537600000021</v>
      </c>
      <c r="L16" s="152">
        <f>SUM(G16-I16)</f>
        <v>454.09537600000021</v>
      </c>
    </row>
    <row r="17" spans="1:12" ht="30" customHeight="1" thickBot="1">
      <c r="A17" s="159" t="s">
        <v>32</v>
      </c>
      <c r="B17" s="159"/>
      <c r="C17" s="160">
        <v>53</v>
      </c>
      <c r="D17" s="161">
        <f>SUM(E17/C17)</f>
        <v>14902.773584905661</v>
      </c>
      <c r="E17" s="162">
        <f>SUM(E15:E16)+C17</f>
        <v>789847</v>
      </c>
      <c r="F17" s="163">
        <f>SUM(G17/E17)</f>
        <v>3.3330763302259807E-2</v>
      </c>
      <c r="G17" s="164">
        <f>SUM(G15:G16)</f>
        <v>26326.203402000003</v>
      </c>
      <c r="H17" s="165"/>
      <c r="I17" s="166">
        <f>SUM(I15:I16)</f>
        <v>21474.752</v>
      </c>
      <c r="J17" s="167">
        <f>SUM(J15:J16)</f>
        <v>0</v>
      </c>
      <c r="K17" s="167">
        <f>SUM(K15:K16)</f>
        <v>4851.4514020000015</v>
      </c>
      <c r="L17" s="161">
        <f>SUM(L15:L16)</f>
        <v>4851.4514020000015</v>
      </c>
    </row>
    <row r="18" spans="1:12" ht="24" customHeight="1" thickBot="1">
      <c r="A18" s="50"/>
      <c r="B18" s="50"/>
      <c r="C18" s="18"/>
      <c r="D18" s="19"/>
      <c r="E18" s="32"/>
      <c r="F18" s="33"/>
      <c r="G18" s="34"/>
      <c r="H18" s="2"/>
      <c r="I18" s="77"/>
      <c r="J18" s="36"/>
      <c r="K18" s="36"/>
      <c r="L18" s="19"/>
    </row>
    <row r="19" spans="1:12" ht="48.75" thickBot="1">
      <c r="A19" s="51"/>
      <c r="B19" s="208" t="s">
        <v>43</v>
      </c>
      <c r="C19" s="27" t="s">
        <v>6</v>
      </c>
      <c r="D19" s="27" t="s">
        <v>7</v>
      </c>
      <c r="E19" s="27" t="s">
        <v>34</v>
      </c>
      <c r="F19" s="27" t="s">
        <v>9</v>
      </c>
      <c r="G19" s="28" t="s">
        <v>35</v>
      </c>
      <c r="H19" s="2"/>
      <c r="I19" s="75" t="s">
        <v>2</v>
      </c>
      <c r="J19" s="29" t="s">
        <v>3</v>
      </c>
      <c r="K19" s="29" t="s">
        <v>4</v>
      </c>
      <c r="L19" s="29" t="s">
        <v>5</v>
      </c>
    </row>
    <row r="20" spans="1:12" ht="30" customHeight="1" thickBot="1">
      <c r="A20" s="70" t="s">
        <v>33</v>
      </c>
      <c r="B20" s="70"/>
      <c r="C20" s="41">
        <v>53</v>
      </c>
      <c r="D20" s="43">
        <f>SUM(E20/C20)</f>
        <v>16937.497358490567</v>
      </c>
      <c r="E20" s="42">
        <f>SUM(E12)</f>
        <v>897687.36</v>
      </c>
      <c r="F20" s="74">
        <f>SUM(G20/E20)</f>
        <v>0.15674299892321086</v>
      </c>
      <c r="G20" s="45">
        <f>SUM(G12+G17)</f>
        <v>140706.20890185999</v>
      </c>
      <c r="H20" s="71"/>
      <c r="I20" s="82">
        <f>SUM(I12+I17)</f>
        <v>114511.44900000002</v>
      </c>
      <c r="J20" s="44">
        <f>SUM(J12+J17)</f>
        <v>284.45354799999996</v>
      </c>
      <c r="K20" s="44">
        <f>SUM(K12+K17)</f>
        <v>25910.306353859993</v>
      </c>
      <c r="L20" s="44">
        <f>SUM(L12+L17)</f>
        <v>26194.759901859994</v>
      </c>
    </row>
    <row r="21" spans="1:12" ht="30" customHeight="1" thickBot="1">
      <c r="A21" s="63"/>
      <c r="B21" s="202"/>
      <c r="C21" s="64"/>
      <c r="D21" s="65"/>
      <c r="E21" s="66"/>
      <c r="F21" s="67"/>
      <c r="G21" s="67"/>
      <c r="H21" s="58"/>
      <c r="I21" s="68"/>
      <c r="J21" s="68"/>
      <c r="K21" s="68"/>
      <c r="L21" s="68"/>
    </row>
    <row r="22" spans="1:12" ht="48.75" thickBot="1">
      <c r="A22" s="26" t="s">
        <v>1</v>
      </c>
      <c r="B22" s="26"/>
      <c r="C22" s="27" t="s">
        <v>6</v>
      </c>
      <c r="D22" s="27" t="s">
        <v>7</v>
      </c>
      <c r="E22" s="27" t="s">
        <v>8</v>
      </c>
      <c r="F22" s="27" t="s">
        <v>9</v>
      </c>
      <c r="G22" s="28" t="s">
        <v>10</v>
      </c>
      <c r="H22" s="69"/>
      <c r="I22" s="75" t="s">
        <v>2</v>
      </c>
      <c r="J22" s="29" t="s">
        <v>3</v>
      </c>
      <c r="K22" s="29" t="s">
        <v>4</v>
      </c>
      <c r="L22" s="29" t="s">
        <v>5</v>
      </c>
    </row>
    <row r="23" spans="1:12" ht="30" customHeight="1" thickBot="1">
      <c r="A23" s="99" t="s">
        <v>19</v>
      </c>
      <c r="B23" s="203"/>
      <c r="C23" s="100"/>
      <c r="D23" s="100"/>
      <c r="E23" s="100"/>
      <c r="F23" s="100"/>
      <c r="G23" s="100"/>
      <c r="H23" s="100"/>
      <c r="I23" s="101"/>
      <c r="J23" s="100"/>
      <c r="K23" s="100"/>
      <c r="L23" s="102"/>
    </row>
    <row r="24" spans="1:12" ht="30" customHeight="1" thickBot="1">
      <c r="A24" s="72" t="s">
        <v>18</v>
      </c>
      <c r="B24" s="204"/>
      <c r="C24" s="6"/>
      <c r="D24" s="6"/>
      <c r="E24" s="2"/>
      <c r="F24" s="6"/>
      <c r="G24" s="2"/>
      <c r="H24" s="6"/>
      <c r="I24" s="79"/>
      <c r="J24" s="6"/>
      <c r="K24" s="2"/>
      <c r="L24" s="73"/>
    </row>
    <row r="25" spans="1:12" ht="30" customHeight="1">
      <c r="A25" s="103" t="s">
        <v>13</v>
      </c>
      <c r="B25" s="103">
        <v>273.18</v>
      </c>
      <c r="C25" s="104">
        <v>687922</v>
      </c>
      <c r="D25" s="105">
        <v>1</v>
      </c>
      <c r="E25" s="106">
        <f t="shared" ref="E25:E30" si="3">SUM(C25*D25)</f>
        <v>687922</v>
      </c>
      <c r="F25" s="107">
        <v>3.3333000000000002E-2</v>
      </c>
      <c r="G25" s="108">
        <f t="shared" ref="G25:G30" si="4">SUM(E25*F25)</f>
        <v>22930.504026000002</v>
      </c>
      <c r="H25" s="109"/>
      <c r="I25" s="110">
        <v>18533.148000000001</v>
      </c>
      <c r="J25" s="111">
        <v>0</v>
      </c>
      <c r="K25" s="111">
        <f t="shared" ref="K25:K30" si="5">SUM(G25-I25)</f>
        <v>4397.3560260000013</v>
      </c>
      <c r="L25" s="111">
        <f t="shared" ref="L25:L30" si="6">SUM(G25-I25)</f>
        <v>4397.3560260000013</v>
      </c>
    </row>
    <row r="26" spans="1:12" ht="30" customHeight="1">
      <c r="A26" s="112" t="s">
        <v>14</v>
      </c>
      <c r="B26" s="112">
        <v>273.16000000000003</v>
      </c>
      <c r="C26" s="113">
        <v>51694</v>
      </c>
      <c r="D26" s="114">
        <v>1</v>
      </c>
      <c r="E26" s="114">
        <f t="shared" si="3"/>
        <v>51694</v>
      </c>
      <c r="F26" s="115">
        <v>1.6666E-2</v>
      </c>
      <c r="G26" s="116">
        <f t="shared" si="4"/>
        <v>861.53220399999998</v>
      </c>
      <c r="H26" s="117"/>
      <c r="I26" s="118">
        <v>748.27</v>
      </c>
      <c r="J26" s="119">
        <v>0</v>
      </c>
      <c r="K26" s="120">
        <f t="shared" si="5"/>
        <v>113.262204</v>
      </c>
      <c r="L26" s="120">
        <f t="shared" si="6"/>
        <v>113.262204</v>
      </c>
    </row>
    <row r="27" spans="1:12" ht="30" customHeight="1">
      <c r="A27" s="121" t="s">
        <v>15</v>
      </c>
      <c r="B27" s="121">
        <v>273.16000000000003</v>
      </c>
      <c r="C27" s="122">
        <v>21334</v>
      </c>
      <c r="D27" s="114">
        <v>1</v>
      </c>
      <c r="E27" s="114">
        <f t="shared" si="3"/>
        <v>21334</v>
      </c>
      <c r="F27" s="123">
        <v>3.3329999999999999E-2</v>
      </c>
      <c r="G27" s="116">
        <f t="shared" si="4"/>
        <v>711.06222000000002</v>
      </c>
      <c r="H27" s="124"/>
      <c r="I27" s="118">
        <v>581.60900000000004</v>
      </c>
      <c r="J27" s="125">
        <v>0</v>
      </c>
      <c r="K27" s="120">
        <f t="shared" si="5"/>
        <v>129.45321999999999</v>
      </c>
      <c r="L27" s="120">
        <f t="shared" si="6"/>
        <v>129.45321999999999</v>
      </c>
    </row>
    <row r="28" spans="1:12" ht="30" customHeight="1">
      <c r="A28" s="121" t="s">
        <v>16</v>
      </c>
      <c r="B28" s="121">
        <v>273.16000000000003</v>
      </c>
      <c r="C28" s="113">
        <v>8272</v>
      </c>
      <c r="D28" s="114">
        <v>1</v>
      </c>
      <c r="E28" s="114">
        <f t="shared" si="3"/>
        <v>8272</v>
      </c>
      <c r="F28" s="123">
        <v>3.3329999999999999E-2</v>
      </c>
      <c r="G28" s="116">
        <f t="shared" si="4"/>
        <v>275.70576</v>
      </c>
      <c r="H28" s="126"/>
      <c r="I28" s="118">
        <v>270.20600000000002</v>
      </c>
      <c r="J28" s="125">
        <v>0</v>
      </c>
      <c r="K28" s="120">
        <f t="shared" si="5"/>
        <v>5.4997599999999807</v>
      </c>
      <c r="L28" s="120">
        <f t="shared" si="6"/>
        <v>5.4997599999999807</v>
      </c>
    </row>
    <row r="29" spans="1:12" ht="30" customHeight="1">
      <c r="A29" s="127" t="s">
        <v>39</v>
      </c>
      <c r="B29" s="127">
        <v>273.16000000000003</v>
      </c>
      <c r="C29" s="113">
        <v>50178</v>
      </c>
      <c r="D29" s="114">
        <v>1</v>
      </c>
      <c r="E29" s="114">
        <f t="shared" si="3"/>
        <v>50178</v>
      </c>
      <c r="F29" s="115">
        <v>1.66666E-2</v>
      </c>
      <c r="G29" s="116">
        <f t="shared" si="4"/>
        <v>836.29665480000006</v>
      </c>
      <c r="H29" s="117"/>
      <c r="I29" s="118">
        <v>722.51400000000001</v>
      </c>
      <c r="J29" s="119">
        <v>0</v>
      </c>
      <c r="K29" s="120">
        <f t="shared" si="5"/>
        <v>113.78265480000005</v>
      </c>
      <c r="L29" s="120">
        <f t="shared" si="6"/>
        <v>113.78265480000005</v>
      </c>
    </row>
    <row r="30" spans="1:12" ht="30" customHeight="1" thickBot="1">
      <c r="A30" s="128" t="s">
        <v>40</v>
      </c>
      <c r="B30" s="128">
        <v>273.16000000000003</v>
      </c>
      <c r="C30" s="113">
        <v>1516</v>
      </c>
      <c r="D30" s="114">
        <v>1</v>
      </c>
      <c r="E30" s="114">
        <f t="shared" si="3"/>
        <v>1516</v>
      </c>
      <c r="F30" s="129">
        <v>1.6666E-2</v>
      </c>
      <c r="G30" s="116">
        <f t="shared" si="4"/>
        <v>25.265656</v>
      </c>
      <c r="H30" s="117"/>
      <c r="I30" s="118">
        <v>25.782</v>
      </c>
      <c r="J30" s="119">
        <v>0</v>
      </c>
      <c r="K30" s="120">
        <f t="shared" si="5"/>
        <v>-0.51634400000000014</v>
      </c>
      <c r="L30" s="120">
        <f t="shared" si="6"/>
        <v>-0.51634400000000014</v>
      </c>
    </row>
    <row r="31" spans="1:12" ht="30" customHeight="1" thickBot="1">
      <c r="A31" s="130" t="s">
        <v>41</v>
      </c>
      <c r="B31" s="130"/>
      <c r="C31" s="131">
        <f>SUM(C25)</f>
        <v>687922</v>
      </c>
      <c r="D31" s="197">
        <f>SUM(E31/C31)</f>
        <v>1.1933271504618257</v>
      </c>
      <c r="E31" s="132">
        <f>SUM(E25:E30)</f>
        <v>820916</v>
      </c>
      <c r="F31" s="133">
        <f>SUM(G31/E31)</f>
        <v>3.1233849164591751E-2</v>
      </c>
      <c r="G31" s="134">
        <f>SUM(G25:G30)</f>
        <v>25640.366520800002</v>
      </c>
      <c r="H31" s="117"/>
      <c r="I31" s="135">
        <f>SUM(I25:I30)</f>
        <v>20881.528999999999</v>
      </c>
      <c r="J31" s="136">
        <f>SUM(J25:J30)</f>
        <v>0</v>
      </c>
      <c r="K31" s="136">
        <f>SUM(K25:K30)</f>
        <v>4758.8375208000016</v>
      </c>
      <c r="L31" s="137">
        <f>SUM(L25:L30)</f>
        <v>4758.8375208000016</v>
      </c>
    </row>
    <row r="32" spans="1:12" ht="24" customHeight="1">
      <c r="A32" s="52"/>
      <c r="B32" s="52"/>
      <c r="C32" s="53"/>
      <c r="D32" s="37"/>
      <c r="E32" s="38"/>
      <c r="F32" s="39"/>
      <c r="G32" s="40"/>
      <c r="H32" s="2"/>
      <c r="I32" s="76"/>
      <c r="J32" s="46"/>
      <c r="K32" s="46"/>
      <c r="L32" s="54"/>
    </row>
    <row r="33" spans="1:12" ht="30" customHeight="1" thickBot="1">
      <c r="A33" s="55" t="s">
        <v>37</v>
      </c>
      <c r="B33" s="55"/>
      <c r="C33" s="56"/>
      <c r="D33" s="35"/>
      <c r="E33" s="35"/>
      <c r="F33" s="35"/>
      <c r="G33" s="35"/>
      <c r="H33" s="35"/>
      <c r="I33" s="78"/>
      <c r="J33" s="35"/>
      <c r="K33" s="35"/>
      <c r="L33" s="35"/>
    </row>
    <row r="34" spans="1:12" ht="30" customHeight="1">
      <c r="A34" s="59" t="s">
        <v>0</v>
      </c>
      <c r="B34" s="205"/>
      <c r="C34" s="11">
        <v>53</v>
      </c>
      <c r="D34" s="13"/>
      <c r="E34" s="12">
        <f>SUM(E12)</f>
        <v>897687.36</v>
      </c>
      <c r="F34" s="13"/>
      <c r="G34" s="12">
        <f>SUM(G20)</f>
        <v>140706.20890185999</v>
      </c>
      <c r="H34" s="15"/>
      <c r="I34" s="80">
        <f>SUM(I20)</f>
        <v>114511.44900000002</v>
      </c>
      <c r="J34" s="23">
        <f>SUM(J20)</f>
        <v>284.45354799999996</v>
      </c>
      <c r="K34" s="23">
        <f>SUM(K20)</f>
        <v>25910.306353859993</v>
      </c>
      <c r="L34" s="20">
        <f>SUM(L20)</f>
        <v>26194.759901859994</v>
      </c>
    </row>
    <row r="35" spans="1:12" ht="30" customHeight="1" thickBot="1">
      <c r="A35" s="60" t="s">
        <v>36</v>
      </c>
      <c r="B35" s="206"/>
      <c r="C35" s="8">
        <f>SUM(C31)</f>
        <v>687922</v>
      </c>
      <c r="D35" s="14"/>
      <c r="E35" s="9">
        <f>SUM(E31)</f>
        <v>820916</v>
      </c>
      <c r="F35" s="14"/>
      <c r="G35" s="10">
        <f>SUM(G31)</f>
        <v>25640.366520800002</v>
      </c>
      <c r="H35" s="16"/>
      <c r="I35" s="81">
        <f>SUM(I31)</f>
        <v>20881.528999999999</v>
      </c>
      <c r="J35" s="25">
        <f>SUM(J31)</f>
        <v>0</v>
      </c>
      <c r="K35" s="25">
        <f>SUM(K31)</f>
        <v>4758.8375208000016</v>
      </c>
      <c r="L35" s="21">
        <f>SUM(L31)</f>
        <v>4758.8375208000016</v>
      </c>
    </row>
    <row r="36" spans="1:12" ht="30" customHeight="1" thickTop="1" thickBot="1">
      <c r="A36" s="61" t="s">
        <v>38</v>
      </c>
      <c r="B36" s="207"/>
      <c r="C36" s="49">
        <f>SUM(C34:C35)</f>
        <v>687975</v>
      </c>
      <c r="D36" s="198">
        <f>SUM(E36/C36)</f>
        <v>2.498060772557142</v>
      </c>
      <c r="E36" s="47">
        <f>SUM(E34:E35)</f>
        <v>1718603.3599999999</v>
      </c>
      <c r="F36" s="48">
        <f>SUM(G36/E36)</f>
        <v>9.6791720122472003E-2</v>
      </c>
      <c r="G36" s="47">
        <f>SUM(G34:G35)</f>
        <v>166346.57542265998</v>
      </c>
      <c r="H36" s="17"/>
      <c r="I36" s="83">
        <f>SUM(I34:I35)</f>
        <v>135392.97800000003</v>
      </c>
      <c r="J36" s="24">
        <f>SUM(J34:J35)</f>
        <v>284.45354799999996</v>
      </c>
      <c r="K36" s="24">
        <f>SUM(K34:K35)</f>
        <v>30669.143874659996</v>
      </c>
      <c r="L36" s="22">
        <f>SUM(L34:L35)</f>
        <v>30953.597422659994</v>
      </c>
    </row>
    <row r="37" spans="1:12" ht="13.5" thickTop="1">
      <c r="A37" s="2"/>
      <c r="B37" s="2"/>
      <c r="C37" s="4"/>
      <c r="D37" s="2"/>
      <c r="E37" s="2"/>
      <c r="F37" s="2"/>
      <c r="G37" s="2"/>
    </row>
    <row r="38" spans="1:12">
      <c r="A38" s="7"/>
      <c r="B38" s="7"/>
      <c r="C38" s="4"/>
      <c r="D38" s="2"/>
      <c r="E38" s="3"/>
      <c r="F38" s="2"/>
      <c r="G38" s="3"/>
    </row>
    <row r="47" spans="1:12">
      <c r="E47" s="1"/>
    </row>
  </sheetData>
  <phoneticPr fontId="0" type="noConversion"/>
  <pageMargins left="0.4" right="0.37" top="0.75" bottom="0.75" header="0.47" footer="0.55000000000000004"/>
  <pageSetup scale="8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rowBreaks count="1" manualBreakCount="1">
    <brk id="20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#0492 Burden</vt:lpstr>
      <vt:lpstr>'#0492 Burden'!Print_Area</vt:lpstr>
    </vt:vector>
  </TitlesOfParts>
  <Company>USDA 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Tonini</dc:creator>
  <cp:lastModifiedBy>rgreene</cp:lastModifiedBy>
  <cp:lastPrinted>2011-05-27T13:00:37Z</cp:lastPrinted>
  <dcterms:created xsi:type="dcterms:W3CDTF">1998-06-30T13:37:28Z</dcterms:created>
  <dcterms:modified xsi:type="dcterms:W3CDTF">2011-05-27T13:16:30Z</dcterms:modified>
</cp:coreProperties>
</file>