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21" windowWidth="15225" windowHeight="8895" activeTab="0"/>
  </bookViews>
  <sheets>
    <sheet name="#0055 Reporting" sheetId="1" r:id="rId1"/>
    <sheet name="#0055 Recordkeeping" sheetId="2" r:id="rId2"/>
    <sheet name="#0055 BURDEN SUMMARY" sheetId="3" r:id="rId3"/>
  </sheets>
  <definedNames>
    <definedName name="_xlnm.Print_Area" localSheetId="1">'#0055 Recordkeeping'!$A$1:$K$24</definedName>
    <definedName name="_xlnm.Print_Titles" localSheetId="1">'#0055 Recordkeeping'!$1:$2</definedName>
    <definedName name="_xlnm.Print_Titles" localSheetId="0">'#0055 Reporting'!$1:$2</definedName>
  </definedNames>
  <calcPr fullCalcOnLoad="1"/>
</workbook>
</file>

<file path=xl/comments3.xml><?xml version="1.0" encoding="utf-8"?>
<comments xmlns="http://schemas.openxmlformats.org/spreadsheetml/2006/main">
  <authors>
    <author>rgreene</author>
  </authors>
  <commentList>
    <comment ref="B4" authorId="0">
      <text>
        <r>
          <rPr>
            <b/>
            <sz val="10"/>
            <rFont val="Tahoma"/>
            <family val="2"/>
          </rPr>
          <t>rgreene:</t>
        </r>
        <r>
          <rPr>
            <sz val="10"/>
            <rFont val="Tahoma"/>
            <family val="2"/>
          </rPr>
          <t xml:space="preserve">
I opted to zero out c-d  not necessary it's double counting </t>
        </r>
      </text>
    </comment>
  </commentList>
</comments>
</file>

<file path=xl/sharedStrings.xml><?xml version="1.0" encoding="utf-8"?>
<sst xmlns="http://schemas.openxmlformats.org/spreadsheetml/2006/main" count="283" uniqueCount="200">
  <si>
    <t>Title</t>
  </si>
  <si>
    <t>(A)</t>
  </si>
  <si>
    <t>(B)</t>
  </si>
  <si>
    <t>(D)</t>
  </si>
  <si>
    <t>(E)</t>
  </si>
  <si>
    <t>(F)</t>
  </si>
  <si>
    <t>(G)</t>
  </si>
  <si>
    <t>(H)</t>
  </si>
  <si>
    <t>STATE AGENCY BURDEN</t>
  </si>
  <si>
    <t>SPONSOR/INSTITUTION LEVEL</t>
  </si>
  <si>
    <t>226.15(e)(3)</t>
  </si>
  <si>
    <t>226.23(h)(6)</t>
  </si>
  <si>
    <t>SPONSOR/INSTITUTION BURDEN</t>
  </si>
  <si>
    <t>State Agency Burden</t>
  </si>
  <si>
    <t>Sponsor/Institution Burden</t>
  </si>
  <si>
    <t>Total Recordkeeping Burden</t>
  </si>
  <si>
    <t>226.10(d) 226.15(e)</t>
  </si>
  <si>
    <t xml:space="preserve"> </t>
  </si>
  <si>
    <t>Previously Approved</t>
  </si>
  <si>
    <t>Total Difference</t>
  </si>
  <si>
    <t>Summary of Recordkeeping Burden</t>
  </si>
  <si>
    <t>STATE AGENCY LEVEL</t>
  </si>
  <si>
    <t>Section of Regulation</t>
  </si>
  <si>
    <t>Estimated # Respondents</t>
  </si>
  <si>
    <t>Total Annual Responses (Col. DxE)</t>
  </si>
  <si>
    <t>Estimated Avg. # of Hours Per Response</t>
  </si>
  <si>
    <t>Estimated Total Hours (Col. FxG)</t>
  </si>
  <si>
    <t>Due to Program Change</t>
  </si>
  <si>
    <t>Estimated Total Hours                                 (Col. FxG)</t>
  </si>
  <si>
    <t>Due to an Adjustment</t>
  </si>
  <si>
    <t>Federal/State agreement</t>
  </si>
  <si>
    <t>226.6(b)</t>
  </si>
  <si>
    <t>226.6(c)</t>
  </si>
  <si>
    <t>226.6(d)(3)</t>
  </si>
  <si>
    <t>226.6(f)(2)</t>
  </si>
  <si>
    <t xml:space="preserve">Require management plans </t>
  </si>
  <si>
    <t>226.6(f)(5)</t>
  </si>
  <si>
    <t>226.6(f)(7)</t>
  </si>
  <si>
    <t>226.6(f)(9)</t>
  </si>
  <si>
    <t>226.6 (g)</t>
  </si>
  <si>
    <t>226.6 (h)</t>
  </si>
  <si>
    <t>226.6 ( i )</t>
  </si>
  <si>
    <t>226.6 ( j )</t>
  </si>
  <si>
    <t>Ensure procurement compliance</t>
  </si>
  <si>
    <t>226.6 ( k )</t>
  </si>
  <si>
    <t>226.6 ( m )</t>
  </si>
  <si>
    <t>226.6(m)(5)</t>
  </si>
  <si>
    <t>226.6 (n)</t>
  </si>
  <si>
    <t>Investigate irregularities</t>
  </si>
  <si>
    <t>226.6 (p)</t>
  </si>
  <si>
    <t>226.7 (c)</t>
  </si>
  <si>
    <t>226.7 (k)</t>
  </si>
  <si>
    <t>Process claims</t>
  </si>
  <si>
    <t>226.8 (a)</t>
  </si>
  <si>
    <t>Establish audits funds priorities</t>
  </si>
  <si>
    <t>226.9 (a)</t>
  </si>
  <si>
    <t>226.10 (a)</t>
  </si>
  <si>
    <t>226.10 (b)</t>
  </si>
  <si>
    <t>226.10 (e)</t>
  </si>
  <si>
    <t>226.23(l)</t>
  </si>
  <si>
    <t>226.23(m)</t>
  </si>
  <si>
    <t>Property management</t>
  </si>
  <si>
    <t>TOTAL STATE AGENCY BURDEN</t>
  </si>
  <si>
    <t>226.6(c)(1)(2)</t>
  </si>
  <si>
    <t>226.6 (f) (10)</t>
  </si>
  <si>
    <t>226.6 (1)</t>
  </si>
  <si>
    <t>226.13 (b)</t>
  </si>
  <si>
    <t>226.16 (d)</t>
  </si>
  <si>
    <t>FACILITY LEVEL</t>
  </si>
  <si>
    <t>HOUSEHOLD LEVEL</t>
  </si>
  <si>
    <t>226.23 (e)</t>
  </si>
  <si>
    <t>Free and reduced price eligibility</t>
  </si>
  <si>
    <t>226.23 (e)(1)</t>
  </si>
  <si>
    <t>HOUSEHOLD BURDEN TOTALS</t>
  </si>
  <si>
    <t>Facility Burden</t>
  </si>
  <si>
    <t>Household Burden</t>
  </si>
  <si>
    <t>Total Reporting Burden</t>
  </si>
  <si>
    <t>SA submits request for letter of credit</t>
  </si>
  <si>
    <t>226.6(d)(1) &amp; (e)</t>
  </si>
  <si>
    <t>SA informs institutions of free and reduced proce policy and provide copy of income standards</t>
  </si>
  <si>
    <t>SAs adminstering CACFP provide listing of eligible schools to soponsoring organizations</t>
  </si>
  <si>
    <t>SAs administering CACFP provide census data to sponsoring organizations</t>
  </si>
  <si>
    <t>SA annually notifies each eligible nonparticipating institution of the availability of the program</t>
  </si>
  <si>
    <t>Establish procedures for start ups, advances, and recovery of over-payments</t>
  </si>
  <si>
    <t>Corrective action on claims prior to January 1</t>
  </si>
  <si>
    <t>Institutions submit documentation suficient to determine that each at-risk afterschool care center meets program eligibility or area eligibility requirements.</t>
  </si>
  <si>
    <t>Sponsoring organizations submit tier 1 and 2 enrollment information to Sas</t>
  </si>
  <si>
    <t>Sponsoring organizations collect and report meals by category to SA each month</t>
  </si>
  <si>
    <t>226.16 (g) &amp; (h)</t>
  </si>
  <si>
    <t>Sponsoring organization disburses advances and program payments within 5 days of receipt from SA</t>
  </si>
  <si>
    <t>Free and reduced price meal requirements</t>
  </si>
  <si>
    <t>FACILITY BURDEN TOTALS</t>
  </si>
  <si>
    <t>226.15(e)(2) &amp; 226.16(e)(3)</t>
  </si>
  <si>
    <t>SPONSOR/INSTITUTION BURDEN TOTALS</t>
  </si>
  <si>
    <t>SUMMARY OF REPORTING BURDEN</t>
  </si>
  <si>
    <t>Responses Per Respondent</t>
  </si>
  <si>
    <t>Total Annual Responses  (Col. DxE)</t>
  </si>
  <si>
    <t>Estimated Total Hours   (Col. FxG)</t>
  </si>
  <si>
    <t>226.13 (b)(3)(i) thru (ii)</t>
  </si>
  <si>
    <t>Estimated # Recordkeepers</t>
  </si>
  <si>
    <t>TOTAL BURDEN FOR #0584-0055</t>
  </si>
  <si>
    <t>Per Recordkeeper</t>
  </si>
  <si>
    <t>Total Annual Records                                 (Col. DxE)</t>
  </si>
  <si>
    <t>Estimated Avg. # of Hours Per Record</t>
  </si>
  <si>
    <t>Notice of serious deficiency to participating institutions</t>
  </si>
  <si>
    <t>Submit copies of serious deficiency notices to FNSRO</t>
  </si>
  <si>
    <t>Provide FNSRO the required information of each day care home provider terminated for cause</t>
  </si>
  <si>
    <t>Submit copy disqualification notice and supportive documentation to FNSRO</t>
  </si>
  <si>
    <t>Establish licensing/compliance review procedures for child care centers, day care homes, outside-school hours care centers and adult day centers</t>
  </si>
  <si>
    <t>Establish alternate procedures for review of institutions for which licensing or approval is not available</t>
  </si>
  <si>
    <t>SA does not request</t>
  </si>
  <si>
    <t>226.6(d)(3)  (vii)(D)</t>
  </si>
  <si>
    <t>Provide day care home sponsors a listing of State-funded programs, participation in which by a parent or child will qualify a meal served to a child in a tier II home for the tier I rate of reimbursement.</t>
  </si>
  <si>
    <t>226.6(f)(1)(ii)</t>
  </si>
  <si>
    <t>No longer required</t>
  </si>
  <si>
    <t>226.6(f)(1)(vii)</t>
  </si>
  <si>
    <t>Provide day home sponsoring organizations a list of elementary schools in which at least one-half of the children enrolled receive f/rp meals</t>
  </si>
  <si>
    <t>226.6(f)(1)   (vii)(D)</t>
  </si>
  <si>
    <t xml:space="preserve">Provide day care home sponsoring organizations a listing of State-funded programs that qualify participants in Tier II homes for Tier I reimbursement </t>
  </si>
  <si>
    <t>226.6(f)(1)   (vii)(E)</t>
  </si>
  <si>
    <t>Submit to SNAP SA list of providers receiving Tier I benefits based on SNAP participation</t>
  </si>
  <si>
    <t>226.6(f)(1) (ix)(A)</t>
  </si>
  <si>
    <t>226.6(f)(3)(iii)</t>
  </si>
  <si>
    <t>Provide census data to day care home sponsoring organizations</t>
  </si>
  <si>
    <t>Provide all institutions a copy
of the income standards to be used by
institutions for determining the eligibility
of participants for free and reduced-
price meals under the Program</t>
  </si>
  <si>
    <t>Incorrect reg cite</t>
  </si>
  <si>
    <t>Provide at-risk-afterschool care centers and sponsoring organizations the list of schools in which one-half of children enrolled are eligible for f/rp meals</t>
  </si>
  <si>
    <t>Submit to State commodity distribution agency list of institutions receiving commodities by June 1</t>
  </si>
  <si>
    <t>Develop standard contract for use between instiutions and food service management companies</t>
  </si>
  <si>
    <t>Establish/revise appeal procedures</t>
  </si>
  <si>
    <t>226.6(k)(4)(i)</t>
  </si>
  <si>
    <t>Annually submit admin review (appeal) procedures to all institutions</t>
  </si>
  <si>
    <t>226.6(k)(4)(ii)</t>
  </si>
  <si>
    <t>Establish/revise admin review (appeal) procedures for day care home providers</t>
  </si>
  <si>
    <t>Provide technical and supervisory assistance to institutions</t>
  </si>
  <si>
    <t xml:space="preserve">Revise/edit household contact procedures </t>
  </si>
  <si>
    <t>Develop/revise and provide sponsoring organization agreement between sponsor and facilities</t>
  </si>
  <si>
    <t>Revise/edit Financial Management System</t>
  </si>
  <si>
    <t>Submit to FNSRO a written plan for correcting serious deficiencies noted in Management Evaluation/Audit</t>
  </si>
  <si>
    <t>226.7(d)</t>
  </si>
  <si>
    <t>Enter into a written agreement with the party requestioning children's free and reduced price eligibility information.</t>
  </si>
  <si>
    <t>Obtain written consent from the child's parents or guardians prior to use or disclosure if using or disclosing information in ways not permitted by statute</t>
  </si>
  <si>
    <t>Notify institution of disallowed claim and demand repayment</t>
  </si>
  <si>
    <t>Assign rates of reimbursement for all institutions not less than annually</t>
  </si>
  <si>
    <t>Provide advance payments to those institutions electing to receive payments</t>
  </si>
  <si>
    <t>Audits shall be conducted in accordance with A-133 and 7 CFR part 3052</t>
  </si>
  <si>
    <t>Obtain written consent from the child's parents or guardians prior to use or disclose if using or disclosing information in ways not permitted by statute</t>
  </si>
  <si>
    <t>Submit documentation to demonstrate that child care centers, outside-school-hours care centers, at-risk afterschool care centers, day care homes, and adult day care centers are in compliance with licensing/approval criteria.</t>
  </si>
  <si>
    <t>226.6 (d)-(e) and    226.6(f)(1)(vi)</t>
  </si>
  <si>
    <t>Not a requirement</t>
  </si>
  <si>
    <t>226.6(f)(1)(iii)</t>
  </si>
  <si>
    <t>Incorect reg cite</t>
  </si>
  <si>
    <t>Submit verification that all facilities have adhered to Program training requirements</t>
  </si>
  <si>
    <t>226.10 and    226.15(i)</t>
  </si>
  <si>
    <t>Report to SA number of meals claimed for reimbursement</t>
  </si>
  <si>
    <t>incorrect reg cite and requirement</t>
  </si>
  <si>
    <t>Establish reimbursement rates for Tier 2 providers with income-eligible children</t>
  </si>
  <si>
    <t>check</t>
  </si>
  <si>
    <t>226.15(b)</t>
  </si>
  <si>
    <t>New institutions submit application for participation</t>
  </si>
  <si>
    <t>Participating institutions submit documentation required for renewal</t>
  </si>
  <si>
    <t>Enter into a written agreement with the party requesting children's free and reduced price eligibility information.</t>
  </si>
  <si>
    <t xml:space="preserve">226.11(c); 226.17(b)(9)  and 226.17a(p)      </t>
  </si>
  <si>
    <t>Submit daily meal count records to sponsoring organizations monthly</t>
  </si>
  <si>
    <t>Day care home providers submit daily meal counts to sponsors monthly</t>
  </si>
  <si>
    <t>Households of children enrolled in tier II  day care homes complete free and reduced price application</t>
  </si>
  <si>
    <t>Option, not a requirement</t>
  </si>
  <si>
    <t>Provide written consent prior to use or disclosure of information not permitted by statute.</t>
  </si>
  <si>
    <t>Collect and maintain on file CACFP agreements, records received from applicant and participating institutions and documentation of administrative review and Program assistance activities, results, and corrective actions.</t>
  </si>
  <si>
    <t>226.6(c)            (8)(ii)</t>
  </si>
  <si>
    <t>Maintain a State agency list that includes a synopsis of information concerning seriously deficient institutions and providers terminated
for cause in that State</t>
  </si>
  <si>
    <t xml:space="preserve">Collect and maintain for a period of 3 years and the current year Program applications, enrollment documents, income eligibility forms, attendance records, menus, meal counts, invoices and receipts, claims for reimbursement,  licenses,  administrative and operating costs records, training documentation, and any other records required by the SA.  </t>
  </si>
  <si>
    <t>Maintain documentation used to classify homes as Tier 1</t>
  </si>
  <si>
    <t>Maintain information to verify homes that qualify as Tier 1 based on provider's income.</t>
  </si>
  <si>
    <t>optional</t>
  </si>
  <si>
    <t>226.15(e)   226.17(c)    226.17a(o)  226.18(g)   226.19(c)     226.19a(c)</t>
  </si>
  <si>
    <t>Collect and maintain for a period of 3 years and the current year Program applications, enrollment documents, income eligibility forms, attendance records, menus, meal counts, invoices and receipts, claims for reimbursement,  licenses,  administrative and operating costs records, training documentation, and any other records required by the SA.</t>
  </si>
  <si>
    <t>FACILITY BURDEN</t>
  </si>
  <si>
    <t>226.3(c)</t>
  </si>
  <si>
    <t>Notify institution of approval or disapproval of application within 30 days of receipt of a complete application</t>
  </si>
  <si>
    <t>Notice of serious deficiency (decision to disapprove new application or renew existing agreement) to institution</t>
  </si>
  <si>
    <t xml:space="preserve">226.6(c)(8)      (C)(ii)   </t>
  </si>
  <si>
    <t>Inquire into preference for commodities for new institutions</t>
  </si>
  <si>
    <t>Submit admin review procedures when applicable action taken</t>
  </si>
  <si>
    <t>226.6(l)</t>
  </si>
  <si>
    <t>226.7 (h), (i) &amp; (j)</t>
  </si>
  <si>
    <t>226.8 (b) - ( c)</t>
  </si>
  <si>
    <t>Establish procedues to monitor and reconcile advance payments</t>
  </si>
  <si>
    <t>226.10(e)</t>
  </si>
  <si>
    <t>Final Claim for Reimbursement postmarked and/or submitted to the State agency not later than 60 days following the last day of the full month covered by the claim.</t>
  </si>
  <si>
    <t>Sponsoring organizations must provide a copy of the serious deficiency notice to the SA</t>
  </si>
  <si>
    <t>Submit current eligibility information on enrolled participants to be used to calculate  reimbursement rate</t>
  </si>
  <si>
    <t xml:space="preserve">Participate in reviews </t>
  </si>
  <si>
    <t>Sponsoring organization supervisory responsibilities (pre-approval visits, training, reviews, etc.)</t>
  </si>
  <si>
    <t>Sponsoring organizations collect free and reduced price applications from enrolled children in tier 2 that are not provider's own at least once a year and maintain eligibility determination of each child.</t>
  </si>
  <si>
    <t>Enrollment documentation shall be updated annually, signed by a parent or legal guardian, and include information on child's normal days &amp; hours of care and the meals normally received while in care</t>
  </si>
  <si>
    <t>226.13 (d)(1) thru (3) &amp; 226.18 (e)</t>
  </si>
  <si>
    <r>
      <t>Submit to FNS a quarterly Financial
Status Report (</t>
    </r>
    <r>
      <rPr>
        <b/>
        <u val="single"/>
        <sz val="8"/>
        <color indexed="12"/>
        <rFont val="Arial"/>
        <family val="2"/>
      </rPr>
      <t>SF-425</t>
    </r>
    <r>
      <rPr>
        <b/>
        <sz val="8"/>
        <color indexed="12"/>
        <rFont val="Arial"/>
        <family val="2"/>
      </rPr>
      <t>,</t>
    </r>
    <r>
      <rPr>
        <b/>
        <sz val="8"/>
        <color indexed="8"/>
        <rFont val="Arial"/>
        <family val="2"/>
      </rPr>
      <t xml:space="preserve"> formerly FNS-269) on the use of Program funds</t>
    </r>
  </si>
  <si>
    <t>BURDEN CONTAINED UNDER OMB #0348-0061</t>
  </si>
  <si>
    <r>
      <t xml:space="preserve">Submit </t>
    </r>
    <r>
      <rPr>
        <b/>
        <u val="single"/>
        <sz val="8"/>
        <color indexed="12"/>
        <rFont val="Arial"/>
        <family val="2"/>
      </rPr>
      <t>FNS 44</t>
    </r>
    <r>
      <rPr>
        <b/>
        <sz val="8"/>
        <color indexed="8"/>
        <rFont val="Arial"/>
        <family val="2"/>
      </rPr>
      <t xml:space="preserve">, Report of the CACFP, to FNS 30 and 90 days following the month being reported  </t>
    </r>
    <r>
      <rPr>
        <b/>
        <sz val="8"/>
        <color indexed="10"/>
        <rFont val="Arial"/>
        <family val="2"/>
      </rPr>
      <t>(current burden contained in 0584-0078)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</si>
</sst>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
    <numFmt numFmtId="168" formatCode="_(* #,##0.000_);_(* \(#,##0.000\);_(* &quot;-&quot;??_);_(@_)"/>
    <numFmt numFmtId="169" formatCode="#,##0.0"/>
    <numFmt numFmtId="170" formatCode="#,##0.000_);\(#,##0.000\)"/>
    <numFmt numFmtId="171" formatCode="#,##0.000000_);\(#,##0.000000\)"/>
    <numFmt numFmtId="172" formatCode="_(* #,##0.000_);_(* \(#,##0.000\);_(* &quot;-&quot;???_);_(@_)"/>
    <numFmt numFmtId="173" formatCode="#,##0.000000"/>
    <numFmt numFmtId="174" formatCode="&quot;Yes&quot;;&quot;Yes&quot;;&quot;No&quot;"/>
    <numFmt numFmtId="175" formatCode="&quot;True&quot;;&quot;True&quot;;&quot;False&quot;"/>
    <numFmt numFmtId="176" formatCode="&quot;On&quot;;&quot;On&quot;;&quot;Off&quot;"/>
    <numFmt numFmtId="177" formatCode="[$€-2]\ #,##0.00_);[Red]\([$€-2]\ #,##0.00\)"/>
  </numFmts>
  <fonts count="67">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8"/>
      <color indexed="8"/>
      <name val="Arial"/>
      <family val="2"/>
    </font>
    <font>
      <sz val="10"/>
      <color indexed="8"/>
      <name val="Arial"/>
      <family val="2"/>
    </font>
    <font>
      <b/>
      <sz val="8"/>
      <color indexed="8"/>
      <name val="Arial"/>
      <family val="2"/>
    </font>
    <font>
      <b/>
      <sz val="9"/>
      <color indexed="8"/>
      <name val="Arial"/>
      <family val="2"/>
    </font>
    <font>
      <b/>
      <sz val="9"/>
      <name val="Arial"/>
      <family val="2"/>
    </font>
    <font>
      <sz val="8"/>
      <name val="Arial"/>
      <family val="0"/>
    </font>
    <font>
      <b/>
      <sz val="10"/>
      <color indexed="8"/>
      <name val="Arial"/>
      <family val="2"/>
    </font>
    <font>
      <sz val="8"/>
      <color indexed="47"/>
      <name val="Arial"/>
      <family val="2"/>
    </font>
    <font>
      <sz val="9"/>
      <color indexed="8"/>
      <name val="Arial"/>
      <family val="2"/>
    </font>
    <font>
      <sz val="9"/>
      <name val="Arial"/>
      <family val="2"/>
    </font>
    <font>
      <b/>
      <sz val="8"/>
      <name val="Arial"/>
      <family val="2"/>
    </font>
    <font>
      <b/>
      <u val="single"/>
      <sz val="8"/>
      <color indexed="12"/>
      <name val="Arial"/>
      <family val="2"/>
    </font>
    <font>
      <b/>
      <sz val="8"/>
      <color indexed="12"/>
      <name val="Arial"/>
      <family val="2"/>
    </font>
    <font>
      <sz val="10"/>
      <name val="Tahoma"/>
      <family val="2"/>
    </font>
    <font>
      <b/>
      <sz val="10"/>
      <name val="Tahoma"/>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30"/>
      <name val="Arial"/>
      <family val="2"/>
    </font>
    <font>
      <b/>
      <sz val="8"/>
      <color indexed="10"/>
      <name val="Arial"/>
      <family val="2"/>
    </font>
    <font>
      <sz val="8"/>
      <color indexed="10"/>
      <name val="Arial"/>
      <family val="2"/>
    </font>
    <font>
      <b/>
      <sz val="9"/>
      <color indexed="10"/>
      <name val="Arial"/>
      <family val="2"/>
    </font>
    <font>
      <sz val="9"/>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8"/>
      <color rgb="FFFF0000"/>
      <name val="Arial"/>
      <family val="2"/>
    </font>
    <font>
      <sz val="8"/>
      <color rgb="FFFF0000"/>
      <name val="Arial"/>
      <family val="2"/>
    </font>
    <font>
      <b/>
      <sz val="9"/>
      <color rgb="FFFF0000"/>
      <name val="Arial"/>
      <family val="2"/>
    </font>
    <font>
      <sz val="9"/>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ck"/>
      <right>
        <color indexed="63"/>
      </right>
      <top>
        <color indexed="63"/>
      </top>
      <bottom>
        <color indexed="63"/>
      </bottom>
    </border>
    <border>
      <left>
        <color indexed="63"/>
      </left>
      <right>
        <color indexed="63"/>
      </right>
      <top style="medium"/>
      <bottom style="thin"/>
    </border>
    <border>
      <left style="thick"/>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style="thin"/>
      <bottom style="thin"/>
    </border>
    <border>
      <left style="thin"/>
      <right style="thick"/>
      <top style="thin"/>
      <bottom style="thin"/>
    </border>
    <border>
      <left style="medium"/>
      <right style="thin"/>
      <top style="medium"/>
      <bottom>
        <color indexed="63"/>
      </bottom>
    </border>
    <border>
      <left style="thin"/>
      <right style="thin"/>
      <top style="medium"/>
      <bottom>
        <color indexed="63"/>
      </bottom>
    </border>
    <border>
      <left style="thin"/>
      <right style="thick"/>
      <top style="medium"/>
      <bottom>
        <color indexed="63"/>
      </bottom>
    </border>
    <border>
      <left style="thick"/>
      <right>
        <color indexed="63"/>
      </right>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medium"/>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ck"/>
      <right style="thin"/>
      <top style="thin"/>
      <bottom style="thick"/>
    </border>
    <border>
      <left style="thin"/>
      <right style="thin"/>
      <top style="thin"/>
      <bottom style="thick"/>
    </border>
    <border>
      <left style="thick"/>
      <right style="thin"/>
      <top>
        <color indexed="63"/>
      </top>
      <bottom style="thin"/>
    </border>
    <border>
      <left style="thin"/>
      <right style="thin"/>
      <top>
        <color indexed="63"/>
      </top>
      <bottom style="thin"/>
    </border>
    <border>
      <left style="thick"/>
      <right style="thin"/>
      <top>
        <color indexed="63"/>
      </top>
      <bottom style="medium"/>
    </border>
    <border>
      <left style="thin"/>
      <right style="medium"/>
      <top>
        <color indexed="63"/>
      </top>
      <bottom style="medium"/>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thin"/>
      <right>
        <color indexed="63"/>
      </right>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medium"/>
    </border>
    <border>
      <left style="thick"/>
      <right style="thin"/>
      <top style="thin"/>
      <bottom style="medium"/>
    </border>
    <border>
      <left style="thin"/>
      <right style="thin"/>
      <top style="medium"/>
      <bottom style="thin"/>
    </border>
    <border>
      <left style="medium"/>
      <right style="thin"/>
      <top style="thin"/>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style="thin"/>
      <bottom>
        <color indexed="63"/>
      </bottom>
    </border>
    <border>
      <left style="medium"/>
      <right>
        <color indexed="63"/>
      </right>
      <top>
        <color indexed="63"/>
      </top>
      <bottom style="thin"/>
    </border>
    <border>
      <left style="thin"/>
      <right>
        <color indexed="63"/>
      </right>
      <top style="medium"/>
      <bottom style="medium"/>
    </border>
    <border>
      <left style="thick"/>
      <right>
        <color indexed="63"/>
      </right>
      <top style="medium"/>
      <bottom style="medium"/>
    </border>
    <border>
      <left style="thin"/>
      <right style="thick"/>
      <top style="thin"/>
      <bottom style="medium"/>
    </border>
    <border>
      <left style="thin"/>
      <right style="medium"/>
      <top>
        <color indexed="63"/>
      </top>
      <bottom style="thin"/>
    </border>
    <border>
      <left style="thin"/>
      <right style="medium"/>
      <top style="thin"/>
      <bottom style="thick"/>
    </border>
    <border>
      <left style="thin"/>
      <right>
        <color indexed="63"/>
      </right>
      <top style="thin"/>
      <bottom style="thick"/>
    </border>
    <border>
      <left style="medium"/>
      <right>
        <color indexed="63"/>
      </right>
      <top style="thick"/>
      <bottom style="medium"/>
    </border>
    <border>
      <left style="thin"/>
      <right>
        <color indexed="63"/>
      </right>
      <top style="medium"/>
      <bottom style="thin"/>
    </border>
    <border>
      <left>
        <color indexed="63"/>
      </left>
      <right>
        <color indexed="63"/>
      </right>
      <top>
        <color indexed="63"/>
      </top>
      <bottom style="thin"/>
    </border>
    <border>
      <left>
        <color indexed="63"/>
      </left>
      <right>
        <color indexed="63"/>
      </right>
      <top style="thin"/>
      <bottom style="thick"/>
    </border>
    <border>
      <left style="thin"/>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style="thick"/>
      <right style="thin"/>
      <top style="medium"/>
      <bottom style="thin"/>
    </border>
    <border>
      <left style="thin"/>
      <right style="thick"/>
      <top style="medium"/>
      <bottom style="thin"/>
    </border>
    <border>
      <left style="medium"/>
      <right style="thin"/>
      <top>
        <color indexed="63"/>
      </top>
      <bottom style="medium"/>
    </border>
    <border>
      <left style="thin"/>
      <right>
        <color indexed="63"/>
      </right>
      <top>
        <color indexed="63"/>
      </top>
      <bottom style="medium"/>
    </border>
    <border>
      <left style="thick"/>
      <right>
        <color indexed="63"/>
      </right>
      <top style="thin"/>
      <bottom style="thin"/>
    </border>
    <border>
      <left>
        <color indexed="63"/>
      </left>
      <right style="thick"/>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81">
    <xf numFmtId="0" fontId="0" fillId="0" borderId="0" xfId="0" applyAlignment="1">
      <alignment/>
    </xf>
    <xf numFmtId="0" fontId="0" fillId="0" borderId="0" xfId="0" applyBorder="1" applyAlignment="1">
      <alignment/>
    </xf>
    <xf numFmtId="0" fontId="0" fillId="0" borderId="10" xfId="0" applyBorder="1" applyAlignment="1">
      <alignment/>
    </xf>
    <xf numFmtId="164" fontId="6" fillId="0" borderId="11" xfId="0" applyNumberFormat="1" applyFont="1" applyBorder="1" applyAlignment="1">
      <alignment vertical="top"/>
    </xf>
    <xf numFmtId="164" fontId="6" fillId="33" borderId="11" xfId="0" applyNumberFormat="1" applyFont="1" applyFill="1" applyBorder="1" applyAlignment="1">
      <alignment vertical="top"/>
    </xf>
    <xf numFmtId="164" fontId="6" fillId="0" borderId="12" xfId="0" applyNumberFormat="1" applyFont="1" applyBorder="1" applyAlignment="1">
      <alignment vertical="top"/>
    </xf>
    <xf numFmtId="0" fontId="6" fillId="0" borderId="13" xfId="0" applyFont="1" applyBorder="1" applyAlignment="1">
      <alignment horizontal="center"/>
    </xf>
    <xf numFmtId="164" fontId="6" fillId="33" borderId="12" xfId="0" applyNumberFormat="1" applyFont="1" applyFill="1" applyBorder="1" applyAlignment="1">
      <alignment vertical="top"/>
    </xf>
    <xf numFmtId="0" fontId="6" fillId="0" borderId="13" xfId="0" applyFont="1" applyBorder="1" applyAlignment="1">
      <alignment/>
    </xf>
    <xf numFmtId="0" fontId="6" fillId="34" borderId="0" xfId="0" applyFont="1" applyFill="1" applyBorder="1" applyAlignment="1">
      <alignment/>
    </xf>
    <xf numFmtId="0" fontId="6" fillId="34" borderId="0" xfId="0" applyFont="1" applyFill="1" applyBorder="1" applyAlignment="1">
      <alignment horizontal="center"/>
    </xf>
    <xf numFmtId="3" fontId="6" fillId="34" borderId="0" xfId="0" applyNumberFormat="1" applyFont="1" applyFill="1" applyBorder="1" applyAlignment="1">
      <alignment vertical="top"/>
    </xf>
    <xf numFmtId="4" fontId="6" fillId="34" borderId="0" xfId="0" applyNumberFormat="1" applyFont="1" applyFill="1" applyBorder="1" applyAlignment="1">
      <alignment vertical="top"/>
    </xf>
    <xf numFmtId="164" fontId="6" fillId="34" borderId="0" xfId="0" applyNumberFormat="1" applyFont="1" applyFill="1" applyBorder="1" applyAlignment="1">
      <alignment vertical="top"/>
    </xf>
    <xf numFmtId="164" fontId="6" fillId="34" borderId="14" xfId="0" applyNumberFormat="1" applyFont="1" applyFill="1" applyBorder="1" applyAlignment="1">
      <alignment vertical="top"/>
    </xf>
    <xf numFmtId="164" fontId="6" fillId="34" borderId="11" xfId="0" applyNumberFormat="1" applyFont="1" applyFill="1" applyBorder="1" applyAlignment="1">
      <alignment vertical="top"/>
    </xf>
    <xf numFmtId="164" fontId="6" fillId="34" borderId="12" xfId="0" applyNumberFormat="1" applyFont="1" applyFill="1" applyBorder="1" applyAlignment="1">
      <alignment vertical="top"/>
    </xf>
    <xf numFmtId="3" fontId="6" fillId="34" borderId="0" xfId="0" applyNumberFormat="1" applyFont="1" applyFill="1" applyBorder="1" applyAlignment="1">
      <alignment/>
    </xf>
    <xf numFmtId="4" fontId="6" fillId="34" borderId="0" xfId="0" applyNumberFormat="1" applyFont="1" applyFill="1" applyBorder="1" applyAlignment="1">
      <alignment/>
    </xf>
    <xf numFmtId="164" fontId="6" fillId="34" borderId="0" xfId="0" applyNumberFormat="1" applyFont="1" applyFill="1" applyBorder="1" applyAlignment="1">
      <alignment/>
    </xf>
    <xf numFmtId="0" fontId="6" fillId="0" borderId="15" xfId="0" applyFont="1" applyFill="1" applyBorder="1" applyAlignment="1">
      <alignment horizontal="center"/>
    </xf>
    <xf numFmtId="3" fontId="6" fillId="0" borderId="15" xfId="0" applyNumberFormat="1" applyFont="1" applyFill="1" applyBorder="1" applyAlignment="1">
      <alignment vertical="top"/>
    </xf>
    <xf numFmtId="4" fontId="6" fillId="0" borderId="15" xfId="0" applyNumberFormat="1" applyFont="1" applyFill="1" applyBorder="1" applyAlignment="1">
      <alignment vertical="top"/>
    </xf>
    <xf numFmtId="164" fontId="6" fillId="0" borderId="15" xfId="0" applyNumberFormat="1" applyFont="1" applyFill="1" applyBorder="1" applyAlignment="1">
      <alignment vertical="top"/>
    </xf>
    <xf numFmtId="164" fontId="6" fillId="0" borderId="16" xfId="0" applyNumberFormat="1" applyFont="1" applyBorder="1" applyAlignment="1">
      <alignment vertical="top"/>
    </xf>
    <xf numFmtId="3" fontId="6" fillId="0" borderId="17" xfId="0" applyNumberFormat="1" applyFont="1" applyBorder="1" applyAlignment="1">
      <alignment/>
    </xf>
    <xf numFmtId="0" fontId="8" fillId="0" borderId="10" xfId="0" applyFont="1" applyBorder="1" applyAlignment="1">
      <alignment horizontal="center"/>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3" fontId="6" fillId="0" borderId="10" xfId="0" applyNumberFormat="1" applyFont="1" applyFill="1" applyBorder="1" applyAlignment="1">
      <alignment/>
    </xf>
    <xf numFmtId="4" fontId="6" fillId="0" borderId="10" xfId="0" applyNumberFormat="1" applyFont="1" applyFill="1" applyBorder="1" applyAlignment="1">
      <alignment/>
    </xf>
    <xf numFmtId="164" fontId="6" fillId="0" borderId="10" xfId="0" applyNumberFormat="1" applyFont="1" applyFill="1" applyBorder="1" applyAlignment="1">
      <alignment/>
    </xf>
    <xf numFmtId="164" fontId="6" fillId="0" borderId="10" xfId="0" applyNumberFormat="1" applyFont="1" applyFill="1" applyBorder="1" applyAlignment="1">
      <alignment vertical="top"/>
    </xf>
    <xf numFmtId="164" fontId="6" fillId="0" borderId="21" xfId="0" applyNumberFormat="1" applyFont="1" applyFill="1" applyBorder="1" applyAlignment="1">
      <alignment/>
    </xf>
    <xf numFmtId="164" fontId="6" fillId="0" borderId="17" xfId="0" applyNumberFormat="1" applyFont="1" applyBorder="1" applyAlignment="1">
      <alignment vertical="top"/>
    </xf>
    <xf numFmtId="164" fontId="6" fillId="33" borderId="19" xfId="0" applyNumberFormat="1" applyFont="1" applyFill="1" applyBorder="1" applyAlignment="1">
      <alignment vertical="top"/>
    </xf>
    <xf numFmtId="164" fontId="6" fillId="33" borderId="20" xfId="0" applyNumberFormat="1" applyFont="1" applyFill="1" applyBorder="1" applyAlignment="1">
      <alignment vertical="top"/>
    </xf>
    <xf numFmtId="0" fontId="8" fillId="0" borderId="22" xfId="0" applyFont="1" applyBorder="1" applyAlignment="1">
      <alignment horizontal="right" vertical="center"/>
    </xf>
    <xf numFmtId="0" fontId="8" fillId="0" borderId="23" xfId="0" applyFont="1" applyBorder="1" applyAlignment="1">
      <alignment horizontal="left"/>
    </xf>
    <xf numFmtId="0" fontId="8" fillId="0" borderId="17" xfId="0" applyFont="1" applyBorder="1" applyAlignment="1">
      <alignment horizontal="center"/>
    </xf>
    <xf numFmtId="4" fontId="6" fillId="0" borderId="17" xfId="0" applyNumberFormat="1" applyFont="1" applyBorder="1" applyAlignment="1">
      <alignment/>
    </xf>
    <xf numFmtId="164" fontId="6" fillId="0" borderId="17" xfId="0" applyNumberFormat="1" applyFont="1" applyBorder="1" applyAlignment="1">
      <alignment/>
    </xf>
    <xf numFmtId="164" fontId="6" fillId="0" borderId="24" xfId="0" applyNumberFormat="1" applyFont="1" applyBorder="1" applyAlignment="1">
      <alignment vertical="top"/>
    </xf>
    <xf numFmtId="164" fontId="6" fillId="0" borderId="19" xfId="0" applyNumberFormat="1" applyFont="1" applyBorder="1" applyAlignment="1">
      <alignment vertical="top"/>
    </xf>
    <xf numFmtId="0" fontId="6" fillId="0" borderId="19"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center"/>
    </xf>
    <xf numFmtId="0" fontId="6" fillId="0" borderId="19"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33" borderId="34" xfId="0" applyFont="1" applyFill="1" applyBorder="1" applyAlignment="1">
      <alignment/>
    </xf>
    <xf numFmtId="164" fontId="6" fillId="34" borderId="35" xfId="0" applyNumberFormat="1" applyFont="1" applyFill="1" applyBorder="1" applyAlignment="1">
      <alignment vertical="top"/>
    </xf>
    <xf numFmtId="164" fontId="6" fillId="33" borderId="34" xfId="0" applyNumberFormat="1" applyFont="1" applyFill="1" applyBorder="1" applyAlignment="1">
      <alignment vertical="top"/>
    </xf>
    <xf numFmtId="164" fontId="6" fillId="33" borderId="35" xfId="0" applyNumberFormat="1" applyFont="1" applyFill="1" applyBorder="1" applyAlignment="1">
      <alignment vertical="top"/>
    </xf>
    <xf numFmtId="164" fontId="13" fillId="33" borderId="35" xfId="0" applyNumberFormat="1" applyFont="1" applyFill="1" applyBorder="1" applyAlignment="1">
      <alignment vertical="top"/>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xf numFmtId="164" fontId="6" fillId="0" borderId="18" xfId="0" applyNumberFormat="1" applyFont="1" applyBorder="1" applyAlignment="1">
      <alignment vertical="center"/>
    </xf>
    <xf numFmtId="164" fontId="6" fillId="33" borderId="19" xfId="0" applyNumberFormat="1" applyFont="1" applyFill="1" applyBorder="1" applyAlignment="1">
      <alignment vertical="center"/>
    </xf>
    <xf numFmtId="164" fontId="6" fillId="0" borderId="20" xfId="0" applyNumberFormat="1" applyFont="1" applyBorder="1" applyAlignment="1">
      <alignment vertical="center"/>
    </xf>
    <xf numFmtId="164" fontId="6" fillId="33" borderId="37" xfId="0" applyNumberFormat="1" applyFont="1" applyFill="1" applyBorder="1" applyAlignment="1">
      <alignment vertical="center"/>
    </xf>
    <xf numFmtId="164" fontId="6" fillId="0" borderId="38" xfId="0" applyNumberFormat="1" applyFont="1" applyBorder="1" applyAlignment="1">
      <alignment vertical="center"/>
    </xf>
    <xf numFmtId="0" fontId="6" fillId="0" borderId="39" xfId="0" applyFont="1" applyBorder="1" applyAlignment="1">
      <alignment/>
    </xf>
    <xf numFmtId="0" fontId="12" fillId="0" borderId="15" xfId="0" applyFont="1" applyBorder="1" applyAlignment="1">
      <alignment horizontal="right" vertical="center"/>
    </xf>
    <xf numFmtId="164" fontId="6" fillId="0" borderId="40" xfId="0" applyNumberFormat="1" applyFont="1" applyBorder="1" applyAlignment="1">
      <alignment vertical="center"/>
    </xf>
    <xf numFmtId="164" fontId="6" fillId="33" borderId="41" xfId="0" applyNumberFormat="1" applyFont="1" applyFill="1" applyBorder="1" applyAlignment="1">
      <alignment vertical="center"/>
    </xf>
    <xf numFmtId="164" fontId="6" fillId="0" borderId="42" xfId="0" applyNumberFormat="1" applyFont="1" applyBorder="1" applyAlignment="1">
      <alignment vertical="center"/>
    </xf>
    <xf numFmtId="164" fontId="6" fillId="33" borderId="43" xfId="0" applyNumberFormat="1" applyFont="1" applyFill="1" applyBorder="1" applyAlignment="1">
      <alignment vertical="center"/>
    </xf>
    <xf numFmtId="164" fontId="14" fillId="0" borderId="44" xfId="0" applyNumberFormat="1" applyFont="1" applyBorder="1" applyAlignment="1">
      <alignment vertical="center"/>
    </xf>
    <xf numFmtId="164" fontId="14" fillId="0" borderId="25" xfId="0" applyNumberFormat="1" applyFont="1" applyBorder="1" applyAlignment="1">
      <alignment vertical="center"/>
    </xf>
    <xf numFmtId="164" fontId="14" fillId="33" borderId="25" xfId="0" applyNumberFormat="1" applyFont="1" applyFill="1" applyBorder="1" applyAlignment="1">
      <alignment vertical="center"/>
    </xf>
    <xf numFmtId="164" fontId="14" fillId="0" borderId="45" xfId="0" applyNumberFormat="1" applyFont="1" applyBorder="1" applyAlignment="1">
      <alignment vertical="center"/>
    </xf>
    <xf numFmtId="0" fontId="8" fillId="0" borderId="46" xfId="0" applyFont="1" applyBorder="1" applyAlignment="1">
      <alignment/>
    </xf>
    <xf numFmtId="0" fontId="6" fillId="34" borderId="14" xfId="0" applyFont="1" applyFill="1" applyBorder="1" applyAlignment="1">
      <alignment horizontal="center"/>
    </xf>
    <xf numFmtId="0" fontId="6" fillId="34" borderId="14" xfId="0" applyFont="1" applyFill="1" applyBorder="1" applyAlignment="1">
      <alignment/>
    </xf>
    <xf numFmtId="0" fontId="9" fillId="0" borderId="13" xfId="0" applyFont="1" applyFill="1" applyBorder="1" applyAlignment="1">
      <alignment/>
    </xf>
    <xf numFmtId="0" fontId="12" fillId="0" borderId="22" xfId="0" applyFont="1" applyFill="1" applyBorder="1" applyAlignment="1">
      <alignment horizontal="left"/>
    </xf>
    <xf numFmtId="3" fontId="6" fillId="0" borderId="47" xfId="0" applyNumberFormat="1" applyFont="1" applyBorder="1" applyAlignment="1">
      <alignment vertical="center"/>
    </xf>
    <xf numFmtId="165" fontId="6" fillId="0" borderId="48" xfId="0" applyNumberFormat="1" applyFont="1" applyBorder="1" applyAlignment="1">
      <alignment vertical="center"/>
    </xf>
    <xf numFmtId="3" fontId="8" fillId="0" borderId="48" xfId="0" applyNumberFormat="1" applyFont="1" applyBorder="1" applyAlignment="1">
      <alignment vertical="center"/>
    </xf>
    <xf numFmtId="166" fontId="6" fillId="0" borderId="48" xfId="0" applyNumberFormat="1" applyFont="1" applyBorder="1" applyAlignment="1">
      <alignment vertical="center"/>
    </xf>
    <xf numFmtId="164" fontId="8" fillId="0" borderId="49" xfId="0" applyNumberFormat="1" applyFont="1" applyBorder="1" applyAlignment="1">
      <alignment vertical="center"/>
    </xf>
    <xf numFmtId="164" fontId="6" fillId="0" borderId="50" xfId="0" applyNumberFormat="1" applyFont="1" applyBorder="1" applyAlignment="1">
      <alignment vertical="center"/>
    </xf>
    <xf numFmtId="164" fontId="6" fillId="0" borderId="48" xfId="0" applyNumberFormat="1" applyFont="1" applyBorder="1" applyAlignment="1">
      <alignment vertical="center"/>
    </xf>
    <xf numFmtId="164" fontId="6" fillId="33" borderId="48" xfId="0" applyNumberFormat="1" applyFont="1" applyFill="1" applyBorder="1" applyAlignment="1">
      <alignment vertical="center"/>
    </xf>
    <xf numFmtId="164" fontId="6" fillId="0" borderId="51" xfId="0" applyNumberFormat="1" applyFont="1" applyBorder="1" applyAlignment="1">
      <alignment vertical="center"/>
    </xf>
    <xf numFmtId="164" fontId="13" fillId="33" borderId="48" xfId="0" applyNumberFormat="1" applyFont="1" applyFill="1" applyBorder="1" applyAlignment="1">
      <alignment vertical="center"/>
    </xf>
    <xf numFmtId="0" fontId="8" fillId="0" borderId="13" xfId="0" applyFont="1" applyBorder="1" applyAlignment="1">
      <alignment vertical="center"/>
    </xf>
    <xf numFmtId="3" fontId="6" fillId="0" borderId="22" xfId="0" applyNumberFormat="1" applyFont="1" applyBorder="1" applyAlignment="1">
      <alignment/>
    </xf>
    <xf numFmtId="0" fontId="6" fillId="0" borderId="22" xfId="0" applyFont="1" applyBorder="1" applyAlignment="1">
      <alignment/>
    </xf>
    <xf numFmtId="0" fontId="7" fillId="0" borderId="22" xfId="0" applyFont="1" applyBorder="1" applyAlignment="1">
      <alignment/>
    </xf>
    <xf numFmtId="0" fontId="6" fillId="0" borderId="43" xfId="0" applyFont="1" applyBorder="1" applyAlignment="1">
      <alignment/>
    </xf>
    <xf numFmtId="167" fontId="6" fillId="0" borderId="52"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xf>
    <xf numFmtId="3" fontId="6" fillId="0" borderId="0" xfId="0" applyNumberFormat="1" applyFont="1" applyAlignment="1">
      <alignment/>
    </xf>
    <xf numFmtId="167" fontId="6" fillId="0" borderId="19" xfId="0" applyNumberFormat="1" applyFont="1" applyBorder="1" applyAlignment="1">
      <alignment/>
    </xf>
    <xf numFmtId="167" fontId="6" fillId="0" borderId="34" xfId="0" applyNumberFormat="1" applyFont="1" applyBorder="1" applyAlignment="1">
      <alignment/>
    </xf>
    <xf numFmtId="164" fontId="6" fillId="0" borderId="19" xfId="0" applyNumberFormat="1" applyFont="1" applyBorder="1" applyAlignment="1">
      <alignment/>
    </xf>
    <xf numFmtId="3" fontId="6" fillId="0" borderId="19" xfId="0" applyNumberFormat="1" applyFont="1" applyBorder="1" applyAlignment="1">
      <alignment/>
    </xf>
    <xf numFmtId="164" fontId="6" fillId="0" borderId="26" xfId="0" applyNumberFormat="1" applyFont="1" applyBorder="1" applyAlignment="1">
      <alignment/>
    </xf>
    <xf numFmtId="168" fontId="6" fillId="0" borderId="34" xfId="42" applyNumberFormat="1" applyFont="1" applyBorder="1" applyAlignment="1">
      <alignment/>
    </xf>
    <xf numFmtId="168" fontId="6" fillId="0" borderId="19" xfId="42" applyNumberFormat="1" applyFont="1" applyBorder="1" applyAlignment="1">
      <alignment/>
    </xf>
    <xf numFmtId="169" fontId="6" fillId="0" borderId="19" xfId="0" applyNumberFormat="1" applyFont="1" applyBorder="1" applyAlignment="1">
      <alignment/>
    </xf>
    <xf numFmtId="0" fontId="6" fillId="0" borderId="19" xfId="0" applyFont="1" applyBorder="1" applyAlignment="1">
      <alignment wrapText="1"/>
    </xf>
    <xf numFmtId="0" fontId="6" fillId="0" borderId="19" xfId="0" applyFont="1" applyBorder="1" applyAlignment="1">
      <alignment vertical="top" wrapText="1"/>
    </xf>
    <xf numFmtId="0" fontId="6" fillId="34" borderId="43" xfId="0" applyFont="1" applyFill="1" applyBorder="1" applyAlignment="1">
      <alignment/>
    </xf>
    <xf numFmtId="3" fontId="6" fillId="34" borderId="43" xfId="0" applyNumberFormat="1" applyFont="1" applyFill="1" applyBorder="1" applyAlignment="1">
      <alignment/>
    </xf>
    <xf numFmtId="167" fontId="6" fillId="34" borderId="52" xfId="0" applyNumberFormat="1" applyFont="1" applyFill="1" applyBorder="1" applyAlignment="1">
      <alignment/>
    </xf>
    <xf numFmtId="164" fontId="6" fillId="34" borderId="53" xfId="0" applyNumberFormat="1" applyFont="1" applyFill="1" applyBorder="1" applyAlignment="1">
      <alignment/>
    </xf>
    <xf numFmtId="164" fontId="6" fillId="34" borderId="43" xfId="0" applyNumberFormat="1" applyFont="1" applyFill="1" applyBorder="1" applyAlignment="1">
      <alignment/>
    </xf>
    <xf numFmtId="0" fontId="7" fillId="34" borderId="43" xfId="0" applyFont="1" applyFill="1" applyBorder="1" applyAlignment="1">
      <alignment/>
    </xf>
    <xf numFmtId="0" fontId="7" fillId="34" borderId="54" xfId="0" applyFont="1" applyFill="1" applyBorder="1" applyAlignment="1">
      <alignment/>
    </xf>
    <xf numFmtId="0" fontId="6" fillId="0" borderId="43" xfId="0" applyFont="1" applyBorder="1" applyAlignment="1">
      <alignment horizontal="left" wrapText="1"/>
    </xf>
    <xf numFmtId="0" fontId="6" fillId="0" borderId="43" xfId="0" applyFont="1" applyBorder="1" applyAlignment="1">
      <alignment horizontal="left"/>
    </xf>
    <xf numFmtId="0" fontId="6" fillId="0" borderId="43" xfId="0" applyFont="1" applyBorder="1" applyAlignment="1">
      <alignment wrapText="1"/>
    </xf>
    <xf numFmtId="168" fontId="6" fillId="0" borderId="26" xfId="0" applyNumberFormat="1" applyFont="1" applyBorder="1" applyAlignment="1">
      <alignment horizontal="right"/>
    </xf>
    <xf numFmtId="164" fontId="6" fillId="0" borderId="26" xfId="0" applyNumberFormat="1" applyFont="1" applyBorder="1" applyAlignment="1">
      <alignment horizontal="right"/>
    </xf>
    <xf numFmtId="3" fontId="6" fillId="0" borderId="19" xfId="0" applyNumberFormat="1" applyFont="1" applyBorder="1" applyAlignment="1">
      <alignment vertical="top" wrapText="1"/>
    </xf>
    <xf numFmtId="168" fontId="6" fillId="0" borderId="34" xfId="42" applyNumberFormat="1" applyFont="1" applyBorder="1" applyAlignment="1">
      <alignment vertical="top" wrapText="1"/>
    </xf>
    <xf numFmtId="164" fontId="6" fillId="0" borderId="26" xfId="0" applyNumberFormat="1" applyFont="1" applyBorder="1" applyAlignment="1">
      <alignment vertical="top" wrapText="1"/>
    </xf>
    <xf numFmtId="0" fontId="6" fillId="34" borderId="22" xfId="0" applyFont="1" applyFill="1" applyBorder="1" applyAlignment="1">
      <alignment/>
    </xf>
    <xf numFmtId="167" fontId="6" fillId="0" borderId="22" xfId="0" applyNumberFormat="1" applyFont="1" applyBorder="1" applyAlignment="1">
      <alignment/>
    </xf>
    <xf numFmtId="164" fontId="6" fillId="0" borderId="22" xfId="0" applyNumberFormat="1" applyFont="1" applyBorder="1" applyAlignment="1">
      <alignment/>
    </xf>
    <xf numFmtId="0" fontId="8" fillId="34" borderId="13" xfId="0" applyFont="1" applyFill="1" applyBorder="1" applyAlignment="1">
      <alignment vertical="center"/>
    </xf>
    <xf numFmtId="168" fontId="8" fillId="34" borderId="22" xfId="42" applyNumberFormat="1" applyFont="1" applyFill="1" applyBorder="1" applyAlignment="1">
      <alignment/>
    </xf>
    <xf numFmtId="164" fontId="6" fillId="34" borderId="22" xfId="0" applyNumberFormat="1" applyFont="1" applyFill="1" applyBorder="1" applyAlignment="1">
      <alignment/>
    </xf>
    <xf numFmtId="164" fontId="6" fillId="34" borderId="55" xfId="0" applyNumberFormat="1" applyFont="1" applyFill="1" applyBorder="1" applyAlignment="1">
      <alignment/>
    </xf>
    <xf numFmtId="0" fontId="6" fillId="34" borderId="52" xfId="0" applyFont="1" applyFill="1" applyBorder="1" applyAlignment="1">
      <alignment/>
    </xf>
    <xf numFmtId="0" fontId="6" fillId="0" borderId="56" xfId="0" applyFont="1" applyFill="1" applyBorder="1" applyAlignment="1">
      <alignment/>
    </xf>
    <xf numFmtId="3" fontId="6" fillId="0" borderId="56" xfId="0" applyNumberFormat="1" applyFont="1" applyFill="1" applyBorder="1" applyAlignment="1">
      <alignment/>
    </xf>
    <xf numFmtId="164" fontId="6" fillId="0" borderId="56" xfId="0" applyNumberFormat="1" applyFont="1" applyFill="1" applyBorder="1" applyAlignment="1">
      <alignment/>
    </xf>
    <xf numFmtId="0" fontId="7" fillId="0" borderId="56" xfId="0" applyFont="1" applyFill="1" applyBorder="1" applyAlignment="1">
      <alignment/>
    </xf>
    <xf numFmtId="0" fontId="6" fillId="0" borderId="17" xfId="0" applyFont="1" applyBorder="1" applyAlignment="1">
      <alignment/>
    </xf>
    <xf numFmtId="3" fontId="6" fillId="0" borderId="17" xfId="0" applyNumberFormat="1" applyFont="1" applyBorder="1" applyAlignment="1">
      <alignment/>
    </xf>
    <xf numFmtId="164" fontId="6" fillId="0" borderId="17" xfId="0" applyNumberFormat="1" applyFont="1" applyBorder="1" applyAlignment="1">
      <alignment/>
    </xf>
    <xf numFmtId="0" fontId="7" fillId="0" borderId="17" xfId="0" applyFont="1" applyBorder="1" applyAlignment="1">
      <alignment/>
    </xf>
    <xf numFmtId="0" fontId="7" fillId="0" borderId="24" xfId="0" applyFont="1" applyBorder="1" applyAlignment="1">
      <alignment/>
    </xf>
    <xf numFmtId="0" fontId="6" fillId="0" borderId="0" xfId="0" applyFont="1" applyAlignment="1">
      <alignment wrapText="1"/>
    </xf>
    <xf numFmtId="0" fontId="6" fillId="34" borderId="43" xfId="0" applyFont="1" applyFill="1" applyBorder="1" applyAlignment="1">
      <alignment wrapText="1"/>
    </xf>
    <xf numFmtId="0" fontId="8" fillId="34" borderId="22" xfId="0" applyFont="1" applyFill="1" applyBorder="1" applyAlignment="1">
      <alignment horizontal="left" wrapText="1"/>
    </xf>
    <xf numFmtId="0" fontId="6" fillId="0" borderId="19" xfId="0" applyFont="1" applyBorder="1" applyAlignment="1">
      <alignment horizontal="left" wrapText="1"/>
    </xf>
    <xf numFmtId="3" fontId="6" fillId="0" borderId="19" xfId="0" applyNumberFormat="1" applyFont="1" applyBorder="1" applyAlignment="1">
      <alignment wrapText="1"/>
    </xf>
    <xf numFmtId="164" fontId="6" fillId="0" borderId="26" xfId="0" applyNumberFormat="1" applyFont="1" applyBorder="1" applyAlignment="1">
      <alignment wrapText="1"/>
    </xf>
    <xf numFmtId="167" fontId="6" fillId="0" borderId="43" xfId="0" applyNumberFormat="1" applyFont="1" applyBorder="1" applyAlignment="1">
      <alignment/>
    </xf>
    <xf numFmtId="3" fontId="6" fillId="0" borderId="10" xfId="0" applyNumberFormat="1" applyFont="1" applyBorder="1" applyAlignment="1">
      <alignment/>
    </xf>
    <xf numFmtId="0" fontId="6" fillId="0" borderId="10" xfId="0" applyFont="1" applyBorder="1" applyAlignment="1">
      <alignment/>
    </xf>
    <xf numFmtId="0" fontId="7" fillId="0" borderId="10" xfId="0" applyFont="1" applyBorder="1" applyAlignment="1">
      <alignment/>
    </xf>
    <xf numFmtId="164" fontId="6" fillId="0" borderId="18" xfId="0" applyNumberFormat="1" applyFont="1" applyFill="1" applyBorder="1" applyAlignment="1">
      <alignment/>
    </xf>
    <xf numFmtId="164" fontId="6" fillId="0" borderId="18" xfId="0" applyNumberFormat="1" applyFont="1" applyBorder="1" applyAlignment="1">
      <alignment/>
    </xf>
    <xf numFmtId="164" fontId="6" fillId="33" borderId="43" xfId="0" applyNumberFormat="1" applyFont="1" applyFill="1" applyBorder="1" applyAlignment="1">
      <alignment/>
    </xf>
    <xf numFmtId="0" fontId="7" fillId="33" borderId="43" xfId="0" applyFont="1" applyFill="1" applyBorder="1" applyAlignment="1">
      <alignment/>
    </xf>
    <xf numFmtId="164" fontId="6" fillId="33" borderId="19" xfId="0" applyNumberFormat="1" applyFont="1" applyFill="1" applyBorder="1" applyAlignment="1">
      <alignment/>
    </xf>
    <xf numFmtId="0" fontId="7" fillId="33" borderId="19" xfId="0" applyFont="1" applyFill="1" applyBorder="1" applyAlignment="1">
      <alignment/>
    </xf>
    <xf numFmtId="164" fontId="11" fillId="33" borderId="19" xfId="0" applyNumberFormat="1" applyFont="1" applyFill="1" applyBorder="1" applyAlignment="1">
      <alignment vertical="top"/>
    </xf>
    <xf numFmtId="164" fontId="6" fillId="33" borderId="19" xfId="0" applyNumberFormat="1" applyFont="1" applyFill="1" applyBorder="1" applyAlignment="1">
      <alignment vertical="top"/>
    </xf>
    <xf numFmtId="0" fontId="7" fillId="33" borderId="54" xfId="0" applyFont="1" applyFill="1" applyBorder="1" applyAlignment="1">
      <alignment/>
    </xf>
    <xf numFmtId="0" fontId="7" fillId="33" borderId="57" xfId="0" applyFont="1" applyFill="1" applyBorder="1" applyAlignment="1">
      <alignment/>
    </xf>
    <xf numFmtId="0" fontId="6" fillId="0" borderId="37" xfId="0" applyFont="1" applyBorder="1" applyAlignment="1">
      <alignment horizontal="left"/>
    </xf>
    <xf numFmtId="0" fontId="6" fillId="0" borderId="37" xfId="0" applyFont="1" applyBorder="1" applyAlignment="1">
      <alignment wrapText="1"/>
    </xf>
    <xf numFmtId="3" fontId="6" fillId="0" borderId="37" xfId="0" applyNumberFormat="1" applyFont="1" applyBorder="1" applyAlignment="1">
      <alignment/>
    </xf>
    <xf numFmtId="0" fontId="6" fillId="0" borderId="37" xfId="0" applyFont="1" applyBorder="1" applyAlignment="1">
      <alignment/>
    </xf>
    <xf numFmtId="167" fontId="6" fillId="0" borderId="37" xfId="0" applyNumberFormat="1" applyFont="1" applyBorder="1" applyAlignment="1">
      <alignment/>
    </xf>
    <xf numFmtId="167" fontId="6" fillId="0" borderId="58" xfId="0" applyNumberFormat="1" applyFont="1" applyBorder="1" applyAlignment="1">
      <alignment/>
    </xf>
    <xf numFmtId="164" fontId="6" fillId="0" borderId="59" xfId="0" applyNumberFormat="1" applyFont="1" applyBorder="1" applyAlignment="1">
      <alignment/>
    </xf>
    <xf numFmtId="164" fontId="6" fillId="33" borderId="37" xfId="0" applyNumberFormat="1" applyFont="1" applyFill="1" applyBorder="1" applyAlignment="1">
      <alignment/>
    </xf>
    <xf numFmtId="167" fontId="6" fillId="34" borderId="43" xfId="0" applyNumberFormat="1" applyFont="1" applyFill="1" applyBorder="1" applyAlignment="1">
      <alignment/>
    </xf>
    <xf numFmtId="164" fontId="6" fillId="0" borderId="60" xfId="0" applyNumberFormat="1" applyFont="1" applyBorder="1" applyAlignment="1">
      <alignment vertical="center"/>
    </xf>
    <xf numFmtId="3" fontId="6" fillId="0" borderId="37" xfId="0" applyNumberFormat="1" applyFont="1" applyBorder="1" applyAlignment="1">
      <alignment vertical="top" wrapText="1"/>
    </xf>
    <xf numFmtId="0" fontId="6" fillId="0" borderId="37" xfId="0" applyFont="1" applyBorder="1" applyAlignment="1">
      <alignment vertical="top" wrapText="1"/>
    </xf>
    <xf numFmtId="164" fontId="6" fillId="0" borderId="19" xfId="0" applyNumberFormat="1" applyFont="1" applyBorder="1" applyAlignment="1">
      <alignment/>
    </xf>
    <xf numFmtId="0" fontId="6" fillId="0" borderId="19" xfId="0" applyFont="1" applyBorder="1" applyAlignment="1">
      <alignment/>
    </xf>
    <xf numFmtId="2" fontId="6" fillId="0" borderId="19" xfId="0" applyNumberFormat="1" applyFont="1" applyBorder="1" applyAlignment="1">
      <alignment horizontal="right"/>
    </xf>
    <xf numFmtId="2" fontId="6" fillId="0" borderId="19" xfId="0" applyNumberFormat="1" applyFont="1" applyBorder="1" applyAlignment="1">
      <alignment/>
    </xf>
    <xf numFmtId="2" fontId="6" fillId="0" borderId="19" xfId="0" applyNumberFormat="1" applyFont="1" applyBorder="1" applyAlignment="1">
      <alignment vertical="top" wrapText="1"/>
    </xf>
    <xf numFmtId="2" fontId="6" fillId="0" borderId="37" xfId="0" applyNumberFormat="1" applyFont="1" applyBorder="1" applyAlignment="1">
      <alignment vertical="top" wrapText="1"/>
    </xf>
    <xf numFmtId="168" fontId="6" fillId="0" borderId="58" xfId="42" applyNumberFormat="1" applyFont="1" applyBorder="1" applyAlignment="1">
      <alignment vertical="top" wrapText="1"/>
    </xf>
    <xf numFmtId="164" fontId="6" fillId="0" borderId="61" xfId="0" applyNumberFormat="1" applyFont="1" applyBorder="1" applyAlignment="1">
      <alignment vertical="top" wrapText="1"/>
    </xf>
    <xf numFmtId="164" fontId="6" fillId="33" borderId="19" xfId="0" applyNumberFormat="1" applyFont="1" applyFill="1" applyBorder="1" applyAlignment="1">
      <alignment vertical="top" wrapText="1"/>
    </xf>
    <xf numFmtId="164" fontId="6" fillId="33" borderId="37" xfId="0" applyNumberFormat="1" applyFont="1" applyFill="1" applyBorder="1" applyAlignment="1">
      <alignment vertical="top" wrapText="1"/>
    </xf>
    <xf numFmtId="0" fontId="9" fillId="0" borderId="17" xfId="0" applyFont="1" applyBorder="1" applyAlignment="1">
      <alignment horizontal="right" vertical="center"/>
    </xf>
    <xf numFmtId="164" fontId="6" fillId="0" borderId="62" xfId="0" applyNumberFormat="1" applyFont="1" applyBorder="1" applyAlignment="1">
      <alignment vertical="center"/>
    </xf>
    <xf numFmtId="164" fontId="6" fillId="33" borderId="60" xfId="0" applyNumberFormat="1" applyFont="1" applyFill="1" applyBorder="1" applyAlignment="1">
      <alignment vertical="center"/>
    </xf>
    <xf numFmtId="3" fontId="6" fillId="0" borderId="60" xfId="0" applyNumberFormat="1" applyFont="1" applyBorder="1" applyAlignment="1">
      <alignment vertical="center"/>
    </xf>
    <xf numFmtId="168" fontId="8" fillId="0" borderId="63" xfId="42" applyNumberFormat="1" applyFont="1" applyBorder="1" applyAlignment="1">
      <alignment vertical="center"/>
    </xf>
    <xf numFmtId="164" fontId="6" fillId="33" borderId="19" xfId="0" applyNumberFormat="1" applyFont="1" applyFill="1" applyBorder="1" applyAlignment="1">
      <alignment wrapText="1"/>
    </xf>
    <xf numFmtId="0" fontId="8" fillId="0" borderId="22" xfId="0" applyFont="1" applyFill="1" applyBorder="1" applyAlignment="1">
      <alignment vertical="center"/>
    </xf>
    <xf numFmtId="0" fontId="8" fillId="0" borderId="22" xfId="0" applyFont="1" applyFill="1" applyBorder="1" applyAlignment="1">
      <alignment horizontal="left" wrapText="1"/>
    </xf>
    <xf numFmtId="3" fontId="6" fillId="0" borderId="22" xfId="0" applyNumberFormat="1" applyFont="1" applyFill="1" applyBorder="1" applyAlignment="1">
      <alignment/>
    </xf>
    <xf numFmtId="0" fontId="6" fillId="0" borderId="22" xfId="0" applyFont="1" applyFill="1" applyBorder="1" applyAlignment="1">
      <alignment/>
    </xf>
    <xf numFmtId="168" fontId="8" fillId="0" borderId="22" xfId="42" applyNumberFormat="1" applyFont="1" applyFill="1" applyBorder="1" applyAlignment="1">
      <alignment/>
    </xf>
    <xf numFmtId="164" fontId="6" fillId="0" borderId="22" xfId="0" applyNumberFormat="1" applyFont="1" applyFill="1" applyBorder="1" applyAlignment="1">
      <alignment/>
    </xf>
    <xf numFmtId="164" fontId="6" fillId="0" borderId="47" xfId="0" applyNumberFormat="1" applyFont="1" applyBorder="1" applyAlignment="1">
      <alignment vertical="center"/>
    </xf>
    <xf numFmtId="164" fontId="6" fillId="33" borderId="48" xfId="0" applyNumberFormat="1" applyFont="1" applyFill="1" applyBorder="1" applyAlignment="1">
      <alignment vertical="center"/>
    </xf>
    <xf numFmtId="171" fontId="6" fillId="0" borderId="29" xfId="0" applyNumberFormat="1" applyFont="1" applyFill="1" applyBorder="1" applyAlignment="1">
      <alignment vertical="center"/>
    </xf>
    <xf numFmtId="173" fontId="6" fillId="0" borderId="32" xfId="0" applyNumberFormat="1" applyFont="1" applyFill="1" applyBorder="1" applyAlignment="1">
      <alignment vertical="center"/>
    </xf>
    <xf numFmtId="164" fontId="6" fillId="33" borderId="37" xfId="0" applyNumberFormat="1" applyFont="1" applyFill="1" applyBorder="1" applyAlignment="1">
      <alignment wrapText="1"/>
    </xf>
    <xf numFmtId="0" fontId="7" fillId="0" borderId="64" xfId="0" applyFont="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167" fontId="6" fillId="0" borderId="0" xfId="0" applyNumberFormat="1" applyFont="1" applyFill="1" applyBorder="1" applyAlignment="1">
      <alignment/>
    </xf>
    <xf numFmtId="164" fontId="6" fillId="0" borderId="0" xfId="0" applyNumberFormat="1" applyFont="1" applyFill="1" applyBorder="1" applyAlignment="1">
      <alignment/>
    </xf>
    <xf numFmtId="0" fontId="7" fillId="0" borderId="0" xfId="0" applyFont="1" applyFill="1" applyBorder="1" applyAlignment="1">
      <alignment/>
    </xf>
    <xf numFmtId="0" fontId="7" fillId="0" borderId="36" xfId="0" applyFont="1" applyBorder="1" applyAlignment="1">
      <alignment/>
    </xf>
    <xf numFmtId="164" fontId="6" fillId="0" borderId="60" xfId="0" applyNumberFormat="1" applyFont="1" applyFill="1" applyBorder="1" applyAlignment="1">
      <alignment vertical="center"/>
    </xf>
    <xf numFmtId="0" fontId="6" fillId="0" borderId="46" xfId="0" applyFont="1" applyBorder="1" applyAlignment="1">
      <alignment vertical="center"/>
    </xf>
    <xf numFmtId="3" fontId="6" fillId="0" borderId="19" xfId="0" applyNumberFormat="1" applyFont="1" applyBorder="1" applyAlignment="1">
      <alignment vertical="center"/>
    </xf>
    <xf numFmtId="168" fontId="6" fillId="0" borderId="34" xfId="42" applyNumberFormat="1" applyFont="1" applyBorder="1" applyAlignment="1">
      <alignment vertical="center"/>
    </xf>
    <xf numFmtId="0" fontId="6" fillId="0" borderId="65" xfId="0" applyFont="1" applyBorder="1" applyAlignment="1">
      <alignment vertical="center"/>
    </xf>
    <xf numFmtId="3" fontId="6" fillId="0" borderId="66" xfId="0" applyNumberFormat="1" applyFont="1" applyBorder="1" applyAlignment="1">
      <alignment vertical="center"/>
    </xf>
    <xf numFmtId="168" fontId="6" fillId="0" borderId="67" xfId="42" applyNumberFormat="1" applyFont="1" applyBorder="1" applyAlignment="1">
      <alignment vertical="center"/>
    </xf>
    <xf numFmtId="164" fontId="6" fillId="0" borderId="68" xfId="0" applyNumberFormat="1" applyFont="1" applyBorder="1" applyAlignment="1">
      <alignment vertical="center"/>
    </xf>
    <xf numFmtId="0" fontId="6" fillId="0" borderId="69" xfId="0" applyFont="1" applyBorder="1" applyAlignment="1">
      <alignment vertical="center"/>
    </xf>
    <xf numFmtId="3" fontId="6" fillId="0" borderId="43" xfId="0" applyNumberFormat="1" applyFont="1" applyBorder="1" applyAlignment="1">
      <alignment vertical="center"/>
    </xf>
    <xf numFmtId="168" fontId="6" fillId="0" borderId="52" xfId="42" applyNumberFormat="1" applyFont="1" applyBorder="1" applyAlignment="1">
      <alignment vertical="center"/>
    </xf>
    <xf numFmtId="0" fontId="6" fillId="0" borderId="4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48"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61" xfId="0" applyFont="1" applyBorder="1" applyAlignment="1">
      <alignment horizontal="center"/>
    </xf>
    <xf numFmtId="0" fontId="6" fillId="0" borderId="37" xfId="0" applyFont="1" applyBorder="1" applyAlignment="1">
      <alignment horizontal="center"/>
    </xf>
    <xf numFmtId="0" fontId="6" fillId="0" borderId="72" xfId="0" applyFont="1" applyBorder="1" applyAlignment="1">
      <alignment horizontal="center"/>
    </xf>
    <xf numFmtId="0" fontId="7" fillId="33" borderId="59" xfId="0" applyFont="1" applyFill="1" applyBorder="1" applyAlignment="1">
      <alignment/>
    </xf>
    <xf numFmtId="0" fontId="7" fillId="33" borderId="37" xfId="0" applyFont="1" applyFill="1" applyBorder="1" applyAlignment="1">
      <alignment/>
    </xf>
    <xf numFmtId="0" fontId="7" fillId="33" borderId="58" xfId="0" applyFont="1" applyFill="1" applyBorder="1" applyAlignment="1">
      <alignment/>
    </xf>
    <xf numFmtId="0" fontId="7" fillId="33" borderId="38" xfId="0" applyFont="1" applyFill="1" applyBorder="1" applyAlignment="1">
      <alignment/>
    </xf>
    <xf numFmtId="0" fontId="8" fillId="0" borderId="17" xfId="0" applyFont="1" applyBorder="1" applyAlignment="1">
      <alignment horizontal="left"/>
    </xf>
    <xf numFmtId="173" fontId="6" fillId="0" borderId="63" xfId="0" applyNumberFormat="1" applyFont="1" applyFill="1" applyBorder="1" applyAlignment="1">
      <alignment vertical="center"/>
    </xf>
    <xf numFmtId="173" fontId="6" fillId="0" borderId="20" xfId="0" applyNumberFormat="1" applyFont="1" applyFill="1" applyBorder="1" applyAlignment="1">
      <alignment vertical="center"/>
    </xf>
    <xf numFmtId="173" fontId="14" fillId="0" borderId="45" xfId="0" applyNumberFormat="1" applyFont="1" applyFill="1" applyBorder="1" applyAlignment="1">
      <alignment vertical="center"/>
    </xf>
    <xf numFmtId="168" fontId="8" fillId="0" borderId="13" xfId="42" applyNumberFormat="1" applyFont="1" applyBorder="1" applyAlignment="1">
      <alignment vertical="center"/>
    </xf>
    <xf numFmtId="171" fontId="6" fillId="0" borderId="60" xfId="0" applyNumberFormat="1" applyFont="1" applyFill="1" applyBorder="1" applyAlignment="1">
      <alignment vertical="center"/>
    </xf>
    <xf numFmtId="171" fontId="6" fillId="0" borderId="19" xfId="0" applyNumberFormat="1" applyFont="1" applyFill="1" applyBorder="1" applyAlignment="1">
      <alignment vertical="center"/>
    </xf>
    <xf numFmtId="164" fontId="6" fillId="33" borderId="66" xfId="0" applyNumberFormat="1" applyFont="1" applyFill="1" applyBorder="1" applyAlignment="1">
      <alignment vertical="center"/>
    </xf>
    <xf numFmtId="164" fontId="6" fillId="33" borderId="73" xfId="0" applyNumberFormat="1" applyFont="1" applyFill="1" applyBorder="1" applyAlignment="1">
      <alignment vertical="center"/>
    </xf>
    <xf numFmtId="164" fontId="6" fillId="33" borderId="20" xfId="0" applyNumberFormat="1" applyFont="1" applyFill="1" applyBorder="1" applyAlignment="1">
      <alignment vertical="center"/>
    </xf>
    <xf numFmtId="171" fontId="14" fillId="0" borderId="25" xfId="0" applyNumberFormat="1" applyFont="1" applyFill="1" applyBorder="1" applyAlignment="1">
      <alignment vertical="center"/>
    </xf>
    <xf numFmtId="164" fontId="14" fillId="0" borderId="44" xfId="0" applyNumberFormat="1" applyFont="1" applyBorder="1" applyAlignment="1">
      <alignment vertical="center"/>
    </xf>
    <xf numFmtId="164" fontId="14" fillId="33" borderId="25" xfId="0" applyNumberFormat="1" applyFont="1" applyFill="1" applyBorder="1" applyAlignment="1">
      <alignment vertical="center"/>
    </xf>
    <xf numFmtId="164" fontId="14" fillId="0" borderId="25" xfId="0" applyNumberFormat="1" applyFont="1" applyBorder="1" applyAlignment="1">
      <alignment vertical="center"/>
    </xf>
    <xf numFmtId="3" fontId="6" fillId="0" borderId="41" xfId="0" applyNumberFormat="1" applyFont="1" applyBorder="1" applyAlignment="1">
      <alignment vertical="center"/>
    </xf>
    <xf numFmtId="171" fontId="6" fillId="0" borderId="41" xfId="0" applyNumberFormat="1" applyFont="1" applyFill="1" applyBorder="1" applyAlignment="1">
      <alignment vertical="center"/>
    </xf>
    <xf numFmtId="173" fontId="6" fillId="0" borderId="74" xfId="0" applyNumberFormat="1" applyFont="1" applyFill="1" applyBorder="1" applyAlignment="1">
      <alignment vertical="center"/>
    </xf>
    <xf numFmtId="168" fontId="6" fillId="0" borderId="75" xfId="42" applyNumberFormat="1" applyFont="1" applyBorder="1" applyAlignment="1">
      <alignment vertical="center"/>
    </xf>
    <xf numFmtId="164" fontId="6" fillId="33" borderId="74" xfId="0" applyNumberFormat="1" applyFont="1" applyFill="1" applyBorder="1" applyAlignment="1">
      <alignment vertical="center"/>
    </xf>
    <xf numFmtId="0" fontId="14" fillId="0" borderId="76" xfId="0" applyFont="1" applyBorder="1" applyAlignment="1">
      <alignment vertical="center"/>
    </xf>
    <xf numFmtId="0" fontId="6" fillId="0" borderId="56" xfId="0" applyFont="1" applyFill="1" applyBorder="1" applyAlignment="1">
      <alignment wrapText="1"/>
    </xf>
    <xf numFmtId="167" fontId="6" fillId="0" borderId="56" xfId="0" applyNumberFormat="1" applyFont="1" applyFill="1" applyBorder="1" applyAlignment="1">
      <alignment/>
    </xf>
    <xf numFmtId="0" fontId="8" fillId="0" borderId="10" xfId="0" applyFont="1" applyBorder="1" applyAlignment="1">
      <alignment horizontal="left" wrapText="1"/>
    </xf>
    <xf numFmtId="167" fontId="6" fillId="0" borderId="10" xfId="0" applyNumberFormat="1" applyFont="1" applyBorder="1" applyAlignment="1">
      <alignment/>
    </xf>
    <xf numFmtId="164" fontId="6" fillId="0" borderId="10" xfId="0" applyNumberFormat="1" applyFont="1" applyBorder="1" applyAlignment="1">
      <alignment/>
    </xf>
    <xf numFmtId="0" fontId="7" fillId="0" borderId="57" xfId="0" applyFont="1" applyBorder="1" applyAlignment="1">
      <alignment/>
    </xf>
    <xf numFmtId="0" fontId="6" fillId="0" borderId="19" xfId="0" applyFont="1" applyBorder="1" applyAlignment="1">
      <alignment/>
    </xf>
    <xf numFmtId="0" fontId="6" fillId="0" borderId="37" xfId="0" applyFont="1" applyBorder="1" applyAlignment="1">
      <alignment horizontal="left" wrapText="1"/>
    </xf>
    <xf numFmtId="0" fontId="0" fillId="0" borderId="77" xfId="0" applyBorder="1" applyAlignment="1">
      <alignment/>
    </xf>
    <xf numFmtId="3" fontId="6" fillId="34" borderId="15" xfId="0" applyNumberFormat="1" applyFont="1" applyFill="1" applyBorder="1" applyAlignment="1">
      <alignment/>
    </xf>
    <xf numFmtId="0" fontId="9" fillId="0" borderId="22" xfId="0" applyFont="1" applyBorder="1" applyAlignment="1">
      <alignment horizontal="right" vertical="center" wrapText="1" indent="1"/>
    </xf>
    <xf numFmtId="0" fontId="9" fillId="0" borderId="34" xfId="0" applyFont="1" applyBorder="1" applyAlignment="1">
      <alignment horizontal="left" vertical="center" indent="1"/>
    </xf>
    <xf numFmtId="0" fontId="9" fillId="0" borderId="77" xfId="0" applyFont="1" applyBorder="1" applyAlignment="1">
      <alignment horizontal="left" vertical="center" indent="1"/>
    </xf>
    <xf numFmtId="0" fontId="9" fillId="0" borderId="70" xfId="0" applyFont="1" applyBorder="1" applyAlignment="1">
      <alignment horizontal="left" vertical="center" indent="1"/>
    </xf>
    <xf numFmtId="0" fontId="9" fillId="0" borderId="22" xfId="0" applyFont="1" applyBorder="1" applyAlignment="1">
      <alignment horizontal="left" wrapText="1"/>
    </xf>
    <xf numFmtId="0" fontId="9" fillId="0" borderId="23" xfId="0" applyFont="1" applyBorder="1" applyAlignment="1">
      <alignment horizontal="left" vertical="center" indent="1"/>
    </xf>
    <xf numFmtId="0" fontId="9" fillId="0" borderId="78" xfId="0" applyFont="1" applyBorder="1" applyAlignment="1">
      <alignment horizontal="right" vertical="center" indent="1"/>
    </xf>
    <xf numFmtId="0" fontId="9" fillId="0" borderId="10" xfId="0" applyFont="1" applyBorder="1" applyAlignment="1">
      <alignment horizontal="right" vertical="center" indent="1"/>
    </xf>
    <xf numFmtId="0" fontId="9" fillId="0" borderId="56" xfId="0" applyFont="1" applyBorder="1" applyAlignment="1">
      <alignment horizontal="right" vertical="center" indent="1"/>
    </xf>
    <xf numFmtId="0" fontId="9" fillId="0" borderId="79" xfId="0" applyFont="1" applyBorder="1" applyAlignment="1">
      <alignment horizontal="right" vertical="center" indent="1"/>
    </xf>
    <xf numFmtId="0" fontId="12" fillId="0" borderId="15" xfId="0" applyFont="1" applyBorder="1" applyAlignment="1">
      <alignment horizontal="right" vertical="center" indent="1"/>
    </xf>
    <xf numFmtId="3" fontId="6" fillId="0" borderId="19" xfId="0" applyNumberFormat="1" applyFont="1" applyBorder="1" applyAlignment="1">
      <alignment/>
    </xf>
    <xf numFmtId="167" fontId="6" fillId="0" borderId="34" xfId="0" applyNumberFormat="1" applyFont="1" applyBorder="1" applyAlignment="1">
      <alignment/>
    </xf>
    <xf numFmtId="164" fontId="6" fillId="0" borderId="18" xfId="0" applyNumberFormat="1" applyFont="1" applyBorder="1" applyAlignment="1">
      <alignment/>
    </xf>
    <xf numFmtId="168" fontId="9" fillId="0" borderId="80" xfId="42" applyNumberFormat="1" applyFont="1" applyBorder="1" applyAlignment="1">
      <alignment vertical="center"/>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170" fontId="6" fillId="0" borderId="29" xfId="0" applyNumberFormat="1" applyFont="1" applyFill="1" applyBorder="1" applyAlignment="1">
      <alignment vertical="center"/>
    </xf>
    <xf numFmtId="164" fontId="6" fillId="33" borderId="51" xfId="0" applyNumberFormat="1" applyFont="1" applyFill="1" applyBorder="1" applyAlignment="1">
      <alignment vertical="center"/>
    </xf>
    <xf numFmtId="0" fontId="0" fillId="33" borderId="19" xfId="0" applyFill="1" applyBorder="1" applyAlignment="1">
      <alignment/>
    </xf>
    <xf numFmtId="0" fontId="9" fillId="0" borderId="22" xfId="0" applyFont="1" applyBorder="1" applyAlignment="1">
      <alignment horizontal="right" vertical="center" indent="1"/>
    </xf>
    <xf numFmtId="3" fontId="6" fillId="0" borderId="48" xfId="0" applyNumberFormat="1" applyFont="1" applyBorder="1" applyAlignment="1">
      <alignment vertical="center"/>
    </xf>
    <xf numFmtId="173" fontId="6" fillId="0" borderId="51" xfId="0" applyNumberFormat="1" applyFont="1" applyFill="1" applyBorder="1" applyAlignment="1">
      <alignment vertical="center"/>
    </xf>
    <xf numFmtId="168" fontId="8" fillId="0" borderId="83" xfId="42" applyNumberFormat="1" applyFont="1" applyBorder="1" applyAlignment="1">
      <alignment vertical="center"/>
    </xf>
    <xf numFmtId="170" fontId="11" fillId="33" borderId="51" xfId="0" applyNumberFormat="1" applyFont="1" applyFill="1" applyBorder="1" applyAlignment="1">
      <alignment vertical="center"/>
    </xf>
    <xf numFmtId="164" fontId="6" fillId="0" borderId="19" xfId="0" applyNumberFormat="1" applyFont="1" applyFill="1" applyBorder="1" applyAlignment="1">
      <alignment vertical="center"/>
    </xf>
    <xf numFmtId="164" fontId="14" fillId="0" borderId="25" xfId="0" applyNumberFormat="1" applyFont="1" applyFill="1" applyBorder="1" applyAlignment="1">
      <alignment vertical="center"/>
    </xf>
    <xf numFmtId="166" fontId="14" fillId="0" borderId="25" xfId="0" applyNumberFormat="1" applyFont="1" applyBorder="1" applyAlignment="1">
      <alignment vertical="center"/>
    </xf>
    <xf numFmtId="0" fontId="6" fillId="0" borderId="23" xfId="0" applyFont="1" applyBorder="1" applyAlignment="1">
      <alignment/>
    </xf>
    <xf numFmtId="0" fontId="12" fillId="0" borderId="17" xfId="0" applyFont="1" applyBorder="1" applyAlignment="1">
      <alignment horizontal="right" vertical="center"/>
    </xf>
    <xf numFmtId="164" fontId="6" fillId="33" borderId="60" xfId="0" applyNumberFormat="1" applyFont="1" applyFill="1" applyBorder="1" applyAlignment="1">
      <alignment vertical="center"/>
    </xf>
    <xf numFmtId="164" fontId="6" fillId="0" borderId="63" xfId="0" applyNumberFormat="1" applyFont="1" applyBorder="1" applyAlignment="1">
      <alignment vertical="center"/>
    </xf>
    <xf numFmtId="0" fontId="6" fillId="0" borderId="84" xfId="0" applyFont="1" applyBorder="1" applyAlignment="1">
      <alignment/>
    </xf>
    <xf numFmtId="0" fontId="12" fillId="0" borderId="85" xfId="0" applyFont="1" applyBorder="1" applyAlignment="1">
      <alignment horizontal="right" vertical="center"/>
    </xf>
    <xf numFmtId="173" fontId="14" fillId="0" borderId="60" xfId="0" applyNumberFormat="1" applyFont="1" applyFill="1" applyBorder="1" applyAlignment="1">
      <alignment vertical="center"/>
    </xf>
    <xf numFmtId="164" fontId="14" fillId="0" borderId="60" xfId="0" applyNumberFormat="1" applyFont="1" applyBorder="1" applyAlignment="1">
      <alignment vertical="center"/>
    </xf>
    <xf numFmtId="164" fontId="14" fillId="0" borderId="60" xfId="0" applyNumberFormat="1" applyFont="1" applyFill="1" applyBorder="1" applyAlignment="1">
      <alignment vertical="center"/>
    </xf>
    <xf numFmtId="164" fontId="14" fillId="33" borderId="60" xfId="0" applyNumberFormat="1" applyFont="1" applyFill="1" applyBorder="1" applyAlignment="1">
      <alignment vertical="center"/>
    </xf>
    <xf numFmtId="166" fontId="14" fillId="0" borderId="37" xfId="0" applyNumberFormat="1" applyFont="1" applyBorder="1" applyAlignment="1">
      <alignment vertical="center"/>
    </xf>
    <xf numFmtId="164" fontId="14" fillId="0" borderId="37" xfId="0" applyNumberFormat="1" applyFont="1" applyBorder="1" applyAlignment="1">
      <alignment vertical="center"/>
    </xf>
    <xf numFmtId="164" fontId="14" fillId="33" borderId="37" xfId="0" applyNumberFormat="1" applyFont="1" applyFill="1" applyBorder="1" applyAlignment="1">
      <alignment vertical="center"/>
    </xf>
    <xf numFmtId="168" fontId="9" fillId="0" borderId="77" xfId="42" applyNumberFormat="1" applyFont="1" applyBorder="1" applyAlignment="1">
      <alignment vertical="center"/>
    </xf>
    <xf numFmtId="164" fontId="9" fillId="0" borderId="58" xfId="0" applyNumberFormat="1" applyFont="1" applyBorder="1" applyAlignment="1">
      <alignment vertical="center"/>
    </xf>
    <xf numFmtId="0" fontId="12" fillId="0" borderId="60" xfId="0" applyFont="1" applyBorder="1" applyAlignment="1">
      <alignment horizontal="right" vertical="center" indent="1"/>
    </xf>
    <xf numFmtId="0" fontId="12" fillId="0" borderId="25" xfId="0" applyFont="1" applyBorder="1" applyAlignment="1">
      <alignment horizontal="right" vertical="center"/>
    </xf>
    <xf numFmtId="171" fontId="0" fillId="0" borderId="48" xfId="0" applyNumberFormat="1" applyBorder="1" applyAlignment="1">
      <alignment vertical="center"/>
    </xf>
    <xf numFmtId="173" fontId="0" fillId="0" borderId="48" xfId="0" applyNumberFormat="1" applyBorder="1" applyAlignment="1">
      <alignment vertical="center"/>
    </xf>
    <xf numFmtId="164" fontId="0" fillId="0" borderId="48" xfId="0" applyNumberFormat="1" applyBorder="1" applyAlignment="1">
      <alignment vertical="center"/>
    </xf>
    <xf numFmtId="0" fontId="6" fillId="0" borderId="50" xfId="0" applyFont="1" applyBorder="1" applyAlignment="1">
      <alignment horizontal="center" vertical="center" wrapText="1"/>
    </xf>
    <xf numFmtId="164" fontId="14" fillId="0" borderId="86" xfId="0" applyNumberFormat="1" applyFont="1" applyBorder="1" applyAlignment="1">
      <alignment vertical="center"/>
    </xf>
    <xf numFmtId="164" fontId="14" fillId="0" borderId="59" xfId="0" applyNumberFormat="1" applyFont="1" applyBorder="1" applyAlignment="1">
      <alignment vertical="center"/>
    </xf>
    <xf numFmtId="164" fontId="0" fillId="0" borderId="50" xfId="0" applyNumberFormat="1" applyBorder="1" applyAlignment="1">
      <alignment vertical="center"/>
    </xf>
    <xf numFmtId="0" fontId="0" fillId="33" borderId="48" xfId="0" applyFill="1" applyBorder="1" applyAlignment="1">
      <alignment vertical="center"/>
    </xf>
    <xf numFmtId="0" fontId="1" fillId="0" borderId="48" xfId="0" applyFont="1" applyBorder="1" applyAlignment="1">
      <alignment horizontal="right" vertical="center"/>
    </xf>
    <xf numFmtId="4" fontId="8" fillId="0" borderId="48" xfId="0" applyNumberFormat="1" applyFont="1" applyBorder="1" applyAlignment="1">
      <alignment vertical="center"/>
    </xf>
    <xf numFmtId="2" fontId="15" fillId="0" borderId="60" xfId="0" applyNumberFormat="1" applyFont="1" applyBorder="1" applyAlignment="1">
      <alignment vertical="center"/>
    </xf>
    <xf numFmtId="2" fontId="14" fillId="0" borderId="60" xfId="0" applyNumberFormat="1" applyFont="1" applyBorder="1" applyAlignment="1">
      <alignment vertical="center"/>
    </xf>
    <xf numFmtId="2" fontId="14" fillId="0" borderId="86" xfId="0" applyNumberFormat="1" applyFont="1" applyBorder="1" applyAlignment="1">
      <alignment vertical="center"/>
    </xf>
    <xf numFmtId="2" fontId="14" fillId="0" borderId="62" xfId="0" applyNumberFormat="1" applyFont="1" applyBorder="1" applyAlignment="1">
      <alignment vertical="center"/>
    </xf>
    <xf numFmtId="2" fontId="14" fillId="0" borderId="87" xfId="0" applyNumberFormat="1" applyFont="1" applyBorder="1" applyAlignment="1">
      <alignment vertical="center"/>
    </xf>
    <xf numFmtId="3" fontId="15" fillId="0" borderId="37" xfId="0" applyNumberFormat="1" applyFont="1" applyBorder="1" applyAlignment="1">
      <alignment vertical="center"/>
    </xf>
    <xf numFmtId="4" fontId="14" fillId="0" borderId="37" xfId="0" applyNumberFormat="1" applyFont="1" applyBorder="1" applyAlignment="1">
      <alignment vertical="center"/>
    </xf>
    <xf numFmtId="164" fontId="14" fillId="0" borderId="59" xfId="0" applyNumberFormat="1" applyFont="1" applyBorder="1" applyAlignment="1">
      <alignment vertical="center"/>
    </xf>
    <xf numFmtId="164" fontId="14" fillId="0" borderId="37" xfId="0" applyNumberFormat="1" applyFont="1" applyBorder="1" applyAlignment="1">
      <alignment vertical="center"/>
    </xf>
    <xf numFmtId="3" fontId="14" fillId="0" borderId="61" xfId="0" applyNumberFormat="1" applyFont="1" applyBorder="1" applyAlignment="1">
      <alignment vertical="center"/>
    </xf>
    <xf numFmtId="165" fontId="14" fillId="0" borderId="85" xfId="0" applyNumberFormat="1" applyFont="1" applyBorder="1" applyAlignment="1">
      <alignment horizontal="right" vertical="center"/>
    </xf>
    <xf numFmtId="164" fontId="14" fillId="0" borderId="72" xfId="0" applyNumberFormat="1" applyFont="1" applyBorder="1" applyAlignment="1">
      <alignment vertical="center"/>
    </xf>
    <xf numFmtId="3" fontId="14" fillId="0" borderId="88" xfId="0" applyNumberFormat="1" applyFont="1" applyBorder="1" applyAlignment="1">
      <alignment vertical="center"/>
    </xf>
    <xf numFmtId="3" fontId="15" fillId="0" borderId="48" xfId="0" applyNumberFormat="1" applyFont="1" applyBorder="1" applyAlignment="1">
      <alignment vertical="center"/>
    </xf>
    <xf numFmtId="164" fontId="14" fillId="0" borderId="80" xfId="0" applyNumberFormat="1" applyFont="1" applyBorder="1" applyAlignment="1">
      <alignment vertical="center"/>
    </xf>
    <xf numFmtId="0" fontId="6" fillId="0" borderId="47" xfId="0" applyFont="1" applyBorder="1" applyAlignment="1">
      <alignment horizontal="center" vertical="center" wrapText="1"/>
    </xf>
    <xf numFmtId="3" fontId="14" fillId="0" borderId="60" xfId="0" applyNumberFormat="1" applyFont="1" applyBorder="1" applyAlignment="1">
      <alignment vertical="center"/>
    </xf>
    <xf numFmtId="171" fontId="14" fillId="0" borderId="60" xfId="0" applyNumberFormat="1" applyFont="1" applyFill="1" applyBorder="1" applyAlignment="1">
      <alignment vertical="center"/>
    </xf>
    <xf numFmtId="168" fontId="14" fillId="0" borderId="60" xfId="42" applyNumberFormat="1" applyFont="1" applyBorder="1" applyAlignment="1">
      <alignment vertical="center"/>
    </xf>
    <xf numFmtId="3" fontId="14" fillId="33" borderId="37" xfId="0" applyNumberFormat="1" applyFont="1" applyFill="1" applyBorder="1" applyAlignment="1">
      <alignment vertical="center"/>
    </xf>
    <xf numFmtId="3" fontId="14" fillId="33" borderId="37" xfId="0" applyNumberFormat="1" applyFont="1" applyFill="1" applyBorder="1" applyAlignment="1">
      <alignment horizontal="right" vertical="center"/>
    </xf>
    <xf numFmtId="3" fontId="1" fillId="0" borderId="48" xfId="0" applyNumberFormat="1" applyFont="1" applyBorder="1" applyAlignment="1">
      <alignment vertical="center"/>
    </xf>
    <xf numFmtId="3" fontId="9" fillId="0" borderId="25" xfId="0" applyNumberFormat="1" applyFont="1" applyBorder="1" applyAlignment="1">
      <alignment vertical="center"/>
    </xf>
    <xf numFmtId="168" fontId="61" fillId="0" borderId="70" xfId="0" applyNumberFormat="1" applyFont="1" applyBorder="1" applyAlignment="1">
      <alignment vertical="center"/>
    </xf>
    <xf numFmtId="0" fontId="8" fillId="35" borderId="19" xfId="0" applyFont="1" applyFill="1" applyBorder="1" applyAlignment="1">
      <alignment wrapText="1"/>
    </xf>
    <xf numFmtId="3" fontId="8" fillId="35" borderId="19" xfId="0" applyNumberFormat="1" applyFont="1" applyFill="1" applyBorder="1" applyAlignment="1">
      <alignment/>
    </xf>
    <xf numFmtId="0" fontId="8" fillId="35" borderId="19" xfId="0" applyFont="1" applyFill="1" applyBorder="1" applyAlignment="1">
      <alignment/>
    </xf>
    <xf numFmtId="167" fontId="8" fillId="35" borderId="19" xfId="0" applyNumberFormat="1" applyFont="1" applyFill="1" applyBorder="1" applyAlignment="1">
      <alignment/>
    </xf>
    <xf numFmtId="168" fontId="8" fillId="35" borderId="34" xfId="42" applyNumberFormat="1" applyFont="1" applyFill="1" applyBorder="1" applyAlignment="1">
      <alignment/>
    </xf>
    <xf numFmtId="0" fontId="8" fillId="35" borderId="19" xfId="0" applyFont="1" applyFill="1" applyBorder="1" applyAlignment="1">
      <alignment horizontal="left" wrapText="1"/>
    </xf>
    <xf numFmtId="0" fontId="6" fillId="0" borderId="0" xfId="0" applyFont="1" applyAlignment="1">
      <alignment wrapText="1"/>
    </xf>
    <xf numFmtId="0" fontId="8" fillId="35" borderId="19" xfId="0" applyFont="1" applyFill="1" applyBorder="1" applyAlignment="1">
      <alignment horizontal="left" vertical="top" wrapText="1"/>
    </xf>
    <xf numFmtId="167" fontId="6" fillId="36" borderId="34" xfId="0" applyNumberFormat="1" applyFont="1" applyFill="1" applyBorder="1" applyAlignment="1">
      <alignment/>
    </xf>
    <xf numFmtId="0" fontId="6" fillId="0" borderId="19" xfId="0" applyFont="1" applyBorder="1" applyAlignment="1">
      <alignment horizontal="left"/>
    </xf>
    <xf numFmtId="0" fontId="6" fillId="0" borderId="19" xfId="0" applyFont="1" applyBorder="1" applyAlignment="1">
      <alignment wrapText="1"/>
    </xf>
    <xf numFmtId="168" fontId="6" fillId="0" borderId="34" xfId="42" applyNumberFormat="1" applyFont="1" applyBorder="1" applyAlignment="1">
      <alignment/>
    </xf>
    <xf numFmtId="3" fontId="6" fillId="36" borderId="19" xfId="0" applyNumberFormat="1" applyFont="1" applyFill="1" applyBorder="1" applyAlignment="1">
      <alignment/>
    </xf>
    <xf numFmtId="0" fontId="6" fillId="36" borderId="19" xfId="0" applyFont="1" applyFill="1" applyBorder="1" applyAlignment="1">
      <alignment/>
    </xf>
    <xf numFmtId="167" fontId="6" fillId="36" borderId="19" xfId="0" applyNumberFormat="1" applyFont="1" applyFill="1" applyBorder="1" applyAlignment="1">
      <alignment/>
    </xf>
    <xf numFmtId="0" fontId="0" fillId="0" borderId="0" xfId="0" applyFont="1" applyAlignment="1">
      <alignment/>
    </xf>
    <xf numFmtId="167" fontId="6" fillId="0" borderId="19" xfId="0" applyNumberFormat="1" applyFont="1" applyBorder="1" applyAlignment="1">
      <alignment/>
    </xf>
    <xf numFmtId="0" fontId="16" fillId="35" borderId="19" xfId="0" applyFont="1" applyFill="1" applyBorder="1" applyAlignment="1">
      <alignment horizontal="left" wrapText="1"/>
    </xf>
    <xf numFmtId="167" fontId="6" fillId="0" borderId="34" xfId="0" applyNumberFormat="1" applyFont="1" applyBorder="1" applyAlignment="1">
      <alignment/>
    </xf>
    <xf numFmtId="0" fontId="8" fillId="35" borderId="19" xfId="0" applyFont="1" applyFill="1" applyBorder="1" applyAlignment="1">
      <alignment horizontal="left"/>
    </xf>
    <xf numFmtId="167" fontId="8" fillId="35" borderId="43" xfId="0" applyNumberFormat="1" applyFont="1" applyFill="1" applyBorder="1" applyAlignment="1">
      <alignment/>
    </xf>
    <xf numFmtId="167" fontId="8" fillId="35" borderId="52" xfId="0" applyNumberFormat="1" applyFont="1" applyFill="1" applyBorder="1" applyAlignment="1">
      <alignment/>
    </xf>
    <xf numFmtId="3" fontId="6" fillId="0" borderId="19" xfId="0" applyNumberFormat="1" applyFont="1" applyBorder="1" applyAlignment="1">
      <alignment/>
    </xf>
    <xf numFmtId="0" fontId="6" fillId="0" borderId="19" xfId="0" applyFont="1" applyBorder="1" applyAlignment="1">
      <alignment/>
    </xf>
    <xf numFmtId="0" fontId="8" fillId="35" borderId="19" xfId="0" applyFont="1" applyFill="1" applyBorder="1" applyAlignment="1">
      <alignment vertical="distributed" wrapText="1"/>
    </xf>
    <xf numFmtId="0" fontId="6" fillId="35" borderId="19" xfId="0" applyFont="1" applyFill="1" applyBorder="1" applyAlignment="1">
      <alignment/>
    </xf>
    <xf numFmtId="0" fontId="6" fillId="0" borderId="43" xfId="0" applyFont="1" applyBorder="1" applyAlignment="1">
      <alignment wrapText="1"/>
    </xf>
    <xf numFmtId="0" fontId="0" fillId="33" borderId="0" xfId="0" applyFill="1" applyBorder="1" applyAlignment="1">
      <alignment/>
    </xf>
    <xf numFmtId="43" fontId="6" fillId="0" borderId="43" xfId="42" applyFont="1" applyBorder="1" applyAlignment="1">
      <alignment/>
    </xf>
    <xf numFmtId="43" fontId="6" fillId="0" borderId="19" xfId="42" applyFont="1" applyBorder="1" applyAlignment="1">
      <alignment/>
    </xf>
    <xf numFmtId="43" fontId="6" fillId="0" borderId="52" xfId="42" applyFont="1" applyBorder="1" applyAlignment="1">
      <alignment/>
    </xf>
    <xf numFmtId="164" fontId="6" fillId="0" borderId="26" xfId="0" applyNumberFormat="1" applyFont="1" applyBorder="1" applyAlignment="1">
      <alignment horizontal="right"/>
    </xf>
    <xf numFmtId="164" fontId="6" fillId="33" borderId="19" xfId="0" applyNumberFormat="1" applyFont="1" applyFill="1" applyBorder="1" applyAlignment="1">
      <alignment/>
    </xf>
    <xf numFmtId="0" fontId="6" fillId="36" borderId="19" xfId="0" applyFont="1" applyFill="1" applyBorder="1" applyAlignment="1">
      <alignment horizontal="left"/>
    </xf>
    <xf numFmtId="2" fontId="6" fillId="0" borderId="19" xfId="0" applyNumberFormat="1" applyFont="1" applyBorder="1" applyAlignment="1">
      <alignment/>
    </xf>
    <xf numFmtId="0" fontId="6" fillId="0" borderId="25" xfId="0" applyFont="1" applyBorder="1" applyAlignment="1">
      <alignment wrapText="1"/>
    </xf>
    <xf numFmtId="3" fontId="6" fillId="0" borderId="25" xfId="0" applyNumberFormat="1" applyFont="1" applyBorder="1" applyAlignment="1">
      <alignment/>
    </xf>
    <xf numFmtId="0" fontId="6" fillId="0" borderId="25" xfId="0" applyFont="1" applyBorder="1" applyAlignment="1">
      <alignment/>
    </xf>
    <xf numFmtId="164" fontId="6" fillId="0" borderId="12" xfId="0" applyNumberFormat="1" applyFont="1" applyFill="1" applyBorder="1" applyAlignment="1">
      <alignment vertical="center"/>
    </xf>
    <xf numFmtId="168" fontId="6" fillId="0" borderId="25" xfId="42" applyNumberFormat="1" applyFont="1" applyBorder="1" applyAlignment="1">
      <alignment/>
    </xf>
    <xf numFmtId="168" fontId="6" fillId="0" borderId="89" xfId="42" applyNumberFormat="1" applyFont="1" applyBorder="1" applyAlignment="1">
      <alignment/>
    </xf>
    <xf numFmtId="164" fontId="6" fillId="0" borderId="88" xfId="0" applyNumberFormat="1" applyFont="1" applyBorder="1" applyAlignment="1">
      <alignment/>
    </xf>
    <xf numFmtId="164" fontId="6" fillId="33" borderId="25" xfId="0" applyNumberFormat="1" applyFont="1" applyFill="1" applyBorder="1" applyAlignment="1">
      <alignment/>
    </xf>
    <xf numFmtId="164" fontId="6" fillId="0" borderId="43" xfId="0" applyNumberFormat="1" applyFont="1" applyBorder="1" applyAlignment="1">
      <alignment/>
    </xf>
    <xf numFmtId="0" fontId="7" fillId="0" borderId="43" xfId="0" applyFont="1" applyBorder="1" applyAlignment="1">
      <alignment/>
    </xf>
    <xf numFmtId="0" fontId="7" fillId="0" borderId="60" xfId="0" applyFont="1" applyBorder="1" applyAlignment="1">
      <alignment/>
    </xf>
    <xf numFmtId="164" fontId="6" fillId="0" borderId="60" xfId="0" applyNumberFormat="1" applyFont="1" applyBorder="1" applyAlignment="1">
      <alignment/>
    </xf>
    <xf numFmtId="0" fontId="8" fillId="35" borderId="60" xfId="0" applyFont="1" applyFill="1" applyBorder="1" applyAlignment="1">
      <alignment horizontal="left" wrapText="1"/>
    </xf>
    <xf numFmtId="3" fontId="8" fillId="35" borderId="60" xfId="0" applyNumberFormat="1" applyFont="1" applyFill="1" applyBorder="1" applyAlignment="1">
      <alignment wrapText="1"/>
    </xf>
    <xf numFmtId="3" fontId="8" fillId="35" borderId="60" xfId="0" applyNumberFormat="1" applyFont="1" applyFill="1" applyBorder="1" applyAlignment="1">
      <alignment/>
    </xf>
    <xf numFmtId="0" fontId="8" fillId="35" borderId="43" xfId="0" applyFont="1" applyFill="1" applyBorder="1" applyAlignment="1">
      <alignment/>
    </xf>
    <xf numFmtId="0" fontId="6" fillId="36" borderId="0" xfId="0" applyFont="1" applyFill="1" applyBorder="1" applyAlignment="1">
      <alignment wrapText="1"/>
    </xf>
    <xf numFmtId="0" fontId="8" fillId="36" borderId="22" xfId="0" applyFont="1" applyFill="1" applyBorder="1" applyAlignment="1">
      <alignment horizontal="left" wrapText="1"/>
    </xf>
    <xf numFmtId="3" fontId="6" fillId="0" borderId="25" xfId="0" applyNumberFormat="1" applyFont="1" applyBorder="1" applyAlignment="1">
      <alignment wrapText="1"/>
    </xf>
    <xf numFmtId="0" fontId="6" fillId="0" borderId="34" xfId="0" applyFont="1" applyBorder="1" applyAlignment="1">
      <alignment vertical="top" wrapText="1"/>
    </xf>
    <xf numFmtId="43" fontId="8" fillId="35" borderId="43" xfId="42" applyFont="1" applyFill="1" applyBorder="1" applyAlignment="1">
      <alignment/>
    </xf>
    <xf numFmtId="2" fontId="8" fillId="35" borderId="19" xfId="0" applyNumberFormat="1" applyFont="1" applyFill="1" applyBorder="1" applyAlignment="1">
      <alignment/>
    </xf>
    <xf numFmtId="43" fontId="8" fillId="35" borderId="52" xfId="42" applyFont="1" applyFill="1" applyBorder="1" applyAlignment="1">
      <alignment/>
    </xf>
    <xf numFmtId="0" fontId="6" fillId="36" borderId="19" xfId="0" applyFont="1" applyFill="1" applyBorder="1" applyAlignment="1">
      <alignment wrapText="1"/>
    </xf>
    <xf numFmtId="43" fontId="6" fillId="0" borderId="19" xfId="0" applyNumberFormat="1" applyFont="1" applyBorder="1" applyAlignment="1">
      <alignment/>
    </xf>
    <xf numFmtId="164" fontId="6" fillId="0" borderId="18" xfId="0" applyNumberFormat="1" applyFont="1" applyBorder="1" applyAlignment="1">
      <alignment vertical="top"/>
    </xf>
    <xf numFmtId="0" fontId="6" fillId="0" borderId="46" xfId="0" applyFont="1" applyBorder="1" applyAlignment="1">
      <alignment horizontal="center" vertical="top"/>
    </xf>
    <xf numFmtId="3" fontId="6" fillId="0" borderId="19" xfId="0" applyNumberFormat="1" applyFont="1" applyBorder="1" applyAlignment="1">
      <alignment/>
    </xf>
    <xf numFmtId="4" fontId="6" fillId="0" borderId="19" xfId="0" applyNumberFormat="1" applyFont="1" applyBorder="1" applyAlignment="1">
      <alignment/>
    </xf>
    <xf numFmtId="164" fontId="6" fillId="0" borderId="27" xfId="0" applyNumberFormat="1" applyFont="1" applyBorder="1" applyAlignment="1">
      <alignment/>
    </xf>
    <xf numFmtId="3" fontId="6" fillId="0" borderId="25" xfId="0" applyNumberFormat="1" applyFont="1" applyBorder="1" applyAlignment="1">
      <alignment/>
    </xf>
    <xf numFmtId="0" fontId="8" fillId="35" borderId="39" xfId="0" applyFont="1" applyFill="1" applyBorder="1" applyAlignment="1">
      <alignment horizontal="left" wrapText="1"/>
    </xf>
    <xf numFmtId="0" fontId="8" fillId="35" borderId="89" xfId="0" applyFont="1" applyFill="1" applyBorder="1" applyAlignment="1">
      <alignment horizontal="left" wrapText="1"/>
    </xf>
    <xf numFmtId="3" fontId="8" fillId="35" borderId="25" xfId="0" applyNumberFormat="1" applyFont="1" applyFill="1" applyBorder="1" applyAlignment="1">
      <alignment/>
    </xf>
    <xf numFmtId="4" fontId="8" fillId="35" borderId="25" xfId="0" applyNumberFormat="1" applyFont="1" applyFill="1" applyBorder="1" applyAlignment="1">
      <alignment/>
    </xf>
    <xf numFmtId="164" fontId="8" fillId="35" borderId="80" xfId="0" applyNumberFormat="1" applyFont="1" applyFill="1" applyBorder="1" applyAlignment="1">
      <alignment/>
    </xf>
    <xf numFmtId="164" fontId="6" fillId="0" borderId="19" xfId="0" applyNumberFormat="1" applyFont="1" applyBorder="1" applyAlignment="1">
      <alignment/>
    </xf>
    <xf numFmtId="0" fontId="6" fillId="0" borderId="26" xfId="0" applyFont="1" applyBorder="1" applyAlignment="1">
      <alignment horizontal="center" wrapText="1"/>
    </xf>
    <xf numFmtId="164" fontId="6" fillId="0" borderId="90" xfId="0" applyNumberFormat="1" applyFont="1" applyBorder="1" applyAlignment="1">
      <alignment/>
    </xf>
    <xf numFmtId="164" fontId="6" fillId="0" borderId="16" xfId="0" applyNumberFormat="1" applyFont="1" applyBorder="1" applyAlignment="1">
      <alignment/>
    </xf>
    <xf numFmtId="164" fontId="6" fillId="0" borderId="80" xfId="0" applyNumberFormat="1" applyFont="1" applyBorder="1" applyAlignment="1">
      <alignment/>
    </xf>
    <xf numFmtId="164" fontId="6" fillId="0" borderId="25" xfId="0" applyNumberFormat="1" applyFont="1" applyBorder="1" applyAlignment="1">
      <alignment/>
    </xf>
    <xf numFmtId="0" fontId="6" fillId="0" borderId="88" xfId="0" applyFont="1" applyBorder="1" applyAlignment="1">
      <alignment horizontal="center"/>
    </xf>
    <xf numFmtId="2" fontId="6" fillId="0" borderId="17" xfId="0" applyNumberFormat="1" applyFont="1" applyBorder="1" applyAlignment="1">
      <alignment horizontal="right" vertical="center"/>
    </xf>
    <xf numFmtId="0" fontId="8" fillId="0" borderId="15" xfId="0" applyFont="1" applyFill="1" applyBorder="1" applyAlignment="1">
      <alignment/>
    </xf>
    <xf numFmtId="164" fontId="6" fillId="0" borderId="63" xfId="0" applyNumberFormat="1" applyFont="1" applyBorder="1" applyAlignment="1">
      <alignment vertical="top"/>
    </xf>
    <xf numFmtId="0" fontId="6" fillId="0" borderId="89" xfId="0" applyFont="1" applyFill="1" applyBorder="1" applyAlignment="1">
      <alignment/>
    </xf>
    <xf numFmtId="3" fontId="6" fillId="0" borderId="60" xfId="0" applyNumberFormat="1" applyFont="1" applyBorder="1" applyAlignment="1">
      <alignment/>
    </xf>
    <xf numFmtId="164" fontId="6" fillId="0" borderId="60" xfId="0" applyNumberFormat="1" applyFont="1" applyFill="1" applyBorder="1" applyAlignment="1">
      <alignment vertical="top"/>
    </xf>
    <xf numFmtId="3" fontId="6" fillId="0" borderId="58" xfId="0" applyNumberFormat="1" applyFont="1" applyBorder="1" applyAlignment="1">
      <alignment/>
    </xf>
    <xf numFmtId="164" fontId="6" fillId="0" borderId="58" xfId="0" applyNumberFormat="1" applyFont="1" applyFill="1" applyBorder="1" applyAlignment="1">
      <alignment vertical="top"/>
    </xf>
    <xf numFmtId="164" fontId="6" fillId="0" borderId="45" xfId="0" applyNumberFormat="1" applyFont="1" applyBorder="1" applyAlignment="1">
      <alignment vertical="top"/>
    </xf>
    <xf numFmtId="0" fontId="8" fillId="0" borderId="25" xfId="0" applyFont="1" applyBorder="1" applyAlignment="1">
      <alignment horizontal="right"/>
    </xf>
    <xf numFmtId="3" fontId="8" fillId="0" borderId="89" xfId="0" applyNumberFormat="1" applyFont="1" applyFill="1" applyBorder="1" applyAlignment="1">
      <alignment/>
    </xf>
    <xf numFmtId="0" fontId="6" fillId="37" borderId="15" xfId="0" applyFont="1" applyFill="1" applyBorder="1" applyAlignment="1">
      <alignment/>
    </xf>
    <xf numFmtId="0" fontId="8" fillId="37" borderId="15" xfId="0" applyFont="1" applyFill="1" applyBorder="1" applyAlignment="1">
      <alignment horizontal="right"/>
    </xf>
    <xf numFmtId="3" fontId="8" fillId="37" borderId="15" xfId="0" applyNumberFormat="1" applyFont="1" applyFill="1" applyBorder="1" applyAlignment="1">
      <alignment/>
    </xf>
    <xf numFmtId="3" fontId="6" fillId="37" borderId="15" xfId="0" applyNumberFormat="1" applyFont="1" applyFill="1" applyBorder="1" applyAlignment="1">
      <alignment/>
    </xf>
    <xf numFmtId="164" fontId="6" fillId="37" borderId="15" xfId="0" applyNumberFormat="1" applyFont="1" applyFill="1" applyBorder="1" applyAlignment="1">
      <alignment vertical="top"/>
    </xf>
    <xf numFmtId="165" fontId="8" fillId="0" borderId="89" xfId="0" applyNumberFormat="1" applyFont="1" applyFill="1" applyBorder="1" applyAlignment="1">
      <alignment/>
    </xf>
    <xf numFmtId="4" fontId="8" fillId="0" borderId="89" xfId="0" applyNumberFormat="1" applyFont="1" applyFill="1" applyBorder="1" applyAlignment="1">
      <alignment/>
    </xf>
    <xf numFmtId="164" fontId="8" fillId="0" borderId="89" xfId="0" applyNumberFormat="1" applyFont="1" applyFill="1" applyBorder="1" applyAlignment="1">
      <alignment/>
    </xf>
    <xf numFmtId="165" fontId="14" fillId="0" borderId="15" xfId="0" applyNumberFormat="1" applyFont="1" applyBorder="1" applyAlignment="1">
      <alignment horizontal="right" vertical="center"/>
    </xf>
    <xf numFmtId="4" fontId="14" fillId="0" borderId="25" xfId="0" applyNumberFormat="1" applyFont="1" applyBorder="1" applyAlignment="1">
      <alignment vertical="center"/>
    </xf>
    <xf numFmtId="164" fontId="6" fillId="33" borderId="25" xfId="0" applyNumberFormat="1" applyFont="1" applyFill="1" applyBorder="1" applyAlignment="1">
      <alignment vertical="center"/>
    </xf>
    <xf numFmtId="164" fontId="6" fillId="0" borderId="45" xfId="0" applyNumberFormat="1" applyFont="1" applyBorder="1" applyAlignment="1">
      <alignment vertical="center"/>
    </xf>
    <xf numFmtId="164" fontId="6" fillId="0" borderId="34" xfId="0" applyNumberFormat="1" applyFont="1" applyBorder="1" applyAlignment="1">
      <alignment/>
    </xf>
    <xf numFmtId="0" fontId="8" fillId="35" borderId="64" xfId="0" applyFont="1" applyFill="1" applyBorder="1" applyAlignment="1">
      <alignment horizontal="left" wrapText="1"/>
    </xf>
    <xf numFmtId="0" fontId="8" fillId="35" borderId="60" xfId="0" applyNumberFormat="1" applyFont="1" applyFill="1" applyBorder="1" applyAlignment="1">
      <alignment horizontal="left" wrapText="1"/>
    </xf>
    <xf numFmtId="3" fontId="8" fillId="35" borderId="60" xfId="0" applyNumberFormat="1" applyFont="1" applyFill="1" applyBorder="1" applyAlignment="1">
      <alignment/>
    </xf>
    <xf numFmtId="164" fontId="13" fillId="33" borderId="19" xfId="0" applyNumberFormat="1" applyFont="1" applyFill="1" applyBorder="1" applyAlignment="1">
      <alignment vertical="top"/>
    </xf>
    <xf numFmtId="164" fontId="6" fillId="0" borderId="12" xfId="0" applyNumberFormat="1" applyFont="1" applyBorder="1" applyAlignment="1">
      <alignment/>
    </xf>
    <xf numFmtId="164" fontId="6" fillId="0" borderId="32" xfId="0" applyNumberFormat="1" applyFont="1" applyBorder="1" applyAlignment="1">
      <alignment/>
    </xf>
    <xf numFmtId="164" fontId="7" fillId="33" borderId="15" xfId="0" applyNumberFormat="1" applyFont="1" applyFill="1" applyBorder="1" applyAlignment="1">
      <alignment horizontal="right" vertical="center"/>
    </xf>
    <xf numFmtId="0" fontId="8" fillId="0" borderId="77" xfId="0" applyFont="1" applyBorder="1" applyAlignment="1">
      <alignment horizontal="left" vertical="center" wrapText="1"/>
    </xf>
    <xf numFmtId="0" fontId="10" fillId="0" borderId="17" xfId="0" applyFont="1" applyBorder="1" applyAlignment="1">
      <alignment horizontal="right" vertical="center" wrapText="1"/>
    </xf>
    <xf numFmtId="3" fontId="6" fillId="0" borderId="60" xfId="0" applyNumberFormat="1" applyFont="1" applyBorder="1" applyAlignment="1">
      <alignment vertical="center" wrapText="1"/>
    </xf>
    <xf numFmtId="170" fontId="6" fillId="0" borderId="60" xfId="0" applyNumberFormat="1" applyFont="1" applyFill="1" applyBorder="1" applyAlignment="1">
      <alignment vertical="center" wrapText="1"/>
    </xf>
    <xf numFmtId="164" fontId="6" fillId="0" borderId="60" xfId="0" applyNumberFormat="1" applyFont="1" applyBorder="1" applyAlignment="1">
      <alignment vertical="center" wrapText="1"/>
    </xf>
    <xf numFmtId="164" fontId="8" fillId="0" borderId="87" xfId="0" applyNumberFormat="1" applyFont="1" applyBorder="1" applyAlignment="1">
      <alignment vertical="center" wrapText="1"/>
    </xf>
    <xf numFmtId="164" fontId="6" fillId="0" borderId="86" xfId="0" applyNumberFormat="1" applyFont="1" applyBorder="1" applyAlignment="1">
      <alignment vertical="center" wrapText="1"/>
    </xf>
    <xf numFmtId="164" fontId="6" fillId="33" borderId="60" xfId="0" applyNumberFormat="1" applyFont="1" applyFill="1" applyBorder="1" applyAlignment="1">
      <alignment vertical="center" wrapText="1"/>
    </xf>
    <xf numFmtId="164" fontId="6" fillId="0" borderId="60" xfId="0" applyNumberFormat="1" applyFont="1" applyFill="1" applyBorder="1" applyAlignment="1">
      <alignment vertical="center" wrapText="1"/>
    </xf>
    <xf numFmtId="0" fontId="0" fillId="0" borderId="0" xfId="0" applyAlignment="1">
      <alignment wrapText="1"/>
    </xf>
    <xf numFmtId="3"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73" fontId="0" fillId="0" borderId="0" xfId="0" applyNumberFormat="1" applyAlignment="1">
      <alignment wrapText="1"/>
    </xf>
    <xf numFmtId="4" fontId="6" fillId="0" borderId="48" xfId="0" applyNumberFormat="1" applyFont="1" applyBorder="1" applyAlignment="1">
      <alignment vertical="center"/>
    </xf>
    <xf numFmtId="164" fontId="62" fillId="0" borderId="60" xfId="0" applyNumberFormat="1" applyFont="1" applyBorder="1" applyAlignment="1">
      <alignment vertical="center" wrapText="1"/>
    </xf>
    <xf numFmtId="168" fontId="62" fillId="0" borderId="60" xfId="42" applyNumberFormat="1" applyFont="1" applyBorder="1" applyAlignment="1">
      <alignment vertical="center"/>
    </xf>
    <xf numFmtId="168" fontId="62" fillId="0" borderId="48" xfId="42" applyNumberFormat="1" applyFont="1" applyBorder="1" applyAlignment="1">
      <alignment vertical="center"/>
    </xf>
    <xf numFmtId="168" fontId="63" fillId="0" borderId="43" xfId="42" applyNumberFormat="1" applyFont="1" applyBorder="1" applyAlignment="1">
      <alignment vertical="center"/>
    </xf>
    <xf numFmtId="168" fontId="63" fillId="0" borderId="19" xfId="42" applyNumberFormat="1" applyFont="1" applyBorder="1" applyAlignment="1">
      <alignment vertical="center"/>
    </xf>
    <xf numFmtId="168" fontId="63" fillId="0" borderId="66" xfId="42" applyNumberFormat="1" applyFont="1" applyBorder="1" applyAlignment="1">
      <alignment vertical="center"/>
    </xf>
    <xf numFmtId="168" fontId="63" fillId="0" borderId="41" xfId="42" applyNumberFormat="1" applyFont="1" applyBorder="1" applyAlignment="1">
      <alignment vertical="center"/>
    </xf>
    <xf numFmtId="168" fontId="64" fillId="0" borderId="25" xfId="42" applyNumberFormat="1" applyFont="1" applyBorder="1" applyAlignment="1">
      <alignment vertical="center"/>
    </xf>
    <xf numFmtId="3" fontId="65" fillId="33" borderId="37" xfId="0" applyNumberFormat="1" applyFont="1" applyFill="1" applyBorder="1" applyAlignment="1">
      <alignment vertical="center"/>
    </xf>
    <xf numFmtId="168" fontId="66" fillId="0" borderId="48" xfId="0" applyNumberFormat="1" applyFont="1" applyBorder="1" applyAlignment="1">
      <alignment vertical="center"/>
    </xf>
    <xf numFmtId="3" fontId="21" fillId="35" borderId="34" xfId="0" applyNumberFormat="1" applyFont="1" applyFill="1" applyBorder="1" applyAlignment="1">
      <alignment horizontal="center"/>
    </xf>
    <xf numFmtId="0" fontId="0" fillId="0" borderId="10" xfId="0" applyBorder="1" applyAlignment="1">
      <alignment horizontal="center"/>
    </xf>
    <xf numFmtId="0" fontId="0" fillId="0" borderId="9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28">
      <selection activeCell="D35" sqref="D35"/>
    </sheetView>
  </sheetViews>
  <sheetFormatPr defaultColWidth="9.140625" defaultRowHeight="12.75"/>
  <cols>
    <col min="1" max="1" width="10.57421875" style="0" customWidth="1"/>
    <col min="2" max="2" width="32.7109375" style="0" customWidth="1"/>
    <col min="3" max="3" width="10.00390625" style="0" customWidth="1"/>
    <col min="4" max="4" width="9.7109375" style="0" customWidth="1"/>
    <col min="5" max="5" width="13.140625" style="0" customWidth="1"/>
    <col min="6" max="6" width="10.7109375" style="0" customWidth="1"/>
    <col min="7" max="7" width="14.7109375" style="0" customWidth="1"/>
    <col min="8" max="8" width="12.57421875" style="0" customWidth="1"/>
    <col min="9" max="9" width="10.7109375" style="0" customWidth="1"/>
    <col min="10" max="10" width="10.140625" style="0" customWidth="1"/>
    <col min="11" max="11" width="10.8515625" style="0" bestFit="1" customWidth="1"/>
  </cols>
  <sheetData>
    <row r="1" spans="1:11" ht="45">
      <c r="A1" s="50" t="s">
        <v>22</v>
      </c>
      <c r="B1" s="51" t="s">
        <v>0</v>
      </c>
      <c r="C1" s="51" t="s">
        <v>23</v>
      </c>
      <c r="D1" s="51" t="s">
        <v>95</v>
      </c>
      <c r="E1" s="51" t="s">
        <v>96</v>
      </c>
      <c r="F1" s="51" t="s">
        <v>25</v>
      </c>
      <c r="G1" s="52" t="s">
        <v>97</v>
      </c>
      <c r="H1" s="53" t="s">
        <v>18</v>
      </c>
      <c r="I1" s="54" t="s">
        <v>27</v>
      </c>
      <c r="J1" s="56" t="s">
        <v>29</v>
      </c>
      <c r="K1" s="55" t="s">
        <v>19</v>
      </c>
    </row>
    <row r="2" spans="1:11" ht="13.5" thickBot="1">
      <c r="A2" s="228" t="s">
        <v>1</v>
      </c>
      <c r="B2" s="229" t="s">
        <v>2</v>
      </c>
      <c r="C2" s="229" t="s">
        <v>3</v>
      </c>
      <c r="D2" s="229" t="s">
        <v>4</v>
      </c>
      <c r="E2" s="229" t="s">
        <v>5</v>
      </c>
      <c r="F2" s="229" t="s">
        <v>6</v>
      </c>
      <c r="G2" s="230" t="s">
        <v>7</v>
      </c>
      <c r="H2" s="231"/>
      <c r="I2" s="232"/>
      <c r="J2" s="233"/>
      <c r="K2" s="234"/>
    </row>
    <row r="3" spans="1:11" ht="12.75">
      <c r="A3" s="267" t="s">
        <v>21</v>
      </c>
      <c r="B3" s="235"/>
      <c r="C3" s="141"/>
      <c r="D3" s="140"/>
      <c r="E3" s="140"/>
      <c r="F3" s="140"/>
      <c r="G3" s="140"/>
      <c r="H3" s="143"/>
      <c r="I3" s="143"/>
      <c r="J3" s="143"/>
      <c r="K3" s="204"/>
    </row>
    <row r="4" spans="1:11" ht="19.5" customHeight="1">
      <c r="A4" s="121" t="s">
        <v>178</v>
      </c>
      <c r="B4" s="122" t="s">
        <v>30</v>
      </c>
      <c r="C4" s="102">
        <v>55</v>
      </c>
      <c r="D4" s="98">
        <v>1</v>
      </c>
      <c r="E4" s="151">
        <f aca="true" t="shared" si="0" ref="E4:E51">C4*D4</f>
        <v>55</v>
      </c>
      <c r="F4" s="98">
        <v>0.92</v>
      </c>
      <c r="G4" s="99">
        <f aca="true" t="shared" si="1" ref="G4:G51">E4*F4</f>
        <v>50.6</v>
      </c>
      <c r="H4" s="155">
        <v>50.6</v>
      </c>
      <c r="I4" s="157"/>
      <c r="J4" s="158"/>
      <c r="K4" s="163"/>
    </row>
    <row r="5" spans="1:13" ht="19.5" customHeight="1">
      <c r="A5" s="100">
        <v>226.4</v>
      </c>
      <c r="B5" s="111" t="s">
        <v>77</v>
      </c>
      <c r="C5" s="106">
        <v>0</v>
      </c>
      <c r="D5" s="101">
        <v>0</v>
      </c>
      <c r="E5" s="103">
        <f t="shared" si="0"/>
        <v>0</v>
      </c>
      <c r="F5" s="101">
        <v>0</v>
      </c>
      <c r="G5" s="104">
        <f t="shared" si="1"/>
        <v>0</v>
      </c>
      <c r="H5" s="156">
        <v>330</v>
      </c>
      <c r="I5" s="159"/>
      <c r="J5" s="160"/>
      <c r="K5" s="164"/>
      <c r="M5" t="s">
        <v>110</v>
      </c>
    </row>
    <row r="6" spans="1:11" ht="33.75">
      <c r="A6" s="100" t="s">
        <v>31</v>
      </c>
      <c r="B6" s="145" t="s">
        <v>179</v>
      </c>
      <c r="C6" s="106">
        <v>55</v>
      </c>
      <c r="D6" s="101">
        <v>15</v>
      </c>
      <c r="E6" s="103">
        <f>C6*D6</f>
        <v>825</v>
      </c>
      <c r="F6" s="101">
        <v>8</v>
      </c>
      <c r="G6" s="108">
        <f t="shared" si="1"/>
        <v>6600</v>
      </c>
      <c r="H6" s="156">
        <v>825</v>
      </c>
      <c r="I6" s="159"/>
      <c r="J6" s="160"/>
      <c r="K6" s="164"/>
    </row>
    <row r="7" spans="1:11" ht="33.75">
      <c r="A7" s="100" t="s">
        <v>32</v>
      </c>
      <c r="B7" s="111" t="s">
        <v>180</v>
      </c>
      <c r="C7" s="106">
        <v>55</v>
      </c>
      <c r="D7" s="101">
        <v>5</v>
      </c>
      <c r="E7" s="103">
        <f t="shared" si="0"/>
        <v>275</v>
      </c>
      <c r="F7" s="101">
        <v>8</v>
      </c>
      <c r="G7" s="108">
        <f t="shared" si="1"/>
        <v>2200</v>
      </c>
      <c r="H7" s="156">
        <v>1320</v>
      </c>
      <c r="I7" s="159"/>
      <c r="J7" s="160"/>
      <c r="K7" s="164"/>
    </row>
    <row r="8" spans="1:11" ht="22.5">
      <c r="A8" s="100"/>
      <c r="B8" s="344" t="s">
        <v>104</v>
      </c>
      <c r="C8" s="345">
        <v>55</v>
      </c>
      <c r="D8" s="346">
        <v>10</v>
      </c>
      <c r="E8" s="347">
        <f t="shared" si="0"/>
        <v>550</v>
      </c>
      <c r="F8" s="346">
        <v>8</v>
      </c>
      <c r="G8" s="348">
        <f t="shared" si="1"/>
        <v>4400</v>
      </c>
      <c r="H8" s="156"/>
      <c r="I8" s="159"/>
      <c r="J8" s="160"/>
      <c r="K8" s="164"/>
    </row>
    <row r="9" spans="1:11" ht="22.5">
      <c r="A9" s="100"/>
      <c r="B9" s="344" t="s">
        <v>105</v>
      </c>
      <c r="C9" s="345">
        <v>55</v>
      </c>
      <c r="D9" s="346">
        <v>10</v>
      </c>
      <c r="E9" s="347">
        <f t="shared" si="0"/>
        <v>550</v>
      </c>
      <c r="F9" s="346">
        <v>0.5</v>
      </c>
      <c r="G9" s="348">
        <f t="shared" si="1"/>
        <v>275</v>
      </c>
      <c r="H9" s="156"/>
      <c r="I9" s="159"/>
      <c r="J9" s="160"/>
      <c r="K9" s="164"/>
    </row>
    <row r="10" spans="1:11" ht="22.5">
      <c r="A10" s="100"/>
      <c r="B10" s="344" t="s">
        <v>107</v>
      </c>
      <c r="C10" s="345">
        <v>55</v>
      </c>
      <c r="D10" s="346">
        <v>5</v>
      </c>
      <c r="E10" s="347">
        <f t="shared" si="0"/>
        <v>275</v>
      </c>
      <c r="F10" s="346">
        <v>0.5</v>
      </c>
      <c r="G10" s="348">
        <f>E10*F10</f>
        <v>137.5</v>
      </c>
      <c r="H10" s="156"/>
      <c r="I10" s="159"/>
      <c r="J10" s="160"/>
      <c r="K10" s="164"/>
    </row>
    <row r="11" spans="1:11" ht="33.75">
      <c r="A11" s="349" t="s">
        <v>181</v>
      </c>
      <c r="B11" s="344" t="s">
        <v>106</v>
      </c>
      <c r="C11" s="345">
        <v>55</v>
      </c>
      <c r="D11" s="346">
        <v>12</v>
      </c>
      <c r="E11" s="347">
        <f t="shared" si="0"/>
        <v>660</v>
      </c>
      <c r="F11" s="346">
        <v>0.5</v>
      </c>
      <c r="G11" s="348">
        <f>E11*F11</f>
        <v>330</v>
      </c>
      <c r="H11" s="156"/>
      <c r="I11" s="159"/>
      <c r="J11" s="160"/>
      <c r="K11" s="164"/>
    </row>
    <row r="12" spans="1:11" ht="45">
      <c r="A12" s="148" t="s">
        <v>78</v>
      </c>
      <c r="B12" s="350" t="s">
        <v>108</v>
      </c>
      <c r="C12" s="106">
        <v>20</v>
      </c>
      <c r="D12" s="101">
        <v>1</v>
      </c>
      <c r="E12" s="103">
        <f t="shared" si="0"/>
        <v>20</v>
      </c>
      <c r="F12" s="101">
        <v>1</v>
      </c>
      <c r="G12" s="104">
        <f t="shared" si="1"/>
        <v>20</v>
      </c>
      <c r="H12" s="156">
        <v>55</v>
      </c>
      <c r="I12" s="159"/>
      <c r="J12" s="160"/>
      <c r="K12" s="164"/>
    </row>
    <row r="13" spans="1:11" ht="33.75">
      <c r="A13" s="100" t="s">
        <v>33</v>
      </c>
      <c r="B13" s="111" t="s">
        <v>109</v>
      </c>
      <c r="C13" s="106">
        <v>20</v>
      </c>
      <c r="D13" s="101">
        <v>1</v>
      </c>
      <c r="E13" s="103">
        <f t="shared" si="0"/>
        <v>20</v>
      </c>
      <c r="F13" s="101">
        <v>3</v>
      </c>
      <c r="G13" s="108">
        <f t="shared" si="1"/>
        <v>60</v>
      </c>
      <c r="H13" s="156">
        <v>1540</v>
      </c>
      <c r="I13" s="159"/>
      <c r="J13" s="160"/>
      <c r="K13" s="164"/>
    </row>
    <row r="14" spans="1:11" ht="67.5">
      <c r="A14" s="349" t="s">
        <v>111</v>
      </c>
      <c r="B14" s="351" t="s">
        <v>112</v>
      </c>
      <c r="C14" s="345">
        <v>55</v>
      </c>
      <c r="D14" s="346">
        <v>16</v>
      </c>
      <c r="E14" s="347">
        <f t="shared" si="0"/>
        <v>880</v>
      </c>
      <c r="F14" s="346">
        <v>1</v>
      </c>
      <c r="G14" s="348">
        <f t="shared" si="1"/>
        <v>880</v>
      </c>
      <c r="H14" s="156"/>
      <c r="I14" s="159"/>
      <c r="J14" s="160"/>
      <c r="K14" s="164"/>
    </row>
    <row r="15" spans="1:11" ht="56.25">
      <c r="A15" s="353" t="s">
        <v>113</v>
      </c>
      <c r="B15" s="354" t="s">
        <v>124</v>
      </c>
      <c r="C15" s="356">
        <v>55</v>
      </c>
      <c r="D15" s="357">
        <v>1</v>
      </c>
      <c r="E15" s="358">
        <f t="shared" si="0"/>
        <v>55</v>
      </c>
      <c r="F15" s="357">
        <v>0.92</v>
      </c>
      <c r="G15" s="355">
        <f t="shared" si="1"/>
        <v>50.6</v>
      </c>
      <c r="H15" s="156"/>
      <c r="I15" s="159"/>
      <c r="J15" s="160"/>
      <c r="K15" s="164"/>
    </row>
    <row r="16" spans="1:11" ht="45">
      <c r="A16" s="353" t="s">
        <v>115</v>
      </c>
      <c r="B16" s="354" t="s">
        <v>116</v>
      </c>
      <c r="C16" s="356">
        <v>55</v>
      </c>
      <c r="D16" s="357">
        <v>16</v>
      </c>
      <c r="E16" s="360">
        <f t="shared" si="0"/>
        <v>880</v>
      </c>
      <c r="F16" s="357">
        <v>1</v>
      </c>
      <c r="G16" s="355">
        <f t="shared" si="1"/>
        <v>880</v>
      </c>
      <c r="H16" s="156"/>
      <c r="I16" s="159"/>
      <c r="J16" s="160"/>
      <c r="K16" s="164"/>
    </row>
    <row r="17" spans="1:11" ht="45">
      <c r="A17" s="349" t="s">
        <v>117</v>
      </c>
      <c r="B17" s="344" t="s">
        <v>118</v>
      </c>
      <c r="C17" s="345">
        <v>55</v>
      </c>
      <c r="D17" s="346">
        <v>16</v>
      </c>
      <c r="E17" s="347">
        <f t="shared" si="0"/>
        <v>880</v>
      </c>
      <c r="F17" s="346">
        <v>1</v>
      </c>
      <c r="G17" s="348">
        <f>E17*F17</f>
        <v>880</v>
      </c>
      <c r="H17" s="156"/>
      <c r="I17" s="159"/>
      <c r="J17" s="160"/>
      <c r="K17" s="164"/>
    </row>
    <row r="18" spans="1:11" ht="33.75">
      <c r="A18" s="349" t="s">
        <v>119</v>
      </c>
      <c r="B18" s="344" t="s">
        <v>120</v>
      </c>
      <c r="C18" s="345">
        <v>55</v>
      </c>
      <c r="D18" s="346">
        <v>1</v>
      </c>
      <c r="E18" s="347">
        <f>C18*D18</f>
        <v>55</v>
      </c>
      <c r="F18" s="346">
        <v>0.25</v>
      </c>
      <c r="G18" s="348">
        <f>E18*F18</f>
        <v>13.75</v>
      </c>
      <c r="H18" s="156"/>
      <c r="I18" s="159"/>
      <c r="J18" s="160"/>
      <c r="K18" s="164"/>
    </row>
    <row r="19" spans="1:11" ht="56.25">
      <c r="A19" s="361" t="s">
        <v>121</v>
      </c>
      <c r="B19" s="344" t="s">
        <v>126</v>
      </c>
      <c r="C19" s="345">
        <v>55</v>
      </c>
      <c r="D19" s="346">
        <v>1</v>
      </c>
      <c r="E19" s="347">
        <f>C19*D19</f>
        <v>55</v>
      </c>
      <c r="F19" s="346">
        <v>1</v>
      </c>
      <c r="G19" s="348">
        <f>E19*F19</f>
        <v>55</v>
      </c>
      <c r="H19" s="156"/>
      <c r="I19" s="159"/>
      <c r="J19" s="160"/>
      <c r="K19" s="164"/>
    </row>
    <row r="20" spans="1:13" ht="19.5" customHeight="1">
      <c r="A20" s="100" t="s">
        <v>34</v>
      </c>
      <c r="B20" s="111" t="s">
        <v>35</v>
      </c>
      <c r="C20" s="106">
        <v>0</v>
      </c>
      <c r="D20" s="101">
        <v>0</v>
      </c>
      <c r="E20" s="103">
        <f t="shared" si="0"/>
        <v>0</v>
      </c>
      <c r="F20" s="101">
        <v>0</v>
      </c>
      <c r="G20" s="352">
        <f t="shared" si="1"/>
        <v>0</v>
      </c>
      <c r="H20" s="156">
        <v>50.6</v>
      </c>
      <c r="I20" s="159"/>
      <c r="J20" s="160"/>
      <c r="K20" s="164"/>
      <c r="M20" s="359" t="s">
        <v>114</v>
      </c>
    </row>
    <row r="21" spans="1:13" ht="21" customHeight="1">
      <c r="A21" s="353" t="s">
        <v>122</v>
      </c>
      <c r="B21" s="354" t="s">
        <v>123</v>
      </c>
      <c r="C21" s="106">
        <v>55</v>
      </c>
      <c r="D21" s="101">
        <v>5</v>
      </c>
      <c r="E21" s="360">
        <f t="shared" si="0"/>
        <v>275</v>
      </c>
      <c r="F21" s="101">
        <v>1</v>
      </c>
      <c r="G21" s="362">
        <f t="shared" si="1"/>
        <v>275</v>
      </c>
      <c r="H21" s="156">
        <v>126.5</v>
      </c>
      <c r="I21" s="159"/>
      <c r="J21" s="160"/>
      <c r="K21" s="164"/>
      <c r="M21" s="359"/>
    </row>
    <row r="22" spans="1:13" ht="22.5" customHeight="1">
      <c r="A22" s="100" t="s">
        <v>36</v>
      </c>
      <c r="B22" s="111" t="s">
        <v>182</v>
      </c>
      <c r="C22" s="106">
        <v>55</v>
      </c>
      <c r="D22" s="101">
        <v>15</v>
      </c>
      <c r="E22" s="103">
        <f>C22*D22</f>
        <v>825</v>
      </c>
      <c r="F22" s="101">
        <v>0.5</v>
      </c>
      <c r="G22" s="104">
        <f t="shared" si="1"/>
        <v>412.5</v>
      </c>
      <c r="H22" s="156">
        <v>50.6</v>
      </c>
      <c r="I22" s="159"/>
      <c r="J22" s="160"/>
      <c r="K22" s="164"/>
      <c r="M22" s="359" t="s">
        <v>114</v>
      </c>
    </row>
    <row r="23" spans="1:13" ht="33.75">
      <c r="A23" s="100" t="s">
        <v>37</v>
      </c>
      <c r="B23" s="111" t="s">
        <v>79</v>
      </c>
      <c r="C23" s="106">
        <v>0</v>
      </c>
      <c r="D23" s="101">
        <v>0</v>
      </c>
      <c r="E23" s="103">
        <f t="shared" si="0"/>
        <v>0</v>
      </c>
      <c r="F23" s="101">
        <v>0</v>
      </c>
      <c r="G23" s="104">
        <f t="shared" si="1"/>
        <v>0</v>
      </c>
      <c r="H23" s="156">
        <v>50.6</v>
      </c>
      <c r="I23" s="159"/>
      <c r="J23" s="160"/>
      <c r="K23" s="164"/>
      <c r="M23" t="s">
        <v>125</v>
      </c>
    </row>
    <row r="24" spans="1:13" ht="22.5">
      <c r="A24" s="100" t="s">
        <v>38</v>
      </c>
      <c r="B24" s="111" t="s">
        <v>80</v>
      </c>
      <c r="C24" s="106">
        <v>0</v>
      </c>
      <c r="D24" s="101">
        <v>0</v>
      </c>
      <c r="E24" s="103">
        <f>C24*D24</f>
        <v>0</v>
      </c>
      <c r="F24" s="101">
        <v>0</v>
      </c>
      <c r="G24" s="104">
        <f t="shared" si="1"/>
        <v>0</v>
      </c>
      <c r="H24" s="156">
        <v>1265</v>
      </c>
      <c r="I24" s="159"/>
      <c r="J24" s="160"/>
      <c r="K24" s="164"/>
      <c r="M24" t="s">
        <v>125</v>
      </c>
    </row>
    <row r="25" spans="1:13" ht="22.5">
      <c r="A25" s="100" t="s">
        <v>38</v>
      </c>
      <c r="B25" s="111" t="s">
        <v>81</v>
      </c>
      <c r="C25" s="102">
        <v>0</v>
      </c>
      <c r="D25" s="101">
        <v>0</v>
      </c>
      <c r="E25" s="103">
        <f t="shared" si="0"/>
        <v>0</v>
      </c>
      <c r="F25" s="101">
        <v>0</v>
      </c>
      <c r="G25" s="104">
        <f t="shared" si="1"/>
        <v>0</v>
      </c>
      <c r="H25" s="156">
        <v>126.5</v>
      </c>
      <c r="I25" s="159"/>
      <c r="J25" s="160"/>
      <c r="K25" s="164"/>
      <c r="M25" t="s">
        <v>125</v>
      </c>
    </row>
    <row r="26" spans="1:13" ht="33.75">
      <c r="A26" s="100" t="s">
        <v>39</v>
      </c>
      <c r="B26" s="111" t="s">
        <v>82</v>
      </c>
      <c r="C26" s="106">
        <v>0</v>
      </c>
      <c r="D26" s="101">
        <v>0</v>
      </c>
      <c r="E26" s="103">
        <f>C26*D26</f>
        <v>0</v>
      </c>
      <c r="F26" s="101">
        <v>0</v>
      </c>
      <c r="G26" s="104">
        <f t="shared" si="1"/>
        <v>0</v>
      </c>
      <c r="H26" s="156">
        <v>2035</v>
      </c>
      <c r="I26" s="159"/>
      <c r="J26" s="160"/>
      <c r="K26" s="164"/>
      <c r="M26" t="s">
        <v>114</v>
      </c>
    </row>
    <row r="27" spans="1:11" ht="33.75">
      <c r="A27" s="100" t="s">
        <v>40</v>
      </c>
      <c r="B27" s="354" t="s">
        <v>127</v>
      </c>
      <c r="C27" s="106">
        <v>15</v>
      </c>
      <c r="D27" s="101">
        <v>1</v>
      </c>
      <c r="E27" s="103">
        <f t="shared" si="0"/>
        <v>15</v>
      </c>
      <c r="F27" s="101">
        <v>0.5</v>
      </c>
      <c r="G27" s="104">
        <f t="shared" si="1"/>
        <v>7.5</v>
      </c>
      <c r="H27" s="156">
        <v>203.5</v>
      </c>
      <c r="I27" s="159"/>
      <c r="J27" s="160"/>
      <c r="K27" s="164"/>
    </row>
    <row r="28" spans="1:11" ht="33.75">
      <c r="A28" s="100" t="s">
        <v>41</v>
      </c>
      <c r="B28" s="354" t="s">
        <v>128</v>
      </c>
      <c r="C28" s="106">
        <v>55</v>
      </c>
      <c r="D28" s="101">
        <v>1</v>
      </c>
      <c r="E28" s="103">
        <f t="shared" si="0"/>
        <v>55</v>
      </c>
      <c r="F28" s="101">
        <v>2</v>
      </c>
      <c r="G28" s="104">
        <f t="shared" si="1"/>
        <v>110</v>
      </c>
      <c r="H28" s="156">
        <v>440</v>
      </c>
      <c r="I28" s="159"/>
      <c r="J28" s="160"/>
      <c r="K28" s="164"/>
    </row>
    <row r="29" spans="1:11" ht="19.5" customHeight="1">
      <c r="A29" s="100" t="s">
        <v>42</v>
      </c>
      <c r="B29" s="111" t="s">
        <v>43</v>
      </c>
      <c r="C29" s="106">
        <v>55</v>
      </c>
      <c r="D29" s="101">
        <v>3</v>
      </c>
      <c r="E29" s="103">
        <f t="shared" si="0"/>
        <v>165</v>
      </c>
      <c r="F29" s="101">
        <v>5</v>
      </c>
      <c r="G29" s="104">
        <f t="shared" si="1"/>
        <v>825</v>
      </c>
      <c r="H29" s="156">
        <v>275</v>
      </c>
      <c r="I29" s="159"/>
      <c r="J29" s="160"/>
      <c r="K29" s="164"/>
    </row>
    <row r="30" spans="1:11" ht="19.5" customHeight="1">
      <c r="A30" s="100" t="s">
        <v>44</v>
      </c>
      <c r="B30" s="354" t="s">
        <v>129</v>
      </c>
      <c r="C30" s="106">
        <v>18</v>
      </c>
      <c r="D30" s="101">
        <v>1</v>
      </c>
      <c r="E30" s="103">
        <f t="shared" si="0"/>
        <v>18</v>
      </c>
      <c r="F30" s="101">
        <v>2</v>
      </c>
      <c r="G30" s="104">
        <f t="shared" si="1"/>
        <v>36</v>
      </c>
      <c r="H30" s="156">
        <v>407</v>
      </c>
      <c r="I30" s="159"/>
      <c r="J30" s="160"/>
      <c r="K30" s="164"/>
    </row>
    <row r="31" spans="1:11" ht="20.25" customHeight="1">
      <c r="A31" s="363" t="s">
        <v>130</v>
      </c>
      <c r="B31" s="344" t="s">
        <v>131</v>
      </c>
      <c r="C31" s="345">
        <v>55</v>
      </c>
      <c r="D31" s="346">
        <v>356</v>
      </c>
      <c r="E31" s="364">
        <f>C31*D31</f>
        <v>19580</v>
      </c>
      <c r="F31" s="346">
        <v>0.25</v>
      </c>
      <c r="G31" s="365">
        <f t="shared" si="1"/>
        <v>4895</v>
      </c>
      <c r="H31" s="156"/>
      <c r="I31" s="159"/>
      <c r="J31" s="160"/>
      <c r="K31" s="164"/>
    </row>
    <row r="32" spans="1:11" ht="24" customHeight="1">
      <c r="A32" s="363" t="s">
        <v>132</v>
      </c>
      <c r="B32" s="368" t="s">
        <v>183</v>
      </c>
      <c r="C32" s="345">
        <v>55</v>
      </c>
      <c r="D32" s="346">
        <v>5</v>
      </c>
      <c r="E32" s="364">
        <f t="shared" si="0"/>
        <v>275</v>
      </c>
      <c r="F32" s="346">
        <v>0.25</v>
      </c>
      <c r="G32" s="365">
        <f t="shared" si="1"/>
        <v>68.75</v>
      </c>
      <c r="H32" s="156"/>
      <c r="I32" s="159"/>
      <c r="J32" s="160"/>
      <c r="K32" s="164"/>
    </row>
    <row r="33" spans="1:11" ht="23.25" customHeight="1">
      <c r="A33" s="363" t="s">
        <v>184</v>
      </c>
      <c r="B33" s="368" t="s">
        <v>133</v>
      </c>
      <c r="C33" s="345">
        <v>18</v>
      </c>
      <c r="D33" s="346">
        <v>1</v>
      </c>
      <c r="E33" s="364">
        <f t="shared" si="0"/>
        <v>18</v>
      </c>
      <c r="F33" s="346">
        <v>1</v>
      </c>
      <c r="G33" s="365">
        <f t="shared" si="1"/>
        <v>18</v>
      </c>
      <c r="H33" s="156"/>
      <c r="I33" s="159"/>
      <c r="J33" s="160"/>
      <c r="K33" s="164"/>
    </row>
    <row r="34" spans="1:11" ht="24" customHeight="1">
      <c r="A34" s="100" t="s">
        <v>45</v>
      </c>
      <c r="B34" s="354" t="s">
        <v>134</v>
      </c>
      <c r="C34" s="106">
        <v>55</v>
      </c>
      <c r="D34" s="101">
        <v>117</v>
      </c>
      <c r="E34" s="103">
        <f t="shared" si="0"/>
        <v>6435</v>
      </c>
      <c r="F34" s="110">
        <v>36</v>
      </c>
      <c r="G34" s="108">
        <f t="shared" si="1"/>
        <v>231660</v>
      </c>
      <c r="H34" s="156">
        <v>126060</v>
      </c>
      <c r="I34" s="159"/>
      <c r="J34" s="160"/>
      <c r="K34" s="164"/>
    </row>
    <row r="35" spans="1:11" ht="12.75">
      <c r="A35" s="100" t="s">
        <v>46</v>
      </c>
      <c r="B35" s="354" t="s">
        <v>135</v>
      </c>
      <c r="C35" s="106">
        <v>15</v>
      </c>
      <c r="D35" s="101">
        <v>1</v>
      </c>
      <c r="E35" s="103">
        <f>C35*D35</f>
        <v>15</v>
      </c>
      <c r="F35" s="101">
        <v>1</v>
      </c>
      <c r="G35" s="104">
        <f>E35*F35</f>
        <v>15</v>
      </c>
      <c r="H35" s="156">
        <v>2200</v>
      </c>
      <c r="I35" s="159"/>
      <c r="J35" s="160"/>
      <c r="K35" s="164"/>
    </row>
    <row r="36" spans="1:11" ht="12.75">
      <c r="A36" s="100" t="s">
        <v>47</v>
      </c>
      <c r="B36" s="111" t="s">
        <v>48</v>
      </c>
      <c r="C36" s="106">
        <v>55</v>
      </c>
      <c r="D36" s="101">
        <v>10</v>
      </c>
      <c r="E36" s="103">
        <f t="shared" si="0"/>
        <v>550</v>
      </c>
      <c r="F36" s="101">
        <v>3</v>
      </c>
      <c r="G36" s="108">
        <f t="shared" si="1"/>
        <v>1650</v>
      </c>
      <c r="H36" s="156">
        <v>407</v>
      </c>
      <c r="I36" s="159"/>
      <c r="J36" s="160"/>
      <c r="K36" s="164"/>
    </row>
    <row r="37" spans="1:11" ht="33.75">
      <c r="A37" s="100" t="s">
        <v>49</v>
      </c>
      <c r="B37" s="354" t="s">
        <v>136</v>
      </c>
      <c r="C37" s="106">
        <v>25</v>
      </c>
      <c r="D37" s="101">
        <v>1</v>
      </c>
      <c r="E37" s="103">
        <f t="shared" si="0"/>
        <v>25</v>
      </c>
      <c r="F37" s="101">
        <v>2</v>
      </c>
      <c r="G37" s="108">
        <f t="shared" si="1"/>
        <v>50</v>
      </c>
      <c r="H37" s="156">
        <v>2018.5</v>
      </c>
      <c r="I37" s="159"/>
      <c r="J37" s="160"/>
      <c r="K37" s="164"/>
    </row>
    <row r="38" spans="1:11" ht="19.5" customHeight="1">
      <c r="A38" s="100">
        <v>226.7</v>
      </c>
      <c r="B38" s="354" t="s">
        <v>137</v>
      </c>
      <c r="C38" s="106">
        <v>55</v>
      </c>
      <c r="D38" s="101">
        <v>1</v>
      </c>
      <c r="E38" s="103">
        <f>C38*D38</f>
        <v>55</v>
      </c>
      <c r="F38" s="101">
        <v>40</v>
      </c>
      <c r="G38" s="108">
        <f t="shared" si="1"/>
        <v>2200</v>
      </c>
      <c r="H38" s="156">
        <v>2200</v>
      </c>
      <c r="I38" s="159"/>
      <c r="J38" s="160"/>
      <c r="K38" s="164"/>
    </row>
    <row r="39" spans="1:11" ht="34.5" customHeight="1">
      <c r="A39" s="100" t="s">
        <v>50</v>
      </c>
      <c r="B39" s="354" t="s">
        <v>138</v>
      </c>
      <c r="C39" s="106">
        <v>25</v>
      </c>
      <c r="D39" s="101">
        <v>1</v>
      </c>
      <c r="E39" s="103">
        <f t="shared" si="0"/>
        <v>25</v>
      </c>
      <c r="F39" s="101">
        <v>40</v>
      </c>
      <c r="G39" s="108">
        <f t="shared" si="1"/>
        <v>1000</v>
      </c>
      <c r="H39" s="156">
        <v>407</v>
      </c>
      <c r="I39" s="159"/>
      <c r="J39" s="160"/>
      <c r="K39" s="164"/>
    </row>
    <row r="40" spans="1:11" ht="34.5" customHeight="1">
      <c r="A40" s="363" t="s">
        <v>139</v>
      </c>
      <c r="B40" s="344" t="s">
        <v>199</v>
      </c>
      <c r="C40" s="345">
        <v>55</v>
      </c>
      <c r="D40" s="369">
        <v>24</v>
      </c>
      <c r="E40" s="364">
        <f t="shared" si="0"/>
        <v>1320</v>
      </c>
      <c r="F40" s="346">
        <v>1</v>
      </c>
      <c r="G40" s="365">
        <f t="shared" si="1"/>
        <v>1320</v>
      </c>
      <c r="H40" s="156"/>
      <c r="I40" s="159"/>
      <c r="J40" s="160"/>
      <c r="K40" s="164"/>
    </row>
    <row r="41" spans="1:11" ht="34.5" customHeight="1">
      <c r="A41" s="363"/>
      <c r="B41" s="344" t="s">
        <v>197</v>
      </c>
      <c r="C41" s="478" t="s">
        <v>198</v>
      </c>
      <c r="D41" s="479"/>
      <c r="E41" s="479"/>
      <c r="F41" s="479"/>
      <c r="G41" s="480"/>
      <c r="H41" s="156"/>
      <c r="I41" s="159"/>
      <c r="J41" s="160"/>
      <c r="K41" s="164"/>
    </row>
    <row r="42" spans="1:11" ht="22.5">
      <c r="A42" s="111" t="s">
        <v>185</v>
      </c>
      <c r="B42" s="111" t="s">
        <v>83</v>
      </c>
      <c r="C42" s="106">
        <v>10</v>
      </c>
      <c r="D42" s="101">
        <v>1</v>
      </c>
      <c r="E42" s="103">
        <f t="shared" si="0"/>
        <v>10</v>
      </c>
      <c r="F42" s="101">
        <v>4</v>
      </c>
      <c r="G42" s="108">
        <f t="shared" si="1"/>
        <v>40</v>
      </c>
      <c r="H42" s="156">
        <v>352</v>
      </c>
      <c r="I42" s="159"/>
      <c r="J42" s="160"/>
      <c r="K42" s="164"/>
    </row>
    <row r="43" spans="1:11" ht="19.5" customHeight="1">
      <c r="A43" s="101" t="s">
        <v>51</v>
      </c>
      <c r="B43" s="111" t="s">
        <v>52</v>
      </c>
      <c r="C43" s="106">
        <v>55</v>
      </c>
      <c r="D43" s="101">
        <v>1</v>
      </c>
      <c r="E43" s="103">
        <f t="shared" si="0"/>
        <v>55</v>
      </c>
      <c r="F43" s="101">
        <v>1.79</v>
      </c>
      <c r="G43" s="108">
        <f t="shared" si="1"/>
        <v>98.45</v>
      </c>
      <c r="H43" s="156">
        <v>98.45</v>
      </c>
      <c r="I43" s="159"/>
      <c r="J43" s="160"/>
      <c r="K43" s="164"/>
    </row>
    <row r="44" spans="1:11" ht="22.5">
      <c r="A44" s="101" t="s">
        <v>53</v>
      </c>
      <c r="B44" s="354" t="s">
        <v>145</v>
      </c>
      <c r="C44" s="106">
        <v>55</v>
      </c>
      <c r="D44" s="101">
        <v>1</v>
      </c>
      <c r="E44" s="103">
        <f t="shared" si="0"/>
        <v>55</v>
      </c>
      <c r="F44" s="101">
        <v>22</v>
      </c>
      <c r="G44" s="108">
        <f t="shared" si="1"/>
        <v>1210</v>
      </c>
      <c r="H44" s="156">
        <v>1210</v>
      </c>
      <c r="I44" s="159"/>
      <c r="J44" s="160"/>
      <c r="K44" s="164"/>
    </row>
    <row r="45" spans="1:11" ht="21.75" customHeight="1">
      <c r="A45" s="101" t="s">
        <v>186</v>
      </c>
      <c r="B45" s="111" t="s">
        <v>54</v>
      </c>
      <c r="C45" s="106">
        <v>55</v>
      </c>
      <c r="D45" s="101">
        <v>1</v>
      </c>
      <c r="E45" s="103">
        <f t="shared" si="0"/>
        <v>55</v>
      </c>
      <c r="F45" s="101">
        <v>0.92</v>
      </c>
      <c r="G45" s="108">
        <f t="shared" si="1"/>
        <v>50.6</v>
      </c>
      <c r="H45" s="156">
        <v>50.6</v>
      </c>
      <c r="I45" s="159"/>
      <c r="J45" s="160"/>
      <c r="K45" s="164"/>
    </row>
    <row r="46" spans="1:11" ht="22.5">
      <c r="A46" s="101" t="s">
        <v>55</v>
      </c>
      <c r="B46" s="354" t="s">
        <v>143</v>
      </c>
      <c r="C46" s="106">
        <v>55</v>
      </c>
      <c r="D46" s="101">
        <v>1</v>
      </c>
      <c r="E46" s="103">
        <f t="shared" si="0"/>
        <v>55</v>
      </c>
      <c r="F46" s="101">
        <v>0.25</v>
      </c>
      <c r="G46" s="108">
        <f t="shared" si="1"/>
        <v>13.75</v>
      </c>
      <c r="H46" s="156">
        <v>13.75</v>
      </c>
      <c r="I46" s="159"/>
      <c r="J46" s="160"/>
      <c r="K46" s="164"/>
    </row>
    <row r="47" spans="1:11" ht="22.5">
      <c r="A47" s="101" t="s">
        <v>56</v>
      </c>
      <c r="B47" s="354" t="s">
        <v>144</v>
      </c>
      <c r="C47" s="106">
        <v>55</v>
      </c>
      <c r="D47" s="101">
        <v>1</v>
      </c>
      <c r="E47" s="103">
        <f t="shared" si="0"/>
        <v>55</v>
      </c>
      <c r="F47" s="101">
        <v>0.92</v>
      </c>
      <c r="G47" s="104">
        <f t="shared" si="1"/>
        <v>50.6</v>
      </c>
      <c r="H47" s="156">
        <v>50.6</v>
      </c>
      <c r="I47" s="159"/>
      <c r="J47" s="160"/>
      <c r="K47" s="164"/>
    </row>
    <row r="48" spans="1:11" ht="23.25" customHeight="1">
      <c r="A48" s="101" t="s">
        <v>57</v>
      </c>
      <c r="B48" s="111" t="s">
        <v>187</v>
      </c>
      <c r="C48" s="106">
        <v>55</v>
      </c>
      <c r="D48" s="101">
        <v>1</v>
      </c>
      <c r="E48" s="103">
        <f t="shared" si="0"/>
        <v>55</v>
      </c>
      <c r="F48" s="101">
        <v>0.92</v>
      </c>
      <c r="G48" s="104">
        <f t="shared" si="1"/>
        <v>50.6</v>
      </c>
      <c r="H48" s="156">
        <v>50.6</v>
      </c>
      <c r="I48" s="159"/>
      <c r="J48" s="160"/>
      <c r="K48" s="164"/>
    </row>
    <row r="49" spans="1:11" ht="22.5">
      <c r="A49" s="101" t="s">
        <v>58</v>
      </c>
      <c r="B49" s="111" t="s">
        <v>84</v>
      </c>
      <c r="C49" s="106">
        <v>0</v>
      </c>
      <c r="D49" s="101">
        <v>0</v>
      </c>
      <c r="E49" s="103">
        <f>C48*D49</f>
        <v>0</v>
      </c>
      <c r="F49" s="101">
        <v>0</v>
      </c>
      <c r="G49" s="104">
        <v>0</v>
      </c>
      <c r="H49" s="156">
        <v>253</v>
      </c>
      <c r="I49" s="159"/>
      <c r="J49" s="160"/>
      <c r="K49" s="164"/>
    </row>
    <row r="50" spans="1:11" ht="45" customHeight="1">
      <c r="A50" s="101" t="s">
        <v>188</v>
      </c>
      <c r="B50" s="111" t="s">
        <v>189</v>
      </c>
      <c r="C50" s="106">
        <v>55</v>
      </c>
      <c r="D50" s="101">
        <v>1</v>
      </c>
      <c r="E50" s="103">
        <f t="shared" si="0"/>
        <v>55</v>
      </c>
      <c r="F50" s="101">
        <v>4.6</v>
      </c>
      <c r="G50" s="104">
        <f t="shared" si="1"/>
        <v>252.99999999999997</v>
      </c>
      <c r="H50" s="156"/>
      <c r="I50" s="159"/>
      <c r="J50" s="160"/>
      <c r="K50" s="164"/>
    </row>
    <row r="51" spans="1:11" ht="22.5">
      <c r="A51" s="100">
        <v>226.14</v>
      </c>
      <c r="B51" s="354" t="s">
        <v>142</v>
      </c>
      <c r="C51" s="106">
        <v>55</v>
      </c>
      <c r="D51" s="101">
        <v>1</v>
      </c>
      <c r="E51" s="103">
        <f t="shared" si="0"/>
        <v>55</v>
      </c>
      <c r="F51" s="101">
        <v>3.7</v>
      </c>
      <c r="G51" s="104">
        <f t="shared" si="1"/>
        <v>203.5</v>
      </c>
      <c r="H51" s="156">
        <v>203.5</v>
      </c>
      <c r="I51" s="159"/>
      <c r="J51" s="160"/>
      <c r="K51" s="164"/>
    </row>
    <row r="52" spans="1:11" ht="45">
      <c r="A52" s="178" t="s">
        <v>59</v>
      </c>
      <c r="B52" s="354" t="s">
        <v>146</v>
      </c>
      <c r="C52" s="276">
        <v>55</v>
      </c>
      <c r="D52" s="178">
        <v>1</v>
      </c>
      <c r="E52" s="178">
        <f>C52*D52</f>
        <v>55</v>
      </c>
      <c r="F52" s="178">
        <v>0.25</v>
      </c>
      <c r="G52" s="277">
        <f>E52*F52</f>
        <v>13.75</v>
      </c>
      <c r="H52" s="278">
        <v>13.75</v>
      </c>
      <c r="I52" s="161"/>
      <c r="J52" s="162"/>
      <c r="K52" s="162"/>
    </row>
    <row r="53" spans="1:11" ht="33.75">
      <c r="A53" s="100" t="s">
        <v>60</v>
      </c>
      <c r="B53" s="354" t="s">
        <v>140</v>
      </c>
      <c r="C53" s="276">
        <v>5</v>
      </c>
      <c r="D53" s="178">
        <v>1</v>
      </c>
      <c r="E53" s="178">
        <f>C53*D53</f>
        <v>5</v>
      </c>
      <c r="F53" s="178">
        <v>1</v>
      </c>
      <c r="G53" s="277">
        <f>E53*F53</f>
        <v>5</v>
      </c>
      <c r="H53" s="278">
        <v>13.75</v>
      </c>
      <c r="I53" s="162"/>
      <c r="J53" s="162"/>
      <c r="K53" s="162"/>
    </row>
    <row r="54" spans="1:11" ht="19.5" customHeight="1" thickBot="1">
      <c r="A54" s="165">
        <v>226.24</v>
      </c>
      <c r="B54" s="166" t="s">
        <v>61</v>
      </c>
      <c r="C54" s="167">
        <v>55</v>
      </c>
      <c r="D54" s="168">
        <v>1</v>
      </c>
      <c r="E54" s="169">
        <f>C54*D54</f>
        <v>55</v>
      </c>
      <c r="F54" s="168">
        <v>3.5</v>
      </c>
      <c r="G54" s="170">
        <f>E54*F54</f>
        <v>192.5</v>
      </c>
      <c r="H54" s="171">
        <v>333.85</v>
      </c>
      <c r="I54" s="172"/>
      <c r="J54" s="172"/>
      <c r="K54" s="172"/>
    </row>
    <row r="55" spans="1:11" s="462" customFormat="1" ht="19.5" customHeight="1">
      <c r="A55" s="453"/>
      <c r="B55" s="454" t="s">
        <v>62</v>
      </c>
      <c r="C55" s="455">
        <v>55</v>
      </c>
      <c r="D55" s="456">
        <f>E55/C55</f>
        <v>659.1090909090909</v>
      </c>
      <c r="E55" s="468">
        <f>SUM(E4:E54)</f>
        <v>36251</v>
      </c>
      <c r="F55" s="457">
        <f>SUM(G55/E55)</f>
        <v>7.270335990731289</v>
      </c>
      <c r="G55" s="458">
        <f>SUM(G4:G54)</f>
        <v>263556.94999999995</v>
      </c>
      <c r="H55" s="459">
        <f>SUM(H4:H54)</f>
        <v>145087.25000000003</v>
      </c>
      <c r="I55" s="460">
        <v>0</v>
      </c>
      <c r="J55" s="460">
        <v>0</v>
      </c>
      <c r="K55" s="461">
        <f>SUM(I55+J55)</f>
        <v>0</v>
      </c>
    </row>
    <row r="56" spans="1:11" ht="9.75" customHeight="1">
      <c r="A56" s="113"/>
      <c r="B56" s="146"/>
      <c r="C56" s="114"/>
      <c r="D56" s="113"/>
      <c r="E56" s="173"/>
      <c r="F56" s="113"/>
      <c r="G56" s="115" t="s">
        <v>17</v>
      </c>
      <c r="H56" s="116"/>
      <c r="I56" s="117"/>
      <c r="J56" s="118"/>
      <c r="K56" s="119"/>
    </row>
    <row r="57" spans="1:11" ht="19.5" customHeight="1">
      <c r="A57" s="136"/>
      <c r="B57" s="255"/>
      <c r="C57" s="137"/>
      <c r="D57" s="136"/>
      <c r="E57" s="256" t="s">
        <v>17</v>
      </c>
      <c r="F57" s="136"/>
      <c r="G57" s="256"/>
      <c r="H57" s="138"/>
      <c r="I57" s="138"/>
      <c r="J57" s="139"/>
      <c r="K57" s="139"/>
    </row>
    <row r="58" spans="1:11" ht="12.75">
      <c r="A58" s="266" t="s">
        <v>9</v>
      </c>
      <c r="B58" s="257"/>
      <c r="C58" s="152"/>
      <c r="D58" s="153"/>
      <c r="E58" s="153" t="s">
        <v>17</v>
      </c>
      <c r="F58" s="153"/>
      <c r="G58" s="258" t="s">
        <v>17</v>
      </c>
      <c r="H58" s="259"/>
      <c r="I58" s="259"/>
      <c r="J58" s="154"/>
      <c r="K58" s="260"/>
    </row>
    <row r="59" spans="1:13" ht="45">
      <c r="A59" s="261" t="s">
        <v>31</v>
      </c>
      <c r="B59" s="120" t="s">
        <v>85</v>
      </c>
      <c r="C59" s="106">
        <v>0</v>
      </c>
      <c r="D59" s="101">
        <v>0</v>
      </c>
      <c r="E59" s="103">
        <f aca="true" t="shared" si="2" ref="E59:E73">C59*D59</f>
        <v>0</v>
      </c>
      <c r="F59" s="179">
        <v>0</v>
      </c>
      <c r="G59" s="104">
        <f aca="true" t="shared" si="3" ref="G59:G75">E59*F59</f>
        <v>0</v>
      </c>
      <c r="H59" s="107">
        <v>0</v>
      </c>
      <c r="I59" s="177">
        <f>SUM(G59-H59)</f>
        <v>0</v>
      </c>
      <c r="J59" s="284"/>
      <c r="K59" s="105">
        <f>SUM(I59+J59)</f>
        <v>0</v>
      </c>
      <c r="M59" s="359" t="s">
        <v>125</v>
      </c>
    </row>
    <row r="60" spans="1:13" ht="59.25" customHeight="1">
      <c r="A60" s="120" t="s">
        <v>148</v>
      </c>
      <c r="B60" s="370" t="s">
        <v>147</v>
      </c>
      <c r="C60" s="366">
        <v>19582</v>
      </c>
      <c r="D60" s="101">
        <v>1</v>
      </c>
      <c r="E60" s="372">
        <f t="shared" si="2"/>
        <v>19582</v>
      </c>
      <c r="F60" s="373">
        <v>0.5</v>
      </c>
      <c r="G60" s="374">
        <f t="shared" si="3"/>
        <v>9791</v>
      </c>
      <c r="H60" s="375">
        <v>3822.6</v>
      </c>
      <c r="I60" s="376">
        <f>SUM(G60-H60)</f>
        <v>5968.4</v>
      </c>
      <c r="J60" s="371"/>
      <c r="K60" s="105"/>
      <c r="M60" s="359"/>
    </row>
    <row r="61" spans="1:13" ht="33.75">
      <c r="A61" s="100" t="s">
        <v>63</v>
      </c>
      <c r="B61" s="111" t="s">
        <v>190</v>
      </c>
      <c r="C61" s="106">
        <v>0</v>
      </c>
      <c r="D61" s="101">
        <v>0</v>
      </c>
      <c r="E61" s="103">
        <f t="shared" si="2"/>
        <v>0</v>
      </c>
      <c r="F61" s="180">
        <v>0</v>
      </c>
      <c r="G61" s="103">
        <f t="shared" si="3"/>
        <v>0</v>
      </c>
      <c r="H61" s="123">
        <v>16992</v>
      </c>
      <c r="I61" s="159"/>
      <c r="J61" s="159"/>
      <c r="K61" s="159"/>
      <c r="M61" s="359" t="s">
        <v>149</v>
      </c>
    </row>
    <row r="62" spans="1:13" ht="36" customHeight="1">
      <c r="A62" s="377" t="s">
        <v>150</v>
      </c>
      <c r="B62" s="354" t="s">
        <v>191</v>
      </c>
      <c r="C62" s="366">
        <v>19582</v>
      </c>
      <c r="D62" s="367">
        <v>12</v>
      </c>
      <c r="E62" s="372">
        <f t="shared" si="2"/>
        <v>234984</v>
      </c>
      <c r="F62" s="378">
        <v>0.5</v>
      </c>
      <c r="G62" s="374">
        <f t="shared" si="3"/>
        <v>117492</v>
      </c>
      <c r="H62" s="123"/>
      <c r="I62" s="376">
        <f>SUM(G62-H62)</f>
        <v>117492</v>
      </c>
      <c r="J62" s="159"/>
      <c r="K62" s="159"/>
      <c r="M62" s="359" t="s">
        <v>157</v>
      </c>
    </row>
    <row r="63" spans="1:11" ht="22.5">
      <c r="A63" s="367" t="s">
        <v>64</v>
      </c>
      <c r="B63" s="111" t="s">
        <v>86</v>
      </c>
      <c r="C63" s="106">
        <v>0</v>
      </c>
      <c r="D63" s="101">
        <v>0</v>
      </c>
      <c r="E63" s="103">
        <f t="shared" si="2"/>
        <v>0</v>
      </c>
      <c r="F63" s="180">
        <v>0</v>
      </c>
      <c r="G63" s="104">
        <f t="shared" si="3"/>
        <v>0</v>
      </c>
      <c r="H63" s="124">
        <v>0</v>
      </c>
      <c r="I63" s="159"/>
      <c r="J63" s="159"/>
      <c r="K63" s="159"/>
    </row>
    <row r="64" spans="1:11" ht="22.5">
      <c r="A64" s="377" t="s">
        <v>115</v>
      </c>
      <c r="B64" s="354" t="s">
        <v>152</v>
      </c>
      <c r="C64" s="366">
        <v>19582</v>
      </c>
      <c r="D64" s="101">
        <v>1</v>
      </c>
      <c r="E64" s="372">
        <f t="shared" si="2"/>
        <v>19582</v>
      </c>
      <c r="F64" s="180">
        <v>1</v>
      </c>
      <c r="G64" s="374">
        <f t="shared" si="3"/>
        <v>19582</v>
      </c>
      <c r="H64" s="124"/>
      <c r="I64" s="159"/>
      <c r="J64" s="159"/>
      <c r="K64" s="159"/>
    </row>
    <row r="65" spans="1:13" ht="12.75">
      <c r="A65" s="101" t="s">
        <v>65</v>
      </c>
      <c r="B65" s="111" t="s">
        <v>192</v>
      </c>
      <c r="C65" s="106">
        <v>6462</v>
      </c>
      <c r="D65" s="101">
        <v>1</v>
      </c>
      <c r="E65" s="109">
        <f t="shared" si="2"/>
        <v>6462</v>
      </c>
      <c r="F65" s="180">
        <v>4</v>
      </c>
      <c r="G65" s="108">
        <f t="shared" si="3"/>
        <v>25848</v>
      </c>
      <c r="H65" s="124">
        <v>50968</v>
      </c>
      <c r="I65" s="159"/>
      <c r="J65" s="159"/>
      <c r="K65" s="159"/>
      <c r="M65" s="359" t="s">
        <v>151</v>
      </c>
    </row>
    <row r="66" spans="1:13" ht="22.5">
      <c r="A66" s="354" t="s">
        <v>153</v>
      </c>
      <c r="B66" s="354" t="s">
        <v>154</v>
      </c>
      <c r="C66" s="366">
        <v>19582</v>
      </c>
      <c r="D66" s="101">
        <v>12</v>
      </c>
      <c r="E66" s="372">
        <f t="shared" si="2"/>
        <v>234984</v>
      </c>
      <c r="F66" s="180">
        <v>2</v>
      </c>
      <c r="G66" s="374">
        <f>E66*F66</f>
        <v>469968</v>
      </c>
      <c r="H66" s="124">
        <v>23880</v>
      </c>
      <c r="I66" s="159">
        <v>446088</v>
      </c>
      <c r="J66" s="159"/>
      <c r="K66" s="159"/>
      <c r="M66" s="359"/>
    </row>
    <row r="67" spans="1:13" ht="22.5">
      <c r="A67" s="101" t="s">
        <v>66</v>
      </c>
      <c r="B67" s="111" t="s">
        <v>87</v>
      </c>
      <c r="C67" s="106">
        <v>0</v>
      </c>
      <c r="D67" s="101">
        <v>0</v>
      </c>
      <c r="E67" s="103">
        <v>0</v>
      </c>
      <c r="F67" s="180">
        <v>0</v>
      </c>
      <c r="G67" s="104">
        <f t="shared" si="3"/>
        <v>0</v>
      </c>
      <c r="H67" s="124">
        <v>23880</v>
      </c>
      <c r="I67" s="159"/>
      <c r="J67" s="159"/>
      <c r="K67" s="159"/>
      <c r="M67" s="359" t="s">
        <v>155</v>
      </c>
    </row>
    <row r="68" spans="1:11" ht="33.75">
      <c r="A68" s="111" t="s">
        <v>98</v>
      </c>
      <c r="B68" s="45" t="s">
        <v>156</v>
      </c>
      <c r="C68" s="106">
        <v>886</v>
      </c>
      <c r="D68" s="101">
        <v>5</v>
      </c>
      <c r="E68" s="109">
        <f t="shared" si="2"/>
        <v>4430</v>
      </c>
      <c r="F68" s="180">
        <v>0.3</v>
      </c>
      <c r="G68" s="108">
        <f t="shared" si="3"/>
        <v>1329</v>
      </c>
      <c r="H68" s="124">
        <v>53730</v>
      </c>
      <c r="I68" s="159"/>
      <c r="J68" s="159"/>
      <c r="K68" s="159"/>
    </row>
    <row r="69" spans="1:11" ht="22.5">
      <c r="A69" s="349" t="s">
        <v>158</v>
      </c>
      <c r="B69" s="349" t="s">
        <v>159</v>
      </c>
      <c r="C69" s="345">
        <v>250</v>
      </c>
      <c r="D69" s="369">
        <v>1</v>
      </c>
      <c r="E69" s="399">
        <f t="shared" si="2"/>
        <v>250</v>
      </c>
      <c r="F69" s="400">
        <v>8</v>
      </c>
      <c r="G69" s="401">
        <f t="shared" si="3"/>
        <v>2000</v>
      </c>
      <c r="H69" s="124"/>
      <c r="I69" s="159"/>
      <c r="J69" s="159"/>
      <c r="K69" s="159"/>
    </row>
    <row r="70" spans="1:11" ht="22.5">
      <c r="A70" s="402"/>
      <c r="B70" s="349" t="s">
        <v>160</v>
      </c>
      <c r="C70" s="345">
        <v>119</v>
      </c>
      <c r="D70" s="369">
        <v>1</v>
      </c>
      <c r="E70" s="401">
        <f t="shared" si="2"/>
        <v>119</v>
      </c>
      <c r="F70" s="400">
        <v>5</v>
      </c>
      <c r="G70" s="401">
        <f t="shared" si="3"/>
        <v>595</v>
      </c>
      <c r="H70" s="124"/>
      <c r="I70" s="159"/>
      <c r="J70" s="159"/>
      <c r="K70" s="159"/>
    </row>
    <row r="71" spans="1:13" ht="33.75">
      <c r="A71" s="101" t="s">
        <v>67</v>
      </c>
      <c r="B71" s="354" t="s">
        <v>193</v>
      </c>
      <c r="C71" s="106">
        <v>12742</v>
      </c>
      <c r="D71" s="101">
        <v>1</v>
      </c>
      <c r="E71" s="109">
        <f t="shared" si="2"/>
        <v>12742</v>
      </c>
      <c r="F71" s="180">
        <v>160</v>
      </c>
      <c r="G71" s="108">
        <f t="shared" si="3"/>
        <v>2038720</v>
      </c>
      <c r="H71" s="124">
        <v>2038720</v>
      </c>
      <c r="I71" s="159"/>
      <c r="J71" s="159"/>
      <c r="K71" s="159"/>
      <c r="M71" s="359" t="s">
        <v>157</v>
      </c>
    </row>
    <row r="72" spans="1:11" ht="33.75">
      <c r="A72" s="111" t="s">
        <v>88</v>
      </c>
      <c r="B72" s="111" t="s">
        <v>89</v>
      </c>
      <c r="C72" s="106">
        <v>12742</v>
      </c>
      <c r="D72" s="101">
        <v>12</v>
      </c>
      <c r="E72" s="109">
        <f t="shared" si="2"/>
        <v>152904</v>
      </c>
      <c r="F72" s="180">
        <v>5</v>
      </c>
      <c r="G72" s="108">
        <f t="shared" si="3"/>
        <v>764520</v>
      </c>
      <c r="H72" s="124">
        <v>509680</v>
      </c>
      <c r="I72" s="159"/>
      <c r="J72" s="159"/>
      <c r="K72" s="159"/>
    </row>
    <row r="73" spans="1:11" ht="19.5" customHeight="1">
      <c r="A73" s="100">
        <v>226.23</v>
      </c>
      <c r="B73" s="111" t="s">
        <v>90</v>
      </c>
      <c r="C73" s="106">
        <v>19582</v>
      </c>
      <c r="D73" s="101">
        <v>1</v>
      </c>
      <c r="E73" s="109">
        <f t="shared" si="2"/>
        <v>19582</v>
      </c>
      <c r="F73" s="180">
        <v>2</v>
      </c>
      <c r="G73" s="108">
        <f t="shared" si="3"/>
        <v>39164</v>
      </c>
      <c r="H73" s="124">
        <v>36632</v>
      </c>
      <c r="I73" s="159"/>
      <c r="J73" s="159"/>
      <c r="K73" s="159"/>
    </row>
    <row r="74" spans="1:15" ht="45">
      <c r="A74" s="111" t="s">
        <v>59</v>
      </c>
      <c r="B74" s="354" t="s">
        <v>141</v>
      </c>
      <c r="C74" s="125">
        <v>196</v>
      </c>
      <c r="D74" s="112">
        <v>1</v>
      </c>
      <c r="E74" s="112">
        <f>SUM(C74*D74)</f>
        <v>196</v>
      </c>
      <c r="F74" s="181">
        <v>0.083</v>
      </c>
      <c r="G74" s="126">
        <f t="shared" si="3"/>
        <v>16.268</v>
      </c>
      <c r="H74" s="127">
        <v>1761.592</v>
      </c>
      <c r="I74" s="185"/>
      <c r="J74" s="185"/>
      <c r="K74" s="185"/>
      <c r="O74" s="104"/>
    </row>
    <row r="75" spans="1:11" ht="34.5" thickBot="1">
      <c r="A75" s="262" t="s">
        <v>60</v>
      </c>
      <c r="B75" s="354" t="s">
        <v>161</v>
      </c>
      <c r="C75" s="175">
        <v>196</v>
      </c>
      <c r="D75" s="176">
        <v>1</v>
      </c>
      <c r="E75" s="176">
        <f>SUM(C75*D75)</f>
        <v>196</v>
      </c>
      <c r="F75" s="182">
        <v>0.083</v>
      </c>
      <c r="G75" s="183">
        <f t="shared" si="3"/>
        <v>16.268</v>
      </c>
      <c r="H75" s="184">
        <v>5306</v>
      </c>
      <c r="I75" s="186" t="s">
        <v>17</v>
      </c>
      <c r="J75" s="186"/>
      <c r="K75" s="186"/>
    </row>
    <row r="76" spans="1:11" ht="19.5" customHeight="1">
      <c r="A76" s="263"/>
      <c r="B76" s="187" t="s">
        <v>93</v>
      </c>
      <c r="C76" s="190">
        <v>19582</v>
      </c>
      <c r="D76" s="201">
        <f>SUM(E76/C76)</f>
        <v>37.05418241241957</v>
      </c>
      <c r="E76" s="469">
        <f>SUM(E59:E75)+C76</f>
        <v>725595</v>
      </c>
      <c r="F76" s="202">
        <f>SUM(G76/E76)</f>
        <v>4.808524777596318</v>
      </c>
      <c r="G76" s="191">
        <f>SUM(G59:G75)</f>
        <v>3489041.5360000003</v>
      </c>
      <c r="H76" s="188">
        <f>SUM(H59:H75)</f>
        <v>2765372.1920000003</v>
      </c>
      <c r="I76" s="211">
        <f>SUM(I59:I75)</f>
        <v>569548.4</v>
      </c>
      <c r="J76" s="189">
        <f>SUM(J59:J75)</f>
        <v>0</v>
      </c>
      <c r="K76" s="174">
        <f>SUM(I76+J76)</f>
        <v>569548.4</v>
      </c>
    </row>
    <row r="77" spans="1:11" ht="9.75" customHeight="1">
      <c r="A77" s="113"/>
      <c r="B77" s="146"/>
      <c r="C77" s="114"/>
      <c r="D77" s="113"/>
      <c r="E77" s="113" t="s">
        <v>17</v>
      </c>
      <c r="F77" s="113"/>
      <c r="G77" s="115" t="s">
        <v>17</v>
      </c>
      <c r="H77" s="116"/>
      <c r="I77" s="117"/>
      <c r="J77" s="118"/>
      <c r="K77" s="119"/>
    </row>
    <row r="78" spans="1:11" ht="19.5" customHeight="1" thickBot="1">
      <c r="A78" s="205"/>
      <c r="B78" s="395"/>
      <c r="C78" s="206"/>
      <c r="D78" s="205"/>
      <c r="E78" s="205"/>
      <c r="F78" s="205"/>
      <c r="G78" s="207"/>
      <c r="H78" s="208"/>
      <c r="I78" s="208"/>
      <c r="J78" s="209"/>
      <c r="K78" s="209"/>
    </row>
    <row r="79" spans="1:11" ht="13.5" thickBot="1">
      <c r="A79" s="268" t="s">
        <v>68</v>
      </c>
      <c r="B79" s="396"/>
      <c r="C79" s="95"/>
      <c r="D79" s="96"/>
      <c r="E79" s="96" t="s">
        <v>17</v>
      </c>
      <c r="F79" s="96"/>
      <c r="G79" s="129" t="s">
        <v>17</v>
      </c>
      <c r="H79" s="130"/>
      <c r="I79" s="130"/>
      <c r="J79" s="97"/>
      <c r="K79" s="210"/>
    </row>
    <row r="80" spans="1:11" ht="45">
      <c r="A80" s="391" t="s">
        <v>162</v>
      </c>
      <c r="B80" s="392" t="s">
        <v>163</v>
      </c>
      <c r="C80" s="393">
        <v>24596</v>
      </c>
      <c r="D80" s="394">
        <v>12</v>
      </c>
      <c r="E80" s="393">
        <f>C80*D80</f>
        <v>295152</v>
      </c>
      <c r="F80" s="394">
        <v>1</v>
      </c>
      <c r="G80" s="393">
        <f>E80*F80</f>
        <v>295152</v>
      </c>
      <c r="H80" s="390"/>
      <c r="I80" s="387"/>
      <c r="J80" s="389"/>
      <c r="K80" s="388"/>
    </row>
    <row r="81" spans="1:11" ht="34.5" thickBot="1">
      <c r="A81" s="379" t="s">
        <v>196</v>
      </c>
      <c r="B81" s="397" t="s">
        <v>164</v>
      </c>
      <c r="C81" s="380">
        <v>138887</v>
      </c>
      <c r="D81" s="381">
        <v>12</v>
      </c>
      <c r="E81" s="383">
        <f>C81*D81</f>
        <v>1666644</v>
      </c>
      <c r="F81" s="168">
        <v>1.25</v>
      </c>
      <c r="G81" s="384">
        <f>E81*F81</f>
        <v>2083305</v>
      </c>
      <c r="H81" s="385">
        <v>2478765</v>
      </c>
      <c r="I81" s="386"/>
      <c r="J81" s="386"/>
      <c r="K81" s="386"/>
    </row>
    <row r="82" spans="1:11" ht="19.5" customHeight="1" thickBot="1">
      <c r="A82" s="94"/>
      <c r="B82" s="265" t="s">
        <v>91</v>
      </c>
      <c r="C82" s="190">
        <v>163483</v>
      </c>
      <c r="D82" s="282">
        <f>SUM(E82/C82)</f>
        <v>13</v>
      </c>
      <c r="E82" s="470">
        <f>SUM(E80:E81)+C82</f>
        <v>2125279</v>
      </c>
      <c r="F82" s="382">
        <f>SUM(G82/E82)</f>
        <v>1.1191269475678252</v>
      </c>
      <c r="G82" s="239">
        <f>SUM(G80:G81)</f>
        <v>2378457</v>
      </c>
      <c r="H82" s="199">
        <f>SUM(H81:H81)</f>
        <v>2478765</v>
      </c>
      <c r="I82" s="200">
        <v>0</v>
      </c>
      <c r="J82" s="200">
        <f>SUM(J81:J81)</f>
        <v>0</v>
      </c>
      <c r="K82" s="283">
        <f>SUM(I82+J82)</f>
        <v>0</v>
      </c>
    </row>
    <row r="83" spans="1:11" ht="9.75" customHeight="1" thickBot="1">
      <c r="A83" s="131"/>
      <c r="B83" s="147"/>
      <c r="C83" s="264"/>
      <c r="D83" s="128"/>
      <c r="E83" s="132"/>
      <c r="F83" s="128"/>
      <c r="G83" s="132"/>
      <c r="H83" s="133"/>
      <c r="I83" s="133"/>
      <c r="J83" s="128"/>
      <c r="K83" s="134"/>
    </row>
    <row r="84" spans="1:11" ht="19.5" customHeight="1" thickBot="1">
      <c r="A84" s="193"/>
      <c r="B84" s="194"/>
      <c r="C84" s="195"/>
      <c r="D84" s="196"/>
      <c r="E84" s="197"/>
      <c r="F84" s="196"/>
      <c r="G84" s="197"/>
      <c r="H84" s="198"/>
      <c r="I84" s="198"/>
      <c r="J84" s="196"/>
      <c r="K84" s="198"/>
    </row>
    <row r="85" spans="1:11" ht="13.5" thickBot="1">
      <c r="A85" s="268" t="s">
        <v>69</v>
      </c>
      <c r="B85" s="269"/>
      <c r="C85" s="95"/>
      <c r="D85" s="96"/>
      <c r="E85" s="96" t="s">
        <v>17</v>
      </c>
      <c r="F85" s="96"/>
      <c r="G85" s="129" t="s">
        <v>17</v>
      </c>
      <c r="H85" s="130"/>
      <c r="I85" s="130"/>
      <c r="J85" s="97"/>
      <c r="K85" s="210"/>
    </row>
    <row r="86" spans="1:11" ht="56.25">
      <c r="A86" s="111" t="s">
        <v>92</v>
      </c>
      <c r="B86" s="45" t="s">
        <v>195</v>
      </c>
      <c r="C86" s="106">
        <v>2016946</v>
      </c>
      <c r="D86" s="101">
        <v>1</v>
      </c>
      <c r="E86" s="109">
        <f>C86*D86</f>
        <v>2016946</v>
      </c>
      <c r="F86" s="101">
        <v>0.083</v>
      </c>
      <c r="G86" s="108">
        <f>E86*F86</f>
        <v>167406.518</v>
      </c>
      <c r="H86" s="107">
        <v>2478765</v>
      </c>
      <c r="I86" s="159"/>
      <c r="J86" s="159"/>
      <c r="K86" s="159"/>
    </row>
    <row r="87" spans="1:11" ht="19.5" customHeight="1">
      <c r="A87" s="101" t="s">
        <v>70</v>
      </c>
      <c r="B87" s="111" t="s">
        <v>71</v>
      </c>
      <c r="C87" s="106">
        <v>0</v>
      </c>
      <c r="D87" s="101">
        <v>0</v>
      </c>
      <c r="E87" s="103">
        <f>C87*D87</f>
        <v>0</v>
      </c>
      <c r="F87" s="101">
        <v>0</v>
      </c>
      <c r="G87" s="103">
        <f>E87*F87</f>
        <v>0</v>
      </c>
      <c r="H87" s="107">
        <v>72285.4</v>
      </c>
      <c r="I87" s="159" t="s">
        <v>17</v>
      </c>
      <c r="J87" s="159"/>
      <c r="K87" s="159"/>
    </row>
    <row r="88" spans="1:13" ht="33.75">
      <c r="A88" s="101" t="s">
        <v>72</v>
      </c>
      <c r="B88" s="354" t="s">
        <v>165</v>
      </c>
      <c r="C88" s="106">
        <v>0</v>
      </c>
      <c r="D88" s="101">
        <v>0</v>
      </c>
      <c r="E88" s="103">
        <f>C88*D88</f>
        <v>0</v>
      </c>
      <c r="F88" s="101">
        <v>0</v>
      </c>
      <c r="G88" s="104">
        <f>E88*F88</f>
        <v>0</v>
      </c>
      <c r="H88" s="107">
        <v>1802.175</v>
      </c>
      <c r="I88" s="159" t="s">
        <v>17</v>
      </c>
      <c r="J88" s="159"/>
      <c r="K88" s="159"/>
      <c r="M88" s="359" t="s">
        <v>166</v>
      </c>
    </row>
    <row r="89" spans="1:11" ht="34.5" thickBot="1">
      <c r="A89" s="112" t="s">
        <v>59</v>
      </c>
      <c r="B89" s="398" t="s">
        <v>167</v>
      </c>
      <c r="C89" s="149">
        <v>0</v>
      </c>
      <c r="D89" s="101">
        <v>0</v>
      </c>
      <c r="E89" s="103">
        <v>0</v>
      </c>
      <c r="F89" s="111">
        <v>0</v>
      </c>
      <c r="G89" s="104">
        <f>E89*F89</f>
        <v>0</v>
      </c>
      <c r="H89" s="150">
        <v>73655.777</v>
      </c>
      <c r="I89" s="192"/>
      <c r="J89" s="192" t="s">
        <v>17</v>
      </c>
      <c r="K89" s="203"/>
    </row>
    <row r="90" spans="1:11" ht="19.5" customHeight="1" thickBot="1">
      <c r="A90" s="94"/>
      <c r="B90" s="285" t="s">
        <v>73</v>
      </c>
      <c r="C90" s="286">
        <v>2016946</v>
      </c>
      <c r="D90" s="403">
        <f>SUM(E90/C90)</f>
        <v>1</v>
      </c>
      <c r="E90" s="470">
        <f>SUM(E86:E89)</f>
        <v>2016946</v>
      </c>
      <c r="F90" s="287">
        <f>SUM(G90/E90)</f>
        <v>0.083</v>
      </c>
      <c r="G90" s="288">
        <f>SUM(G86:G89)</f>
        <v>167406.518</v>
      </c>
      <c r="H90" s="199">
        <f>SUM(H86:H89)</f>
        <v>2626508.352</v>
      </c>
      <c r="I90" s="200">
        <v>0</v>
      </c>
      <c r="J90" s="200">
        <v>0</v>
      </c>
      <c r="K90" s="289">
        <f>SUM(K85+K89)</f>
        <v>0</v>
      </c>
    </row>
    <row r="91" spans="1:11" ht="9.75" customHeight="1">
      <c r="A91" s="113"/>
      <c r="B91" s="113"/>
      <c r="C91" s="114"/>
      <c r="D91" s="113"/>
      <c r="E91" s="113"/>
      <c r="F91" s="113"/>
      <c r="G91" s="135"/>
      <c r="H91" s="116"/>
      <c r="I91" s="117"/>
      <c r="J91" s="118"/>
      <c r="K91" s="119"/>
    </row>
    <row r="92" spans="1:11" ht="19.5" customHeight="1" thickBot="1">
      <c r="A92" s="136"/>
      <c r="B92" s="136"/>
      <c r="C92" s="137"/>
      <c r="D92" s="136"/>
      <c r="E92" s="136"/>
      <c r="F92" s="136"/>
      <c r="G92" s="136"/>
      <c r="H92" s="138"/>
      <c r="I92" s="138"/>
      <c r="J92" s="139"/>
      <c r="K92" s="139"/>
    </row>
    <row r="93" spans="1:11" ht="19.5" customHeight="1" thickBot="1">
      <c r="A93" s="270" t="s">
        <v>94</v>
      </c>
      <c r="B93" s="140"/>
      <c r="C93" s="141"/>
      <c r="D93" s="140"/>
      <c r="E93" s="140"/>
      <c r="F93" s="140"/>
      <c r="G93" s="140"/>
      <c r="H93" s="142"/>
      <c r="I93" s="142"/>
      <c r="J93" s="143"/>
      <c r="K93" s="144"/>
    </row>
    <row r="94" spans="1:11" ht="45.75" thickBot="1">
      <c r="A94" s="62" t="s">
        <v>17</v>
      </c>
      <c r="B94" s="63" t="s">
        <v>17</v>
      </c>
      <c r="C94" s="222" t="s">
        <v>23</v>
      </c>
      <c r="D94" s="222" t="s">
        <v>95</v>
      </c>
      <c r="E94" s="222" t="s">
        <v>24</v>
      </c>
      <c r="F94" s="222" t="s">
        <v>25</v>
      </c>
      <c r="G94" s="223" t="s">
        <v>26</v>
      </c>
      <c r="H94" s="224" t="s">
        <v>18</v>
      </c>
      <c r="I94" s="225" t="s">
        <v>27</v>
      </c>
      <c r="J94" s="226" t="s">
        <v>29</v>
      </c>
      <c r="K94" s="227" t="s">
        <v>19</v>
      </c>
    </row>
    <row r="95" spans="1:11" ht="19.5" customHeight="1">
      <c r="A95" s="219"/>
      <c r="B95" s="271" t="s">
        <v>13</v>
      </c>
      <c r="C95" s="220">
        <v>55</v>
      </c>
      <c r="D95" s="240">
        <f>SUM(E95/C95)</f>
        <v>659.1090909090909</v>
      </c>
      <c r="E95" s="471">
        <f>SUM(E55)</f>
        <v>36251</v>
      </c>
      <c r="F95" s="236">
        <f>SUM(G95/E95)</f>
        <v>7.270335990731289</v>
      </c>
      <c r="G95" s="221">
        <f>SUM(G55)</f>
        <v>263556.94999999995</v>
      </c>
      <c r="H95" s="73">
        <f>SUM(H55)</f>
        <v>145087.25000000003</v>
      </c>
      <c r="I95" s="74">
        <v>0</v>
      </c>
      <c r="J95" s="74">
        <v>0</v>
      </c>
      <c r="K95" s="243">
        <f>SUM(I95+J95)</f>
        <v>0</v>
      </c>
    </row>
    <row r="96" spans="1:11" ht="19.5" customHeight="1">
      <c r="A96" s="212"/>
      <c r="B96" s="272" t="s">
        <v>14</v>
      </c>
      <c r="C96" s="213">
        <v>19582</v>
      </c>
      <c r="D96" s="241">
        <f>SUM(E96/C96)</f>
        <v>37.05418241241957</v>
      </c>
      <c r="E96" s="472">
        <f>SUM(E76)</f>
        <v>725595</v>
      </c>
      <c r="F96" s="237">
        <f>SUM(G96/E96)</f>
        <v>4.808524777596318</v>
      </c>
      <c r="G96" s="214">
        <f>SUM(G76)</f>
        <v>3489041.5360000003</v>
      </c>
      <c r="H96" s="64">
        <f>SUM(H76)</f>
        <v>2765372.1920000003</v>
      </c>
      <c r="I96" s="290">
        <f>SUM(I76)</f>
        <v>569548.4</v>
      </c>
      <c r="J96" s="65">
        <f>SUM(J76)</f>
        <v>0</v>
      </c>
      <c r="K96" s="66">
        <f>SUM(I96+J96)</f>
        <v>569548.4</v>
      </c>
    </row>
    <row r="97" spans="1:11" ht="19.5" customHeight="1">
      <c r="A97" s="215"/>
      <c r="B97" s="273" t="s">
        <v>74</v>
      </c>
      <c r="C97" s="216">
        <f>SUM(C82)</f>
        <v>163483</v>
      </c>
      <c r="D97" s="241">
        <f>SUM(E97/C97)</f>
        <v>13</v>
      </c>
      <c r="E97" s="473">
        <f>SUM(E82)</f>
        <v>2125279</v>
      </c>
      <c r="F97" s="237">
        <f>SUM(G97/E97)</f>
        <v>1.1191269475678252</v>
      </c>
      <c r="G97" s="217">
        <f>SUM(G82)</f>
        <v>2378457</v>
      </c>
      <c r="H97" s="218">
        <f>SUM(H82)</f>
        <v>2478765</v>
      </c>
      <c r="I97" s="242">
        <v>0</v>
      </c>
      <c r="J97" s="242">
        <f>SUM(J82)</f>
        <v>0</v>
      </c>
      <c r="K97" s="244">
        <f>SUM(I97+J97)</f>
        <v>0</v>
      </c>
    </row>
    <row r="98" spans="1:11" ht="19.5" customHeight="1" thickBot="1">
      <c r="A98" s="215"/>
      <c r="B98" s="274" t="s">
        <v>75</v>
      </c>
      <c r="C98" s="249">
        <v>2016946</v>
      </c>
      <c r="D98" s="250">
        <f>SUM(E98/C98)</f>
        <v>1</v>
      </c>
      <c r="E98" s="474">
        <f>SUM(E90)</f>
        <v>2016946</v>
      </c>
      <c r="F98" s="251">
        <f>SUM(G98/E98)</f>
        <v>0.083</v>
      </c>
      <c r="G98" s="252">
        <f>SUM(G90)</f>
        <v>167406.518</v>
      </c>
      <c r="H98" s="71">
        <f>SUM(H90)</f>
        <v>2626508.352</v>
      </c>
      <c r="I98" s="72">
        <v>0</v>
      </c>
      <c r="J98" s="72">
        <f>SUM(J90)</f>
        <v>0</v>
      </c>
      <c r="K98" s="253">
        <f>SUM(I98+J98)</f>
        <v>0</v>
      </c>
    </row>
    <row r="99" spans="1:11" ht="30" customHeight="1" thickBot="1" thickTop="1">
      <c r="A99" s="254"/>
      <c r="B99" s="275" t="s">
        <v>76</v>
      </c>
      <c r="C99" s="342">
        <f>SUM(C95:C98)</f>
        <v>2200066</v>
      </c>
      <c r="D99" s="245">
        <f>SUM(E99/C99)</f>
        <v>2.229056310128878</v>
      </c>
      <c r="E99" s="475">
        <f>SUM(E95:E98)</f>
        <v>4904071</v>
      </c>
      <c r="F99" s="238">
        <f>SUM(G99/E99)</f>
        <v>1.2843333638521957</v>
      </c>
      <c r="G99" s="279">
        <f>SUM(G95:G98)</f>
        <v>6298462.004000001</v>
      </c>
      <c r="H99" s="246">
        <f>SUM(H95:H98)</f>
        <v>8015732.794</v>
      </c>
      <c r="I99" s="291">
        <f>SUM(I95:I98)</f>
        <v>569548.4</v>
      </c>
      <c r="J99" s="247">
        <f>SUM(J95:J98)</f>
        <v>0</v>
      </c>
      <c r="K99" s="248">
        <f>SUM(I99:J99)</f>
        <v>569548.4</v>
      </c>
    </row>
    <row r="101" spans="3:11" s="462" customFormat="1" ht="12.75">
      <c r="C101" s="463"/>
      <c r="D101" s="466"/>
      <c r="E101" s="463"/>
      <c r="F101" s="466"/>
      <c r="G101" s="463"/>
      <c r="H101" s="463"/>
      <c r="I101" s="463"/>
      <c r="J101" s="463"/>
      <c r="K101" s="463"/>
    </row>
  </sheetData>
  <sheetProtection/>
  <mergeCells count="1">
    <mergeCell ref="C41:G41"/>
  </mergeCells>
  <printOptions/>
  <pageMargins left="0.56" right="0.39" top="0.83" bottom="0.78" header="0.5" footer="0.5"/>
  <pageSetup horizontalDpi="600" verticalDpi="600" orientation="landscape" scale="90" r:id="rId1"/>
  <headerFooter alignWithMargins="0">
    <oddHeader>&amp;CREPORTING - #0584-0055</oddHeader>
    <oddFooter>&amp;CPage &amp;P</oddFooter>
  </headerFooter>
  <rowBreaks count="2" manualBreakCount="2">
    <brk id="57" max="255" man="1"/>
    <brk id="78" max="255" man="1"/>
  </rowBreaks>
</worksheet>
</file>

<file path=xl/worksheets/sheet2.xml><?xml version="1.0" encoding="utf-8"?>
<worksheet xmlns="http://schemas.openxmlformats.org/spreadsheetml/2006/main" xmlns:r="http://schemas.openxmlformats.org/officeDocument/2006/relationships">
  <dimension ref="A1:GY26"/>
  <sheetViews>
    <sheetView zoomScalePageLayoutView="0" workbookViewId="0" topLeftCell="A4">
      <selection activeCell="E24" sqref="E24"/>
    </sheetView>
  </sheetViews>
  <sheetFormatPr defaultColWidth="9.140625" defaultRowHeight="12.75"/>
  <cols>
    <col min="2" max="2" width="40.7109375" style="0" customWidth="1"/>
    <col min="3" max="3" width="11.8515625" style="0" customWidth="1"/>
    <col min="4" max="4" width="10.57421875" style="0" customWidth="1"/>
    <col min="5" max="5" width="12.28125" style="0" customWidth="1"/>
    <col min="6" max="6" width="10.57421875" style="0" customWidth="1"/>
    <col min="7" max="7" width="13.140625" style="0" customWidth="1"/>
    <col min="8" max="8" width="12.57421875" style="0" customWidth="1"/>
    <col min="9" max="10" width="10.57421875" style="0" customWidth="1"/>
    <col min="11" max="11" width="11.140625" style="0" customWidth="1"/>
  </cols>
  <sheetData>
    <row r="1" spans="1:207" ht="45">
      <c r="A1" s="50" t="s">
        <v>22</v>
      </c>
      <c r="B1" s="51" t="s">
        <v>0</v>
      </c>
      <c r="C1" s="51" t="s">
        <v>99</v>
      </c>
      <c r="D1" s="51" t="s">
        <v>101</v>
      </c>
      <c r="E1" s="51" t="s">
        <v>102</v>
      </c>
      <c r="F1" s="51" t="s">
        <v>103</v>
      </c>
      <c r="G1" s="52" t="s">
        <v>28</v>
      </c>
      <c r="H1" s="53" t="s">
        <v>18</v>
      </c>
      <c r="I1" s="54" t="s">
        <v>27</v>
      </c>
      <c r="J1" s="56" t="s">
        <v>29</v>
      </c>
      <c r="K1" s="55" t="s">
        <v>19</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row>
    <row r="2" spans="1:207" s="2" customFormat="1" ht="12.75">
      <c r="A2" s="47" t="s">
        <v>1</v>
      </c>
      <c r="B2" s="48" t="s">
        <v>2</v>
      </c>
      <c r="C2" s="48" t="s">
        <v>3</v>
      </c>
      <c r="D2" s="48" t="s">
        <v>4</v>
      </c>
      <c r="E2" s="48" t="s">
        <v>5</v>
      </c>
      <c r="F2" s="48" t="s">
        <v>6</v>
      </c>
      <c r="G2" s="49" t="s">
        <v>7</v>
      </c>
      <c r="H2" s="27"/>
      <c r="I2" s="28"/>
      <c r="J2" s="57"/>
      <c r="K2" s="29"/>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row>
    <row r="3" spans="1:11" ht="12.75">
      <c r="A3" s="79" t="s">
        <v>21</v>
      </c>
      <c r="B3" s="26"/>
      <c r="C3" s="30"/>
      <c r="D3" s="30"/>
      <c r="E3" s="30"/>
      <c r="F3" s="31"/>
      <c r="G3" s="32"/>
      <c r="H3" s="33"/>
      <c r="I3" s="32"/>
      <c r="J3" s="32"/>
      <c r="K3" s="34"/>
    </row>
    <row r="4" spans="1:11" ht="45">
      <c r="A4" s="405">
        <v>226.6</v>
      </c>
      <c r="B4" s="45" t="s">
        <v>168</v>
      </c>
      <c r="C4" s="406">
        <v>55</v>
      </c>
      <c r="D4" s="406">
        <v>5</v>
      </c>
      <c r="E4" s="406">
        <f>SUM(C4*D4)</f>
        <v>275</v>
      </c>
      <c r="F4" s="407">
        <v>2.4</v>
      </c>
      <c r="G4" s="408">
        <f>SUM(F4*E4)</f>
        <v>660</v>
      </c>
      <c r="H4" s="404"/>
      <c r="I4" s="44"/>
      <c r="J4" s="61"/>
      <c r="K4" s="5"/>
    </row>
    <row r="5" spans="1:11" ht="45.75" thickBot="1">
      <c r="A5" s="410" t="s">
        <v>169</v>
      </c>
      <c r="B5" s="411" t="s">
        <v>170</v>
      </c>
      <c r="C5" s="412">
        <v>55</v>
      </c>
      <c r="D5" s="412">
        <v>1</v>
      </c>
      <c r="E5" s="412">
        <f>SUM(C5*D5)</f>
        <v>55</v>
      </c>
      <c r="F5" s="413">
        <v>1</v>
      </c>
      <c r="G5" s="414">
        <f>SUM(E5*F5)</f>
        <v>55</v>
      </c>
      <c r="H5" s="24"/>
      <c r="I5" s="3"/>
      <c r="J5" s="61"/>
      <c r="K5" s="5"/>
    </row>
    <row r="6" spans="1:11" ht="23.25" customHeight="1" thickBot="1">
      <c r="A6" s="6"/>
      <c r="B6" s="38" t="s">
        <v>8</v>
      </c>
      <c r="C6" s="84">
        <v>55</v>
      </c>
      <c r="D6" s="467">
        <f>SUM(E6/C6)</f>
        <v>6</v>
      </c>
      <c r="E6" s="86">
        <f>SUM(E4:E5)</f>
        <v>330</v>
      </c>
      <c r="F6" s="87">
        <f>SUM(G6/E6)</f>
        <v>2.1666666666666665</v>
      </c>
      <c r="G6" s="88">
        <f>SUM(G4:G5)</f>
        <v>715</v>
      </c>
      <c r="H6" s="89">
        <v>104.5</v>
      </c>
      <c r="I6" s="90">
        <f>SUM(G6-H6)</f>
        <v>610.5</v>
      </c>
      <c r="J6" s="93"/>
      <c r="K6" s="451">
        <f>SUM(I6+J6)</f>
        <v>610.5</v>
      </c>
    </row>
    <row r="7" spans="1:11" ht="15.75" customHeight="1" thickBot="1">
      <c r="A7" s="80"/>
      <c r="B7" s="9"/>
      <c r="C7" s="17"/>
      <c r="D7" s="17"/>
      <c r="E7" s="17"/>
      <c r="F7" s="18"/>
      <c r="G7" s="19"/>
      <c r="H7" s="14"/>
      <c r="I7" s="15"/>
      <c r="J7" s="58"/>
      <c r="K7" s="16"/>
    </row>
    <row r="8" spans="1:11" ht="18.75" customHeight="1">
      <c r="A8" s="39" t="s">
        <v>9</v>
      </c>
      <c r="B8" s="40"/>
      <c r="C8" s="25"/>
      <c r="D8" s="25"/>
      <c r="E8" s="25"/>
      <c r="F8" s="41"/>
      <c r="G8" s="42"/>
      <c r="H8" s="35"/>
      <c r="I8" s="35"/>
      <c r="J8" s="35"/>
      <c r="K8" s="43"/>
    </row>
    <row r="9" spans="1:11" ht="78.75">
      <c r="A9" s="416" t="s">
        <v>16</v>
      </c>
      <c r="B9" s="45" t="s">
        <v>171</v>
      </c>
      <c r="C9" s="406">
        <v>19582</v>
      </c>
      <c r="D9" s="406">
        <v>3</v>
      </c>
      <c r="E9" s="415">
        <f>SUM(C9*D9)</f>
        <v>58746</v>
      </c>
      <c r="F9" s="415">
        <v>4</v>
      </c>
      <c r="G9" s="408">
        <f>SUM(F9*E9)</f>
        <v>234984</v>
      </c>
      <c r="H9" s="445">
        <v>109142.646</v>
      </c>
      <c r="I9" s="445">
        <f>SUM(G9-H9)</f>
        <v>125841.354</v>
      </c>
      <c r="J9" s="449"/>
      <c r="K9" s="450">
        <f>SUM(I9+J9)</f>
        <v>125841.354</v>
      </c>
    </row>
    <row r="10" spans="1:11" ht="30" customHeight="1">
      <c r="A10" s="47" t="s">
        <v>10</v>
      </c>
      <c r="B10" s="45" t="s">
        <v>172</v>
      </c>
      <c r="C10" s="406">
        <v>886</v>
      </c>
      <c r="D10" s="406">
        <v>90</v>
      </c>
      <c r="E10" s="415">
        <f>SUM(C10*D10)</f>
        <v>79740</v>
      </c>
      <c r="F10" s="415">
        <v>0.075</v>
      </c>
      <c r="G10" s="408">
        <f>SUM(F10*E10)</f>
        <v>5980.5</v>
      </c>
      <c r="H10" s="417">
        <f>SUM(G10)</f>
        <v>5980.5</v>
      </c>
      <c r="I10" s="36" t="s">
        <v>17</v>
      </c>
      <c r="J10" s="59"/>
      <c r="K10" s="37" t="s">
        <v>17</v>
      </c>
    </row>
    <row r="11" spans="1:13" ht="45">
      <c r="A11" s="47" t="s">
        <v>10</v>
      </c>
      <c r="B11" s="45" t="s">
        <v>194</v>
      </c>
      <c r="C11" s="406">
        <v>0</v>
      </c>
      <c r="D11" s="406">
        <v>0</v>
      </c>
      <c r="E11" s="415">
        <f>SUM(C11*D11)</f>
        <v>0</v>
      </c>
      <c r="F11" s="415">
        <v>0</v>
      </c>
      <c r="G11" s="408">
        <f>SUM(F11*E11)</f>
        <v>0</v>
      </c>
      <c r="H11" s="417">
        <f>SUM(G11)</f>
        <v>0</v>
      </c>
      <c r="I11" s="36" t="s">
        <v>17</v>
      </c>
      <c r="J11" s="59"/>
      <c r="K11" s="37" t="s">
        <v>17</v>
      </c>
      <c r="M11" s="359" t="s">
        <v>174</v>
      </c>
    </row>
    <row r="12" spans="1:11" ht="23.25" thickBot="1">
      <c r="A12" s="421" t="s">
        <v>11</v>
      </c>
      <c r="B12" s="46" t="s">
        <v>173</v>
      </c>
      <c r="C12" s="409">
        <v>886</v>
      </c>
      <c r="D12" s="409">
        <v>31</v>
      </c>
      <c r="E12" s="420">
        <f>SUM(C12*D12)</f>
        <v>27466</v>
      </c>
      <c r="F12" s="420">
        <v>0.083</v>
      </c>
      <c r="G12" s="419">
        <f>SUM(F12*E12)</f>
        <v>2279.6780000000003</v>
      </c>
      <c r="H12" s="418">
        <v>2485.518</v>
      </c>
      <c r="I12" s="4" t="s">
        <v>17</v>
      </c>
      <c r="J12" s="60"/>
      <c r="K12" s="7" t="s">
        <v>17</v>
      </c>
    </row>
    <row r="13" spans="1:11" ht="19.5" customHeight="1" thickBot="1">
      <c r="A13" s="8"/>
      <c r="B13" s="38" t="s">
        <v>12</v>
      </c>
      <c r="C13" s="84">
        <v>19582</v>
      </c>
      <c r="D13" s="85">
        <f>SUM(E13/C13)</f>
        <v>8.47472168317843</v>
      </c>
      <c r="E13" s="319">
        <f>SUM(E9:E12)</f>
        <v>165952</v>
      </c>
      <c r="F13" s="87">
        <f>SUM(G13/E13)</f>
        <v>1.4657502048785191</v>
      </c>
      <c r="G13" s="88">
        <f>SUM(G9:G12)</f>
        <v>243244.178</v>
      </c>
      <c r="H13" s="89">
        <f>SUM(H9:H12)</f>
        <v>117608.66399999999</v>
      </c>
      <c r="I13" s="90">
        <f>SUM(I9:I12)</f>
        <v>125841.354</v>
      </c>
      <c r="J13" s="91"/>
      <c r="K13" s="92">
        <f>SUM(I13+J13)</f>
        <v>125841.354</v>
      </c>
    </row>
    <row r="14" spans="1:11" ht="13.5" customHeight="1">
      <c r="A14" s="81"/>
      <c r="B14" s="10"/>
      <c r="C14" s="11"/>
      <c r="D14" s="11"/>
      <c r="E14" s="11"/>
      <c r="F14" s="12"/>
      <c r="G14" s="13"/>
      <c r="H14" s="14"/>
      <c r="I14" s="15">
        <f>SUM(I9:I13)</f>
        <v>251682.708</v>
      </c>
      <c r="J14" s="58"/>
      <c r="K14" s="16"/>
    </row>
    <row r="15" spans="1:11" ht="19.5" customHeight="1" thickBot="1">
      <c r="A15" s="423" t="s">
        <v>68</v>
      </c>
      <c r="B15" s="20"/>
      <c r="C15" s="21"/>
      <c r="D15" s="21"/>
      <c r="E15" s="21"/>
      <c r="F15" s="22"/>
      <c r="G15" s="23"/>
      <c r="H15" s="23"/>
      <c r="I15" s="23"/>
      <c r="J15" s="23"/>
      <c r="K15" s="23"/>
    </row>
    <row r="16" spans="1:11" ht="92.25" customHeight="1">
      <c r="A16" s="446" t="s">
        <v>175</v>
      </c>
      <c r="B16" s="447" t="s">
        <v>176</v>
      </c>
      <c r="C16" s="448">
        <v>163483</v>
      </c>
      <c r="D16" s="448">
        <v>3</v>
      </c>
      <c r="E16" s="448">
        <f>SUM(C16*D16)</f>
        <v>490449</v>
      </c>
      <c r="F16" s="448">
        <v>1</v>
      </c>
      <c r="G16" s="448">
        <f>SUM(E16*F16)</f>
        <v>490449</v>
      </c>
      <c r="H16" s="426">
        <v>5980.5</v>
      </c>
      <c r="I16" s="427"/>
      <c r="J16" s="427"/>
      <c r="K16" s="424"/>
    </row>
    <row r="17" spans="1:11" ht="18" customHeight="1" thickBot="1">
      <c r="A17" s="425"/>
      <c r="B17" s="431" t="s">
        <v>177</v>
      </c>
      <c r="C17" s="432">
        <f>SUM(C16)</f>
        <v>163483</v>
      </c>
      <c r="D17" s="438">
        <f>SUM(E17/C17)</f>
        <v>3</v>
      </c>
      <c r="E17" s="432">
        <f>SUM(E16)</f>
        <v>490449</v>
      </c>
      <c r="F17" s="439">
        <f>SUM(G17/E17)</f>
        <v>1</v>
      </c>
      <c r="G17" s="440">
        <f>SUM(G16)</f>
        <v>490449</v>
      </c>
      <c r="H17" s="428"/>
      <c r="I17" s="429"/>
      <c r="J17" s="429"/>
      <c r="K17" s="430"/>
    </row>
    <row r="18" spans="1:11" ht="17.25" customHeight="1" thickBot="1">
      <c r="A18" s="433"/>
      <c r="B18" s="434"/>
      <c r="C18" s="435"/>
      <c r="D18" s="435"/>
      <c r="E18" s="435"/>
      <c r="F18" s="435"/>
      <c r="G18" s="435"/>
      <c r="H18" s="436"/>
      <c r="I18" s="437"/>
      <c r="J18" s="437"/>
      <c r="K18" s="437"/>
    </row>
    <row r="19" spans="1:11" ht="19.5" customHeight="1" thickBot="1">
      <c r="A19" s="82" t="s">
        <v>20</v>
      </c>
      <c r="B19" s="83"/>
      <c r="C19" s="21"/>
      <c r="D19" s="21"/>
      <c r="E19" s="21"/>
      <c r="F19" s="22"/>
      <c r="G19" s="23"/>
      <c r="H19" s="23"/>
      <c r="I19" s="23"/>
      <c r="J19" s="23"/>
      <c r="K19" s="23"/>
    </row>
    <row r="20" spans="1:11" ht="45.75" thickBot="1">
      <c r="A20" s="280" t="s">
        <v>17</v>
      </c>
      <c r="B20" s="281" t="s">
        <v>17</v>
      </c>
      <c r="C20" s="335" t="s">
        <v>99</v>
      </c>
      <c r="D20" s="51" t="s">
        <v>101</v>
      </c>
      <c r="E20" s="51" t="s">
        <v>102</v>
      </c>
      <c r="F20" s="51" t="s">
        <v>103</v>
      </c>
      <c r="G20" s="52" t="s">
        <v>28</v>
      </c>
      <c r="H20" s="53" t="s">
        <v>18</v>
      </c>
      <c r="I20" s="54" t="s">
        <v>27</v>
      </c>
      <c r="J20" s="56" t="s">
        <v>29</v>
      </c>
      <c r="K20" s="55" t="s">
        <v>19</v>
      </c>
    </row>
    <row r="21" spans="1:11" ht="19.5" customHeight="1">
      <c r="A21" s="293"/>
      <c r="B21" s="294" t="s">
        <v>13</v>
      </c>
      <c r="C21" s="323">
        <f aca="true" t="shared" si="0" ref="C21:H21">SUM(C6)</f>
        <v>55</v>
      </c>
      <c r="D21" s="422">
        <f t="shared" si="0"/>
        <v>6</v>
      </c>
      <c r="E21" s="320">
        <f t="shared" si="0"/>
        <v>330</v>
      </c>
      <c r="F21" s="321">
        <f t="shared" si="0"/>
        <v>2.1666666666666665</v>
      </c>
      <c r="G21" s="324">
        <f t="shared" si="0"/>
        <v>715</v>
      </c>
      <c r="H21" s="322">
        <f t="shared" si="0"/>
        <v>104.5</v>
      </c>
      <c r="I21" s="321">
        <f>SUM(G21-H21)</f>
        <v>610.5</v>
      </c>
      <c r="J21" s="295"/>
      <c r="K21" s="296">
        <f>SUM(I21+J21)</f>
        <v>610.5</v>
      </c>
    </row>
    <row r="22" spans="1:11" ht="19.5" customHeight="1" thickBot="1">
      <c r="A22" s="297"/>
      <c r="B22" s="298" t="s">
        <v>14</v>
      </c>
      <c r="C22" s="329">
        <f aca="true" t="shared" si="1" ref="C22:H22">SUM(C13)</f>
        <v>19582</v>
      </c>
      <c r="D22" s="330">
        <f t="shared" si="1"/>
        <v>8.47472168317843</v>
      </c>
      <c r="E22" s="325">
        <f t="shared" si="1"/>
        <v>165952</v>
      </c>
      <c r="F22" s="326">
        <f t="shared" si="1"/>
        <v>1.4657502048785191</v>
      </c>
      <c r="G22" s="331">
        <f t="shared" si="1"/>
        <v>243244.178</v>
      </c>
      <c r="H22" s="327">
        <f t="shared" si="1"/>
        <v>117608.66399999999</v>
      </c>
      <c r="I22" s="328">
        <f>SUM(G22-H22)</f>
        <v>125635.51400000002</v>
      </c>
      <c r="J22" s="67"/>
      <c r="K22" s="68">
        <f>SUM(I22+J22)</f>
        <v>125635.51400000002</v>
      </c>
    </row>
    <row r="23" spans="1:11" ht="19.5" customHeight="1" thickBot="1">
      <c r="A23" s="69"/>
      <c r="B23" s="70" t="s">
        <v>74</v>
      </c>
      <c r="C23" s="332">
        <f>C16</f>
        <v>163483</v>
      </c>
      <c r="D23" s="441">
        <f>D17</f>
        <v>3</v>
      </c>
      <c r="E23" s="325">
        <f>SUM(E16)</f>
        <v>490449</v>
      </c>
      <c r="F23" s="442">
        <f>F16</f>
        <v>1</v>
      </c>
      <c r="G23" s="334">
        <f>G16</f>
        <v>490449</v>
      </c>
      <c r="H23" s="75">
        <f>H16</f>
        <v>5980.5</v>
      </c>
      <c r="I23" s="76">
        <v>0</v>
      </c>
      <c r="J23" s="443"/>
      <c r="K23" s="444"/>
    </row>
    <row r="24" spans="1:11" ht="30" customHeight="1" thickBot="1">
      <c r="A24" s="69"/>
      <c r="B24" s="70" t="s">
        <v>15</v>
      </c>
      <c r="C24" s="332">
        <f>SUM(C21:C23)</f>
        <v>183120</v>
      </c>
      <c r="D24" s="452">
        <f>SUM(E24/C24)</f>
        <v>3.5863422892092616</v>
      </c>
      <c r="E24" s="333">
        <f>SUM(E21:E23)</f>
        <v>656731</v>
      </c>
      <c r="F24" s="292">
        <f>SUM(G24/E24)</f>
        <v>1.1182785310880712</v>
      </c>
      <c r="G24" s="334">
        <f>SUM(G21:G23)</f>
        <v>734408.1780000001</v>
      </c>
      <c r="H24" s="75">
        <f>SUM(H21:H22)</f>
        <v>117713.16399999999</v>
      </c>
      <c r="I24" s="76">
        <f>SUM(I21+I22)</f>
        <v>126246.01400000002</v>
      </c>
      <c r="J24" s="77"/>
      <c r="K24" s="78">
        <f>SUM(K21+K22)</f>
        <v>126246.01400000002</v>
      </c>
    </row>
    <row r="26" spans="3:11" s="462" customFormat="1" ht="12.75">
      <c r="C26" s="463"/>
      <c r="D26" s="464"/>
      <c r="E26" s="463"/>
      <c r="F26" s="465"/>
      <c r="G26" s="463"/>
      <c r="H26" s="463"/>
      <c r="I26" s="463"/>
      <c r="J26" s="463"/>
      <c r="K26" s="463"/>
    </row>
  </sheetData>
  <sheetProtection/>
  <printOptions gridLines="1"/>
  <pageMargins left="0.25" right="0.25" top="0.75" bottom="0.75" header="0.5" footer="0.5"/>
  <pageSetup horizontalDpi="600" verticalDpi="600" orientation="landscape" scale="85" r:id="rId1"/>
  <headerFooter alignWithMargins="0">
    <oddHeader>&amp;CRECORDKEEPING - #0584-0055</oddHeader>
    <oddFooter>&amp;CPage &amp;P</oddFooter>
  </headerFooter>
</worksheet>
</file>

<file path=xl/worksheets/sheet3.xml><?xml version="1.0" encoding="utf-8"?>
<worksheet xmlns="http://schemas.openxmlformats.org/spreadsheetml/2006/main" xmlns:r="http://schemas.openxmlformats.org/officeDocument/2006/relationships">
  <dimension ref="A2:J5"/>
  <sheetViews>
    <sheetView zoomScalePageLayoutView="0" workbookViewId="0" topLeftCell="A1">
      <selection activeCell="A26" sqref="A26"/>
    </sheetView>
  </sheetViews>
  <sheetFormatPr defaultColWidth="9.140625" defaultRowHeight="12.75"/>
  <cols>
    <col min="1" max="1" width="32.28125" style="0" customWidth="1"/>
    <col min="2" max="2" width="13.28125" style="0" customWidth="1"/>
    <col min="3" max="3" width="12.7109375" style="0" customWidth="1"/>
    <col min="4" max="4" width="13.8515625" style="0" customWidth="1"/>
    <col min="5" max="5" width="13.28125" style="0" customWidth="1"/>
    <col min="6" max="6" width="14.7109375" style="0" customWidth="1"/>
    <col min="7" max="7" width="14.57421875" style="0" customWidth="1"/>
    <col min="8" max="8" width="12.7109375" style="0" customWidth="1"/>
    <col min="9" max="9" width="10.00390625" style="0" customWidth="1"/>
    <col min="10" max="10" width="11.8515625" style="0" customWidth="1"/>
  </cols>
  <sheetData>
    <row r="1" ht="13.5" thickBot="1"/>
    <row r="2" spans="1:10" ht="34.5" thickBot="1">
      <c r="A2" s="222" t="s">
        <v>17</v>
      </c>
      <c r="B2" s="222" t="s">
        <v>23</v>
      </c>
      <c r="C2" s="222" t="s">
        <v>95</v>
      </c>
      <c r="D2" s="222" t="s">
        <v>24</v>
      </c>
      <c r="E2" s="222" t="s">
        <v>25</v>
      </c>
      <c r="F2" s="223" t="s">
        <v>26</v>
      </c>
      <c r="G2" s="313" t="s">
        <v>18</v>
      </c>
      <c r="H2" s="225" t="s">
        <v>27</v>
      </c>
      <c r="I2" s="226" t="s">
        <v>29</v>
      </c>
      <c r="J2" s="227" t="s">
        <v>19</v>
      </c>
    </row>
    <row r="3" spans="1:10" ht="30" customHeight="1">
      <c r="A3" s="308" t="s">
        <v>76</v>
      </c>
      <c r="B3" s="336">
        <f>SUM('#0055 Reporting'!C99)</f>
        <v>2200066</v>
      </c>
      <c r="C3" s="337">
        <f>SUM('#0055 Reporting'!D99)</f>
        <v>2.229056310128878</v>
      </c>
      <c r="D3" s="338">
        <f>SUM('#0055 Reporting'!E99)</f>
        <v>4904071</v>
      </c>
      <c r="E3" s="299">
        <f>SUM('#0055 Reporting'!F99)</f>
        <v>1.2843333638521957</v>
      </c>
      <c r="F3" s="306">
        <f>SUM('#0055 Reporting'!G99)</f>
        <v>6298462.004000001</v>
      </c>
      <c r="G3" s="314">
        <f>SUM('#0055 Reporting'!H99)</f>
        <v>8015732.794</v>
      </c>
      <c r="H3" s="301">
        <f>SUM('#0055 Reporting'!I99)</f>
        <v>569548.4</v>
      </c>
      <c r="I3" s="302">
        <f>SUM('#0055 Reporting'!J99)</f>
        <v>0</v>
      </c>
      <c r="J3" s="300">
        <f>SUM('#0055 Reporting'!K99)</f>
        <v>569548.4</v>
      </c>
    </row>
    <row r="4" spans="1:10" ht="30" customHeight="1" thickBot="1">
      <c r="A4" s="309" t="s">
        <v>15</v>
      </c>
      <c r="B4" s="339">
        <v>0</v>
      </c>
      <c r="C4" s="340">
        <v>0</v>
      </c>
      <c r="D4" s="476">
        <v>0</v>
      </c>
      <c r="E4" s="303">
        <f>SUM('#0055 Recordkeeping'!F24)</f>
        <v>1.1182785310880712</v>
      </c>
      <c r="F4" s="307">
        <f>SUM('#0055 Recordkeeping'!G24)</f>
        <v>734408.1780000001</v>
      </c>
      <c r="G4" s="315">
        <f>SUM('#0055 Recordkeeping'!H24)</f>
        <v>117713.16399999999</v>
      </c>
      <c r="H4" s="304">
        <f>SUM('#0055 Recordkeeping'!I24)</f>
        <v>126246.01400000002</v>
      </c>
      <c r="I4" s="305"/>
      <c r="J4" s="304">
        <f>SUM('#0055 Recordkeeping'!K24)</f>
        <v>126246.01400000002</v>
      </c>
    </row>
    <row r="5" spans="1:10" ht="30" customHeight="1" thickBot="1">
      <c r="A5" s="318" t="s">
        <v>100</v>
      </c>
      <c r="B5" s="341">
        <f>SUM(B3)</f>
        <v>2200066</v>
      </c>
      <c r="C5" s="310">
        <f>D5/B5</f>
        <v>2.229056310128878</v>
      </c>
      <c r="D5" s="477">
        <f>SUM(D3:D4)</f>
        <v>4904071</v>
      </c>
      <c r="E5" s="311">
        <f>F5/D5</f>
        <v>1.4340881651183275</v>
      </c>
      <c r="F5" s="343">
        <f>SUM(F3:F4)</f>
        <v>7032870.182000001</v>
      </c>
      <c r="G5" s="316">
        <f>SUM(G3:G4)</f>
        <v>8133445.958</v>
      </c>
      <c r="H5" s="312">
        <f>SUM(H3:H4)</f>
        <v>695794.4140000001</v>
      </c>
      <c r="I5" s="317"/>
      <c r="J5" s="312">
        <f>SUM(J3:J4)</f>
        <v>695794.4140000001</v>
      </c>
    </row>
  </sheetData>
  <sheetProtection/>
  <printOptions/>
  <pageMargins left="0.48" right="0.44" top="1" bottom="1" header="0.5" footer="0.5"/>
  <pageSetup horizontalDpi="600" verticalDpi="600" orientation="landscape" scale="85" r:id="rId3"/>
  <headerFooter alignWithMargins="0">
    <oddHeader xml:space="preserve">&amp;CSUMMARY OF BURDEN #0584-0055 </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dc:creator>
  <cp:keywords/>
  <dc:description/>
  <cp:lastModifiedBy>rgreene</cp:lastModifiedBy>
  <cp:lastPrinted>2010-06-17T18:47:54Z</cp:lastPrinted>
  <dcterms:created xsi:type="dcterms:W3CDTF">2000-04-18T13:19:19Z</dcterms:created>
  <dcterms:modified xsi:type="dcterms:W3CDTF">2010-06-17T21:24:42Z</dcterms:modified>
  <cp:category/>
  <cp:version/>
  <cp:contentType/>
  <cp:contentStatus/>
</cp:coreProperties>
</file>