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0" windowWidth="11340" windowHeight="674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 s="1"/>
  <c r="E37" i="2"/>
  <c r="E35" i="2"/>
  <c r="H35" i="2" s="1"/>
  <c r="E28" i="2"/>
  <c r="H28" i="2" s="1"/>
  <c r="I28" i="2" s="1"/>
  <c r="J28" i="2" s="1"/>
  <c r="E17" i="2"/>
  <c r="H17" i="2" s="1"/>
  <c r="H37" i="2"/>
  <c r="I37" i="2" s="1"/>
  <c r="J37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27" i="2" l="1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I34" i="2"/>
  <c r="J34" i="2" s="1"/>
  <c r="I11" i="2"/>
  <c r="J11" i="2" s="1"/>
  <c r="I17" i="2"/>
  <c r="J17" i="2" s="1"/>
  <c r="I35" i="2"/>
  <c r="J35" i="2" s="1"/>
  <c r="I38" i="2"/>
  <c r="J38" i="2" s="1"/>
  <c r="I16" i="2"/>
  <c r="J16" i="2" s="1"/>
  <c r="I14" i="2"/>
  <c r="J14" i="2" s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6" i="2"/>
  <c r="J6" i="2" s="1"/>
  <c r="H39" i="2"/>
  <c r="I15" i="2"/>
  <c r="J15" i="2" s="1"/>
  <c r="E39" i="2"/>
  <c r="J39" i="2" l="1"/>
  <c r="I39" i="2"/>
</calcChain>
</file>

<file path=xl/sharedStrings.xml><?xml version="1.0" encoding="utf-8"?>
<sst xmlns="http://schemas.openxmlformats.org/spreadsheetml/2006/main" count="121" uniqueCount="87">
  <si>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</si>
  <si>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</si>
  <si>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</si>
  <si>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</si>
  <si>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</si>
  <si>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</si>
  <si>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</si>
  <si>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</si>
  <si>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</si>
  <si>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</si>
  <si>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</si>
  <si>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</si>
  <si>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</si>
  <si>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</si>
  <si>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</si>
  <si>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</si>
  <si>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</si>
  <si>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</si>
  <si>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</si>
  <si>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</si>
  <si>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</si>
  <si>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</si>
  <si>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</si>
  <si>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</si>
  <si>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</si>
  <si>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</si>
  <si>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</si>
  <si>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</si>
  <si>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</si>
  <si>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Bovine Tuberculosis</t>
  </si>
  <si>
    <t>OMB Control No. 
0579-0146</t>
  </si>
  <si>
    <t>77.3, 5, 11, 12</t>
  </si>
  <si>
    <t>Annual Report - VS Form 6-38</t>
  </si>
  <si>
    <t>GS-13</t>
  </si>
  <si>
    <t>Request for Zone Status</t>
  </si>
  <si>
    <t>GS-14</t>
  </si>
  <si>
    <t>MOU for Zones, initial and yearly renegotiation</t>
  </si>
  <si>
    <t>Epidemiological Review of Zone Testing</t>
  </si>
  <si>
    <t>77.7, 9, 11</t>
  </si>
  <si>
    <t>TB Management Plan (typically wildlife)</t>
  </si>
  <si>
    <t>Accredited Herd Written Herd Plan</t>
  </si>
  <si>
    <t>Wildlife Risk Survey and Herd Plan</t>
  </si>
  <si>
    <t>GS-12</t>
  </si>
  <si>
    <t>Monthly TB Report - VS Form 6-2</t>
  </si>
  <si>
    <t>Report of TB Lesions - VS Form 6-35</t>
  </si>
  <si>
    <t>Necropsy Specimen Submission Form - VS Form 10-4</t>
  </si>
  <si>
    <t>Restricted Animal Movement Permit - VS Form 1-27</t>
  </si>
  <si>
    <t>GS-8</t>
  </si>
  <si>
    <t>Affected Herd Data</t>
  </si>
  <si>
    <t>Affected Herd Testing Results</t>
  </si>
  <si>
    <t>Depop and Repop Agreement</t>
  </si>
  <si>
    <t>TB-Infected Herd Field Report -VS Form 6-22A</t>
  </si>
  <si>
    <t>Report Revealing Reactors to TB Tests - VS Form 6-4</t>
  </si>
  <si>
    <t>Investigation for Evidence of Reactor - VS Form 6-4A</t>
  </si>
  <si>
    <t>Investigation for Evidence of Exposed - VS Form 6-4B</t>
  </si>
  <si>
    <t>Request for 15-Day Extension</t>
  </si>
  <si>
    <t>77.10, 12, 14</t>
  </si>
  <si>
    <t>Commuter Herd Agreement</t>
  </si>
  <si>
    <t>Recordkeeping of Approved Feedlots</t>
  </si>
  <si>
    <t>GS-9</t>
  </si>
  <si>
    <t>Template for Owner Participation</t>
  </si>
  <si>
    <t>TB Test, Gamma</t>
  </si>
  <si>
    <t>Approved Herd Plan (individual herd plan)</t>
  </si>
  <si>
    <t>Appraisal and Indemnity Report - VS Form 1-23</t>
  </si>
  <si>
    <t>Proceeds from Animals Sold to Slaughter  - VS Form 1-24</t>
  </si>
  <si>
    <t>Certificate for Movement</t>
  </si>
  <si>
    <t>77.4(a)</t>
  </si>
  <si>
    <t>77.4(a) (3)</t>
  </si>
  <si>
    <t>77.4(a)(2)</t>
  </si>
  <si>
    <t>MOU (77.4(a)(3)</t>
  </si>
  <si>
    <t>UMR IV B (77.1)</t>
  </si>
  <si>
    <t>UMR III J 3 (77.1)</t>
  </si>
  <si>
    <t>VS M 552.29 (77.7, 9, 11)</t>
  </si>
  <si>
    <t>VS M 552.2 (77.7, 9, 11)</t>
  </si>
  <si>
    <t>VS M 552.3 (77.7, 9, 11)</t>
  </si>
  <si>
    <t>VS M 552.15 (77.7, 9, 11)</t>
  </si>
  <si>
    <t>VS M 552.32 (77,.7, 9, 11)</t>
  </si>
  <si>
    <t>VS M 552.30 (77.7, 9, 11)</t>
  </si>
  <si>
    <t>VS M 534.1 (77.7, 9, 11)</t>
  </si>
  <si>
    <t>VS M 552.39 (77.7, 9, 11)</t>
  </si>
  <si>
    <t>VS M 552.42 (77.7, 9, 11)</t>
  </si>
  <si>
    <t xml:space="preserve">Necropsy Form supplement, wildlife </t>
  </si>
  <si>
    <t>Caudal Fold Test Record - VS Form 6-22</t>
  </si>
  <si>
    <t>Caudal Fold Test Record continuation sheet - VS Form 6-22B</t>
  </si>
  <si>
    <t>Comparative Cervical Scattergram - VS Form 6-22D</t>
  </si>
  <si>
    <t>Comparative Cervical Test Record - VS Form 6-22C</t>
  </si>
  <si>
    <t xml:space="preserve">Necropsy Form supplement, domestic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</si>
</sst>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zoomScale="60" zoomScaleNormal="100" workbookViewId="0">
      <selection activeCell="B16" sqref="B16"/>
    </sheetView>
  </sheetViews>
  <sheetFormatPr defaultRowHeight="12.5" x14ac:dyDescent="0.25"/>
  <cols>
    <col min="2" max="2" width="41.7265625" customWidth="1"/>
    <col min="4" max="4" width="9.1796875" style="9"/>
    <col min="5" max="5" width="9.1796875" style="7"/>
    <col min="6" max="6" width="9.1796875" style="12"/>
    <col min="7" max="7" width="12.26953125" style="4" customWidth="1"/>
    <col min="8" max="8" width="9.1796875" style="7"/>
    <col min="9" max="10" width="9.1796875" style="15"/>
  </cols>
  <sheetData>
    <row r="1" spans="1:11" ht="30" customHeight="1" x14ac:dyDescent="0.25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5" customHeight="1" x14ac:dyDescent="0.25">
      <c r="A2" s="43" t="s">
        <v>29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4" customHeight="1" x14ac:dyDescent="0.25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5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5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5">
      <c r="A6" s="2" t="s">
        <v>31</v>
      </c>
      <c r="B6" s="2" t="s">
        <v>32</v>
      </c>
      <c r="C6" s="5">
        <v>52</v>
      </c>
      <c r="D6" s="29">
        <v>35</v>
      </c>
      <c r="E6" s="5">
        <f t="shared" ref="E6:E17" si="0">+C6*D6</f>
        <v>1820</v>
      </c>
      <c r="F6" s="21" t="s">
        <v>33</v>
      </c>
      <c r="G6" s="25">
        <v>46.93</v>
      </c>
      <c r="H6" s="26">
        <f t="shared" ref="H6:H17" si="1">+E6*G6</f>
        <v>85412.6</v>
      </c>
      <c r="I6" s="26">
        <f t="shared" ref="I6:I17" si="2">+H6*0.139</f>
        <v>11872.351400000001</v>
      </c>
      <c r="J6" s="26">
        <f t="shared" ref="J6:J17" si="3">+H6+I6</f>
        <v>97284.951400000005</v>
      </c>
      <c r="K6" s="2"/>
    </row>
    <row r="7" spans="1:11" x14ac:dyDescent="0.25">
      <c r="A7" s="2" t="s">
        <v>66</v>
      </c>
      <c r="B7" s="2" t="s">
        <v>34</v>
      </c>
      <c r="C7" s="5">
        <v>3</v>
      </c>
      <c r="D7" s="29">
        <v>100</v>
      </c>
      <c r="E7" s="5">
        <f t="shared" si="0"/>
        <v>300</v>
      </c>
      <c r="F7" s="21" t="s">
        <v>35</v>
      </c>
      <c r="G7" s="25">
        <v>55.45</v>
      </c>
      <c r="H7" s="26">
        <f t="shared" si="1"/>
        <v>16635</v>
      </c>
      <c r="I7" s="26">
        <f t="shared" si="2"/>
        <v>2312.2650000000003</v>
      </c>
      <c r="J7" s="26">
        <f t="shared" si="3"/>
        <v>18947.264999999999</v>
      </c>
      <c r="K7" s="2"/>
    </row>
    <row r="8" spans="1:11" s="31" customFormat="1" x14ac:dyDescent="0.25">
      <c r="A8" s="30" t="s">
        <v>67</v>
      </c>
      <c r="B8" s="30" t="s">
        <v>36</v>
      </c>
      <c r="C8" s="32">
        <v>3</v>
      </c>
      <c r="D8" s="33">
        <v>130</v>
      </c>
      <c r="E8" s="32">
        <v>390</v>
      </c>
      <c r="F8" s="34" t="s">
        <v>35</v>
      </c>
      <c r="G8" s="35">
        <v>55.45</v>
      </c>
      <c r="H8" s="36">
        <f t="shared" si="1"/>
        <v>21625.5</v>
      </c>
      <c r="I8" s="36">
        <f t="shared" si="2"/>
        <v>3005.9445000000001</v>
      </c>
      <c r="J8" s="36">
        <f t="shared" si="3"/>
        <v>24631.444500000001</v>
      </c>
      <c r="K8" s="30"/>
    </row>
    <row r="9" spans="1:11" s="31" customFormat="1" x14ac:dyDescent="0.25">
      <c r="A9" s="30" t="s">
        <v>68</v>
      </c>
      <c r="B9" s="30" t="s">
        <v>37</v>
      </c>
      <c r="C9" s="32">
        <v>3</v>
      </c>
      <c r="D9" s="33">
        <v>0.5</v>
      </c>
      <c r="E9" s="32">
        <v>1.5</v>
      </c>
      <c r="F9" s="34" t="s">
        <v>33</v>
      </c>
      <c r="G9" s="35">
        <v>46.93</v>
      </c>
      <c r="H9" s="36">
        <v>8.2672000000000008</v>
      </c>
      <c r="I9" s="36">
        <v>1.1491408000000001</v>
      </c>
      <c r="J9" s="36">
        <f t="shared" si="3"/>
        <v>9.4163408000000004</v>
      </c>
      <c r="K9" s="30"/>
    </row>
    <row r="10" spans="1:11" s="31" customFormat="1" x14ac:dyDescent="0.25">
      <c r="A10" s="30" t="s">
        <v>38</v>
      </c>
      <c r="B10" s="2" t="s">
        <v>39</v>
      </c>
      <c r="C10" s="5">
        <v>2</v>
      </c>
      <c r="D10" s="29">
        <v>100</v>
      </c>
      <c r="E10" s="5">
        <f t="shared" si="0"/>
        <v>200</v>
      </c>
      <c r="F10" s="21" t="s">
        <v>33</v>
      </c>
      <c r="G10" s="25">
        <v>46.93</v>
      </c>
      <c r="H10" s="26">
        <f t="shared" si="1"/>
        <v>9386</v>
      </c>
      <c r="I10" s="26">
        <f t="shared" si="2"/>
        <v>1304.6540000000002</v>
      </c>
      <c r="J10" s="26">
        <f t="shared" si="3"/>
        <v>10690.654</v>
      </c>
      <c r="K10" s="2"/>
    </row>
    <row r="11" spans="1:11" s="31" customFormat="1" x14ac:dyDescent="0.25">
      <c r="A11" s="30" t="s">
        <v>70</v>
      </c>
      <c r="B11" s="2" t="s">
        <v>40</v>
      </c>
      <c r="C11" s="5">
        <v>24</v>
      </c>
      <c r="D11" s="29">
        <v>2</v>
      </c>
      <c r="E11" s="5">
        <f t="shared" si="0"/>
        <v>48</v>
      </c>
      <c r="F11" s="21" t="s">
        <v>33</v>
      </c>
      <c r="G11" s="25">
        <v>46.93</v>
      </c>
      <c r="H11" s="26">
        <f t="shared" si="1"/>
        <v>2252.64</v>
      </c>
      <c r="I11" s="26">
        <f t="shared" si="2"/>
        <v>313.11696000000001</v>
      </c>
      <c r="J11" s="26">
        <f t="shared" si="3"/>
        <v>2565.7569599999997</v>
      </c>
      <c r="K11" s="2"/>
    </row>
    <row r="12" spans="1:11" x14ac:dyDescent="0.25">
      <c r="A12" s="2" t="s">
        <v>69</v>
      </c>
      <c r="B12" s="2" t="s">
        <v>41</v>
      </c>
      <c r="C12" s="5">
        <v>600</v>
      </c>
      <c r="D12" s="29">
        <v>2</v>
      </c>
      <c r="E12" s="5">
        <f t="shared" si="0"/>
        <v>1200</v>
      </c>
      <c r="F12" s="21" t="s">
        <v>42</v>
      </c>
      <c r="G12" s="25">
        <v>39.46</v>
      </c>
      <c r="H12" s="26">
        <f t="shared" si="1"/>
        <v>47352</v>
      </c>
      <c r="I12" s="26">
        <f t="shared" si="2"/>
        <v>6581.9280000000008</v>
      </c>
      <c r="J12" s="26">
        <f t="shared" si="3"/>
        <v>53933.928</v>
      </c>
      <c r="K12" s="2"/>
    </row>
    <row r="13" spans="1:11" x14ac:dyDescent="0.25">
      <c r="A13" s="2" t="s">
        <v>72</v>
      </c>
      <c r="B13" s="2" t="s">
        <v>43</v>
      </c>
      <c r="C13" s="5">
        <v>624</v>
      </c>
      <c r="D13" s="29">
        <v>0.5</v>
      </c>
      <c r="E13" s="5">
        <f t="shared" si="0"/>
        <v>312</v>
      </c>
      <c r="F13" s="21" t="s">
        <v>33</v>
      </c>
      <c r="G13" s="25">
        <v>46.93</v>
      </c>
      <c r="H13" s="26">
        <f t="shared" si="1"/>
        <v>14642.16</v>
      </c>
      <c r="I13" s="26">
        <f t="shared" si="2"/>
        <v>2035.2602400000001</v>
      </c>
      <c r="J13" s="26">
        <f t="shared" si="3"/>
        <v>16677.420239999999</v>
      </c>
      <c r="K13" s="2"/>
    </row>
    <row r="14" spans="1:11" s="31" customFormat="1" x14ac:dyDescent="0.25">
      <c r="A14" s="30" t="s">
        <v>73</v>
      </c>
      <c r="B14" s="30" t="s">
        <v>44</v>
      </c>
      <c r="C14" s="32">
        <v>420</v>
      </c>
      <c r="D14" s="33">
        <v>0.16</v>
      </c>
      <c r="E14" s="32">
        <f t="shared" si="0"/>
        <v>67.2</v>
      </c>
      <c r="F14" s="34" t="s">
        <v>42</v>
      </c>
      <c r="G14" s="35">
        <v>39.46</v>
      </c>
      <c r="H14" s="36">
        <f t="shared" si="1"/>
        <v>2651.712</v>
      </c>
      <c r="I14" s="36">
        <f t="shared" si="2"/>
        <v>368.58796800000005</v>
      </c>
      <c r="J14" s="36">
        <f t="shared" si="3"/>
        <v>3020.2999680000003</v>
      </c>
      <c r="K14" s="30"/>
    </row>
    <row r="15" spans="1:11" s="31" customFormat="1" x14ac:dyDescent="0.25">
      <c r="A15" s="30" t="s">
        <v>74</v>
      </c>
      <c r="B15" s="30" t="s">
        <v>45</v>
      </c>
      <c r="C15" s="32">
        <v>405</v>
      </c>
      <c r="D15" s="33">
        <v>0.16</v>
      </c>
      <c r="E15" s="32">
        <f t="shared" si="0"/>
        <v>64.8</v>
      </c>
      <c r="F15" s="34" t="s">
        <v>42</v>
      </c>
      <c r="G15" s="35">
        <v>39.46</v>
      </c>
      <c r="H15" s="36">
        <f t="shared" si="1"/>
        <v>2557.0079999999998</v>
      </c>
      <c r="I15" s="36">
        <f t="shared" si="2"/>
        <v>355.42411199999998</v>
      </c>
      <c r="J15" s="36">
        <f t="shared" si="3"/>
        <v>2912.432112</v>
      </c>
      <c r="K15" s="30"/>
    </row>
    <row r="16" spans="1:11" x14ac:dyDescent="0.25">
      <c r="A16" s="30"/>
      <c r="B16" s="30" t="s">
        <v>86</v>
      </c>
      <c r="C16" s="32">
        <v>405</v>
      </c>
      <c r="D16" s="33">
        <v>0.16</v>
      </c>
      <c r="E16" s="32">
        <f t="shared" si="0"/>
        <v>64.8</v>
      </c>
      <c r="F16" s="34" t="s">
        <v>42</v>
      </c>
      <c r="G16" s="35">
        <v>39.46</v>
      </c>
      <c r="H16" s="36">
        <f t="shared" si="1"/>
        <v>2557.0079999999998</v>
      </c>
      <c r="I16" s="36">
        <f t="shared" si="2"/>
        <v>355.42411199999998</v>
      </c>
      <c r="J16" s="36">
        <f t="shared" si="3"/>
        <v>2912.432112</v>
      </c>
      <c r="K16" s="30"/>
    </row>
    <row r="17" spans="1:11" s="31" customFormat="1" x14ac:dyDescent="0.25">
      <c r="A17" s="30"/>
      <c r="B17" s="30" t="s">
        <v>81</v>
      </c>
      <c r="C17" s="32">
        <v>1000</v>
      </c>
      <c r="D17" s="33">
        <v>0.16</v>
      </c>
      <c r="E17" s="32">
        <f t="shared" si="0"/>
        <v>160</v>
      </c>
      <c r="F17" s="34" t="s">
        <v>42</v>
      </c>
      <c r="G17" s="35">
        <v>39.46</v>
      </c>
      <c r="H17" s="36">
        <f t="shared" si="1"/>
        <v>6313.6</v>
      </c>
      <c r="I17" s="36">
        <f t="shared" si="2"/>
        <v>877.59040000000016</v>
      </c>
      <c r="J17" s="36">
        <f t="shared" si="3"/>
        <v>7191.1904000000004</v>
      </c>
      <c r="K17" s="30"/>
    </row>
    <row r="18" spans="1:11" s="31" customFormat="1" x14ac:dyDescent="0.25">
      <c r="A18" s="2">
        <v>77.17</v>
      </c>
      <c r="B18" s="2" t="s">
        <v>46</v>
      </c>
      <c r="C18" s="5">
        <v>16940</v>
      </c>
      <c r="D18" s="29">
        <v>8.3000000000000004E-2</v>
      </c>
      <c r="E18" s="5">
        <f t="shared" ref="E18:E28" si="4">+C18*D18</f>
        <v>1406.02</v>
      </c>
      <c r="F18" s="21" t="s">
        <v>47</v>
      </c>
      <c r="G18" s="25">
        <v>24.64</v>
      </c>
      <c r="H18" s="26">
        <f t="shared" ref="H18:H27" si="5">+E18*G18</f>
        <v>34644.332800000004</v>
      </c>
      <c r="I18" s="26">
        <f t="shared" ref="I18:I27" si="6">+H18*0.139</f>
        <v>4815.5622592000009</v>
      </c>
      <c r="J18" s="26">
        <f t="shared" ref="J18:J27" si="7">+H18+I18</f>
        <v>39459.895059200004</v>
      </c>
      <c r="K18" s="2"/>
    </row>
    <row r="19" spans="1:11" s="31" customFormat="1" x14ac:dyDescent="0.25">
      <c r="A19" s="2"/>
      <c r="B19" s="30" t="s">
        <v>82</v>
      </c>
      <c r="C19" s="5">
        <v>16940</v>
      </c>
      <c r="D19" s="29">
        <v>0.33</v>
      </c>
      <c r="E19" s="5">
        <f t="shared" si="4"/>
        <v>5590.2</v>
      </c>
      <c r="F19" s="21" t="s">
        <v>42</v>
      </c>
      <c r="G19" s="25">
        <v>39.46</v>
      </c>
      <c r="H19" s="26">
        <f t="shared" si="5"/>
        <v>220589.29199999999</v>
      </c>
      <c r="I19" s="26">
        <f t="shared" si="6"/>
        <v>30661.911588000003</v>
      </c>
      <c r="J19" s="26">
        <f t="shared" si="7"/>
        <v>251251.20358799997</v>
      </c>
      <c r="K19" s="2"/>
    </row>
    <row r="20" spans="1:11" s="31" customFormat="1" x14ac:dyDescent="0.25">
      <c r="A20" s="2" t="s">
        <v>75</v>
      </c>
      <c r="B20" s="30" t="s">
        <v>83</v>
      </c>
      <c r="C20" s="5">
        <v>16940</v>
      </c>
      <c r="D20" s="29">
        <v>0.5</v>
      </c>
      <c r="E20" s="5">
        <f t="shared" si="4"/>
        <v>8470</v>
      </c>
      <c r="F20" s="21" t="s">
        <v>42</v>
      </c>
      <c r="G20" s="25">
        <v>39.46</v>
      </c>
      <c r="H20" s="26">
        <f t="shared" si="5"/>
        <v>334226.2</v>
      </c>
      <c r="I20" s="26">
        <f t="shared" si="6"/>
        <v>46457.441800000008</v>
      </c>
      <c r="J20" s="26">
        <f t="shared" si="7"/>
        <v>380683.64180000004</v>
      </c>
      <c r="K20" s="2"/>
    </row>
    <row r="21" spans="1:11" s="31" customFormat="1" x14ac:dyDescent="0.25">
      <c r="A21" s="2"/>
      <c r="B21" s="30" t="s">
        <v>85</v>
      </c>
      <c r="C21" s="5">
        <v>1820</v>
      </c>
      <c r="D21" s="29">
        <v>0.42</v>
      </c>
      <c r="E21" s="5">
        <f t="shared" si="4"/>
        <v>764.4</v>
      </c>
      <c r="F21" s="21" t="s">
        <v>42</v>
      </c>
      <c r="G21" s="25">
        <v>39.46</v>
      </c>
      <c r="H21" s="26">
        <f t="shared" si="5"/>
        <v>30163.223999999998</v>
      </c>
      <c r="I21" s="26">
        <f t="shared" si="6"/>
        <v>4192.6881359999998</v>
      </c>
      <c r="J21" s="26">
        <f t="shared" si="7"/>
        <v>34355.912135999999</v>
      </c>
      <c r="K21" s="2"/>
    </row>
    <row r="22" spans="1:11" s="31" customFormat="1" x14ac:dyDescent="0.25">
      <c r="A22" s="2" t="s">
        <v>75</v>
      </c>
      <c r="B22" s="30" t="s">
        <v>84</v>
      </c>
      <c r="C22" s="5">
        <v>1820</v>
      </c>
      <c r="D22" s="29">
        <v>0.42</v>
      </c>
      <c r="E22" s="5">
        <f t="shared" si="4"/>
        <v>764.4</v>
      </c>
      <c r="F22" s="21" t="s">
        <v>42</v>
      </c>
      <c r="G22" s="25">
        <v>39.46</v>
      </c>
      <c r="H22" s="26">
        <f t="shared" si="5"/>
        <v>30163.223999999998</v>
      </c>
      <c r="I22" s="26">
        <f t="shared" si="6"/>
        <v>4192.6881359999998</v>
      </c>
      <c r="J22" s="26">
        <f t="shared" si="7"/>
        <v>34355.912135999999</v>
      </c>
      <c r="K22" s="2"/>
    </row>
    <row r="23" spans="1:11" s="31" customFormat="1" x14ac:dyDescent="0.25">
      <c r="A23" s="2" t="s">
        <v>75</v>
      </c>
      <c r="B23" s="2" t="s">
        <v>61</v>
      </c>
      <c r="C23" s="5">
        <v>12000</v>
      </c>
      <c r="D23" s="29">
        <v>0.1</v>
      </c>
      <c r="E23" s="5">
        <f t="shared" si="4"/>
        <v>1200</v>
      </c>
      <c r="F23" s="21" t="s">
        <v>42</v>
      </c>
      <c r="G23" s="25">
        <v>39.46</v>
      </c>
      <c r="H23" s="26">
        <f t="shared" si="5"/>
        <v>47352</v>
      </c>
      <c r="I23" s="26">
        <f t="shared" si="6"/>
        <v>6581.9280000000008</v>
      </c>
      <c r="J23" s="26">
        <f t="shared" si="7"/>
        <v>53933.928</v>
      </c>
      <c r="K23" s="2"/>
    </row>
    <row r="24" spans="1:11" s="31" customFormat="1" x14ac:dyDescent="0.25">
      <c r="A24" s="2"/>
      <c r="B24" s="2" t="s">
        <v>48</v>
      </c>
      <c r="C24" s="5">
        <v>24</v>
      </c>
      <c r="D24" s="29">
        <v>20</v>
      </c>
      <c r="E24" s="5">
        <f t="shared" si="4"/>
        <v>480</v>
      </c>
      <c r="F24" s="21" t="s">
        <v>42</v>
      </c>
      <c r="G24" s="25">
        <v>39.46</v>
      </c>
      <c r="H24" s="26">
        <f t="shared" si="5"/>
        <v>18940.8</v>
      </c>
      <c r="I24" s="26">
        <f t="shared" si="6"/>
        <v>2632.7712000000001</v>
      </c>
      <c r="J24" s="26">
        <f t="shared" si="7"/>
        <v>21573.571199999998</v>
      </c>
      <c r="K24" s="2"/>
    </row>
    <row r="25" spans="1:11" s="31" customFormat="1" x14ac:dyDescent="0.25">
      <c r="A25" s="2" t="s">
        <v>71</v>
      </c>
      <c r="B25" s="2" t="s">
        <v>62</v>
      </c>
      <c r="C25" s="5">
        <v>4</v>
      </c>
      <c r="D25" s="29">
        <v>40</v>
      </c>
      <c r="E25" s="5">
        <f t="shared" si="4"/>
        <v>160</v>
      </c>
      <c r="F25" s="21" t="s">
        <v>33</v>
      </c>
      <c r="G25" s="25">
        <v>46.93</v>
      </c>
      <c r="H25" s="26">
        <f t="shared" si="5"/>
        <v>7508.8</v>
      </c>
      <c r="I25" s="26">
        <f t="shared" si="6"/>
        <v>1043.7232000000001</v>
      </c>
      <c r="J25" s="26">
        <f t="shared" si="7"/>
        <v>8552.5231999999996</v>
      </c>
      <c r="K25" s="2"/>
    </row>
    <row r="26" spans="1:11" x14ac:dyDescent="0.25">
      <c r="A26" s="2"/>
      <c r="B26" s="2" t="s">
        <v>49</v>
      </c>
      <c r="C26" s="5">
        <v>16</v>
      </c>
      <c r="D26" s="29">
        <v>4</v>
      </c>
      <c r="E26" s="5">
        <f t="shared" si="4"/>
        <v>64</v>
      </c>
      <c r="F26" s="21" t="s">
        <v>42</v>
      </c>
      <c r="G26" s="25">
        <v>39.46</v>
      </c>
      <c r="H26" s="26">
        <f t="shared" si="5"/>
        <v>2525.44</v>
      </c>
      <c r="I26" s="26">
        <f t="shared" si="6"/>
        <v>351.03616000000005</v>
      </c>
      <c r="J26" s="26">
        <f t="shared" si="7"/>
        <v>2876.4761600000002</v>
      </c>
      <c r="K26" s="2"/>
    </row>
    <row r="27" spans="1:11" x14ac:dyDescent="0.25">
      <c r="A27" s="2" t="s">
        <v>76</v>
      </c>
      <c r="B27" s="2" t="s">
        <v>50</v>
      </c>
      <c r="C27" s="5">
        <v>6</v>
      </c>
      <c r="D27" s="29">
        <v>40</v>
      </c>
      <c r="E27" s="5">
        <f t="shared" si="4"/>
        <v>240</v>
      </c>
      <c r="F27" s="21" t="s">
        <v>33</v>
      </c>
      <c r="G27" s="25">
        <v>46.93</v>
      </c>
      <c r="H27" s="26">
        <f t="shared" si="5"/>
        <v>11263.2</v>
      </c>
      <c r="I27" s="26">
        <f t="shared" si="6"/>
        <v>1565.5848000000003</v>
      </c>
      <c r="J27" s="26">
        <f t="shared" si="7"/>
        <v>12828.784800000001</v>
      </c>
      <c r="K27" s="2"/>
    </row>
    <row r="28" spans="1:11" x14ac:dyDescent="0.25">
      <c r="A28" s="30" t="s">
        <v>77</v>
      </c>
      <c r="B28" s="30" t="s">
        <v>51</v>
      </c>
      <c r="C28" s="32">
        <v>10</v>
      </c>
      <c r="D28" s="33">
        <v>3.5</v>
      </c>
      <c r="E28" s="32">
        <f t="shared" si="4"/>
        <v>35</v>
      </c>
      <c r="F28" s="34" t="s">
        <v>42</v>
      </c>
      <c r="G28" s="35">
        <v>39.46</v>
      </c>
      <c r="H28" s="36">
        <f t="shared" ref="H28:H38" si="8">+E28*G28</f>
        <v>1381.1000000000001</v>
      </c>
      <c r="I28" s="36">
        <f t="shared" ref="I28:I38" si="9">+H28*0.139</f>
        <v>191.97290000000004</v>
      </c>
      <c r="J28" s="36">
        <f t="shared" ref="J28:J38" si="10">+H28+I28</f>
        <v>1573.0729000000001</v>
      </c>
      <c r="K28" s="30"/>
    </row>
    <row r="29" spans="1:11" x14ac:dyDescent="0.25">
      <c r="A29" s="2" t="s">
        <v>72</v>
      </c>
      <c r="B29" s="2" t="s">
        <v>52</v>
      </c>
      <c r="C29" s="5">
        <v>750</v>
      </c>
      <c r="D29" s="29">
        <v>4</v>
      </c>
      <c r="E29" s="5">
        <f>+C29*D29</f>
        <v>3000</v>
      </c>
      <c r="F29" s="21" t="s">
        <v>33</v>
      </c>
      <c r="G29" s="25">
        <v>46.93</v>
      </c>
      <c r="H29" s="26">
        <f>+E29*G29</f>
        <v>140790</v>
      </c>
      <c r="I29" s="26">
        <f>+H29*0.139</f>
        <v>19569.810000000001</v>
      </c>
      <c r="J29" s="26">
        <f>+H29+I29</f>
        <v>160359.81</v>
      </c>
      <c r="K29" s="2"/>
    </row>
    <row r="30" spans="1:11" x14ac:dyDescent="0.25">
      <c r="A30" s="30" t="s">
        <v>72</v>
      </c>
      <c r="B30" s="30" t="s">
        <v>53</v>
      </c>
      <c r="C30" s="32">
        <v>500</v>
      </c>
      <c r="D30" s="33">
        <v>1.5</v>
      </c>
      <c r="E30" s="32">
        <f t="shared" ref="E30:E38" si="11">+C30*D30</f>
        <v>750</v>
      </c>
      <c r="F30" s="34" t="s">
        <v>42</v>
      </c>
      <c r="G30" s="35">
        <v>39.46</v>
      </c>
      <c r="H30" s="36">
        <f t="shared" si="8"/>
        <v>29595</v>
      </c>
      <c r="I30" s="36">
        <f t="shared" si="9"/>
        <v>4113.7049999999999</v>
      </c>
      <c r="J30" s="36">
        <f t="shared" si="10"/>
        <v>33708.705000000002</v>
      </c>
      <c r="K30" s="30"/>
    </row>
    <row r="31" spans="1:11" x14ac:dyDescent="0.25">
      <c r="A31" s="30" t="s">
        <v>72</v>
      </c>
      <c r="B31" s="30" t="s">
        <v>54</v>
      </c>
      <c r="C31" s="32">
        <v>10000</v>
      </c>
      <c r="D31" s="33">
        <v>1.5</v>
      </c>
      <c r="E31" s="32">
        <f t="shared" si="11"/>
        <v>15000</v>
      </c>
      <c r="F31" s="34" t="s">
        <v>42</v>
      </c>
      <c r="G31" s="35">
        <v>39.46</v>
      </c>
      <c r="H31" s="36">
        <f t="shared" si="8"/>
        <v>591900</v>
      </c>
      <c r="I31" s="36">
        <f t="shared" si="9"/>
        <v>82274.100000000006</v>
      </c>
      <c r="J31" s="36">
        <f t="shared" si="10"/>
        <v>674174.1</v>
      </c>
      <c r="K31" s="30"/>
    </row>
    <row r="32" spans="1:11" x14ac:dyDescent="0.25">
      <c r="A32" s="30" t="s">
        <v>78</v>
      </c>
      <c r="B32" s="30" t="s">
        <v>63</v>
      </c>
      <c r="C32" s="32">
        <v>1525</v>
      </c>
      <c r="D32" s="33">
        <v>6.5</v>
      </c>
      <c r="E32" s="32">
        <f t="shared" si="11"/>
        <v>9912.5</v>
      </c>
      <c r="F32" s="34" t="s">
        <v>42</v>
      </c>
      <c r="G32" s="35">
        <v>39.46</v>
      </c>
      <c r="H32" s="36">
        <f t="shared" si="8"/>
        <v>391147.25</v>
      </c>
      <c r="I32" s="36">
        <f t="shared" si="9"/>
        <v>54369.467750000003</v>
      </c>
      <c r="J32" s="36">
        <f t="shared" si="10"/>
        <v>445516.71775000001</v>
      </c>
      <c r="K32" s="30"/>
    </row>
    <row r="33" spans="1:11" x14ac:dyDescent="0.25">
      <c r="A33" s="30"/>
      <c r="B33" s="30" t="s">
        <v>55</v>
      </c>
      <c r="C33" s="32">
        <v>1500</v>
      </c>
      <c r="D33" s="33">
        <v>0.25</v>
      </c>
      <c r="E33" s="32">
        <f t="shared" si="11"/>
        <v>375</v>
      </c>
      <c r="F33" s="34" t="s">
        <v>35</v>
      </c>
      <c r="G33" s="35">
        <v>55.45</v>
      </c>
      <c r="H33" s="36">
        <f t="shared" si="8"/>
        <v>20793.75</v>
      </c>
      <c r="I33" s="36">
        <f t="shared" si="9"/>
        <v>2890.3312500000002</v>
      </c>
      <c r="J33" s="36">
        <f t="shared" si="10"/>
        <v>23684.081249999999</v>
      </c>
      <c r="K33" s="30"/>
    </row>
    <row r="34" spans="1:11" x14ac:dyDescent="0.25">
      <c r="A34" s="30" t="s">
        <v>78</v>
      </c>
      <c r="B34" s="30" t="s">
        <v>64</v>
      </c>
      <c r="C34" s="37">
        <v>10</v>
      </c>
      <c r="D34" s="38">
        <v>10</v>
      </c>
      <c r="E34" s="37">
        <f t="shared" si="11"/>
        <v>100</v>
      </c>
      <c r="F34" s="39" t="s">
        <v>33</v>
      </c>
      <c r="G34" s="35">
        <v>46.93</v>
      </c>
      <c r="H34" s="40">
        <f t="shared" si="8"/>
        <v>4693</v>
      </c>
      <c r="I34" s="40">
        <f t="shared" si="9"/>
        <v>652.32700000000011</v>
      </c>
      <c r="J34" s="40">
        <f t="shared" si="10"/>
        <v>5345.3270000000002</v>
      </c>
      <c r="K34" s="30"/>
    </row>
    <row r="35" spans="1:11" x14ac:dyDescent="0.25">
      <c r="A35" s="30" t="s">
        <v>56</v>
      </c>
      <c r="B35" s="41" t="s">
        <v>65</v>
      </c>
      <c r="C35" s="32">
        <v>9200</v>
      </c>
      <c r="D35" s="33">
        <v>0.16700000000000001</v>
      </c>
      <c r="E35" s="32">
        <f t="shared" si="11"/>
        <v>1536.4</v>
      </c>
      <c r="F35" s="34" t="s">
        <v>42</v>
      </c>
      <c r="G35" s="35">
        <v>39.46</v>
      </c>
      <c r="H35" s="36">
        <f t="shared" si="8"/>
        <v>60626.344000000005</v>
      </c>
      <c r="I35" s="36">
        <f t="shared" si="9"/>
        <v>8427.0618160000013</v>
      </c>
      <c r="J35" s="36">
        <f t="shared" si="10"/>
        <v>69053.405816000013</v>
      </c>
      <c r="K35" s="30"/>
    </row>
    <row r="36" spans="1:11" s="31" customFormat="1" x14ac:dyDescent="0.25">
      <c r="A36" s="30" t="s">
        <v>79</v>
      </c>
      <c r="B36" s="30" t="s">
        <v>57</v>
      </c>
      <c r="C36" s="32">
        <v>104</v>
      </c>
      <c r="D36" s="33">
        <v>1</v>
      </c>
      <c r="E36" s="32">
        <f t="shared" si="11"/>
        <v>104</v>
      </c>
      <c r="F36" s="34" t="s">
        <v>33</v>
      </c>
      <c r="G36" s="35">
        <v>46.93</v>
      </c>
      <c r="H36" s="36">
        <f t="shared" si="8"/>
        <v>4880.72</v>
      </c>
      <c r="I36" s="36">
        <f t="shared" si="9"/>
        <v>678.4200800000001</v>
      </c>
      <c r="J36" s="36">
        <f t="shared" si="10"/>
        <v>5559.1400800000001</v>
      </c>
      <c r="K36" s="30"/>
    </row>
    <row r="37" spans="1:11" x14ac:dyDescent="0.25">
      <c r="A37" s="30" t="s">
        <v>80</v>
      </c>
      <c r="B37" s="30" t="s">
        <v>58</v>
      </c>
      <c r="C37" s="32">
        <v>20</v>
      </c>
      <c r="D37" s="33">
        <v>5</v>
      </c>
      <c r="E37" s="32">
        <f t="shared" si="11"/>
        <v>100</v>
      </c>
      <c r="F37" s="34" t="s">
        <v>59</v>
      </c>
      <c r="G37" s="35">
        <v>27.21</v>
      </c>
      <c r="H37" s="36">
        <f t="shared" si="8"/>
        <v>2721</v>
      </c>
      <c r="I37" s="36">
        <f t="shared" si="9"/>
        <v>378.21900000000005</v>
      </c>
      <c r="J37" s="36">
        <f t="shared" si="10"/>
        <v>3099.2190000000001</v>
      </c>
      <c r="K37" s="30"/>
    </row>
    <row r="38" spans="1:11" s="31" customFormat="1" x14ac:dyDescent="0.25">
      <c r="A38" s="30"/>
      <c r="B38" s="30" t="s">
        <v>60</v>
      </c>
      <c r="C38" s="32">
        <v>20</v>
      </c>
      <c r="D38" s="33">
        <v>8.3000000000000004E-2</v>
      </c>
      <c r="E38" s="32">
        <f t="shared" si="11"/>
        <v>1.6600000000000001</v>
      </c>
      <c r="F38" s="34" t="s">
        <v>33</v>
      </c>
      <c r="G38" s="35">
        <v>46.93</v>
      </c>
      <c r="H38" s="36">
        <f t="shared" si="8"/>
        <v>77.903800000000004</v>
      </c>
      <c r="I38" s="36">
        <f t="shared" si="9"/>
        <v>10.828628200000001</v>
      </c>
      <c r="J38" s="36">
        <f t="shared" si="10"/>
        <v>88.732428200000001</v>
      </c>
      <c r="K38" s="30"/>
    </row>
    <row r="39" spans="1:11" s="31" customFormat="1" x14ac:dyDescent="0.25">
      <c r="A39" s="28" t="s">
        <v>25</v>
      </c>
      <c r="B39" s="2"/>
      <c r="C39" s="5"/>
      <c r="D39" s="24"/>
      <c r="E39" s="5">
        <f>SUM(E6:E38)</f>
        <v>54681.880000000012</v>
      </c>
      <c r="F39" s="27"/>
      <c r="G39" s="25"/>
      <c r="H39" s="26">
        <f>SUM(H6:H38)</f>
        <v>2197376.0758000002</v>
      </c>
      <c r="I39" s="26">
        <f>SUM(I6:I38)</f>
        <v>305435.27453619998</v>
      </c>
      <c r="J39" s="26">
        <f>SUM(J6:J38)</f>
        <v>2502811.3503361996</v>
      </c>
      <c r="K39" s="2"/>
    </row>
    <row r="40" spans="1:11" s="31" customFormat="1" x14ac:dyDescent="0.25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5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5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5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5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5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5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5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83"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5" x14ac:dyDescent="0.25"/>
  <cols>
    <col min="3" max="3" width="12.7265625" bestFit="1" customWidth="1"/>
  </cols>
  <sheetData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Hardy, Kimberly A - APHIS</cp:lastModifiedBy>
  <cp:lastPrinted>2013-01-28T18:50:55Z</cp:lastPrinted>
  <dcterms:created xsi:type="dcterms:W3CDTF">2001-05-15T11:23:39Z</dcterms:created>
  <dcterms:modified xsi:type="dcterms:W3CDTF">2013-01-30T19:59:29Z</dcterms:modified>
</cp:coreProperties>
</file>