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270" windowWidth="15480" windowHeight="8430"/>
  </bookViews>
  <sheets>
    <sheet name="Feedlot 2011 APHIS 79" sheetId="1" r:id="rId1"/>
  </sheets>
  <calcPr calcId="144525"/>
</workbook>
</file>

<file path=xl/calcChain.xml><?xml version="1.0" encoding="utf-8"?>
<calcChain xmlns="http://schemas.openxmlformats.org/spreadsheetml/2006/main">
  <c r="D45" i="1" l="1"/>
  <c r="H45" i="1" s="1"/>
  <c r="D38" i="1"/>
  <c r="H38" i="1" s="1"/>
  <c r="D31" i="1"/>
  <c r="D17" i="1"/>
  <c r="D10" i="1"/>
  <c r="D47" i="1"/>
  <c r="H47" i="1" s="1"/>
  <c r="D46" i="1"/>
  <c r="H46" i="1" s="1"/>
  <c r="D44" i="1"/>
  <c r="H44" i="1" s="1"/>
  <c r="D40" i="1"/>
  <c r="H40" i="1" s="1"/>
  <c r="D39" i="1"/>
  <c r="H39" i="1" s="1"/>
  <c r="D37" i="1"/>
  <c r="H37" i="1" s="1"/>
  <c r="H41" i="1" l="1"/>
  <c r="I41" i="1" s="1"/>
  <c r="J41" i="1" s="1"/>
  <c r="H48" i="1"/>
  <c r="I48" i="1" s="1"/>
  <c r="J48" i="1" s="1"/>
  <c r="D33" i="1" l="1"/>
  <c r="H33" i="1" s="1"/>
  <c r="D32" i="1"/>
  <c r="H32" i="1" s="1"/>
  <c r="H31" i="1"/>
  <c r="D30" i="1"/>
  <c r="H30" i="1" s="1"/>
  <c r="H24" i="1"/>
  <c r="D23" i="1"/>
  <c r="H23" i="1" s="1"/>
  <c r="D26" i="1"/>
  <c r="H26" i="1" s="1"/>
  <c r="H10" i="1"/>
  <c r="D9" i="1"/>
  <c r="H9" i="1" s="1"/>
  <c r="H17" i="1"/>
  <c r="H34" i="1" l="1"/>
  <c r="I34" i="1" s="1"/>
  <c r="J34" i="1" s="1"/>
  <c r="D25" i="1"/>
  <c r="H25" i="1" s="1"/>
  <c r="H27" i="1" s="1"/>
  <c r="D11" i="1"/>
  <c r="H11" i="1" s="1"/>
  <c r="D12" i="1"/>
  <c r="H12" i="1" s="1"/>
  <c r="A52" i="1"/>
  <c r="D19" i="1"/>
  <c r="H19" i="1" s="1"/>
  <c r="H13" i="1" l="1"/>
  <c r="D16" i="1"/>
  <c r="H16" i="1" s="1"/>
  <c r="D18" i="1"/>
  <c r="H18" i="1" l="1"/>
  <c r="H20" i="1" s="1"/>
  <c r="H50" i="1" s="1"/>
  <c r="I27" i="1"/>
  <c r="J27" i="1" s="1"/>
  <c r="I20" i="1" l="1"/>
  <c r="J20" i="1" s="1"/>
  <c r="I13" i="1"/>
  <c r="J13" i="1" s="1"/>
  <c r="I50" i="1" l="1"/>
  <c r="J50" i="1" s="1"/>
</calcChain>
</file>

<file path=xl/sharedStrings.xml><?xml version="1.0" encoding="utf-8"?>
<sst xmlns="http://schemas.openxmlformats.org/spreadsheetml/2006/main" count="95" uniqueCount="29">
  <si>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</si>
  <si>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0579-XXXX</t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</si>
  <si>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</si>
  <si>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</si>
  <si>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</si>
  <si>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</si>
  <si>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</si>
  <si>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</si>
  <si>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</si>
  <si>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</si>
  <si>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</si>
  <si>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</si>
  <si>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</si>
  <si>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</si>
  <si>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</si>
  <si>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</si>
  <si>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</si>
  <si>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</si>
  <si>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</si>
  <si>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</si>
  <si>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FEEDLOT 2011</t>
  </si>
  <si>
    <t>NASDA Wage</t>
  </si>
  <si>
    <t>NASS Pays</t>
  </si>
  <si>
    <t>NAHMS-266 Producer Agreement</t>
  </si>
  <si>
    <t>NAHMS-267 Feedlot 2011 Initial VS Visit</t>
  </si>
  <si>
    <t>NAHMS-268 Feedlot 2011 Second VS Visit</t>
  </si>
  <si>
    <t>NAHMS-264 Feedlot 2011 General Management Questionnaire (Enumerator)</t>
  </si>
  <si>
    <t>NAHMS -265 Feedlot 2011 General Management Questionnaire (CATI)</t>
  </si>
  <si>
    <t>NAHMS-269 Feedlot 2011 Fecal Sample Collection and Submission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</si>
</sst>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164" fontId="6" fillId="0" borderId="0" xfId="0" applyNumberFormat="1" applyFont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topLeftCell="B34" workbookViewId="0">
      <selection activeCell="H51" sqref="H51"/>
    </sheetView>
  </sheetViews>
  <sheetFormatPr defaultRowHeight="12" x14ac:dyDescent="0.2"/>
  <cols>
    <col min="1" max="1" width="49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5.4257812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 x14ac:dyDescent="0.2">
      <c r="A1" s="46" t="s">
        <v>0</v>
      </c>
      <c r="B1" s="47"/>
      <c r="C1" s="47"/>
      <c r="D1" s="47"/>
      <c r="E1" s="47"/>
      <c r="F1" s="47"/>
      <c r="G1" s="1"/>
      <c r="H1" s="1"/>
      <c r="I1" s="2"/>
      <c r="J1" s="3" t="s">
        <v>16</v>
      </c>
    </row>
    <row r="2" spans="1:11" ht="18.75" customHeight="1" x14ac:dyDescent="0.2">
      <c r="A2" s="48" t="s">
        <v>20</v>
      </c>
      <c r="B2" s="48"/>
      <c r="C2" s="48"/>
      <c r="D2" s="48"/>
      <c r="E2" s="48"/>
      <c r="F2" s="48"/>
      <c r="G2" s="5"/>
      <c r="H2" s="5"/>
      <c r="I2" s="6"/>
      <c r="J2" s="3" t="s">
        <v>1</v>
      </c>
    </row>
    <row r="3" spans="1:11" ht="12.75" customHeight="1" x14ac:dyDescent="0.2">
      <c r="A3" s="49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/>
      <c r="G3" s="42"/>
      <c r="H3" s="42" t="s">
        <v>7</v>
      </c>
      <c r="I3" s="42" t="s">
        <v>8</v>
      </c>
      <c r="J3" s="42" t="s">
        <v>9</v>
      </c>
      <c r="K3" s="7"/>
    </row>
    <row r="4" spans="1:11" ht="12.75" customHeight="1" x14ac:dyDescent="0.2">
      <c r="A4" s="50"/>
      <c r="B4" s="43"/>
      <c r="C4" s="43"/>
      <c r="D4" s="43"/>
      <c r="E4" s="43"/>
      <c r="F4" s="43"/>
      <c r="G4" s="43"/>
      <c r="H4" s="43"/>
      <c r="I4" s="43"/>
      <c r="J4" s="43"/>
    </row>
    <row r="5" spans="1:11" ht="12.75" customHeight="1" x14ac:dyDescent="0.2">
      <c r="A5" s="50"/>
      <c r="B5" s="43"/>
      <c r="C5" s="43"/>
      <c r="D5" s="43"/>
      <c r="E5" s="43"/>
      <c r="F5" s="43"/>
      <c r="G5" s="43"/>
      <c r="H5" s="43"/>
      <c r="I5" s="43"/>
      <c r="J5" s="43"/>
    </row>
    <row r="6" spans="1:11" ht="12.75" customHeight="1" x14ac:dyDescent="0.2">
      <c r="A6" s="50"/>
      <c r="B6" s="43"/>
      <c r="C6" s="43"/>
      <c r="D6" s="43"/>
      <c r="E6" s="43"/>
      <c r="F6" s="43"/>
      <c r="G6" s="43"/>
      <c r="H6" s="43"/>
      <c r="I6" s="43"/>
      <c r="J6" s="43"/>
    </row>
    <row r="7" spans="1:11" ht="12" customHeight="1" x14ac:dyDescent="0.2">
      <c r="A7" s="51"/>
      <c r="B7" s="44"/>
      <c r="C7" s="44"/>
      <c r="D7" s="44"/>
      <c r="E7" s="44"/>
      <c r="F7" s="44"/>
      <c r="G7" s="44"/>
      <c r="H7" s="44"/>
      <c r="I7" s="44"/>
      <c r="J7" s="44"/>
    </row>
    <row r="8" spans="1:11" s="18" customFormat="1" ht="24" customHeight="1" x14ac:dyDescent="0.25">
      <c r="A8" s="45" t="s">
        <v>26</v>
      </c>
      <c r="B8" s="40"/>
      <c r="C8" s="40"/>
      <c r="D8" s="40"/>
      <c r="E8" s="40"/>
      <c r="F8" s="16"/>
      <c r="G8" s="17"/>
      <c r="H8" s="17"/>
      <c r="I8" s="16"/>
      <c r="J8" s="16"/>
    </row>
    <row r="9" spans="1:11" s="18" customFormat="1" ht="15" x14ac:dyDescent="0.25">
      <c r="A9" s="18" t="s">
        <v>18</v>
      </c>
      <c r="B9" s="19">
        <v>590</v>
      </c>
      <c r="C9" s="16">
        <v>1</v>
      </c>
      <c r="D9" s="20">
        <f>PRODUCT(B9,C9)</f>
        <v>590</v>
      </c>
      <c r="E9" s="17" t="s">
        <v>21</v>
      </c>
      <c r="F9" s="21">
        <v>-12.21</v>
      </c>
      <c r="G9" s="22" t="s">
        <v>11</v>
      </c>
      <c r="H9" s="23">
        <f>PRODUCT(D9,F9)*(-1)</f>
        <v>7203.9000000000005</v>
      </c>
      <c r="I9" s="16"/>
      <c r="J9" s="16" t="s">
        <v>22</v>
      </c>
    </row>
    <row r="10" spans="1:11" s="18" customFormat="1" ht="15" x14ac:dyDescent="0.25">
      <c r="A10" s="18" t="s">
        <v>10</v>
      </c>
      <c r="B10" s="19"/>
      <c r="C10" s="16">
        <v>1</v>
      </c>
      <c r="D10" s="20">
        <f>PRODUCT(B9,C10)</f>
        <v>590</v>
      </c>
      <c r="E10" s="17" t="s">
        <v>17</v>
      </c>
      <c r="F10" s="21">
        <v>-49.72</v>
      </c>
      <c r="G10" s="22" t="s">
        <v>11</v>
      </c>
      <c r="H10" s="23">
        <f>PRODUCT(D10,F10)*(-1)</f>
        <v>29334.799999999999</v>
      </c>
      <c r="I10" s="16"/>
      <c r="J10" s="24"/>
    </row>
    <row r="11" spans="1:11" s="18" customFormat="1" ht="15" x14ac:dyDescent="0.25">
      <c r="A11" s="18" t="s">
        <v>12</v>
      </c>
      <c r="B11" s="16"/>
      <c r="C11" s="16">
        <v>0.02</v>
      </c>
      <c r="D11" s="20">
        <f>PRODUCT(B9,C11)</f>
        <v>11.8</v>
      </c>
      <c r="E11" s="17" t="s">
        <v>13</v>
      </c>
      <c r="F11" s="21">
        <v>-19.95</v>
      </c>
      <c r="G11" s="22" t="s">
        <v>11</v>
      </c>
      <c r="H11" s="23">
        <f>PRODUCT(D11,F11)*(-1)</f>
        <v>235.41</v>
      </c>
      <c r="I11" s="16"/>
      <c r="J11" s="16" t="s">
        <v>22</v>
      </c>
    </row>
    <row r="12" spans="1:11" s="18" customFormat="1" ht="15" x14ac:dyDescent="0.25">
      <c r="A12" s="18" t="s">
        <v>14</v>
      </c>
      <c r="B12" s="16"/>
      <c r="C12" s="16">
        <v>0.01</v>
      </c>
      <c r="D12" s="20">
        <f>PRODUCT(B9,C12)</f>
        <v>5.9</v>
      </c>
      <c r="E12" s="17" t="s">
        <v>13</v>
      </c>
      <c r="F12" s="21">
        <v>-19.95</v>
      </c>
      <c r="G12" s="25" t="s">
        <v>11</v>
      </c>
      <c r="H12" s="26">
        <f>PRODUCT(D12,F12)*(-1)</f>
        <v>117.705</v>
      </c>
      <c r="I12" s="16"/>
      <c r="J12" s="30"/>
    </row>
    <row r="13" spans="1:11" s="18" customFormat="1" ht="15" x14ac:dyDescent="0.25">
      <c r="B13" s="16"/>
      <c r="C13" s="16"/>
      <c r="D13" s="20"/>
      <c r="E13" s="17"/>
      <c r="F13" s="21"/>
      <c r="G13" s="28"/>
      <c r="H13" s="23">
        <f>SUM(H9:H12)</f>
        <v>36891.815000000002</v>
      </c>
      <c r="I13" s="29">
        <f>PRODUCT(H13,0.139)</f>
        <v>5127.9622850000005</v>
      </c>
      <c r="J13" s="29">
        <f>SUM(H13,I13)</f>
        <v>42019.777285000004</v>
      </c>
    </row>
    <row r="14" spans="1:11" s="18" customFormat="1" ht="15" x14ac:dyDescent="0.25">
      <c r="B14" s="16"/>
      <c r="C14" s="16"/>
      <c r="D14" s="20"/>
      <c r="E14" s="17"/>
      <c r="F14" s="21"/>
      <c r="G14" s="28"/>
      <c r="H14" s="23"/>
      <c r="I14" s="29"/>
      <c r="J14" s="29"/>
    </row>
    <row r="15" spans="1:11" s="18" customFormat="1" ht="24" customHeight="1" x14ac:dyDescent="0.25">
      <c r="A15" s="45" t="s">
        <v>27</v>
      </c>
      <c r="B15" s="40"/>
      <c r="C15" s="40"/>
      <c r="D15" s="40"/>
      <c r="E15" s="40"/>
      <c r="F15" s="16"/>
      <c r="G15" s="17"/>
      <c r="H15" s="17"/>
      <c r="I15" s="16"/>
      <c r="J15" s="16"/>
    </row>
    <row r="16" spans="1:11" s="18" customFormat="1" ht="12.75" customHeight="1" x14ac:dyDescent="0.25">
      <c r="A16" s="18" t="s">
        <v>18</v>
      </c>
      <c r="B16" s="19">
        <v>1375</v>
      </c>
      <c r="C16" s="16">
        <v>0.5</v>
      </c>
      <c r="D16" s="20">
        <f>PRODUCT(B16,C16)</f>
        <v>687.5</v>
      </c>
      <c r="E16" s="17" t="s">
        <v>21</v>
      </c>
      <c r="F16" s="21">
        <v>-12.21</v>
      </c>
      <c r="G16" s="22" t="s">
        <v>11</v>
      </c>
      <c r="H16" s="23">
        <f>PRODUCT(D16,F16)*(-1)</f>
        <v>8394.375</v>
      </c>
      <c r="I16" s="16"/>
      <c r="J16" s="16" t="s">
        <v>22</v>
      </c>
    </row>
    <row r="17" spans="1:10" s="18" customFormat="1" ht="12.75" customHeight="1" x14ac:dyDescent="0.25">
      <c r="A17" s="18" t="s">
        <v>10</v>
      </c>
      <c r="B17" s="19"/>
      <c r="C17" s="16">
        <v>1</v>
      </c>
      <c r="D17" s="20">
        <f>PRODUCT(B16,C17)</f>
        <v>1375</v>
      </c>
      <c r="E17" s="17" t="s">
        <v>17</v>
      </c>
      <c r="F17" s="21">
        <v>-49.72</v>
      </c>
      <c r="G17" s="22" t="s">
        <v>11</v>
      </c>
      <c r="H17" s="23">
        <f>PRODUCT(D17,F17)*(-1)</f>
        <v>68365</v>
      </c>
      <c r="I17" s="16"/>
      <c r="J17" s="24"/>
    </row>
    <row r="18" spans="1:10" s="18" customFormat="1" ht="12.75" customHeight="1" x14ac:dyDescent="0.25">
      <c r="A18" s="18" t="s">
        <v>12</v>
      </c>
      <c r="B18" s="16"/>
      <c r="C18" s="16">
        <v>0.02</v>
      </c>
      <c r="D18" s="20">
        <f>PRODUCT(B16,C18)</f>
        <v>27.5</v>
      </c>
      <c r="E18" s="17" t="s">
        <v>13</v>
      </c>
      <c r="F18" s="21">
        <v>-19.95</v>
      </c>
      <c r="G18" s="22" t="s">
        <v>11</v>
      </c>
      <c r="H18" s="23">
        <f>PRODUCT(D18,F18)*(-1)</f>
        <v>548.625</v>
      </c>
      <c r="I18" s="16"/>
      <c r="J18" s="16" t="s">
        <v>22</v>
      </c>
    </row>
    <row r="19" spans="1:10" s="18" customFormat="1" ht="15" x14ac:dyDescent="0.25">
      <c r="A19" s="18" t="s">
        <v>14</v>
      </c>
      <c r="B19" s="16"/>
      <c r="C19" s="16">
        <v>0.01</v>
      </c>
      <c r="D19" s="20">
        <f>PRODUCT(B16,C19)</f>
        <v>13.75</v>
      </c>
      <c r="E19" s="17" t="s">
        <v>13</v>
      </c>
      <c r="F19" s="21">
        <v>-19.95</v>
      </c>
      <c r="G19" s="25" t="s">
        <v>11</v>
      </c>
      <c r="H19" s="26">
        <f>PRODUCT(D19,F19)*(-1)</f>
        <v>274.3125</v>
      </c>
      <c r="I19" s="16"/>
      <c r="J19" s="27"/>
    </row>
    <row r="20" spans="1:10" s="18" customFormat="1" ht="15" x14ac:dyDescent="0.25">
      <c r="B20" s="16"/>
      <c r="C20" s="16"/>
      <c r="D20" s="20"/>
      <c r="E20" s="17"/>
      <c r="F20" s="21"/>
      <c r="G20" s="28"/>
      <c r="H20" s="23">
        <f>SUM(H16:H19)</f>
        <v>77582.3125</v>
      </c>
      <c r="I20" s="29">
        <f>PRODUCT(H20,0.139)</f>
        <v>10783.941437500001</v>
      </c>
      <c r="J20" s="29">
        <f>SUM(H20,I20)</f>
        <v>88366.253937500005</v>
      </c>
    </row>
    <row r="21" spans="1:10" s="18" customFormat="1" ht="15" x14ac:dyDescent="0.25"/>
    <row r="22" spans="1:10" s="18" customFormat="1" ht="15" x14ac:dyDescent="0.25">
      <c r="A22" s="40" t="s">
        <v>23</v>
      </c>
      <c r="B22" s="40"/>
      <c r="C22" s="40"/>
      <c r="D22" s="40"/>
      <c r="E22" s="40"/>
      <c r="F22" s="16"/>
      <c r="G22" s="17"/>
      <c r="H22" s="17"/>
      <c r="I22" s="16"/>
      <c r="J22" s="16"/>
    </row>
    <row r="23" spans="1:10" s="18" customFormat="1" ht="15" x14ac:dyDescent="0.25">
      <c r="A23" s="18" t="s">
        <v>18</v>
      </c>
      <c r="B23" s="19">
        <v>320</v>
      </c>
      <c r="C23" s="16">
        <v>0.5</v>
      </c>
      <c r="D23" s="20">
        <f>PRODUCT(B23,C23)</f>
        <v>160</v>
      </c>
      <c r="E23" s="17" t="s">
        <v>19</v>
      </c>
      <c r="F23" s="21">
        <v>-35.380000000000003</v>
      </c>
      <c r="G23" s="22" t="s">
        <v>11</v>
      </c>
      <c r="H23" s="23">
        <f>PRODUCT(D23,F23)*(-1)</f>
        <v>5660.8</v>
      </c>
      <c r="I23" s="16"/>
      <c r="J23" s="23"/>
    </row>
    <row r="24" spans="1:10" s="18" customFormat="1" ht="15" x14ac:dyDescent="0.25">
      <c r="A24" s="18" t="s">
        <v>10</v>
      </c>
      <c r="B24" s="19"/>
      <c r="C24" s="16">
        <v>0</v>
      </c>
      <c r="D24" s="20">
        <v>0</v>
      </c>
      <c r="E24" s="17" t="s">
        <v>17</v>
      </c>
      <c r="F24" s="21">
        <v>-49.72</v>
      </c>
      <c r="G24" s="22" t="s">
        <v>11</v>
      </c>
      <c r="H24" s="23">
        <f>PRODUCT(D24,F24)*(-1)</f>
        <v>0</v>
      </c>
      <c r="I24" s="16"/>
      <c r="J24" s="23"/>
    </row>
    <row r="25" spans="1:10" s="18" customFormat="1" ht="15" x14ac:dyDescent="0.25">
      <c r="A25" s="18" t="s">
        <v>12</v>
      </c>
      <c r="B25" s="16"/>
      <c r="C25" s="16">
        <v>0</v>
      </c>
      <c r="D25" s="20">
        <f>PRODUCT(B23,C25)</f>
        <v>0</v>
      </c>
      <c r="E25" s="17" t="s">
        <v>13</v>
      </c>
      <c r="F25" s="21">
        <v>-19.95</v>
      </c>
      <c r="G25" s="22" t="s">
        <v>11</v>
      </c>
      <c r="H25" s="23">
        <f>PRODUCT(D25,F25)*(-1)</f>
        <v>0</v>
      </c>
      <c r="I25" s="16"/>
      <c r="J25" s="23"/>
    </row>
    <row r="26" spans="1:10" s="18" customFormat="1" ht="15" x14ac:dyDescent="0.25">
      <c r="A26" s="18" t="s">
        <v>14</v>
      </c>
      <c r="B26" s="16"/>
      <c r="C26" s="16">
        <v>0</v>
      </c>
      <c r="D26" s="20">
        <f>PRODUCT(B23,C26)</f>
        <v>0</v>
      </c>
      <c r="E26" s="17" t="s">
        <v>13</v>
      </c>
      <c r="F26" s="21">
        <v>-19.95</v>
      </c>
      <c r="G26" s="25" t="s">
        <v>11</v>
      </c>
      <c r="H26" s="26">
        <f>PRODUCT(D26,F26)*(-1)</f>
        <v>0</v>
      </c>
      <c r="I26" s="16"/>
      <c r="J26" s="23"/>
    </row>
    <row r="27" spans="1:10" s="18" customFormat="1" ht="15" x14ac:dyDescent="0.25">
      <c r="B27" s="16"/>
      <c r="C27" s="16"/>
      <c r="D27" s="20"/>
      <c r="E27" s="17"/>
      <c r="F27" s="21"/>
      <c r="G27" s="28"/>
      <c r="H27" s="23">
        <f>SUM(H23:H26)</f>
        <v>5660.8</v>
      </c>
      <c r="I27" s="31">
        <f>PRODUCT(H27,0.139)</f>
        <v>786.85120000000006</v>
      </c>
      <c r="J27" s="31">
        <f>SUM(I27,H27)</f>
        <v>6447.6512000000002</v>
      </c>
    </row>
    <row r="28" spans="1:10" s="18" customFormat="1" ht="15" x14ac:dyDescent="0.25"/>
    <row r="29" spans="1:10" s="18" customFormat="1" ht="15" x14ac:dyDescent="0.25">
      <c r="A29" s="40" t="s">
        <v>24</v>
      </c>
      <c r="B29" s="40"/>
      <c r="C29" s="40"/>
      <c r="D29" s="40"/>
      <c r="E29" s="40"/>
      <c r="F29" s="16"/>
      <c r="G29" s="17"/>
      <c r="H29" s="17"/>
      <c r="I29" s="16"/>
    </row>
    <row r="30" spans="1:10" s="18" customFormat="1" ht="15" x14ac:dyDescent="0.25">
      <c r="A30" s="18" t="s">
        <v>18</v>
      </c>
      <c r="B30" s="19">
        <v>320</v>
      </c>
      <c r="C30" s="16">
        <v>1.25</v>
      </c>
      <c r="D30" s="20">
        <f>PRODUCT(B30,C30)</f>
        <v>400</v>
      </c>
      <c r="E30" s="17" t="s">
        <v>19</v>
      </c>
      <c r="F30" s="21">
        <v>-35.380000000000003</v>
      </c>
      <c r="G30" s="22" t="s">
        <v>11</v>
      </c>
      <c r="H30" s="23">
        <f>PRODUCT(D30,F30)*(-1)</f>
        <v>14152.000000000002</v>
      </c>
      <c r="I30" s="16"/>
      <c r="J30" s="16"/>
    </row>
    <row r="31" spans="1:10" s="18" customFormat="1" ht="15" x14ac:dyDescent="0.25">
      <c r="A31" s="18" t="s">
        <v>10</v>
      </c>
      <c r="B31" s="19"/>
      <c r="C31" s="16">
        <v>1</v>
      </c>
      <c r="D31" s="20">
        <f>PRODUCT(B30,C31)</f>
        <v>320</v>
      </c>
      <c r="E31" s="17" t="s">
        <v>17</v>
      </c>
      <c r="F31" s="21">
        <v>-49.72</v>
      </c>
      <c r="G31" s="22" t="s">
        <v>11</v>
      </c>
      <c r="H31" s="23">
        <f>PRODUCT(D31,F31)*(-1)</f>
        <v>15910.4</v>
      </c>
      <c r="I31" s="16"/>
      <c r="J31" s="16"/>
    </row>
    <row r="32" spans="1:10" s="18" customFormat="1" ht="12.75" customHeight="1" x14ac:dyDescent="0.25">
      <c r="A32" s="18" t="s">
        <v>12</v>
      </c>
      <c r="B32" s="16"/>
      <c r="C32" s="16">
        <v>0.02</v>
      </c>
      <c r="D32" s="20">
        <f>PRODUCT(B30,C32)</f>
        <v>6.4</v>
      </c>
      <c r="E32" s="17" t="s">
        <v>13</v>
      </c>
      <c r="F32" s="21">
        <v>-19.95</v>
      </c>
      <c r="G32" s="22" t="s">
        <v>11</v>
      </c>
      <c r="H32" s="23">
        <f>PRODUCT(D32,F32)*(-1)</f>
        <v>127.68</v>
      </c>
      <c r="I32" s="16"/>
      <c r="J32" s="16"/>
    </row>
    <row r="33" spans="1:10" s="18" customFormat="1" ht="12.75" customHeight="1" x14ac:dyDescent="0.25">
      <c r="A33" s="18" t="s">
        <v>14</v>
      </c>
      <c r="B33" s="16"/>
      <c r="C33" s="16">
        <v>0.01</v>
      </c>
      <c r="D33" s="20">
        <f>PRODUCT(B30,C33)</f>
        <v>3.2</v>
      </c>
      <c r="E33" s="17" t="s">
        <v>13</v>
      </c>
      <c r="F33" s="21">
        <v>-19.95</v>
      </c>
      <c r="G33" s="25" t="s">
        <v>11</v>
      </c>
      <c r="H33" s="26">
        <f>PRODUCT(D33,F33)*(-1)</f>
        <v>63.84</v>
      </c>
      <c r="I33" s="16"/>
      <c r="J33" s="16"/>
    </row>
    <row r="34" spans="1:10" s="18" customFormat="1" ht="12.75" customHeight="1" x14ac:dyDescent="0.25">
      <c r="B34" s="16"/>
      <c r="C34" s="16"/>
      <c r="D34" s="20"/>
      <c r="E34" s="17"/>
      <c r="F34" s="21"/>
      <c r="G34" s="28"/>
      <c r="H34" s="23">
        <f>SUM(H30:H33)</f>
        <v>30253.920000000002</v>
      </c>
      <c r="I34" s="31">
        <f>PRODUCT(H34,0.139)</f>
        <v>4205.2948800000004</v>
      </c>
      <c r="J34" s="31">
        <f>SUM(I34,H34)</f>
        <v>34459.21488</v>
      </c>
    </row>
    <row r="35" spans="1:10" s="18" customFormat="1" ht="12" customHeight="1" x14ac:dyDescent="0.25">
      <c r="B35" s="16"/>
      <c r="C35" s="16"/>
      <c r="D35" s="20"/>
      <c r="E35" s="17"/>
      <c r="F35" s="21"/>
      <c r="G35" s="28"/>
      <c r="H35" s="30"/>
      <c r="I35" s="16"/>
      <c r="J35" s="16"/>
    </row>
    <row r="36" spans="1:10" s="18" customFormat="1" ht="12.75" customHeight="1" x14ac:dyDescent="0.25">
      <c r="A36" s="40" t="s">
        <v>25</v>
      </c>
      <c r="B36" s="40"/>
      <c r="C36" s="40"/>
      <c r="D36" s="40"/>
      <c r="E36" s="40"/>
      <c r="F36" s="16"/>
      <c r="G36" s="17"/>
      <c r="H36" s="17"/>
      <c r="I36" s="16"/>
    </row>
    <row r="37" spans="1:10" s="18" customFormat="1" ht="12.75" customHeight="1" x14ac:dyDescent="0.25">
      <c r="A37" s="18" t="s">
        <v>18</v>
      </c>
      <c r="B37" s="19">
        <v>320</v>
      </c>
      <c r="C37" s="16">
        <v>1</v>
      </c>
      <c r="D37" s="20">
        <f>PRODUCT(B37,C37)</f>
        <v>320</v>
      </c>
      <c r="E37" s="17" t="s">
        <v>19</v>
      </c>
      <c r="F37" s="21">
        <v>-35.380000000000003</v>
      </c>
      <c r="G37" s="22" t="s">
        <v>11</v>
      </c>
      <c r="H37" s="23">
        <f>PRODUCT(D37,F37)*(-1)</f>
        <v>11321.6</v>
      </c>
      <c r="I37" s="16"/>
      <c r="J37" s="16"/>
    </row>
    <row r="38" spans="1:10" s="18" customFormat="1" ht="12.75" customHeight="1" x14ac:dyDescent="0.25">
      <c r="A38" s="18" t="s">
        <v>10</v>
      </c>
      <c r="B38" s="19"/>
      <c r="C38" s="16">
        <v>1</v>
      </c>
      <c r="D38" s="20">
        <f>PRODUCT(B37,C38)</f>
        <v>320</v>
      </c>
      <c r="E38" s="17" t="s">
        <v>17</v>
      </c>
      <c r="F38" s="21">
        <v>-49.72</v>
      </c>
      <c r="G38" s="22" t="s">
        <v>11</v>
      </c>
      <c r="H38" s="23">
        <f>PRODUCT(D38,F38)*(-1)</f>
        <v>15910.4</v>
      </c>
      <c r="I38" s="16"/>
      <c r="J38" s="16"/>
    </row>
    <row r="39" spans="1:10" s="18" customFormat="1" ht="12.75" customHeight="1" x14ac:dyDescent="0.25">
      <c r="A39" s="18" t="s">
        <v>12</v>
      </c>
      <c r="B39" s="16"/>
      <c r="C39" s="16">
        <v>0.02</v>
      </c>
      <c r="D39" s="20">
        <f>PRODUCT(B37,C39)</f>
        <v>6.4</v>
      </c>
      <c r="E39" s="17" t="s">
        <v>13</v>
      </c>
      <c r="F39" s="21">
        <v>-19.95</v>
      </c>
      <c r="G39" s="22" t="s">
        <v>11</v>
      </c>
      <c r="H39" s="23">
        <f>PRODUCT(D39,F39)*(-1)</f>
        <v>127.68</v>
      </c>
      <c r="I39" s="16"/>
      <c r="J39" s="16"/>
    </row>
    <row r="40" spans="1:10" s="18" customFormat="1" ht="12.75" customHeight="1" x14ac:dyDescent="0.25">
      <c r="A40" s="18" t="s">
        <v>14</v>
      </c>
      <c r="B40" s="16"/>
      <c r="C40" s="16">
        <v>0.01</v>
      </c>
      <c r="D40" s="20">
        <f>PRODUCT(B37,C40)</f>
        <v>3.2</v>
      </c>
      <c r="E40" s="17" t="s">
        <v>13</v>
      </c>
      <c r="F40" s="21">
        <v>-19.95</v>
      </c>
      <c r="G40" s="25" t="s">
        <v>11</v>
      </c>
      <c r="H40" s="26">
        <f>PRODUCT(D40,F40)*(-1)</f>
        <v>63.84</v>
      </c>
      <c r="I40" s="16"/>
      <c r="J40" s="16"/>
    </row>
    <row r="41" spans="1:10" s="18" customFormat="1" ht="12.75" customHeight="1" x14ac:dyDescent="0.25">
      <c r="B41" s="16"/>
      <c r="C41" s="16"/>
      <c r="D41" s="20"/>
      <c r="E41" s="17"/>
      <c r="F41" s="21"/>
      <c r="G41" s="28"/>
      <c r="H41" s="23">
        <f>SUM(H37:H40)</f>
        <v>27423.52</v>
      </c>
      <c r="I41" s="31">
        <f>PRODUCT(H41,0.139)</f>
        <v>3811.8692800000003</v>
      </c>
      <c r="J41" s="31">
        <f>SUM(I41,H41)</f>
        <v>31235.389279999999</v>
      </c>
    </row>
    <row r="42" spans="1:10" s="18" customFormat="1" ht="12.75" customHeight="1" x14ac:dyDescent="0.25">
      <c r="B42" s="16"/>
      <c r="C42" s="16"/>
      <c r="D42" s="20"/>
      <c r="E42" s="17"/>
      <c r="F42" s="21"/>
      <c r="G42" s="28"/>
      <c r="H42" s="30"/>
      <c r="I42" s="16"/>
      <c r="J42" s="16"/>
    </row>
    <row r="43" spans="1:10" s="18" customFormat="1" ht="12.75" customHeight="1" x14ac:dyDescent="0.25">
      <c r="A43" s="40" t="s">
        <v>28</v>
      </c>
      <c r="B43" s="40"/>
      <c r="C43" s="40"/>
      <c r="D43" s="40"/>
      <c r="E43" s="40"/>
      <c r="F43" s="16"/>
      <c r="G43" s="17"/>
      <c r="H43" s="17"/>
      <c r="I43" s="16"/>
    </row>
    <row r="44" spans="1:10" s="18" customFormat="1" ht="12.75" customHeight="1" x14ac:dyDescent="0.25">
      <c r="A44" s="18" t="s">
        <v>18</v>
      </c>
      <c r="B44" s="19">
        <v>90</v>
      </c>
      <c r="C44" s="16">
        <v>1</v>
      </c>
      <c r="D44" s="20">
        <f>PRODUCT(B44,C44)</f>
        <v>90</v>
      </c>
      <c r="E44" s="17" t="s">
        <v>19</v>
      </c>
      <c r="F44" s="21">
        <v>-35.380000000000003</v>
      </c>
      <c r="G44" s="22" t="s">
        <v>11</v>
      </c>
      <c r="H44" s="23">
        <f>PRODUCT(D44,F44)*(-1)</f>
        <v>3184.2000000000003</v>
      </c>
      <c r="I44" s="16"/>
      <c r="J44" s="16"/>
    </row>
    <row r="45" spans="1:10" s="18" customFormat="1" ht="12.75" customHeight="1" x14ac:dyDescent="0.25">
      <c r="A45" s="18" t="s">
        <v>10</v>
      </c>
      <c r="B45" s="19"/>
      <c r="C45" s="16">
        <v>1</v>
      </c>
      <c r="D45" s="20">
        <f>PRODUCT(B44,C45)</f>
        <v>90</v>
      </c>
      <c r="E45" s="17" t="s">
        <v>17</v>
      </c>
      <c r="F45" s="21">
        <v>-49.72</v>
      </c>
      <c r="G45" s="22" t="s">
        <v>11</v>
      </c>
      <c r="H45" s="23">
        <f>PRODUCT(D45,F45)*(-1)</f>
        <v>4474.8</v>
      </c>
      <c r="I45" s="16"/>
      <c r="J45" s="16"/>
    </row>
    <row r="46" spans="1:10" s="18" customFormat="1" ht="12.75" customHeight="1" x14ac:dyDescent="0.25">
      <c r="A46" s="18" t="s">
        <v>12</v>
      </c>
      <c r="B46" s="16"/>
      <c r="C46" s="16">
        <v>0.02</v>
      </c>
      <c r="D46" s="20">
        <f>PRODUCT(B44,C46)</f>
        <v>1.8</v>
      </c>
      <c r="E46" s="17" t="s">
        <v>13</v>
      </c>
      <c r="F46" s="21">
        <v>-19.95</v>
      </c>
      <c r="G46" s="22" t="s">
        <v>11</v>
      </c>
      <c r="H46" s="23">
        <f>PRODUCT(D46,F46)*(-1)</f>
        <v>35.909999999999997</v>
      </c>
      <c r="I46" s="16"/>
      <c r="J46" s="16"/>
    </row>
    <row r="47" spans="1:10" s="18" customFormat="1" ht="12.75" customHeight="1" x14ac:dyDescent="0.25">
      <c r="A47" s="18" t="s">
        <v>14</v>
      </c>
      <c r="B47" s="16"/>
      <c r="C47" s="16">
        <v>0.01</v>
      </c>
      <c r="D47" s="20">
        <f>PRODUCT(B44,C47)</f>
        <v>0.9</v>
      </c>
      <c r="E47" s="17" t="s">
        <v>13</v>
      </c>
      <c r="F47" s="21">
        <v>-19.95</v>
      </c>
      <c r="G47" s="25" t="s">
        <v>11</v>
      </c>
      <c r="H47" s="26">
        <f>PRODUCT(D47,F47)*(-1)</f>
        <v>17.954999999999998</v>
      </c>
      <c r="I47" s="16"/>
      <c r="J47" s="16"/>
    </row>
    <row r="48" spans="1:10" s="18" customFormat="1" ht="12.75" customHeight="1" x14ac:dyDescent="0.25">
      <c r="B48" s="16"/>
      <c r="C48" s="16"/>
      <c r="D48" s="20"/>
      <c r="E48" s="17"/>
      <c r="F48" s="21"/>
      <c r="G48" s="28"/>
      <c r="H48" s="23">
        <f>SUM(H44:H47)</f>
        <v>7712.8649999999998</v>
      </c>
      <c r="I48" s="29">
        <f>PRODUCT(H48,0.139)</f>
        <v>1072.0882350000002</v>
      </c>
      <c r="J48" s="31">
        <f>SUM(I48,H48)</f>
        <v>8784.9532350000009</v>
      </c>
    </row>
    <row r="49" spans="1:10" s="18" customFormat="1" ht="15" x14ac:dyDescent="0.25">
      <c r="A49" s="32"/>
      <c r="B49" s="16"/>
      <c r="C49" s="16"/>
      <c r="D49" s="20"/>
      <c r="E49" s="17"/>
      <c r="F49" s="21"/>
      <c r="G49" s="28"/>
      <c r="H49" s="33"/>
      <c r="I49" s="31"/>
      <c r="J49" s="31"/>
    </row>
    <row r="50" spans="1:10" s="18" customFormat="1" ht="15" x14ac:dyDescent="0.25">
      <c r="A50" s="34"/>
      <c r="B50" s="35"/>
      <c r="C50" s="35"/>
      <c r="D50" s="35"/>
      <c r="E50" s="41" t="s">
        <v>15</v>
      </c>
      <c r="F50" s="41"/>
      <c r="G50" s="36"/>
      <c r="H50" s="37">
        <f>SUM(H20,H13,H27,H34,H41,H48)</f>
        <v>185525.23249999998</v>
      </c>
      <c r="I50" s="38">
        <f>PRODUCT(H50,0.139)</f>
        <v>25788.0073175</v>
      </c>
      <c r="J50" s="38">
        <f>SUM(H50:I50)</f>
        <v>211313.2398175</v>
      </c>
    </row>
    <row r="51" spans="1:10" s="18" customFormat="1" ht="15" x14ac:dyDescent="0.25"/>
    <row r="52" spans="1:10" s="18" customFormat="1" ht="15" x14ac:dyDescent="0.25">
      <c r="A52" s="39">
        <f ca="1">(NOW())</f>
        <v>40654.409307175927</v>
      </c>
    </row>
    <row r="56" spans="1:10" ht="12" customHeight="1" x14ac:dyDescent="0.2">
      <c r="B56" s="13"/>
      <c r="C56" s="6"/>
      <c r="D56" s="8"/>
      <c r="E56" s="9"/>
      <c r="F56" s="10"/>
      <c r="G56" s="14"/>
      <c r="H56" s="12"/>
    </row>
    <row r="57" spans="1:10" x14ac:dyDescent="0.2">
      <c r="B57" s="13"/>
      <c r="C57" s="6"/>
      <c r="D57" s="8"/>
      <c r="E57" s="9"/>
      <c r="F57" s="10"/>
      <c r="G57" s="14"/>
      <c r="H57" s="12"/>
    </row>
    <row r="58" spans="1:10" x14ac:dyDescent="0.2">
      <c r="B58" s="6"/>
      <c r="C58" s="6"/>
      <c r="D58" s="8"/>
      <c r="E58" s="9"/>
      <c r="F58" s="10"/>
      <c r="G58" s="14"/>
      <c r="H58" s="12"/>
    </row>
    <row r="59" spans="1:10" x14ac:dyDescent="0.2">
      <c r="B59" s="6"/>
      <c r="C59" s="6"/>
      <c r="D59" s="8"/>
      <c r="E59" s="9"/>
      <c r="F59" s="10"/>
      <c r="G59" s="11"/>
      <c r="H59" s="15"/>
    </row>
    <row r="60" spans="1:10" x14ac:dyDescent="0.2">
      <c r="B60" s="6"/>
      <c r="C60" s="6"/>
      <c r="D60" s="8"/>
      <c r="E60" s="9"/>
      <c r="F60" s="10"/>
      <c r="G60" s="11"/>
      <c r="H60" s="12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spans="1:10" ht="12.75" customHeight="1" x14ac:dyDescent="0.2"/>
    <row r="70" spans="1:10" ht="12" customHeight="1" x14ac:dyDescent="0.2"/>
    <row r="80" spans="1:10" s="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s="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s="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7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6" spans="1:10" ht="13.5" customHeight="1" x14ac:dyDescent="0.2"/>
    <row r="87" spans="1:10" ht="13.5" customHeight="1" x14ac:dyDescent="0.2"/>
    <row r="88" spans="1:10" ht="13.5" customHeight="1" x14ac:dyDescent="0.2"/>
    <row r="89" spans="1:10" ht="13.5" customHeight="1" x14ac:dyDescent="0.2"/>
    <row r="90" spans="1:10" ht="13.5" customHeight="1" x14ac:dyDescent="0.2"/>
    <row r="91" spans="1:10" ht="13.5" customHeight="1" x14ac:dyDescent="0.2"/>
    <row r="92" spans="1:10" ht="13.5" customHeight="1" x14ac:dyDescent="0.2"/>
    <row r="93" spans="1:10" ht="13.5" customHeight="1" x14ac:dyDescent="0.2"/>
    <row r="94" spans="1:10" ht="13.5" customHeight="1" x14ac:dyDescent="0.2"/>
    <row r="95" spans="1:10" ht="13.5" customHeight="1" x14ac:dyDescent="0.2"/>
    <row r="96" spans="1:10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</sheetData>
  <mergeCells count="17">
    <mergeCell ref="A1:F1"/>
    <mergeCell ref="A2:F2"/>
    <mergeCell ref="A3:A7"/>
    <mergeCell ref="B3:B7"/>
    <mergeCell ref="C3:C7"/>
    <mergeCell ref="D3:D7"/>
    <mergeCell ref="E3:G7"/>
    <mergeCell ref="I3:I7"/>
    <mergeCell ref="J3:J7"/>
    <mergeCell ref="A15:E15"/>
    <mergeCell ref="A8:E8"/>
    <mergeCell ref="A22:E22"/>
    <mergeCell ref="A29:E29"/>
    <mergeCell ref="E50:F50"/>
    <mergeCell ref="H3:H7"/>
    <mergeCell ref="A36:E36"/>
    <mergeCell ref="A43:E43"/>
  </mergeCells>
  <pageMargins left="0.7" right="0.7" top="0.75" bottom="0.75" header="0.3" footer="0.3"/>
  <pageSetup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Feedlot 2011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2011-04-20T16:32:27Z</cp:lastPrinted>
  <dcterms:created xsi:type="dcterms:W3CDTF">2010-12-14T16:50:15Z</dcterms:created>
  <dcterms:modified xsi:type="dcterms:W3CDTF">2011-04-21T13:49:28Z</dcterms:modified>
</cp:coreProperties>
</file>