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690" windowHeight="9885"/>
  </bookViews>
  <sheets>
    <sheet name="Feedlot 2011 APHIS 79" sheetId="1" r:id="rId1"/>
  </sheets>
  <calcPr calcId="145621"/>
</workbook>
</file>

<file path=xl/calcChain.xml><?xml version="1.0" encoding="utf-8"?>
<calcChain xmlns="http://schemas.openxmlformats.org/spreadsheetml/2006/main">
  <c r="D64" i="1" l="1"/>
  <c r="D70" i="1"/>
  <c r="D66" i="1"/>
  <c r="H66" i="1" s="1"/>
  <c r="D65" i="1"/>
  <c r="H65" i="1" s="1"/>
  <c r="H64" i="1"/>
  <c r="D63" i="1"/>
  <c r="H63" i="1" s="1"/>
  <c r="H67" i="1" s="1"/>
  <c r="I67" i="1" s="1"/>
  <c r="J67" i="1" s="1"/>
  <c r="D59" i="1"/>
  <c r="H59" i="1" s="1"/>
  <c r="D58" i="1"/>
  <c r="H58" i="1" s="1"/>
  <c r="D57" i="1"/>
  <c r="H57" i="1" s="1"/>
  <c r="D56" i="1"/>
  <c r="H56" i="1" s="1"/>
  <c r="H60" i="1" s="1"/>
  <c r="D52" i="1"/>
  <c r="H52" i="1" s="1"/>
  <c r="D51" i="1"/>
  <c r="H51" i="1" s="1"/>
  <c r="D50" i="1"/>
  <c r="H50" i="1" s="1"/>
  <c r="D49" i="1"/>
  <c r="H49" i="1" s="1"/>
  <c r="H53" i="1" s="1"/>
  <c r="D33" i="1"/>
  <c r="H33" i="1" s="1"/>
  <c r="D32" i="1"/>
  <c r="H32" i="1" s="1"/>
  <c r="D31" i="1"/>
  <c r="H31" i="1" s="1"/>
  <c r="D30" i="1"/>
  <c r="H30" i="1" s="1"/>
  <c r="D71" i="1"/>
  <c r="D72" i="1"/>
  <c r="I60" i="1" l="1"/>
  <c r="J60" i="1" s="1"/>
  <c r="I53" i="1"/>
  <c r="J53" i="1"/>
  <c r="H34" i="1"/>
  <c r="I34" i="1"/>
  <c r="J34" i="1" s="1"/>
  <c r="A83" i="1"/>
  <c r="D79" i="1"/>
  <c r="H79" i="1" s="1"/>
  <c r="D78" i="1"/>
  <c r="H78" i="1" s="1"/>
  <c r="D77" i="1"/>
  <c r="H77" i="1" s="1"/>
  <c r="D76" i="1"/>
  <c r="H76" i="1" s="1"/>
  <c r="H72" i="1"/>
  <c r="H71" i="1"/>
  <c r="H70" i="1"/>
  <c r="D69" i="1"/>
  <c r="H69" i="1" s="1"/>
  <c r="D24" i="1"/>
  <c r="H24" i="1" s="1"/>
  <c r="D17" i="1"/>
  <c r="H17" i="1" s="1"/>
  <c r="D10" i="1"/>
  <c r="D26" i="1"/>
  <c r="H26" i="1" s="1"/>
  <c r="D25" i="1"/>
  <c r="H25" i="1" s="1"/>
  <c r="D23" i="1"/>
  <c r="H23" i="1" s="1"/>
  <c r="D19" i="1"/>
  <c r="H19" i="1" s="1"/>
  <c r="D18" i="1"/>
  <c r="H18" i="1" s="1"/>
  <c r="D16" i="1"/>
  <c r="H16" i="1" s="1"/>
  <c r="H73" i="1" l="1"/>
  <c r="H80" i="1"/>
  <c r="H20" i="1"/>
  <c r="I20" i="1" s="1"/>
  <c r="J20" i="1" s="1"/>
  <c r="H27" i="1"/>
  <c r="I80" i="1" l="1"/>
  <c r="J80" i="1" s="1"/>
  <c r="H81" i="1"/>
  <c r="I73" i="1"/>
  <c r="J73" i="1" s="1"/>
  <c r="I27" i="1"/>
  <c r="J27" i="1" s="1"/>
  <c r="H10" i="1"/>
  <c r="I81" i="1" l="1"/>
  <c r="J81" i="1" s="1"/>
  <c r="A38" i="1"/>
  <c r="D12" i="1"/>
  <c r="H12" i="1" s="1"/>
  <c r="D9" i="1" l="1"/>
  <c r="H9" i="1" s="1"/>
  <c r="D11" i="1"/>
  <c r="H11" i="1" l="1"/>
  <c r="H13" i="1" l="1"/>
  <c r="H36" i="1" s="1"/>
  <c r="J36" i="1" l="1"/>
  <c r="I36" i="1"/>
  <c r="H82" i="1"/>
  <c r="I82" i="1" s="1"/>
  <c r="J82" i="1" s="1"/>
  <c r="I13" i="1"/>
  <c r="J13" i="1" s="1"/>
</calcChain>
</file>

<file path=xl/sharedStrings.xml><?xml version="1.0" encoding="utf-8"?>
<sst xmlns="http://schemas.openxmlformats.org/spreadsheetml/2006/main" count="144" uniqueCount="33">
  <si>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</si>
  <si>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</si>
  <si>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</si>
  <si>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</si>
  <si>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</si>
  <si>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</si>
  <si>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</si>
  <si>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</si>
  <si>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</si>
  <si>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</si>
  <si>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</si>
  <si>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</si>
  <si>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</si>
  <si>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</si>
  <si>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</si>
  <si>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GS-14</t>
  </si>
  <si>
    <t>Collection</t>
  </si>
  <si>
    <t>GS-12</t>
  </si>
  <si>
    <t>NASDA Wage</t>
  </si>
  <si>
    <t>Swine 2012</t>
  </si>
  <si>
    <t>0579-0315</t>
  </si>
  <si>
    <t>Page 2 of 2</t>
  </si>
  <si>
    <t>Page 1 of 2</t>
  </si>
  <si>
    <t>PAGE TOTAL</t>
  </si>
  <si>
    <t>NAHMS-297 Swine 2012 Biologics - Nasal Swab Testing Form</t>
  </si>
  <si>
    <t>NAHMS-287 Small Operation Farm Questionnaire (CATI)</t>
  </si>
  <si>
    <t>NAHMS-288 General Farm Questionnaire (Ennumerator)</t>
  </si>
  <si>
    <t>NAHMS-289 General Farm Questionnaire (CATI)</t>
  </si>
  <si>
    <t>NAHMS-291 Swine 2012 VS Initial Visit</t>
  </si>
  <si>
    <t>NAHMS-290 Swine 2012 Producer Agreement</t>
  </si>
  <si>
    <t>NAHMS-292 Blood Collection Form</t>
  </si>
  <si>
    <t>NAHMS-293 Fecal Collection Form</t>
  </si>
  <si>
    <t>NAHMS-294 Saliva Collection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</si>
</sst>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164" fontId="6" fillId="0" borderId="0" xfId="0" applyNumberFormat="1" applyFont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view="pageBreakPreview" zoomScaleNormal="100" zoomScaleSheetLayoutView="100" workbookViewId="0">
      <selection activeCell="C57" sqref="C57"/>
    </sheetView>
  </sheetViews>
  <sheetFormatPr defaultRowHeight="12" x14ac:dyDescent="0.2"/>
  <cols>
    <col min="1" max="1" width="30.5703125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5.42578125" style="4" customWidth="1"/>
    <col min="6" max="6" width="10" style="4" customWidth="1"/>
    <col min="7" max="7" width="2.28515625" style="4" customWidth="1"/>
    <col min="8" max="8" width="19" style="4" customWidth="1"/>
    <col min="9" max="9" width="16.7109375" style="4" customWidth="1"/>
    <col min="10" max="10" width="18.8554687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30.75" customHeight="1" x14ac:dyDescent="0.2">
      <c r="A1" s="42" t="s">
        <v>0</v>
      </c>
      <c r="B1" s="50"/>
      <c r="C1" s="50"/>
      <c r="D1" s="50"/>
      <c r="E1" s="50"/>
      <c r="F1" s="50"/>
      <c r="G1" s="1"/>
      <c r="H1" s="1"/>
      <c r="I1" s="2"/>
      <c r="J1" s="3" t="s">
        <v>22</v>
      </c>
    </row>
    <row r="2" spans="1:11" ht="18.75" customHeight="1" x14ac:dyDescent="0.2">
      <c r="A2" s="43" t="s">
        <v>19</v>
      </c>
      <c r="B2" s="43"/>
      <c r="C2" s="43"/>
      <c r="D2" s="43"/>
      <c r="E2" s="43"/>
      <c r="F2" s="43"/>
      <c r="G2" s="5"/>
      <c r="H2" s="5"/>
      <c r="I2" s="6"/>
      <c r="J2" s="3" t="s">
        <v>20</v>
      </c>
    </row>
    <row r="3" spans="1:11" ht="12.75" customHeight="1" x14ac:dyDescent="0.2">
      <c r="A3" s="47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/>
      <c r="G3" s="44"/>
      <c r="H3" s="44" t="s">
        <v>6</v>
      </c>
      <c r="I3" s="44" t="s">
        <v>7</v>
      </c>
      <c r="J3" s="44" t="s">
        <v>8</v>
      </c>
      <c r="K3" s="7"/>
    </row>
    <row r="4" spans="1:11" ht="12.75" customHeight="1" x14ac:dyDescent="0.2">
      <c r="A4" s="48"/>
      <c r="B4" s="45"/>
      <c r="C4" s="45"/>
      <c r="D4" s="45"/>
      <c r="E4" s="45"/>
      <c r="F4" s="45"/>
      <c r="G4" s="45"/>
      <c r="H4" s="45"/>
      <c r="I4" s="45"/>
      <c r="J4" s="45"/>
    </row>
    <row r="5" spans="1:11" ht="12.75" customHeight="1" x14ac:dyDescent="0.2">
      <c r="A5" s="48"/>
      <c r="B5" s="45"/>
      <c r="C5" s="45"/>
      <c r="D5" s="45"/>
      <c r="E5" s="45"/>
      <c r="F5" s="45"/>
      <c r="G5" s="45"/>
      <c r="H5" s="45"/>
      <c r="I5" s="45"/>
      <c r="J5" s="45"/>
    </row>
    <row r="6" spans="1:11" ht="12.75" customHeight="1" x14ac:dyDescent="0.2">
      <c r="A6" s="48"/>
      <c r="B6" s="45"/>
      <c r="C6" s="45"/>
      <c r="D6" s="45"/>
      <c r="E6" s="45"/>
      <c r="F6" s="45"/>
      <c r="G6" s="45"/>
      <c r="H6" s="45"/>
      <c r="I6" s="45"/>
      <c r="J6" s="45"/>
    </row>
    <row r="7" spans="1:11" ht="12" customHeight="1" x14ac:dyDescent="0.2">
      <c r="A7" s="49"/>
      <c r="B7" s="46"/>
      <c r="C7" s="46"/>
      <c r="D7" s="46"/>
      <c r="E7" s="46"/>
      <c r="F7" s="46"/>
      <c r="G7" s="46"/>
      <c r="H7" s="46"/>
      <c r="I7" s="46"/>
      <c r="J7" s="46"/>
    </row>
    <row r="8" spans="1:11" s="16" customFormat="1" ht="24" customHeight="1" x14ac:dyDescent="0.25">
      <c r="A8" s="40" t="s">
        <v>25</v>
      </c>
      <c r="B8" s="41"/>
      <c r="C8" s="41"/>
      <c r="D8" s="41"/>
      <c r="E8" s="41"/>
      <c r="F8" s="14"/>
      <c r="G8" s="15"/>
      <c r="H8" s="15"/>
      <c r="I8" s="14"/>
      <c r="J8" s="14"/>
    </row>
    <row r="9" spans="1:11" s="16" customFormat="1" ht="12.75" customHeight="1" x14ac:dyDescent="0.25">
      <c r="A9" s="16" t="s">
        <v>16</v>
      </c>
      <c r="B9" s="17">
        <v>1600</v>
      </c>
      <c r="C9" s="14">
        <v>0.33</v>
      </c>
      <c r="D9" s="18">
        <f>PRODUCT(B9,C9)</f>
        <v>528</v>
      </c>
      <c r="E9" s="15" t="s">
        <v>18</v>
      </c>
      <c r="F9" s="19">
        <v>-12.21</v>
      </c>
      <c r="G9" s="20" t="s">
        <v>10</v>
      </c>
      <c r="H9" s="21">
        <f>PRODUCT(D9,F9)*(-1)</f>
        <v>6446.88</v>
      </c>
      <c r="I9" s="14"/>
      <c r="J9" s="29"/>
    </row>
    <row r="10" spans="1:11" s="16" customFormat="1" ht="12.75" customHeight="1" x14ac:dyDescent="0.25">
      <c r="A10" s="16" t="s">
        <v>9</v>
      </c>
      <c r="B10" s="17"/>
      <c r="C10" s="14">
        <v>0.5</v>
      </c>
      <c r="D10" s="18">
        <f>PRODUCT(B9,C10)</f>
        <v>800</v>
      </c>
      <c r="E10" s="15" t="s">
        <v>15</v>
      </c>
      <c r="F10" s="19">
        <v>-49.72</v>
      </c>
      <c r="G10" s="20" t="s">
        <v>10</v>
      </c>
      <c r="H10" s="21">
        <f>PRODUCT(D10,F10)*(-1)</f>
        <v>39776</v>
      </c>
      <c r="I10" s="14"/>
      <c r="J10" s="22"/>
    </row>
    <row r="11" spans="1:11" s="16" customFormat="1" ht="12.75" customHeight="1" x14ac:dyDescent="0.25">
      <c r="A11" s="16" t="s">
        <v>11</v>
      </c>
      <c r="B11" s="14"/>
      <c r="C11" s="14">
        <v>0.02</v>
      </c>
      <c r="D11" s="18">
        <f>PRODUCT(B9,C11)</f>
        <v>32</v>
      </c>
      <c r="E11" s="15" t="s">
        <v>12</v>
      </c>
      <c r="F11" s="19">
        <v>-19.95</v>
      </c>
      <c r="G11" s="20" t="s">
        <v>10</v>
      </c>
      <c r="H11" s="21">
        <f>PRODUCT(D11,F11)*(-1)</f>
        <v>638.4</v>
      </c>
      <c r="I11" s="14"/>
      <c r="J11" s="29"/>
    </row>
    <row r="12" spans="1:11" s="16" customFormat="1" ht="15" x14ac:dyDescent="0.25">
      <c r="A12" s="16" t="s">
        <v>13</v>
      </c>
      <c r="B12" s="14"/>
      <c r="C12" s="14">
        <v>0.01</v>
      </c>
      <c r="D12" s="18">
        <f>PRODUCT(B9,C12)</f>
        <v>16</v>
      </c>
      <c r="E12" s="15" t="s">
        <v>12</v>
      </c>
      <c r="F12" s="19">
        <v>-19.95</v>
      </c>
      <c r="G12" s="23" t="s">
        <v>10</v>
      </c>
      <c r="H12" s="24">
        <f>PRODUCT(D12,F12)*(-1)</f>
        <v>319.2</v>
      </c>
      <c r="I12" s="14"/>
      <c r="J12" s="25"/>
    </row>
    <row r="13" spans="1:11" s="16" customFormat="1" ht="15" x14ac:dyDescent="0.25">
      <c r="B13" s="14"/>
      <c r="C13" s="14"/>
      <c r="D13" s="18"/>
      <c r="E13" s="15"/>
      <c r="F13" s="19"/>
      <c r="G13" s="26"/>
      <c r="H13" s="21">
        <f>SUM(H9:H12)</f>
        <v>47180.479999999996</v>
      </c>
      <c r="I13" s="27">
        <f>PRODUCT(H13,0.139)</f>
        <v>6558.0867200000002</v>
      </c>
      <c r="J13" s="27">
        <f>SUM(H13,I13)</f>
        <v>53738.566719999995</v>
      </c>
    </row>
    <row r="14" spans="1:11" s="16" customFormat="1" ht="15" x14ac:dyDescent="0.25"/>
    <row r="15" spans="1:11" s="16" customFormat="1" ht="12.75" customHeight="1" x14ac:dyDescent="0.25">
      <c r="A15" s="40" t="s">
        <v>26</v>
      </c>
      <c r="B15" s="41"/>
      <c r="C15" s="41"/>
      <c r="D15" s="41"/>
      <c r="E15" s="41"/>
      <c r="F15" s="14"/>
      <c r="G15" s="15"/>
      <c r="H15" s="15"/>
      <c r="I15" s="14"/>
    </row>
    <row r="16" spans="1:11" s="16" customFormat="1" ht="12.75" customHeight="1" x14ac:dyDescent="0.25">
      <c r="A16" s="16" t="s">
        <v>16</v>
      </c>
      <c r="B16" s="17">
        <v>1690</v>
      </c>
      <c r="C16" s="14">
        <v>1</v>
      </c>
      <c r="D16" s="18">
        <f>PRODUCT(B16,C16)</f>
        <v>1690</v>
      </c>
      <c r="E16" s="15" t="s">
        <v>17</v>
      </c>
      <c r="F16" s="19">
        <v>-35.380000000000003</v>
      </c>
      <c r="G16" s="20" t="s">
        <v>10</v>
      </c>
      <c r="H16" s="21">
        <f>PRODUCT(D16,F16)*(-1)</f>
        <v>59792.200000000004</v>
      </c>
      <c r="I16" s="14"/>
      <c r="J16" s="14"/>
    </row>
    <row r="17" spans="1:10" s="16" customFormat="1" ht="12.75" customHeight="1" x14ac:dyDescent="0.25">
      <c r="A17" s="16" t="s">
        <v>9</v>
      </c>
      <c r="B17" s="17"/>
      <c r="C17" s="14">
        <v>1</v>
      </c>
      <c r="D17" s="18">
        <f>PRODUCT(B16,C17)</f>
        <v>1690</v>
      </c>
      <c r="E17" s="15" t="s">
        <v>15</v>
      </c>
      <c r="F17" s="19">
        <v>-49.72</v>
      </c>
      <c r="G17" s="20" t="s">
        <v>10</v>
      </c>
      <c r="H17" s="21">
        <f>PRODUCT(D17,F17)*(-1)</f>
        <v>84026.8</v>
      </c>
      <c r="I17" s="14"/>
      <c r="J17" s="14"/>
    </row>
    <row r="18" spans="1:10" s="16" customFormat="1" ht="12.75" customHeight="1" x14ac:dyDescent="0.25">
      <c r="A18" s="16" t="s">
        <v>11</v>
      </c>
      <c r="B18" s="14"/>
      <c r="C18" s="14">
        <v>0.02</v>
      </c>
      <c r="D18" s="18">
        <f>PRODUCT(B16,C18)</f>
        <v>33.799999999999997</v>
      </c>
      <c r="E18" s="15" t="s">
        <v>12</v>
      </c>
      <c r="F18" s="19">
        <v>-19.95</v>
      </c>
      <c r="G18" s="20" t="s">
        <v>10</v>
      </c>
      <c r="H18" s="21">
        <f>PRODUCT(D18,F18)*(-1)</f>
        <v>674.31</v>
      </c>
      <c r="I18" s="14"/>
      <c r="J18" s="14"/>
    </row>
    <row r="19" spans="1:10" s="16" customFormat="1" ht="12.75" customHeight="1" x14ac:dyDescent="0.25">
      <c r="A19" s="16" t="s">
        <v>13</v>
      </c>
      <c r="B19" s="14"/>
      <c r="C19" s="14">
        <v>0.01</v>
      </c>
      <c r="D19" s="18">
        <f>PRODUCT(B16,C19)</f>
        <v>16.899999999999999</v>
      </c>
      <c r="E19" s="15" t="s">
        <v>12</v>
      </c>
      <c r="F19" s="19">
        <v>-19.95</v>
      </c>
      <c r="G19" s="23" t="s">
        <v>10</v>
      </c>
      <c r="H19" s="24">
        <f>PRODUCT(D19,F19)*(-1)</f>
        <v>337.15499999999997</v>
      </c>
      <c r="I19" s="14"/>
      <c r="J19" s="14"/>
    </row>
    <row r="20" spans="1:10" s="16" customFormat="1" ht="12.75" customHeight="1" x14ac:dyDescent="0.25">
      <c r="B20" s="14"/>
      <c r="C20" s="14"/>
      <c r="D20" s="18"/>
      <c r="E20" s="15"/>
      <c r="F20" s="19"/>
      <c r="G20" s="26"/>
      <c r="H20" s="21">
        <f>SUM(H16:H19)</f>
        <v>144830.465</v>
      </c>
      <c r="I20" s="29">
        <f>PRODUCT(H20,0.139)</f>
        <v>20131.434635000001</v>
      </c>
      <c r="J20" s="29">
        <f>SUM(I20,H20)</f>
        <v>164961.89963500001</v>
      </c>
    </row>
    <row r="21" spans="1:10" s="16" customFormat="1" ht="12.75" customHeight="1" x14ac:dyDescent="0.25">
      <c r="B21" s="14"/>
      <c r="C21" s="14"/>
      <c r="D21" s="18"/>
      <c r="E21" s="15"/>
      <c r="F21" s="19"/>
      <c r="G21" s="26"/>
      <c r="H21" s="28"/>
      <c r="I21" s="14"/>
      <c r="J21" s="14"/>
    </row>
    <row r="22" spans="1:10" s="16" customFormat="1" ht="12.75" customHeight="1" x14ac:dyDescent="0.25">
      <c r="A22" s="40" t="s">
        <v>27</v>
      </c>
      <c r="B22" s="41"/>
      <c r="C22" s="41"/>
      <c r="D22" s="41"/>
      <c r="E22" s="41"/>
      <c r="F22" s="14"/>
      <c r="G22" s="15"/>
      <c r="H22" s="15"/>
      <c r="I22" s="14"/>
    </row>
    <row r="23" spans="1:10" s="16" customFormat="1" ht="12.75" customHeight="1" x14ac:dyDescent="0.25">
      <c r="A23" s="16" t="s">
        <v>16</v>
      </c>
      <c r="B23" s="17">
        <v>1400</v>
      </c>
      <c r="C23" s="14">
        <v>0.33</v>
      </c>
      <c r="D23" s="18">
        <f>PRODUCT(B23,C23)</f>
        <v>462</v>
      </c>
      <c r="E23" s="15" t="s">
        <v>17</v>
      </c>
      <c r="F23" s="19">
        <v>-35.380000000000003</v>
      </c>
      <c r="G23" s="20" t="s">
        <v>10</v>
      </c>
      <c r="H23" s="21">
        <f>PRODUCT(D23,F23)*(-1)</f>
        <v>16345.560000000001</v>
      </c>
      <c r="I23" s="14"/>
      <c r="J23" s="14"/>
    </row>
    <row r="24" spans="1:10" s="16" customFormat="1" ht="12.75" customHeight="1" x14ac:dyDescent="0.25">
      <c r="A24" s="16" t="s">
        <v>9</v>
      </c>
      <c r="B24" s="17"/>
      <c r="C24" s="14">
        <v>0.5</v>
      </c>
      <c r="D24" s="18">
        <f>PRODUCT(B23,C24)</f>
        <v>700</v>
      </c>
      <c r="E24" s="15" t="s">
        <v>15</v>
      </c>
      <c r="F24" s="19">
        <v>-49.72</v>
      </c>
      <c r="G24" s="20" t="s">
        <v>10</v>
      </c>
      <c r="H24" s="21">
        <f>PRODUCT(D24,F24)*(-1)</f>
        <v>34804</v>
      </c>
      <c r="I24" s="14"/>
      <c r="J24" s="14"/>
    </row>
    <row r="25" spans="1:10" s="16" customFormat="1" ht="12.75" customHeight="1" x14ac:dyDescent="0.25">
      <c r="A25" s="16" t="s">
        <v>11</v>
      </c>
      <c r="B25" s="14"/>
      <c r="C25" s="14">
        <v>0.02</v>
      </c>
      <c r="D25" s="18">
        <f>PRODUCT(B23,C25)</f>
        <v>28</v>
      </c>
      <c r="E25" s="15" t="s">
        <v>12</v>
      </c>
      <c r="F25" s="19">
        <v>-19.95</v>
      </c>
      <c r="G25" s="20" t="s">
        <v>10</v>
      </c>
      <c r="H25" s="21">
        <f>PRODUCT(D25,F25)*(-1)</f>
        <v>558.6</v>
      </c>
      <c r="I25" s="14"/>
      <c r="J25" s="14"/>
    </row>
    <row r="26" spans="1:10" s="16" customFormat="1" ht="12.75" customHeight="1" x14ac:dyDescent="0.25">
      <c r="A26" s="16" t="s">
        <v>13</v>
      </c>
      <c r="B26" s="14"/>
      <c r="C26" s="14">
        <v>0.01</v>
      </c>
      <c r="D26" s="18">
        <f>PRODUCT(B23,C26)</f>
        <v>14</v>
      </c>
      <c r="E26" s="15" t="s">
        <v>12</v>
      </c>
      <c r="F26" s="19">
        <v>-19.95</v>
      </c>
      <c r="G26" s="23" t="s">
        <v>10</v>
      </c>
      <c r="H26" s="24">
        <f>PRODUCT(D26,F26)*(-1)</f>
        <v>279.3</v>
      </c>
      <c r="I26" s="14"/>
      <c r="J26" s="14"/>
    </row>
    <row r="27" spans="1:10" s="16" customFormat="1" ht="12.6" customHeight="1" x14ac:dyDescent="0.25">
      <c r="B27" s="14"/>
      <c r="C27" s="14"/>
      <c r="D27" s="18"/>
      <c r="E27" s="15"/>
      <c r="F27" s="19"/>
      <c r="G27" s="26"/>
      <c r="H27" s="21">
        <f>SUM(H23:H26)</f>
        <v>51987.46</v>
      </c>
      <c r="I27" s="27">
        <f>PRODUCT(H27,0.139)</f>
        <v>7226.2569400000002</v>
      </c>
      <c r="J27" s="29">
        <f>SUM(I27,H27)</f>
        <v>59213.716939999998</v>
      </c>
    </row>
    <row r="28" spans="1:10" s="16" customFormat="1" ht="12.6" customHeight="1" x14ac:dyDescent="0.25">
      <c r="B28" s="14"/>
      <c r="C28" s="14"/>
      <c r="D28" s="18"/>
      <c r="E28" s="15"/>
      <c r="F28" s="19"/>
      <c r="G28" s="26"/>
      <c r="H28" s="21"/>
      <c r="I28" s="27"/>
      <c r="J28" s="29"/>
    </row>
    <row r="29" spans="1:10" ht="15" x14ac:dyDescent="0.25">
      <c r="A29" s="40" t="s">
        <v>29</v>
      </c>
      <c r="B29" s="41"/>
      <c r="C29" s="41"/>
      <c r="D29" s="41"/>
      <c r="E29" s="41"/>
      <c r="F29" s="14"/>
      <c r="G29" s="15"/>
      <c r="H29" s="15"/>
      <c r="I29" s="14"/>
      <c r="J29" s="14"/>
    </row>
    <row r="30" spans="1:10" ht="15" x14ac:dyDescent="0.25">
      <c r="A30" s="16" t="s">
        <v>16</v>
      </c>
      <c r="B30" s="17">
        <v>665</v>
      </c>
      <c r="C30" s="14">
        <v>0.5</v>
      </c>
      <c r="D30" s="18">
        <f>PRODUCT(B30,C30)</f>
        <v>332.5</v>
      </c>
      <c r="E30" s="15" t="s">
        <v>18</v>
      </c>
      <c r="F30" s="19">
        <v>-12.21</v>
      </c>
      <c r="G30" s="20" t="s">
        <v>10</v>
      </c>
      <c r="H30" s="21">
        <f>PRODUCT(D30,F30)*(-1)</f>
        <v>4059.8250000000003</v>
      </c>
      <c r="I30" s="14"/>
      <c r="J30" s="29"/>
    </row>
    <row r="31" spans="1:10" ht="15" x14ac:dyDescent="0.25">
      <c r="A31" s="16" t="s">
        <v>9</v>
      </c>
      <c r="B31" s="17"/>
      <c r="C31" s="14">
        <v>0</v>
      </c>
      <c r="D31" s="18">
        <f>PRODUCT(B30,C31)</f>
        <v>0</v>
      </c>
      <c r="E31" s="15" t="s">
        <v>15</v>
      </c>
      <c r="F31" s="19">
        <v>-49.72</v>
      </c>
      <c r="G31" s="20" t="s">
        <v>10</v>
      </c>
      <c r="H31" s="21">
        <f>PRODUCT(D31,F31)*(-1)</f>
        <v>0</v>
      </c>
      <c r="I31" s="14"/>
      <c r="J31" s="22"/>
    </row>
    <row r="32" spans="1:10" ht="15" x14ac:dyDescent="0.25">
      <c r="A32" s="16" t="s">
        <v>11</v>
      </c>
      <c r="B32" s="14"/>
      <c r="C32" s="14">
        <v>0.01</v>
      </c>
      <c r="D32" s="18">
        <f>PRODUCT(B30,C32)</f>
        <v>6.65</v>
      </c>
      <c r="E32" s="15" t="s">
        <v>12</v>
      </c>
      <c r="F32" s="19">
        <v>-19.95</v>
      </c>
      <c r="G32" s="20" t="s">
        <v>10</v>
      </c>
      <c r="H32" s="21">
        <f>PRODUCT(D32,F32)*(-1)</f>
        <v>132.66749999999999</v>
      </c>
      <c r="I32" s="14"/>
      <c r="J32" s="29"/>
    </row>
    <row r="33" spans="1:10" ht="15" x14ac:dyDescent="0.25">
      <c r="A33" s="16" t="s">
        <v>13</v>
      </c>
      <c r="B33" s="14"/>
      <c r="C33" s="14">
        <v>0.01</v>
      </c>
      <c r="D33" s="18">
        <f>PRODUCT(B30,C33)</f>
        <v>6.65</v>
      </c>
      <c r="E33" s="15" t="s">
        <v>12</v>
      </c>
      <c r="F33" s="19">
        <v>-19.95</v>
      </c>
      <c r="G33" s="23" t="s">
        <v>10</v>
      </c>
      <c r="H33" s="24">
        <f>PRODUCT(D33,F33)*(-1)</f>
        <v>132.66749999999999</v>
      </c>
      <c r="I33" s="14"/>
      <c r="J33" s="28"/>
    </row>
    <row r="34" spans="1:10" ht="15" x14ac:dyDescent="0.25">
      <c r="A34" s="16"/>
      <c r="B34" s="14"/>
      <c r="C34" s="14"/>
      <c r="D34" s="18"/>
      <c r="E34" s="15"/>
      <c r="F34" s="19"/>
      <c r="G34" s="26"/>
      <c r="H34" s="21">
        <f>SUM(H30:H33)</f>
        <v>4325.16</v>
      </c>
      <c r="I34" s="27">
        <f>PRODUCT(H34,0.139)</f>
        <v>601.19724000000008</v>
      </c>
      <c r="J34" s="27">
        <f>SUM(H34,I34)</f>
        <v>4926.3572400000003</v>
      </c>
    </row>
    <row r="35" spans="1:10" s="16" customFormat="1" ht="15" x14ac:dyDescent="0.25">
      <c r="A35" s="30"/>
      <c r="B35" s="14"/>
      <c r="C35" s="14"/>
      <c r="D35" s="18"/>
      <c r="E35" s="15"/>
      <c r="F35" s="19"/>
      <c r="G35" s="26"/>
      <c r="H35" s="31"/>
      <c r="I35" s="29"/>
      <c r="J35" s="29"/>
    </row>
    <row r="36" spans="1:10" s="16" customFormat="1" ht="15" x14ac:dyDescent="0.25">
      <c r="A36" s="32"/>
      <c r="B36" s="33"/>
      <c r="C36" s="33"/>
      <c r="D36" s="33"/>
      <c r="E36" s="39" t="s">
        <v>23</v>
      </c>
      <c r="F36" s="39"/>
      <c r="G36" s="34"/>
      <c r="H36" s="35">
        <f>SUM(H13,H20,H27,H34)</f>
        <v>248323.565</v>
      </c>
      <c r="I36" s="36">
        <f>PRODUCT(H36,0.139)</f>
        <v>34516.975535000005</v>
      </c>
      <c r="J36" s="36">
        <f>SUM(H36:I36)</f>
        <v>282840.54053500004</v>
      </c>
    </row>
    <row r="37" spans="1:10" s="16" customFormat="1" ht="15" x14ac:dyDescent="0.25"/>
    <row r="38" spans="1:10" s="16" customFormat="1" ht="15" x14ac:dyDescent="0.25">
      <c r="A38" s="37">
        <f ca="1">(NOW())</f>
        <v>40850.449319560183</v>
      </c>
    </row>
    <row r="40" spans="1:10" ht="12" customHeight="1" x14ac:dyDescent="0.2">
      <c r="B40" s="12"/>
      <c r="C40" s="6"/>
      <c r="D40" s="8"/>
      <c r="E40" s="9"/>
      <c r="F40" s="10"/>
      <c r="G40" s="13"/>
      <c r="H40" s="11"/>
    </row>
    <row r="41" spans="1:10" ht="15" customHeight="1" x14ac:dyDescent="0.2">
      <c r="A41" s="42" t="s">
        <v>0</v>
      </c>
      <c r="B41" s="42"/>
      <c r="C41" s="42"/>
      <c r="D41" s="42"/>
      <c r="E41" s="42"/>
      <c r="F41" s="42"/>
      <c r="G41" s="1"/>
      <c r="H41" s="1"/>
      <c r="I41" s="2"/>
      <c r="J41" s="3" t="s">
        <v>21</v>
      </c>
    </row>
    <row r="42" spans="1:10" ht="15.75" x14ac:dyDescent="0.2">
      <c r="A42" s="43" t="s">
        <v>19</v>
      </c>
      <c r="B42" s="43"/>
      <c r="C42" s="43"/>
      <c r="D42" s="43"/>
      <c r="E42" s="43"/>
      <c r="F42" s="43"/>
      <c r="G42" s="5"/>
      <c r="H42" s="5"/>
      <c r="I42" s="6"/>
      <c r="J42" s="3" t="s">
        <v>20</v>
      </c>
    </row>
    <row r="43" spans="1:10" x14ac:dyDescent="0.2">
      <c r="A43" s="47" t="s">
        <v>1</v>
      </c>
      <c r="B43" s="44" t="s">
        <v>2</v>
      </c>
      <c r="C43" s="44" t="s">
        <v>3</v>
      </c>
      <c r="D43" s="44" t="s">
        <v>4</v>
      </c>
      <c r="E43" s="44" t="s">
        <v>5</v>
      </c>
      <c r="F43" s="44"/>
      <c r="G43" s="44"/>
      <c r="H43" s="44" t="s">
        <v>6</v>
      </c>
      <c r="I43" s="44" t="s">
        <v>7</v>
      </c>
      <c r="J43" s="44" t="s">
        <v>8</v>
      </c>
    </row>
    <row r="44" spans="1:10" x14ac:dyDescent="0.2">
      <c r="A44" s="48"/>
      <c r="B44" s="45"/>
      <c r="C44" s="45"/>
      <c r="D44" s="45"/>
      <c r="E44" s="45"/>
      <c r="F44" s="45"/>
      <c r="G44" s="45"/>
      <c r="H44" s="45"/>
      <c r="I44" s="45"/>
      <c r="J44" s="45"/>
    </row>
    <row r="45" spans="1:10" ht="12.75" customHeight="1" x14ac:dyDescent="0.2">
      <c r="A45" s="48"/>
      <c r="B45" s="45"/>
      <c r="C45" s="45"/>
      <c r="D45" s="45"/>
      <c r="E45" s="45"/>
      <c r="F45" s="45"/>
      <c r="G45" s="45"/>
      <c r="H45" s="45"/>
      <c r="I45" s="45"/>
      <c r="J45" s="45"/>
    </row>
    <row r="46" spans="1:10" ht="12.75" customHeight="1" x14ac:dyDescent="0.2">
      <c r="A46" s="48"/>
      <c r="B46" s="45"/>
      <c r="C46" s="45"/>
      <c r="D46" s="45"/>
      <c r="E46" s="45"/>
      <c r="F46" s="45"/>
      <c r="G46" s="45"/>
      <c r="H46" s="45"/>
      <c r="I46" s="45"/>
      <c r="J46" s="45"/>
    </row>
    <row r="47" spans="1:10" ht="12.75" customHeight="1" x14ac:dyDescent="0.2">
      <c r="A47" s="49"/>
      <c r="B47" s="46"/>
      <c r="C47" s="46"/>
      <c r="D47" s="46"/>
      <c r="E47" s="46"/>
      <c r="F47" s="46"/>
      <c r="G47" s="46"/>
      <c r="H47" s="46"/>
      <c r="I47" s="46"/>
      <c r="J47" s="46"/>
    </row>
    <row r="48" spans="1:10" ht="12.75" customHeight="1" x14ac:dyDescent="0.25">
      <c r="A48" s="40" t="s">
        <v>28</v>
      </c>
      <c r="B48" s="41"/>
      <c r="C48" s="41"/>
      <c r="D48" s="41"/>
      <c r="E48" s="41"/>
      <c r="F48" s="14"/>
      <c r="G48" s="15"/>
      <c r="H48" s="15"/>
      <c r="I48" s="14"/>
      <c r="J48" s="14"/>
    </row>
    <row r="49" spans="1:10" ht="12.75" customHeight="1" x14ac:dyDescent="0.25">
      <c r="A49" s="16" t="s">
        <v>16</v>
      </c>
      <c r="B49" s="17">
        <v>665</v>
      </c>
      <c r="C49" s="14">
        <v>1</v>
      </c>
      <c r="D49" s="18">
        <f>PRODUCT(B49,C49)</f>
        <v>665</v>
      </c>
      <c r="E49" s="15" t="s">
        <v>18</v>
      </c>
      <c r="F49" s="19">
        <v>-12.21</v>
      </c>
      <c r="G49" s="20" t="s">
        <v>10</v>
      </c>
      <c r="H49" s="21">
        <f>PRODUCT(D49,F49)*(-1)</f>
        <v>8119.6500000000005</v>
      </c>
      <c r="I49" s="14"/>
      <c r="J49" s="29"/>
    </row>
    <row r="50" spans="1:10" ht="15" x14ac:dyDescent="0.25">
      <c r="A50" s="16" t="s">
        <v>9</v>
      </c>
      <c r="B50" s="17"/>
      <c r="C50" s="14">
        <v>1</v>
      </c>
      <c r="D50" s="18">
        <f>PRODUCT(B49,C50)</f>
        <v>665</v>
      </c>
      <c r="E50" s="15" t="s">
        <v>15</v>
      </c>
      <c r="F50" s="19">
        <v>-49.72</v>
      </c>
      <c r="G50" s="20" t="s">
        <v>10</v>
      </c>
      <c r="H50" s="21">
        <f>PRODUCT(D50,F50)*(-1)</f>
        <v>33063.799999999996</v>
      </c>
      <c r="I50" s="14"/>
      <c r="J50" s="22"/>
    </row>
    <row r="51" spans="1:10" ht="15" x14ac:dyDescent="0.25">
      <c r="A51" s="16" t="s">
        <v>11</v>
      </c>
      <c r="B51" s="14"/>
      <c r="C51" s="14">
        <v>0.02</v>
      </c>
      <c r="D51" s="18">
        <f>PRODUCT(B49,C51)</f>
        <v>13.3</v>
      </c>
      <c r="E51" s="15" t="s">
        <v>12</v>
      </c>
      <c r="F51" s="19">
        <v>-19.95</v>
      </c>
      <c r="G51" s="20" t="s">
        <v>10</v>
      </c>
      <c r="H51" s="21">
        <f>PRODUCT(D51,F51)*(-1)</f>
        <v>265.33499999999998</v>
      </c>
      <c r="I51" s="14"/>
      <c r="J51" s="29"/>
    </row>
    <row r="52" spans="1:10" ht="15" x14ac:dyDescent="0.25">
      <c r="A52" s="16" t="s">
        <v>13</v>
      </c>
      <c r="B52" s="14"/>
      <c r="C52" s="14">
        <v>0.01</v>
      </c>
      <c r="D52" s="18">
        <f>PRODUCT(B49,C52)</f>
        <v>6.65</v>
      </c>
      <c r="E52" s="15" t="s">
        <v>12</v>
      </c>
      <c r="F52" s="19">
        <v>-19.95</v>
      </c>
      <c r="G52" s="23" t="s">
        <v>10</v>
      </c>
      <c r="H52" s="24">
        <f>PRODUCT(D52,F52)*(-1)</f>
        <v>132.66749999999999</v>
      </c>
      <c r="I52" s="14"/>
      <c r="J52" s="28"/>
    </row>
    <row r="53" spans="1:10" ht="15" x14ac:dyDescent="0.25">
      <c r="A53" s="16"/>
      <c r="B53" s="14"/>
      <c r="C53" s="14"/>
      <c r="D53" s="18"/>
      <c r="E53" s="15"/>
      <c r="F53" s="19"/>
      <c r="G53" s="26"/>
      <c r="H53" s="21">
        <f>SUM(H49:H52)</f>
        <v>41581.452499999999</v>
      </c>
      <c r="I53" s="27">
        <f>PRODUCT(H53,0.139)</f>
        <v>5779.8218975000009</v>
      </c>
      <c r="J53" s="27">
        <f>SUM(H53,I53)</f>
        <v>47361.274397499998</v>
      </c>
    </row>
    <row r="54" spans="1:10" ht="15" x14ac:dyDescent="0.25">
      <c r="A54" s="16"/>
      <c r="B54" s="14"/>
      <c r="C54" s="14"/>
      <c r="D54" s="18"/>
      <c r="E54" s="15"/>
      <c r="F54" s="19"/>
      <c r="G54" s="26"/>
      <c r="H54" s="21"/>
      <c r="I54" s="27"/>
      <c r="J54" s="27"/>
    </row>
    <row r="55" spans="1:10" ht="15" customHeight="1" x14ac:dyDescent="0.25">
      <c r="A55" s="40" t="s">
        <v>30</v>
      </c>
      <c r="B55" s="40"/>
      <c r="C55" s="38"/>
      <c r="D55" s="38"/>
      <c r="E55" s="38"/>
      <c r="F55" s="14"/>
      <c r="G55" s="15"/>
      <c r="H55" s="15"/>
      <c r="I55" s="14"/>
      <c r="J55" s="14"/>
    </row>
    <row r="56" spans="1:10" ht="15" x14ac:dyDescent="0.25">
      <c r="A56" s="16" t="s">
        <v>16</v>
      </c>
      <c r="B56" s="17">
        <v>665</v>
      </c>
      <c r="C56" s="14">
        <v>3.5</v>
      </c>
      <c r="D56" s="18">
        <f>PRODUCT(B56,C56)</f>
        <v>2327.5</v>
      </c>
      <c r="E56" s="15" t="s">
        <v>18</v>
      </c>
      <c r="F56" s="19">
        <v>-12.21</v>
      </c>
      <c r="G56" s="20" t="s">
        <v>10</v>
      </c>
      <c r="H56" s="21">
        <f>PRODUCT(D56,F56)*(-1)</f>
        <v>28418.775000000001</v>
      </c>
      <c r="I56" s="14"/>
      <c r="J56" s="29"/>
    </row>
    <row r="57" spans="1:10" ht="15" x14ac:dyDescent="0.25">
      <c r="A57" s="16" t="s">
        <v>9</v>
      </c>
      <c r="B57" s="17"/>
      <c r="C57" s="14">
        <v>0.25</v>
      </c>
      <c r="D57" s="18">
        <f>PRODUCT(B56,C57)</f>
        <v>166.25</v>
      </c>
      <c r="E57" s="15" t="s">
        <v>15</v>
      </c>
      <c r="F57" s="19">
        <v>-49.72</v>
      </c>
      <c r="G57" s="20" t="s">
        <v>10</v>
      </c>
      <c r="H57" s="21">
        <f>PRODUCT(D57,F57)*(-1)</f>
        <v>8265.9499999999989</v>
      </c>
      <c r="I57" s="14"/>
      <c r="J57" s="22"/>
    </row>
    <row r="58" spans="1:10" ht="15" x14ac:dyDescent="0.25">
      <c r="A58" s="16" t="s">
        <v>11</v>
      </c>
      <c r="B58" s="14"/>
      <c r="C58" s="14">
        <v>0.02</v>
      </c>
      <c r="D58" s="18">
        <f>PRODUCT(B56,C58)</f>
        <v>13.3</v>
      </c>
      <c r="E58" s="15" t="s">
        <v>12</v>
      </c>
      <c r="F58" s="19">
        <v>-19.95</v>
      </c>
      <c r="G58" s="20" t="s">
        <v>10</v>
      </c>
      <c r="H58" s="21">
        <f>PRODUCT(D58,F58)*(-1)</f>
        <v>265.33499999999998</v>
      </c>
      <c r="I58" s="14"/>
      <c r="J58" s="29"/>
    </row>
    <row r="59" spans="1:10" ht="15" x14ac:dyDescent="0.25">
      <c r="A59" s="16" t="s">
        <v>13</v>
      </c>
      <c r="B59" s="14"/>
      <c r="C59" s="14">
        <v>0.01</v>
      </c>
      <c r="D59" s="18">
        <f>PRODUCT(B56,C59)</f>
        <v>6.65</v>
      </c>
      <c r="E59" s="15" t="s">
        <v>12</v>
      </c>
      <c r="F59" s="19">
        <v>-19.95</v>
      </c>
      <c r="G59" s="23" t="s">
        <v>10</v>
      </c>
      <c r="H59" s="24">
        <f>PRODUCT(D59,F59)*(-1)</f>
        <v>132.66749999999999</v>
      </c>
      <c r="I59" s="14"/>
      <c r="J59" s="25"/>
    </row>
    <row r="60" spans="1:10" ht="15" x14ac:dyDescent="0.25">
      <c r="A60" s="16"/>
      <c r="B60" s="14"/>
      <c r="C60" s="14"/>
      <c r="D60" s="18"/>
      <c r="E60" s="15"/>
      <c r="F60" s="19"/>
      <c r="G60" s="26"/>
      <c r="H60" s="21">
        <f>SUM(H56:H59)</f>
        <v>37082.727500000001</v>
      </c>
      <c r="I60" s="27">
        <f>PRODUCT(H60,0.139)</f>
        <v>5154.4991225000003</v>
      </c>
      <c r="J60" s="27">
        <f>SUM(H60,I60)</f>
        <v>42237.226622499998</v>
      </c>
    </row>
    <row r="61" spans="1:10" ht="15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ht="15" customHeight="1" x14ac:dyDescent="0.25">
      <c r="A62" s="40" t="s">
        <v>31</v>
      </c>
      <c r="B62" s="41"/>
      <c r="C62" s="41"/>
      <c r="D62" s="41"/>
      <c r="E62" s="41"/>
      <c r="F62" s="14"/>
      <c r="G62" s="15"/>
      <c r="H62" s="15"/>
      <c r="I62" s="14"/>
      <c r="J62" s="14"/>
    </row>
    <row r="63" spans="1:10" ht="15" x14ac:dyDescent="0.25">
      <c r="A63" s="16" t="s">
        <v>16</v>
      </c>
      <c r="B63" s="17">
        <v>665</v>
      </c>
      <c r="C63" s="14">
        <v>3.5</v>
      </c>
      <c r="D63" s="18">
        <f>PRODUCT(B63,C63)</f>
        <v>2327.5</v>
      </c>
      <c r="E63" s="15" t="s">
        <v>17</v>
      </c>
      <c r="F63" s="19">
        <v>-35.380000000000003</v>
      </c>
      <c r="G63" s="20" t="s">
        <v>10</v>
      </c>
      <c r="H63" s="21">
        <f>PRODUCT(D63,F63)*(-1)</f>
        <v>82346.950000000012</v>
      </c>
      <c r="I63" s="14"/>
      <c r="J63" s="21"/>
    </row>
    <row r="64" spans="1:10" s="7" customFormat="1" ht="15" x14ac:dyDescent="0.25">
      <c r="A64" s="16" t="s">
        <v>9</v>
      </c>
      <c r="B64" s="17"/>
      <c r="C64" s="14">
        <v>0.25</v>
      </c>
      <c r="D64" s="18">
        <f>B63*C64</f>
        <v>166.25</v>
      </c>
      <c r="E64" s="15" t="s">
        <v>15</v>
      </c>
      <c r="F64" s="19">
        <v>-49.72</v>
      </c>
      <c r="G64" s="20" t="s">
        <v>10</v>
      </c>
      <c r="H64" s="21">
        <f>PRODUCT(D64,F64)*(-1)</f>
        <v>8265.9499999999989</v>
      </c>
      <c r="I64" s="14"/>
      <c r="J64" s="21"/>
    </row>
    <row r="65" spans="1:10" s="7" customFormat="1" ht="15" x14ac:dyDescent="0.25">
      <c r="A65" s="16" t="s">
        <v>11</v>
      </c>
      <c r="B65" s="14"/>
      <c r="C65" s="14">
        <v>0.02</v>
      </c>
      <c r="D65" s="18">
        <f>PRODUCT(B63,C65)</f>
        <v>13.3</v>
      </c>
      <c r="E65" s="15" t="s">
        <v>12</v>
      </c>
      <c r="F65" s="19">
        <v>-19.95</v>
      </c>
      <c r="G65" s="20" t="s">
        <v>10</v>
      </c>
      <c r="H65" s="21">
        <f>PRODUCT(D65,F65)*(-1)</f>
        <v>265.33499999999998</v>
      </c>
      <c r="I65" s="14"/>
      <c r="J65" s="21"/>
    </row>
    <row r="66" spans="1:10" s="7" customFormat="1" ht="15" x14ac:dyDescent="0.25">
      <c r="A66" s="16" t="s">
        <v>13</v>
      </c>
      <c r="B66" s="14"/>
      <c r="C66" s="14">
        <v>0.01</v>
      </c>
      <c r="D66" s="18">
        <f>PRODUCT(B63,C66)</f>
        <v>6.65</v>
      </c>
      <c r="E66" s="15" t="s">
        <v>12</v>
      </c>
      <c r="F66" s="19">
        <v>-19.95</v>
      </c>
      <c r="G66" s="23" t="s">
        <v>10</v>
      </c>
      <c r="H66" s="24">
        <f>PRODUCT(D66,F66)*(-1)</f>
        <v>132.66749999999999</v>
      </c>
      <c r="I66" s="14"/>
      <c r="J66" s="21"/>
    </row>
    <row r="67" spans="1:10" s="7" customFormat="1" ht="15" x14ac:dyDescent="0.25">
      <c r="A67" s="16"/>
      <c r="B67" s="14"/>
      <c r="C67" s="14"/>
      <c r="D67" s="18"/>
      <c r="E67" s="15"/>
      <c r="F67" s="19"/>
      <c r="G67" s="26"/>
      <c r="H67" s="21">
        <f>SUM(H63:H66)</f>
        <v>91010.902500000011</v>
      </c>
      <c r="I67" s="29">
        <f>PRODUCT(H67,0.139)</f>
        <v>12650.515447500004</v>
      </c>
      <c r="J67" s="29">
        <f>SUM(I67,H67)</f>
        <v>103661.41794750001</v>
      </c>
    </row>
    <row r="68" spans="1:10" ht="15" customHeight="1" x14ac:dyDescent="0.25">
      <c r="A68" s="40" t="s">
        <v>32</v>
      </c>
      <c r="B68" s="41"/>
      <c r="C68" s="41"/>
      <c r="D68" s="41"/>
      <c r="E68" s="41"/>
      <c r="F68" s="14"/>
      <c r="G68" s="15"/>
      <c r="H68" s="15"/>
      <c r="I68" s="14"/>
      <c r="J68" s="14"/>
    </row>
    <row r="69" spans="1:10" ht="15" x14ac:dyDescent="0.25">
      <c r="A69" s="16" t="s">
        <v>16</v>
      </c>
      <c r="B69" s="17">
        <v>665</v>
      </c>
      <c r="C69" s="14">
        <v>3.5</v>
      </c>
      <c r="D69" s="18">
        <f>PRODUCT(B69,C69)</f>
        <v>2327.5</v>
      </c>
      <c r="E69" s="15" t="s">
        <v>17</v>
      </c>
      <c r="F69" s="19">
        <v>-35.380000000000003</v>
      </c>
      <c r="G69" s="20" t="s">
        <v>10</v>
      </c>
      <c r="H69" s="21">
        <f>PRODUCT(D69,F69)*(-1)</f>
        <v>82346.950000000012</v>
      </c>
      <c r="I69" s="14"/>
      <c r="J69" s="21"/>
    </row>
    <row r="70" spans="1:10" s="7" customFormat="1" ht="15" x14ac:dyDescent="0.25">
      <c r="A70" s="16" t="s">
        <v>9</v>
      </c>
      <c r="B70" s="17"/>
      <c r="C70" s="14">
        <v>0.25</v>
      </c>
      <c r="D70" s="18">
        <f>B69*C70</f>
        <v>166.25</v>
      </c>
      <c r="E70" s="15" t="s">
        <v>15</v>
      </c>
      <c r="F70" s="19">
        <v>-49.72</v>
      </c>
      <c r="G70" s="20" t="s">
        <v>10</v>
      </c>
      <c r="H70" s="21">
        <f>PRODUCT(D70,F70)*(-1)</f>
        <v>8265.9499999999989</v>
      </c>
      <c r="I70" s="14"/>
      <c r="J70" s="21"/>
    </row>
    <row r="71" spans="1:10" s="7" customFormat="1" ht="15" x14ac:dyDescent="0.25">
      <c r="A71" s="16" t="s">
        <v>11</v>
      </c>
      <c r="B71" s="14"/>
      <c r="C71" s="14">
        <v>0.02</v>
      </c>
      <c r="D71" s="18">
        <f>PRODUCT(B69,C71)</f>
        <v>13.3</v>
      </c>
      <c r="E71" s="15" t="s">
        <v>12</v>
      </c>
      <c r="F71" s="19">
        <v>-19.95</v>
      </c>
      <c r="G71" s="20" t="s">
        <v>10</v>
      </c>
      <c r="H71" s="21">
        <f>PRODUCT(D71,F71)*(-1)</f>
        <v>265.33499999999998</v>
      </c>
      <c r="I71" s="14"/>
      <c r="J71" s="21"/>
    </row>
    <row r="72" spans="1:10" s="7" customFormat="1" ht="15" x14ac:dyDescent="0.25">
      <c r="A72" s="16" t="s">
        <v>13</v>
      </c>
      <c r="B72" s="14"/>
      <c r="C72" s="14">
        <v>0.01</v>
      </c>
      <c r="D72" s="18">
        <f>PRODUCT(B69,C72)</f>
        <v>6.65</v>
      </c>
      <c r="E72" s="15" t="s">
        <v>12</v>
      </c>
      <c r="F72" s="19">
        <v>-19.95</v>
      </c>
      <c r="G72" s="23" t="s">
        <v>10</v>
      </c>
      <c r="H72" s="24">
        <f>PRODUCT(D72,F72)*(-1)</f>
        <v>132.66749999999999</v>
      </c>
      <c r="I72" s="14"/>
      <c r="J72" s="21"/>
    </row>
    <row r="73" spans="1:10" s="7" customFormat="1" ht="15" x14ac:dyDescent="0.25">
      <c r="A73" s="16"/>
      <c r="B73" s="14"/>
      <c r="C73" s="14"/>
      <c r="D73" s="18"/>
      <c r="E73" s="15"/>
      <c r="F73" s="19"/>
      <c r="G73" s="26"/>
      <c r="H73" s="21">
        <f>SUM(H69:H72)</f>
        <v>91010.902500000011</v>
      </c>
      <c r="I73" s="29">
        <f>PRODUCT(H73,0.139)</f>
        <v>12650.515447500004</v>
      </c>
      <c r="J73" s="29">
        <f>SUM(I73,H73)</f>
        <v>103661.41794750001</v>
      </c>
    </row>
    <row r="74" spans="1:10" s="7" customFormat="1" ht="15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15" customHeight="1" x14ac:dyDescent="0.25">
      <c r="A75" s="40" t="s">
        <v>24</v>
      </c>
      <c r="B75" s="41"/>
      <c r="C75" s="41"/>
      <c r="D75" s="41"/>
      <c r="E75" s="41"/>
      <c r="F75" s="14"/>
      <c r="G75" s="15"/>
      <c r="H75" s="15"/>
      <c r="I75" s="14"/>
      <c r="J75" s="16"/>
    </row>
    <row r="76" spans="1:10" ht="13.5" customHeight="1" x14ac:dyDescent="0.25">
      <c r="A76" s="16" t="s">
        <v>16</v>
      </c>
      <c r="B76" s="17">
        <v>150</v>
      </c>
      <c r="C76" s="14">
        <v>2</v>
      </c>
      <c r="D76" s="18">
        <f>PRODUCT(B76,C76)</f>
        <v>300</v>
      </c>
      <c r="E76" s="15" t="s">
        <v>17</v>
      </c>
      <c r="F76" s="19">
        <v>-35.380000000000003</v>
      </c>
      <c r="G76" s="20" t="s">
        <v>10</v>
      </c>
      <c r="H76" s="21">
        <f>PRODUCT(D76,F76)*(-1)</f>
        <v>10614</v>
      </c>
      <c r="I76" s="14"/>
      <c r="J76" s="14"/>
    </row>
    <row r="77" spans="1:10" ht="13.5" customHeight="1" x14ac:dyDescent="0.25">
      <c r="A77" s="16" t="s">
        <v>9</v>
      </c>
      <c r="B77" s="17"/>
      <c r="C77" s="14">
        <v>0.25</v>
      </c>
      <c r="D77" s="18">
        <f>PRODUCT(B76,C77)</f>
        <v>37.5</v>
      </c>
      <c r="E77" s="15" t="s">
        <v>15</v>
      </c>
      <c r="F77" s="19">
        <v>-49.72</v>
      </c>
      <c r="G77" s="20" t="s">
        <v>10</v>
      </c>
      <c r="H77" s="21">
        <f>PRODUCT(D77,F77)*(-1)</f>
        <v>1864.5</v>
      </c>
      <c r="I77" s="14"/>
      <c r="J77" s="14"/>
    </row>
    <row r="78" spans="1:10" ht="13.5" customHeight="1" x14ac:dyDescent="0.25">
      <c r="A78" s="16" t="s">
        <v>11</v>
      </c>
      <c r="B78" s="14"/>
      <c r="C78" s="14">
        <v>0.02</v>
      </c>
      <c r="D78" s="18">
        <f>PRODUCT(B76,C78)</f>
        <v>3</v>
      </c>
      <c r="E78" s="15" t="s">
        <v>12</v>
      </c>
      <c r="F78" s="19">
        <v>-19.95</v>
      </c>
      <c r="G78" s="20" t="s">
        <v>10</v>
      </c>
      <c r="H78" s="21">
        <f>PRODUCT(D78,F78)*(-1)</f>
        <v>59.849999999999994</v>
      </c>
      <c r="I78" s="14"/>
      <c r="J78" s="14"/>
    </row>
    <row r="79" spans="1:10" ht="13.5" customHeight="1" x14ac:dyDescent="0.25">
      <c r="A79" s="16" t="s">
        <v>13</v>
      </c>
      <c r="B79" s="14"/>
      <c r="C79" s="14">
        <v>0.01</v>
      </c>
      <c r="D79" s="18">
        <f>PRODUCT(B76,C79)</f>
        <v>1.5</v>
      </c>
      <c r="E79" s="15" t="s">
        <v>12</v>
      </c>
      <c r="F79" s="19">
        <v>-19.95</v>
      </c>
      <c r="G79" s="23" t="s">
        <v>10</v>
      </c>
      <c r="H79" s="24">
        <f>PRODUCT(D79,F79)*(-1)</f>
        <v>29.924999999999997</v>
      </c>
      <c r="I79" s="14"/>
      <c r="J79" s="14"/>
    </row>
    <row r="80" spans="1:10" ht="13.5" customHeight="1" x14ac:dyDescent="0.25">
      <c r="A80" s="30"/>
      <c r="B80" s="14"/>
      <c r="C80" s="14"/>
      <c r="D80" s="18"/>
      <c r="E80" s="15"/>
      <c r="F80" s="19"/>
      <c r="G80" s="26"/>
      <c r="H80" s="21">
        <f>SUM(H76:H79)</f>
        <v>12568.275</v>
      </c>
      <c r="I80" s="29">
        <f>PRODUCT(H80,0.139)</f>
        <v>1746.990225</v>
      </c>
      <c r="J80" s="29">
        <f>SUM(I80,H80)</f>
        <v>14315.265224999999</v>
      </c>
    </row>
    <row r="81" spans="1:10" ht="13.5" customHeight="1" x14ac:dyDescent="0.25">
      <c r="A81" s="32"/>
      <c r="B81" s="33"/>
      <c r="C81" s="33"/>
      <c r="D81" s="33"/>
      <c r="E81" s="39" t="s">
        <v>23</v>
      </c>
      <c r="F81" s="39"/>
      <c r="G81" s="34"/>
      <c r="H81" s="35">
        <f>SUM(H60,H34,H67,H73,H53,H80)</f>
        <v>277579.42000000004</v>
      </c>
      <c r="I81" s="36">
        <f>PRODUCT(H81,0.139)</f>
        <v>38583.539380000009</v>
      </c>
      <c r="J81" s="36">
        <f>SUM(H81:I81)</f>
        <v>316162.95938000007</v>
      </c>
    </row>
    <row r="82" spans="1:10" ht="13.5" customHeight="1" x14ac:dyDescent="0.25">
      <c r="A82" s="16"/>
      <c r="B82" s="16"/>
      <c r="C82" s="16"/>
      <c r="D82" s="16"/>
      <c r="E82" s="39" t="s">
        <v>14</v>
      </c>
      <c r="F82" s="39"/>
      <c r="G82" s="34"/>
      <c r="H82" s="35">
        <f>SUM(H81,H36)</f>
        <v>525902.9850000001</v>
      </c>
      <c r="I82" s="36">
        <f>PRODUCT(H82,0.139)</f>
        <v>73100.514915000022</v>
      </c>
      <c r="J82" s="36">
        <f>SUM(H82:I82)</f>
        <v>599003.49991500017</v>
      </c>
    </row>
    <row r="83" spans="1:10" ht="13.5" customHeight="1" x14ac:dyDescent="0.25">
      <c r="A83" s="37">
        <f ca="1">(NOW())</f>
        <v>40850.449319560183</v>
      </c>
      <c r="B83" s="16"/>
      <c r="C83" s="16"/>
      <c r="D83" s="16"/>
      <c r="E83" s="16"/>
      <c r="F83" s="16"/>
      <c r="G83" s="16"/>
      <c r="H83" s="16"/>
      <c r="I83" s="16"/>
      <c r="J83" s="16"/>
    </row>
    <row r="84" spans="1:10" ht="13.5" customHeight="1" x14ac:dyDescent="0.2"/>
    <row r="85" spans="1:10" ht="13.5" customHeight="1" x14ac:dyDescent="0.2"/>
    <row r="86" spans="1:10" ht="13.5" customHeight="1" x14ac:dyDescent="0.2"/>
    <row r="87" spans="1:10" ht="13.5" customHeight="1" x14ac:dyDescent="0.2"/>
    <row r="88" spans="1:10" ht="13.5" customHeight="1" x14ac:dyDescent="0.2"/>
    <row r="89" spans="1:10" ht="13.5" customHeight="1" x14ac:dyDescent="0.2"/>
    <row r="90" spans="1:10" ht="13.5" customHeight="1" x14ac:dyDescent="0.2"/>
    <row r="91" spans="1:10" ht="13.5" customHeight="1" x14ac:dyDescent="0.2"/>
  </sheetData>
  <mergeCells count="32">
    <mergeCell ref="A15:E15"/>
    <mergeCell ref="A22:E22"/>
    <mergeCell ref="I3:I7"/>
    <mergeCell ref="J3:J7"/>
    <mergeCell ref="A8:E8"/>
    <mergeCell ref="H3:H7"/>
    <mergeCell ref="A1:F1"/>
    <mergeCell ref="A2:F2"/>
    <mergeCell ref="A3:A7"/>
    <mergeCell ref="B3:B7"/>
    <mergeCell ref="C3:C7"/>
    <mergeCell ref="D3:D7"/>
    <mergeCell ref="E3:G7"/>
    <mergeCell ref="H43:H47"/>
    <mergeCell ref="I43:I47"/>
    <mergeCell ref="J43:J47"/>
    <mergeCell ref="A62:E62"/>
    <mergeCell ref="A48:E48"/>
    <mergeCell ref="A43:A47"/>
    <mergeCell ref="B43:B47"/>
    <mergeCell ref="C43:C47"/>
    <mergeCell ref="D43:D47"/>
    <mergeCell ref="E43:G47"/>
    <mergeCell ref="E82:F82"/>
    <mergeCell ref="A68:E68"/>
    <mergeCell ref="A75:E75"/>
    <mergeCell ref="E81:F81"/>
    <mergeCell ref="A29:E29"/>
    <mergeCell ref="A55:B55"/>
    <mergeCell ref="A41:F41"/>
    <mergeCell ref="A42:F42"/>
    <mergeCell ref="E36:F36"/>
  </mergeCells>
  <pageMargins left="0.7" right="0.7" top="0.75" bottom="0.75" header="0.3" footer="0.3"/>
  <pageSetup scale="69" orientation="landscape" verticalDpi="30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Feedlot 2011 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2011-10-17T15:28:37Z</cp:lastPrinted>
  <dcterms:created xsi:type="dcterms:W3CDTF">2010-12-14T16:50:15Z</dcterms:created>
  <dcterms:modified xsi:type="dcterms:W3CDTF">2011-11-03T14:48:52Z</dcterms:modified>
</cp:coreProperties>
</file>