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20" yWindow="-255" windowWidth="20790" windowHeight="13620" tabRatio="640" activeTab="1"/>
  </bookViews>
  <sheets>
    <sheet name="RecordKeeping" sheetId="8" r:id="rId1"/>
    <sheet name="Reporting" sheetId="27" r:id="rId2"/>
    <sheet name="60 day Summ" sheetId="28" r:id="rId3"/>
    <sheet name="Burden Summary" sheetId="4" r:id="rId4"/>
    <sheet name="Cost to Respondents" sheetId="30" r:id="rId5"/>
    <sheet name="Notes" sheetId="29" r:id="rId6"/>
  </sheets>
  <definedNames>
    <definedName name="_xlnm._FilterDatabase" localSheetId="0" hidden="1">RecordKeeping!$A$3:$N$31</definedName>
    <definedName name="_xlnm._FilterDatabase" localSheetId="1" hidden="1">Reporting!$A$3:$N$32</definedName>
    <definedName name="_xlnm.Print_Area" localSheetId="2">'60 day Summ'!$B$2:$C$9</definedName>
    <definedName name="_xlnm.Print_Area" localSheetId="3">'Burden Summary'!$A$1:$F$15</definedName>
    <definedName name="_xlnm.Print_Area" localSheetId="0">RecordKeeping!$A$1:$N$39</definedName>
    <definedName name="_xlnm.Print_Area" localSheetId="1">Reporting!$A$1:$N$40</definedName>
  </definedNames>
  <calcPr calcId="125725"/>
</workbook>
</file>

<file path=xl/calcChain.xml><?xml version="1.0" encoding="utf-8"?>
<calcChain xmlns="http://schemas.openxmlformats.org/spreadsheetml/2006/main">
  <c r="I33" i="8"/>
  <c r="F46"/>
  <c r="F32" i="27"/>
  <c r="F31" i="8"/>
  <c r="G6" i="30"/>
  <c r="E35" i="27"/>
  <c r="E34" i="8"/>
  <c r="N6" i="27"/>
  <c r="N9"/>
  <c r="M14"/>
  <c r="M13"/>
  <c r="M12"/>
  <c r="M11"/>
  <c r="M9"/>
  <c r="M8"/>
  <c r="M7"/>
  <c r="M6"/>
  <c r="M5"/>
  <c r="N5"/>
  <c r="M8" i="8"/>
  <c r="M13"/>
  <c r="M12"/>
  <c r="M11"/>
  <c r="M10"/>
  <c r="M9"/>
  <c r="M7"/>
  <c r="M5"/>
  <c r="M6"/>
  <c r="L34"/>
  <c r="K34"/>
  <c r="J34"/>
  <c r="G3" i="30"/>
  <c r="E8"/>
  <c r="G8" s="1"/>
  <c r="E7"/>
  <c r="G7" s="1"/>
  <c r="E6"/>
  <c r="E5"/>
  <c r="G5" s="1"/>
  <c r="I5" s="1"/>
  <c r="E4"/>
  <c r="G4" s="1"/>
  <c r="I4" s="1"/>
  <c r="E3"/>
  <c r="E14" i="8"/>
  <c r="E15" i="27"/>
  <c r="I9"/>
  <c r="G9"/>
  <c r="I6" i="8"/>
  <c r="N6" s="1"/>
  <c r="G6"/>
  <c r="G5"/>
  <c r="I5" s="1"/>
  <c r="G7"/>
  <c r="I7" s="1"/>
  <c r="N7" s="1"/>
  <c r="G8"/>
  <c r="I8" s="1"/>
  <c r="G9"/>
  <c r="I9" s="1"/>
  <c r="G10"/>
  <c r="I10" s="1"/>
  <c r="M34" l="1"/>
  <c r="I8" i="30"/>
  <c r="I7"/>
  <c r="I6"/>
  <c r="G10"/>
  <c r="I3"/>
  <c r="G5" i="27"/>
  <c r="I5" s="1"/>
  <c r="G7"/>
  <c r="I7" s="1"/>
  <c r="N7" s="1"/>
  <c r="G8"/>
  <c r="I8" s="1"/>
  <c r="N8" s="1"/>
  <c r="G10"/>
  <c r="I10" s="1"/>
  <c r="G16" i="8"/>
  <c r="I16" s="1"/>
  <c r="N16" s="1"/>
  <c r="G17"/>
  <c r="I17" s="1"/>
  <c r="N17" s="1"/>
  <c r="G18"/>
  <c r="I18" s="1"/>
  <c r="N18" s="1"/>
  <c r="G19"/>
  <c r="I19" s="1"/>
  <c r="N19" s="1"/>
  <c r="G20"/>
  <c r="I20" s="1"/>
  <c r="N20" s="1"/>
  <c r="G21"/>
  <c r="I21" s="1"/>
  <c r="N21" s="1"/>
  <c r="E22"/>
  <c r="F22"/>
  <c r="H22"/>
  <c r="J22"/>
  <c r="K22"/>
  <c r="L22"/>
  <c r="M22"/>
  <c r="D46" i="27"/>
  <c r="J46" s="1"/>
  <c r="D45"/>
  <c r="J45" s="1"/>
  <c r="D44"/>
  <c r="J44" s="1"/>
  <c r="D43"/>
  <c r="J43" s="1"/>
  <c r="D42"/>
  <c r="J42" s="1"/>
  <c r="D41"/>
  <c r="J41" s="1"/>
  <c r="D40"/>
  <c r="J40" s="1"/>
  <c r="D39"/>
  <c r="J39" s="1"/>
  <c r="D38"/>
  <c r="J38" s="1"/>
  <c r="D37"/>
  <c r="J37" s="1"/>
  <c r="D36"/>
  <c r="J36" s="1"/>
  <c r="D35"/>
  <c r="C3" i="28" s="1"/>
  <c r="N34" i="27"/>
  <c r="M34"/>
  <c r="L34"/>
  <c r="K34"/>
  <c r="J34"/>
  <c r="I34"/>
  <c r="H34"/>
  <c r="G34"/>
  <c r="F34"/>
  <c r="E34"/>
  <c r="D34"/>
  <c r="M31"/>
  <c r="L31"/>
  <c r="K31"/>
  <c r="J31"/>
  <c r="H31"/>
  <c r="E12" i="4" s="1"/>
  <c r="F31" i="27"/>
  <c r="C12" i="4" s="1"/>
  <c r="E31" i="27"/>
  <c r="B12" i="4" s="1"/>
  <c r="G30" i="27"/>
  <c r="I30" s="1"/>
  <c r="N30" s="1"/>
  <c r="G29"/>
  <c r="I29" s="1"/>
  <c r="N29" s="1"/>
  <c r="G28"/>
  <c r="I28" s="1"/>
  <c r="N28" s="1"/>
  <c r="G27"/>
  <c r="I27" s="1"/>
  <c r="N27" s="1"/>
  <c r="G26"/>
  <c r="I26" s="1"/>
  <c r="N26" s="1"/>
  <c r="G25"/>
  <c r="I25" s="1"/>
  <c r="N25" s="1"/>
  <c r="M23"/>
  <c r="L23"/>
  <c r="K23"/>
  <c r="J23"/>
  <c r="H23"/>
  <c r="E11" i="4" s="1"/>
  <c r="F23" i="27"/>
  <c r="C11" i="4" s="1"/>
  <c r="E23" i="27"/>
  <c r="B11" i="4" s="1"/>
  <c r="G22" i="27"/>
  <c r="I22" s="1"/>
  <c r="N22" s="1"/>
  <c r="G21"/>
  <c r="I21" s="1"/>
  <c r="N21" s="1"/>
  <c r="G20"/>
  <c r="I20" s="1"/>
  <c r="N20" s="1"/>
  <c r="G19"/>
  <c r="I19" s="1"/>
  <c r="N19" s="1"/>
  <c r="G18"/>
  <c r="I18" s="1"/>
  <c r="N18" s="1"/>
  <c r="G17"/>
  <c r="I17" s="1"/>
  <c r="N17" s="1"/>
  <c r="L15"/>
  <c r="K15"/>
  <c r="J15"/>
  <c r="H15"/>
  <c r="F15"/>
  <c r="G14"/>
  <c r="I14" s="1"/>
  <c r="N14" s="1"/>
  <c r="G13"/>
  <c r="G12"/>
  <c r="I12" s="1"/>
  <c r="N12" s="1"/>
  <c r="G11"/>
  <c r="N11" s="1"/>
  <c r="D33" i="8"/>
  <c r="E33"/>
  <c r="D43"/>
  <c r="E43" s="1"/>
  <c r="D44"/>
  <c r="E44" s="1"/>
  <c r="D45"/>
  <c r="E45" s="1"/>
  <c r="D40"/>
  <c r="E40" s="1"/>
  <c r="D41"/>
  <c r="E41" s="1"/>
  <c r="D42"/>
  <c r="E42" s="1"/>
  <c r="H33"/>
  <c r="D38"/>
  <c r="F38" s="1"/>
  <c r="D39"/>
  <c r="E39" s="1"/>
  <c r="D35"/>
  <c r="F35" s="1"/>
  <c r="D36"/>
  <c r="F36" s="1"/>
  <c r="D37"/>
  <c r="E37" s="1"/>
  <c r="D34"/>
  <c r="F33"/>
  <c r="G33"/>
  <c r="J33"/>
  <c r="K33"/>
  <c r="L33"/>
  <c r="M33"/>
  <c r="N33"/>
  <c r="E30"/>
  <c r="B7" i="4" s="1"/>
  <c r="J30" i="8"/>
  <c r="M30"/>
  <c r="L30"/>
  <c r="K30"/>
  <c r="H30"/>
  <c r="E7" i="4" s="1"/>
  <c r="F30" i="8"/>
  <c r="C7" i="4" s="1"/>
  <c r="B6"/>
  <c r="F14" i="8"/>
  <c r="E6" i="4"/>
  <c r="C6"/>
  <c r="H14" i="8"/>
  <c r="J14"/>
  <c r="K14"/>
  <c r="L14"/>
  <c r="M14"/>
  <c r="B5" i="4"/>
  <c r="G11" i="8"/>
  <c r="G12"/>
  <c r="I12" s="1"/>
  <c r="N12" s="1"/>
  <c r="G13"/>
  <c r="I13" s="1"/>
  <c r="N13" s="1"/>
  <c r="N10"/>
  <c r="I11"/>
  <c r="N11" s="1"/>
  <c r="N9"/>
  <c r="G26"/>
  <c r="I26" s="1"/>
  <c r="N26" s="1"/>
  <c r="G25"/>
  <c r="I25" s="1"/>
  <c r="N25" s="1"/>
  <c r="G24"/>
  <c r="I24" s="1"/>
  <c r="N24" s="1"/>
  <c r="N8"/>
  <c r="G27"/>
  <c r="I27" s="1"/>
  <c r="N27" s="1"/>
  <c r="G28"/>
  <c r="I28" s="1"/>
  <c r="N28" s="1"/>
  <c r="G29"/>
  <c r="I29" s="1"/>
  <c r="N29" s="1"/>
  <c r="N10" i="27" l="1"/>
  <c r="M10"/>
  <c r="M15" s="1"/>
  <c r="I10" i="30"/>
  <c r="M32" i="27"/>
  <c r="J32"/>
  <c r="G22" i="8"/>
  <c r="H31"/>
  <c r="L32" i="27"/>
  <c r="H32"/>
  <c r="E32"/>
  <c r="K32"/>
  <c r="E10" i="4"/>
  <c r="E13" s="1"/>
  <c r="M35" i="27"/>
  <c r="M47" s="1"/>
  <c r="K35"/>
  <c r="K47" s="1"/>
  <c r="G35"/>
  <c r="E31" i="8"/>
  <c r="N22"/>
  <c r="I22"/>
  <c r="H42"/>
  <c r="J42"/>
  <c r="F42"/>
  <c r="I41"/>
  <c r="J40"/>
  <c r="H45"/>
  <c r="H44"/>
  <c r="J43"/>
  <c r="H35"/>
  <c r="E5" i="4"/>
  <c r="G34" i="8"/>
  <c r="G35"/>
  <c r="L46"/>
  <c r="I34"/>
  <c r="I35"/>
  <c r="J36"/>
  <c r="L31"/>
  <c r="J31"/>
  <c r="G36"/>
  <c r="M46"/>
  <c r="K46"/>
  <c r="H34"/>
  <c r="H36"/>
  <c r="I36"/>
  <c r="J35"/>
  <c r="N36"/>
  <c r="N42"/>
  <c r="I42"/>
  <c r="G42"/>
  <c r="N41"/>
  <c r="G41"/>
  <c r="N40"/>
  <c r="H40"/>
  <c r="J45"/>
  <c r="F45"/>
  <c r="J44"/>
  <c r="F44"/>
  <c r="N43"/>
  <c r="H43"/>
  <c r="F43"/>
  <c r="G39"/>
  <c r="I40"/>
  <c r="G40"/>
  <c r="J41"/>
  <c r="H41"/>
  <c r="F41"/>
  <c r="F40"/>
  <c r="H39"/>
  <c r="I39"/>
  <c r="J39"/>
  <c r="N39"/>
  <c r="H38"/>
  <c r="J38"/>
  <c r="G38"/>
  <c r="I38"/>
  <c r="N38"/>
  <c r="G37"/>
  <c r="H37"/>
  <c r="I37"/>
  <c r="J37"/>
  <c r="N37"/>
  <c r="G31" i="27"/>
  <c r="D12" i="4" s="1"/>
  <c r="G15" i="27"/>
  <c r="D10" i="4" s="1"/>
  <c r="B10"/>
  <c r="I23" i="27"/>
  <c r="F11" i="4" s="1"/>
  <c r="N23" i="27"/>
  <c r="G23"/>
  <c r="D11" i="4" s="1"/>
  <c r="I13" i="27"/>
  <c r="N13" s="1"/>
  <c r="H35"/>
  <c r="J35"/>
  <c r="J47" s="1"/>
  <c r="L35"/>
  <c r="L47" s="1"/>
  <c r="E36"/>
  <c r="G36"/>
  <c r="I36"/>
  <c r="E37"/>
  <c r="G37"/>
  <c r="I37"/>
  <c r="N37"/>
  <c r="E38"/>
  <c r="G38"/>
  <c r="I38"/>
  <c r="N38"/>
  <c r="E39"/>
  <c r="G39"/>
  <c r="I39"/>
  <c r="N39"/>
  <c r="E40"/>
  <c r="G40"/>
  <c r="I40"/>
  <c r="N40"/>
  <c r="E41"/>
  <c r="G41"/>
  <c r="I41"/>
  <c r="N41"/>
  <c r="E42"/>
  <c r="G42"/>
  <c r="I42"/>
  <c r="N42"/>
  <c r="E43"/>
  <c r="G43"/>
  <c r="I43"/>
  <c r="N43"/>
  <c r="E44"/>
  <c r="G44"/>
  <c r="I44"/>
  <c r="N44"/>
  <c r="E45"/>
  <c r="G45"/>
  <c r="I45"/>
  <c r="N45"/>
  <c r="E46"/>
  <c r="G46"/>
  <c r="I46"/>
  <c r="N46"/>
  <c r="F36"/>
  <c r="H36"/>
  <c r="F37"/>
  <c r="H37"/>
  <c r="F38"/>
  <c r="H38"/>
  <c r="F39"/>
  <c r="H39"/>
  <c r="F40"/>
  <c r="H40"/>
  <c r="F41"/>
  <c r="H41"/>
  <c r="F42"/>
  <c r="H42"/>
  <c r="F43"/>
  <c r="H43"/>
  <c r="F44"/>
  <c r="H44"/>
  <c r="F45"/>
  <c r="H45"/>
  <c r="F46"/>
  <c r="H46"/>
  <c r="N45" i="8"/>
  <c r="I45"/>
  <c r="G45"/>
  <c r="N44"/>
  <c r="I44"/>
  <c r="G44"/>
  <c r="I43"/>
  <c r="G43"/>
  <c r="M31"/>
  <c r="K31"/>
  <c r="E38"/>
  <c r="E36"/>
  <c r="E35"/>
  <c r="F39"/>
  <c r="F37"/>
  <c r="F6" i="4"/>
  <c r="D6"/>
  <c r="B8"/>
  <c r="N30" i="8"/>
  <c r="G30"/>
  <c r="D7" i="4" s="1"/>
  <c r="I30" i="8"/>
  <c r="F7" i="4" s="1"/>
  <c r="G14" i="8"/>
  <c r="D5" i="4" s="1"/>
  <c r="I14" i="8"/>
  <c r="F5" i="4" s="1"/>
  <c r="C13"/>
  <c r="C8"/>
  <c r="B13"/>
  <c r="N5" i="8"/>
  <c r="N35" s="1"/>
  <c r="C8" i="28" l="1"/>
  <c r="N34" i="8"/>
  <c r="N46" s="1"/>
  <c r="I46"/>
  <c r="H46"/>
  <c r="G46"/>
  <c r="J46"/>
  <c r="E46"/>
  <c r="G32" i="27"/>
  <c r="G47"/>
  <c r="E47"/>
  <c r="I15"/>
  <c r="F10" i="4" s="1"/>
  <c r="I35" i="27"/>
  <c r="I47" s="1"/>
  <c r="I31"/>
  <c r="F12" i="4" s="1"/>
  <c r="N31" i="27"/>
  <c r="H47"/>
  <c r="I31" i="8"/>
  <c r="N14"/>
  <c r="N31" s="1"/>
  <c r="G31"/>
  <c r="F8" i="4"/>
  <c r="D13"/>
  <c r="D8"/>
  <c r="C5" i="28" l="1"/>
  <c r="C4" s="1"/>
  <c r="N35" i="27"/>
  <c r="F13" i="4"/>
  <c r="F14" s="1"/>
  <c r="N15" i="27"/>
  <c r="N32" s="1"/>
  <c r="N36"/>
  <c r="I32"/>
  <c r="C7" i="28" s="1"/>
  <c r="D14" i="4"/>
  <c r="C14" s="1"/>
  <c r="E8"/>
  <c r="C6" i="28" l="1"/>
  <c r="C9"/>
  <c r="N47" i="27"/>
</calcChain>
</file>

<file path=xl/comments1.xml><?xml version="1.0" encoding="utf-8"?>
<comments xmlns="http://schemas.openxmlformats.org/spreadsheetml/2006/main">
  <authors>
    <author>sweeks</author>
    <author>BBrennan</author>
    <author>bkowtha</author>
  </authors>
  <commentList>
    <comment ref="E5" authorId="0">
      <text>
        <r>
          <rPr>
            <sz val="10.5"/>
            <color indexed="81"/>
            <rFont val="Tahoma"/>
            <family val="2"/>
          </rPr>
          <t>Increased from 87 to 88 # of respondents due to new agency (VA DOH)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" authorId="0">
      <text>
        <r>
          <rPr>
            <sz val="10.5"/>
            <color indexed="81"/>
            <rFont val="Tahoma"/>
            <family val="2"/>
          </rPr>
          <t>SAs check files 104 times annually or twice a week to track SAE monies</t>
        </r>
      </text>
    </comment>
    <comment ref="M5" authorId="1">
      <text>
        <r>
          <rPr>
            <b/>
            <sz val="8"/>
            <color indexed="81"/>
            <rFont val="Tahoma"/>
            <charset val="1"/>
          </rPr>
          <t>BBrennan:</t>
        </r>
        <r>
          <rPr>
            <sz val="8"/>
            <color indexed="81"/>
            <rFont val="Tahoma"/>
            <charset val="1"/>
          </rPr>
          <t xml:space="preserve">
1 add'l SA added (VA DOH)</t>
        </r>
      </text>
    </comment>
    <comment ref="E6" authorId="0">
      <text>
        <r>
          <rPr>
            <sz val="10.5"/>
            <color indexed="81"/>
            <rFont val="Tahoma"/>
            <family val="2"/>
          </rPr>
          <t>average for FY 08, 09&amp; 10 was 23 of SA requesting reallocation</t>
        </r>
      </text>
    </comment>
    <comment ref="F6" authorId="0">
      <text>
        <r>
          <rPr>
            <sz val="8"/>
            <color indexed="81"/>
            <rFont val="Tahoma"/>
            <family val="2"/>
          </rPr>
          <t>Number of reports filed annually</t>
        </r>
      </text>
    </comment>
    <comment ref="E7" authorId="0">
      <text>
        <r>
          <rPr>
            <sz val="10.5"/>
            <color indexed="81"/>
            <rFont val="Tahoma"/>
            <family val="2"/>
          </rPr>
          <t>Increased from 87 to 88 # of respondensts due to new agency (VA DOH)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1">
      <text>
        <r>
          <rPr>
            <b/>
            <sz val="8"/>
            <color indexed="81"/>
            <rFont val="Tahoma"/>
            <charset val="1"/>
          </rPr>
          <t>BBrennan:</t>
        </r>
        <r>
          <rPr>
            <sz val="8"/>
            <color indexed="81"/>
            <rFont val="Tahoma"/>
            <charset val="1"/>
          </rPr>
          <t xml:space="preserve">
1 add'l SA added (VA DOH)</t>
        </r>
      </text>
    </comment>
    <comment ref="E8" authorId="1">
      <text>
        <r>
          <rPr>
            <b/>
            <sz val="8"/>
            <color indexed="81"/>
            <rFont val="Tahoma"/>
            <charset val="1"/>
          </rPr>
          <t>BBrennan:</t>
        </r>
        <r>
          <rPr>
            <sz val="8"/>
            <color indexed="81"/>
            <rFont val="Tahoma"/>
            <charset val="1"/>
          </rPr>
          <t xml:space="preserve">
this is a State reaquirement </t>
        </r>
      </text>
    </comment>
    <comment ref="F8" authorId="0">
      <text>
        <r>
          <rPr>
            <sz val="10.5"/>
            <color indexed="81"/>
            <rFont val="Tahoma"/>
            <family val="2"/>
          </rPr>
          <t>weekly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8" authorId="1">
      <text>
        <r>
          <rPr>
            <sz val="8"/>
            <color indexed="81"/>
            <rFont val="Tahoma"/>
            <family val="2"/>
          </rPr>
          <t>BBrennan: Changed from 54 to 35 respondents; this is the updated average # of SA with this requirement</t>
        </r>
      </text>
    </comment>
    <comment ref="E10" authorId="1">
      <text>
        <r>
          <rPr>
            <b/>
            <sz val="8"/>
            <color indexed="81"/>
            <rFont val="Tahoma"/>
            <charset val="1"/>
          </rPr>
          <t>BBrennan:</t>
        </r>
        <r>
          <rPr>
            <sz val="8"/>
            <color indexed="81"/>
            <rFont val="Tahoma"/>
            <charset val="1"/>
          </rPr>
          <t xml:space="preserve">
# of Sas that have agreement with FNS for CN programs (excluding FDD and alternate agencies)</t>
        </r>
      </text>
    </comment>
    <comment ref="F31" authorId="2">
      <text>
        <r>
          <rPr>
            <b/>
            <sz val="10"/>
            <color indexed="81"/>
            <rFont val="Tahoma"/>
            <charset val="1"/>
          </rPr>
          <t>bkowtha:</t>
        </r>
        <r>
          <rPr>
            <sz val="10"/>
            <color indexed="81"/>
            <rFont val="Tahoma"/>
            <charset val="1"/>
          </rPr>
          <t xml:space="preserve">
12354/88 = 140.3</t>
        </r>
      </text>
    </comment>
    <comment ref="H31" authorId="2">
      <text>
        <r>
          <rPr>
            <b/>
            <sz val="10"/>
            <color indexed="81"/>
            <rFont val="Tahoma"/>
            <charset val="1"/>
          </rPr>
          <t>bkowtha:</t>
        </r>
        <r>
          <rPr>
            <sz val="10"/>
            <color indexed="81"/>
            <rFont val="Tahoma"/>
            <charset val="1"/>
          </rPr>
          <t xml:space="preserve">
12726/12354=1.03</t>
        </r>
      </text>
    </comment>
  </commentList>
</comments>
</file>

<file path=xl/comments2.xml><?xml version="1.0" encoding="utf-8"?>
<comments xmlns="http://schemas.openxmlformats.org/spreadsheetml/2006/main">
  <authors>
    <author>sweeks</author>
    <author>BBrennan</author>
    <author>bkowtha</author>
  </authors>
  <commentList>
    <comment ref="E5" authorId="0">
      <text>
        <r>
          <rPr>
            <sz val="10.5"/>
            <color indexed="81"/>
            <rFont val="Tahoma"/>
            <family val="2"/>
          </rPr>
          <t>Current # of SA administering NSLP</t>
        </r>
      </text>
    </comment>
    <comment ref="E7" authorId="0">
      <text>
        <r>
          <rPr>
            <sz val="10.5"/>
            <color indexed="81"/>
            <rFont val="Tahoma"/>
            <family val="2"/>
          </rPr>
          <t>Not every SA submits SAE Plan unless substantive changes or reallocation requested.  Historical trend is more than half of SAs submit a SAE plan.</t>
        </r>
      </text>
    </comment>
    <comment ref="E8" authorId="1">
      <text>
        <r>
          <rPr>
            <b/>
            <sz val="8"/>
            <color indexed="81"/>
            <rFont val="Tahoma"/>
            <charset val="1"/>
          </rPr>
          <t>for Fys 08, 09 10, an average of 23 SAs requested reallocation</t>
        </r>
      </text>
    </comment>
    <comment ref="E10" authorId="0">
      <text>
        <r>
          <rPr>
            <sz val="10.5"/>
            <color indexed="81"/>
            <rFont val="Tahoma"/>
            <family val="2"/>
          </rPr>
          <t>Increased from 87 to 88 # of respondensts due to new agency (VA DOH)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1">
      <text>
        <r>
          <rPr>
            <sz val="8"/>
            <color indexed="81"/>
            <rFont val="Tahoma"/>
            <family val="2"/>
          </rPr>
          <t>BBrennan: Hours decreased from 3 to 0.5 per response due to electronic reporting</t>
        </r>
      </text>
    </comment>
    <comment ref="M10" authorId="1">
      <text>
        <r>
          <rPr>
            <sz val="8"/>
            <color indexed="81"/>
            <rFont val="Tahoma"/>
            <family val="2"/>
          </rPr>
          <t>BBrennan: Hours decreased from 3 to 0.5 per response due to electronic reporting</t>
        </r>
      </text>
    </comment>
    <comment ref="H15" authorId="2">
      <text>
        <r>
          <rPr>
            <b/>
            <sz val="10"/>
            <color indexed="81"/>
            <rFont val="Tahoma"/>
            <charset val="1"/>
          </rPr>
          <t>bkowtha:</t>
        </r>
        <r>
          <rPr>
            <sz val="10"/>
            <color indexed="81"/>
            <rFont val="Tahoma"/>
            <charset val="1"/>
          </rPr>
          <t xml:space="preserve">
799/601= 1.32</t>
        </r>
      </text>
    </comment>
    <comment ref="F32" authorId="2">
      <text>
        <r>
          <rPr>
            <b/>
            <sz val="10"/>
            <color indexed="81"/>
            <rFont val="Tahoma"/>
            <charset val="1"/>
          </rPr>
          <t>bkowtha:</t>
        </r>
        <r>
          <rPr>
            <sz val="10"/>
            <color indexed="81"/>
            <rFont val="Tahoma"/>
            <charset val="1"/>
          </rPr>
          <t xml:space="preserve">
601/88=7</t>
        </r>
      </text>
    </comment>
  </commentList>
</comments>
</file>

<file path=xl/comments3.xml><?xml version="1.0" encoding="utf-8"?>
<comments xmlns="http://schemas.openxmlformats.org/spreadsheetml/2006/main">
  <authors>
    <author>bkowtha</author>
  </authors>
  <commentList>
    <comment ref="C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total burden hours /total responses equals average hours per response. </t>
        </r>
      </text>
    </comment>
    <comment ref="C7" authorId="0">
      <text>
        <r>
          <rPr>
            <b/>
            <sz val="10"/>
            <color indexed="81"/>
            <rFont val="Tahoma"/>
            <charset val="1"/>
          </rPr>
          <t>bkowtha:</t>
        </r>
        <r>
          <rPr>
            <sz val="10"/>
            <color indexed="81"/>
            <rFont val="Tahoma"/>
            <charset val="1"/>
          </rPr>
          <t xml:space="preserve">
13,453</t>
        </r>
      </text>
    </comment>
    <comment ref="C9" authorId="0">
      <text>
        <r>
          <rPr>
            <b/>
            <sz val="10"/>
            <color indexed="81"/>
            <rFont val="Tahoma"/>
            <charset val="1"/>
          </rPr>
          <t>bkowtha:</t>
        </r>
        <r>
          <rPr>
            <sz val="10"/>
            <color indexed="81"/>
            <rFont val="Tahoma"/>
            <charset val="1"/>
          </rPr>
          <t xml:space="preserve">
1258</t>
        </r>
      </text>
    </comment>
  </commentList>
</comments>
</file>

<file path=xl/comments4.xml><?xml version="1.0" encoding="utf-8"?>
<comments xmlns="http://schemas.openxmlformats.org/spreadsheetml/2006/main">
  <authors>
    <author>bkowtha</author>
  </authors>
  <commentList>
    <comment ref="C14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12955/88=147</t>
        </r>
      </text>
    </comment>
  </commentList>
</comments>
</file>

<file path=xl/comments5.xml><?xml version="1.0" encoding="utf-8"?>
<comments xmlns="http://schemas.openxmlformats.org/spreadsheetml/2006/main">
  <authors>
    <author>BBrennan</author>
    <author>sweeks</author>
  </authors>
  <commentList>
    <comment ref="C5" authorId="0">
      <text>
        <r>
          <rPr>
            <b/>
            <sz val="8"/>
            <color indexed="81"/>
            <rFont val="Tahoma"/>
            <family val="2"/>
          </rPr>
          <t>BBrennan:</t>
        </r>
        <r>
          <rPr>
            <sz val="8"/>
            <color indexed="81"/>
            <rFont val="Tahoma"/>
            <family val="2"/>
          </rPr>
          <t xml:space="preserve">
increased # of respondents by 1 due to added SA
</t>
        </r>
      </text>
    </comment>
    <comment ref="C7" authorId="1">
      <text>
        <r>
          <rPr>
            <b/>
            <sz val="8"/>
            <color indexed="81"/>
            <rFont val="Tahoma"/>
            <family val="2"/>
          </rPr>
          <t>bbrennan: 56 SA administer NSLP</t>
        </r>
      </text>
    </comment>
    <comment ref="C8" authorId="1">
      <text>
        <r>
          <rPr>
            <b/>
            <sz val="8"/>
            <color indexed="81"/>
            <rFont val="Tahoma"/>
            <family val="2"/>
          </rPr>
          <t>BBrennan:
Determined average of 30 SA submit revised SAE plan annually</t>
        </r>
      </text>
    </comment>
  </commentList>
</comments>
</file>

<file path=xl/sharedStrings.xml><?xml version="1.0" encoding="utf-8"?>
<sst xmlns="http://schemas.openxmlformats.org/spreadsheetml/2006/main" count="144" uniqueCount="95">
  <si>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</si>
  <si>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</si>
  <si>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</si>
  <si>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</si>
  <si>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</si>
  <si>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</si>
  <si>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</si>
  <si>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</si>
  <si>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</si>
  <si>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</si>
  <si>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</si>
  <si>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</si>
  <si>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</si>
  <si>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</si>
  <si>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</si>
  <si>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</si>
  <si>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</si>
  <si>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</si>
  <si>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</si>
  <si>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</si>
  <si>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</si>
  <si>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</si>
  <si>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</si>
  <si>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</si>
  <si>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</si>
  <si>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</si>
  <si>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</si>
  <si>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</si>
  <si>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</si>
  <si>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</si>
  <si>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</si>
  <si>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</si>
  <si>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</si>
  <si>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</si>
  <si>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</si>
  <si>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</si>
  <si>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</si>
  <si>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</si>
  <si>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</si>
  <si>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</si>
  <si>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</si>
  <si>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</si>
  <si>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</si>
  <si>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</si>
  <si>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</si>
  <si>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</si>
  <si>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</si>
  <si>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</si>
  <si>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</si>
  <si>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>235.7(b)</t>
  </si>
  <si>
    <t>235.5(b)</t>
  </si>
  <si>
    <t>235.5(d)</t>
  </si>
  <si>
    <t>235.3(b)</t>
  </si>
  <si>
    <t>SAE Plan</t>
  </si>
  <si>
    <t>Federal-State Agreement</t>
  </si>
  <si>
    <t>FNS-525</t>
  </si>
  <si>
    <t>FNS-777</t>
  </si>
  <si>
    <t>FNS-74</t>
  </si>
  <si>
    <t>Due to Program Change - SAE Proposed Rule</t>
  </si>
  <si>
    <t>SAE</t>
  </si>
  <si>
    <t>235.7(a)</t>
  </si>
  <si>
    <t>235.9(c)(d)</t>
  </si>
  <si>
    <t>The SA property mgmt. standards for nonexpendable personal property shall include the following procedural requirements.</t>
  </si>
  <si>
    <t>Documentation that funding from State sources in any fiscal year for the administration of CNP is not less than that expended or obligated in FY 77</t>
  </si>
  <si>
    <t>235.11(a)</t>
  </si>
  <si>
    <t>The Federal-State Agreement must be kept for three years.</t>
  </si>
  <si>
    <t>Documenting the obligation and expenditures of SAE funds carried over into the subsequent fiscal year.</t>
  </si>
  <si>
    <t>Due to Authorizing Statute: Public Law 89-642 The Child Nutrition Act of 1966</t>
  </si>
  <si>
    <t>SAE Funds Reallocation Report</t>
  </si>
  <si>
    <t xml:space="preserve">Due to Authorizing Statute: Public Law 89-642 The Child Nutrition Act of 1966
</t>
  </si>
  <si>
    <t xml:space="preserve"> Respondent</t>
  </si>
  <si>
    <t>Description of Activity</t>
  </si>
  <si>
    <t xml:space="preserve">Number of Respondents </t>
  </si>
  <si>
    <t>Frequency of responses</t>
  </si>
  <si>
    <t>Total of annual response</t>
  </si>
  <si>
    <t>Average Response Time per Response</t>
  </si>
  <si>
    <t>Estimated Annual Burden Hours</t>
  </si>
  <si>
    <t>Hourly Wages Rate</t>
  </si>
  <si>
    <t>Respondent Cost</t>
  </si>
  <si>
    <t>Grantee</t>
  </si>
  <si>
    <t>CRE Updates</t>
  </si>
  <si>
    <t xml:space="preserve"> Annualized Cost to Respondent</t>
  </si>
  <si>
    <t>This is a draft of the SAE Burden doc using the redesigned template</t>
  </si>
  <si>
    <t>OMB Control #0584-0067 - Burden Summary - 7 CFR Part 235, State Administrative Expense Funds Regulations        Form Numbers FNS-74, FNS-525, FNS-777, FNS 10</t>
  </si>
  <si>
    <t>TOTAL BURDEN FOR SAE Funds</t>
  </si>
  <si>
    <t>CURRENT OMB INVENTORY FOR PART 235</t>
  </si>
  <si>
    <t xml:space="preserve">TOTAL BURDEN HOURS FOR PART 235 WITH PROPOSED RULE </t>
  </si>
  <si>
    <t>SUMMARY OF BURDEN (RECORDKEEPING &amp; REPORTING)</t>
  </si>
  <si>
    <t>Due to Program Change - SAE Rule</t>
  </si>
  <si>
    <t>DIFFERENCE (NEW BURDEN REQUESTED WITH  ADJUSTMENTS)</t>
  </si>
  <si>
    <t>BB</t>
  </si>
  <si>
    <t xml:space="preserve">Reviewed data and functionality with Susan … </t>
  </si>
  <si>
    <t>Usd of the CRE Data Base</t>
  </si>
  <si>
    <t>The SA shall maintain current accounting records of SAE funds which shall adequately identify obligations, fund authorizations, unobligated balances, assets, liabilities, outlay, income.----- SAs can request reallocation; average # of SAs</t>
  </si>
  <si>
    <t>Financial Status Report on Use of SAE Funds- ARRA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</si>
</sst>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&quot;$&quot;#,##0.00"/>
    <numFmt numFmtId="171" formatCode="#,##0.0_);\(#,##0.0\)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indexed="81"/>
      <name val="Tahoma"/>
      <family val="2"/>
    </font>
    <font>
      <b/>
      <sz val="10.5"/>
      <name val="Calibri"/>
      <family val="2"/>
      <scheme val="minor"/>
    </font>
    <font>
      <sz val="10.5"/>
      <name val="Calibri"/>
      <family val="2"/>
    </font>
    <font>
      <sz val="10.5"/>
      <color theme="1"/>
      <name val="Calibri"/>
      <family val="2"/>
    </font>
    <font>
      <sz val="10.5"/>
      <name val="Calibri"/>
      <family val="2"/>
      <scheme val="minor"/>
    </font>
    <font>
      <sz val="10.5"/>
      <color indexed="81"/>
      <name val="Tahoma"/>
      <family val="2"/>
    </font>
    <font>
      <sz val="10.5"/>
      <color theme="1"/>
      <name val="Calibri"/>
      <family val="2"/>
      <scheme val="minor"/>
    </font>
    <font>
      <sz val="10.5"/>
      <name val="Arial"/>
      <family val="2"/>
    </font>
    <font>
      <sz val="10.5"/>
      <color indexed="54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b/>
      <sz val="10.5"/>
      <color indexed="8"/>
      <name val="Cambria"/>
      <family val="1"/>
      <scheme val="maj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FF0000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0"/>
      <color rgb="FFFF0000"/>
      <name val="Cambria"/>
      <family val="1"/>
      <scheme val="maj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.5"/>
      <color rgb="FFFF0000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4" tint="0.599963377788628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9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2" xfId="3" applyFont="1" applyFill="1" applyBorder="1" applyAlignment="1" applyProtection="1">
      <alignment horizontal="left" vertical="center" wrapText="1"/>
      <protection locked="0"/>
    </xf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6" fontId="6" fillId="9" borderId="16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0" fillId="0" borderId="1" xfId="0" applyBorder="1"/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167" fontId="0" fillId="0" borderId="1" xfId="0" applyNumberFormat="1" applyBorder="1"/>
    <xf numFmtId="0" fontId="1" fillId="0" borderId="0" xfId="0" applyFont="1"/>
    <xf numFmtId="43" fontId="6" fillId="12" borderId="11" xfId="3" applyFont="1" applyFill="1" applyBorder="1" applyAlignment="1" applyProtection="1">
      <alignment horizontal="center" vertical="center" wrapText="1"/>
      <protection locked="0"/>
    </xf>
    <xf numFmtId="43" fontId="5" fillId="12" borderId="2" xfId="3" applyFont="1" applyFill="1" applyBorder="1" applyAlignment="1" applyProtection="1">
      <alignment vertical="center" wrapText="1"/>
      <protection locked="0"/>
    </xf>
    <xf numFmtId="43" fontId="22" fillId="12" borderId="1" xfId="3" applyFont="1" applyFill="1" applyBorder="1" applyAlignment="1" applyProtection="1">
      <alignment horizontal="right" vertical="center" wrapText="1"/>
      <protection locked="0"/>
    </xf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166" fontId="5" fillId="12" borderId="12" xfId="3" applyNumberFormat="1" applyFont="1" applyFill="1" applyBorder="1" applyAlignment="1" applyProtection="1">
      <alignment vertical="center"/>
    </xf>
    <xf numFmtId="165" fontId="5" fillId="12" borderId="1" xfId="3" applyNumberFormat="1" applyFont="1" applyFill="1" applyBorder="1" applyAlignment="1" applyProtection="1">
      <alignment vertical="center"/>
    </xf>
    <xf numFmtId="166" fontId="5" fillId="12" borderId="1" xfId="3" applyNumberFormat="1" applyFont="1" applyFill="1" applyBorder="1" applyAlignment="1" applyProtection="1">
      <alignment vertical="center"/>
      <protection locked="0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167" fontId="1" fillId="0" borderId="1" xfId="0" applyNumberFormat="1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0" fontId="1" fillId="9" borderId="21" xfId="0" applyFont="1" applyFill="1" applyBorder="1" applyAlignment="1">
      <alignment horizontal="center"/>
    </xf>
    <xf numFmtId="43" fontId="30" fillId="0" borderId="11" xfId="3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166" fontId="33" fillId="0" borderId="1" xfId="3" applyNumberFormat="1" applyFont="1" applyFill="1" applyBorder="1" applyAlignment="1" applyProtection="1">
      <alignment vertical="center"/>
    </xf>
    <xf numFmtId="166" fontId="31" fillId="0" borderId="1" xfId="3" applyNumberFormat="1" applyFont="1" applyFill="1" applyBorder="1" applyAlignment="1" applyProtection="1">
      <alignment vertical="center"/>
      <protection locked="0"/>
    </xf>
    <xf numFmtId="166" fontId="31" fillId="0" borderId="12" xfId="3" applyNumberFormat="1" applyFont="1" applyFill="1" applyBorder="1" applyAlignment="1" applyProtection="1">
      <alignment vertical="center"/>
    </xf>
    <xf numFmtId="0" fontId="31" fillId="0" borderId="1" xfId="0" applyNumberFormat="1" applyFont="1" applyBorder="1" applyAlignment="1">
      <alignment vertical="center" wrapText="1" readingOrder="1"/>
    </xf>
    <xf numFmtId="0" fontId="31" fillId="0" borderId="1" xfId="0" applyFont="1" applyBorder="1" applyAlignment="1">
      <alignment horizontal="left" vertical="center" wrapText="1"/>
    </xf>
    <xf numFmtId="0" fontId="31" fillId="15" borderId="1" xfId="0" applyNumberFormat="1" applyFont="1" applyFill="1" applyBorder="1" applyAlignment="1">
      <alignment vertical="center" wrapText="1" readingOrder="1"/>
    </xf>
    <xf numFmtId="0" fontId="32" fillId="0" borderId="1" xfId="0" applyFont="1" applyFill="1" applyBorder="1" applyAlignment="1">
      <alignment vertical="center"/>
    </xf>
    <xf numFmtId="0" fontId="31" fillId="0" borderId="1" xfId="0" applyNumberFormat="1" applyFont="1" applyFill="1" applyBorder="1" applyAlignment="1">
      <alignment vertical="center" wrapText="1" readingOrder="1"/>
    </xf>
    <xf numFmtId="43" fontId="33" fillId="0" borderId="2" xfId="3" applyFont="1" applyFill="1" applyBorder="1" applyAlignment="1" applyProtection="1">
      <alignment vertical="center" wrapText="1"/>
      <protection locked="0"/>
    </xf>
    <xf numFmtId="43" fontId="33" fillId="0" borderId="1" xfId="3" applyFont="1" applyFill="1" applyBorder="1" applyAlignment="1" applyProtection="1">
      <alignment vertical="center" wrapText="1"/>
      <protection locked="0"/>
    </xf>
    <xf numFmtId="43" fontId="30" fillId="0" borderId="1" xfId="3" applyFont="1" applyFill="1" applyBorder="1" applyAlignment="1" applyProtection="1">
      <alignment horizontal="center" vertical="center" wrapText="1"/>
      <protection locked="0"/>
    </xf>
    <xf numFmtId="166" fontId="33" fillId="0" borderId="1" xfId="3" applyNumberFormat="1" applyFont="1" applyFill="1" applyBorder="1" applyAlignment="1" applyProtection="1">
      <alignment vertical="center"/>
      <protection locked="0"/>
    </xf>
    <xf numFmtId="165" fontId="33" fillId="0" borderId="1" xfId="3" applyNumberFormat="1" applyFont="1" applyFill="1" applyBorder="1" applyAlignment="1" applyProtection="1">
      <alignment vertical="center"/>
      <protection locked="0"/>
    </xf>
    <xf numFmtId="166" fontId="33" fillId="0" borderId="12" xfId="3" applyNumberFormat="1" applyFont="1" applyFill="1" applyBorder="1" applyAlignment="1" applyProtection="1">
      <alignment vertical="center"/>
    </xf>
    <xf numFmtId="0" fontId="32" fillId="0" borderId="1" xfId="0" applyFont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vertical="center"/>
    </xf>
    <xf numFmtId="0" fontId="36" fillId="16" borderId="1" xfId="0" applyFont="1" applyFill="1" applyBorder="1" applyAlignment="1">
      <alignment vertical="center"/>
    </xf>
    <xf numFmtId="0" fontId="31" fillId="15" borderId="1" xfId="0" applyFont="1" applyFill="1" applyBorder="1" applyAlignment="1">
      <alignment vertical="center" wrapText="1"/>
    </xf>
    <xf numFmtId="3" fontId="32" fillId="15" borderId="1" xfId="0" applyNumberFormat="1" applyFont="1" applyFill="1" applyBorder="1" applyAlignment="1">
      <alignment vertical="center"/>
    </xf>
    <xf numFmtId="0" fontId="32" fillId="15" borderId="1" xfId="0" applyFont="1" applyFill="1" applyBorder="1" applyAlignment="1">
      <alignment vertical="center"/>
    </xf>
    <xf numFmtId="0" fontId="35" fillId="16" borderId="1" xfId="0" applyFont="1" applyFill="1" applyBorder="1" applyAlignment="1">
      <alignment vertical="center"/>
    </xf>
    <xf numFmtId="3" fontId="32" fillId="0" borderId="34" xfId="0" applyNumberFormat="1" applyFont="1" applyFill="1" applyBorder="1" applyAlignment="1">
      <alignment vertical="center"/>
    </xf>
    <xf numFmtId="0" fontId="32" fillId="0" borderId="34" xfId="0" applyFont="1" applyFill="1" applyBorder="1" applyAlignment="1">
      <alignment vertical="center"/>
    </xf>
    <xf numFmtId="0" fontId="35" fillId="0" borderId="35" xfId="0" applyFont="1" applyFill="1" applyBorder="1" applyAlignment="1">
      <alignment vertical="center"/>
    </xf>
    <xf numFmtId="0" fontId="35" fillId="16" borderId="34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0" fontId="33" fillId="0" borderId="1" xfId="3" applyNumberFormat="1" applyFont="1" applyFill="1" applyBorder="1" applyAlignment="1" applyProtection="1">
      <alignment vertical="center" wrapText="1"/>
      <protection locked="0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0" fontId="15" fillId="17" borderId="38" xfId="0" applyFont="1" applyFill="1" applyBorder="1" applyAlignment="1">
      <alignment horizontal="center" wrapText="1"/>
    </xf>
    <xf numFmtId="0" fontId="15" fillId="17" borderId="39" xfId="0" applyFont="1" applyFill="1" applyBorder="1" applyAlignment="1">
      <alignment horizontal="center" wrapText="1"/>
    </xf>
    <xf numFmtId="0" fontId="15" fillId="17" borderId="40" xfId="0" applyFont="1" applyFill="1" applyBorder="1" applyAlignment="1">
      <alignment horizontal="center" wrapText="1"/>
    </xf>
    <xf numFmtId="0" fontId="15" fillId="17" borderId="41" xfId="0" applyFont="1" applyFill="1" applyBorder="1" applyAlignment="1">
      <alignment horizontal="center" wrapText="1"/>
    </xf>
    <xf numFmtId="0" fontId="15" fillId="17" borderId="42" xfId="0" applyFont="1" applyFill="1" applyBorder="1" applyAlignment="1">
      <alignment horizontal="center" wrapText="1"/>
    </xf>
    <xf numFmtId="4" fontId="15" fillId="17" borderId="39" xfId="0" applyNumberFormat="1" applyFont="1" applyFill="1" applyBorder="1" applyAlignment="1">
      <alignment horizontal="center" wrapText="1"/>
    </xf>
    <xf numFmtId="170" fontId="15" fillId="17" borderId="40" xfId="0" applyNumberFormat="1" applyFont="1" applyFill="1" applyBorder="1" applyAlignment="1">
      <alignment horizontal="center" wrapText="1"/>
    </xf>
    <xf numFmtId="170" fontId="15" fillId="17" borderId="43" xfId="0" applyNumberFormat="1" applyFont="1" applyFill="1" applyBorder="1" applyAlignment="1">
      <alignment horizontal="center" wrapText="1"/>
    </xf>
    <xf numFmtId="0" fontId="16" fillId="0" borderId="36" xfId="0" applyFont="1" applyBorder="1" applyAlignment="1">
      <alignment horizontal="center"/>
    </xf>
    <xf numFmtId="4" fontId="16" fillId="0" borderId="36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4" fontId="16" fillId="0" borderId="34" xfId="0" applyNumberFormat="1" applyFont="1" applyBorder="1" applyAlignment="1">
      <alignment horizontal="center"/>
    </xf>
    <xf numFmtId="170" fontId="16" fillId="0" borderId="1" xfId="0" applyNumberFormat="1" applyFont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0" fontId="15" fillId="17" borderId="50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4" fontId="16" fillId="0" borderId="50" xfId="0" applyNumberFormat="1" applyFont="1" applyFill="1" applyBorder="1" applyAlignment="1">
      <alignment horizontal="center"/>
    </xf>
    <xf numFmtId="170" fontId="15" fillId="17" borderId="50" xfId="0" applyNumberFormat="1" applyFont="1" applyFill="1" applyBorder="1" applyAlignment="1">
      <alignment horizontal="center"/>
    </xf>
    <xf numFmtId="170" fontId="38" fillId="0" borderId="52" xfId="0" applyNumberFormat="1" applyFont="1" applyBorder="1"/>
    <xf numFmtId="170" fontId="38" fillId="0" borderId="1" xfId="0" applyNumberFormat="1" applyFont="1" applyBorder="1"/>
    <xf numFmtId="170" fontId="16" fillId="0" borderId="45" xfId="0" applyNumberFormat="1" applyFont="1" applyBorder="1" applyAlignment="1">
      <alignment horizontal="right"/>
    </xf>
    <xf numFmtId="170" fontId="16" fillId="0" borderId="12" xfId="0" applyNumberFormat="1" applyFont="1" applyBorder="1" applyAlignment="1">
      <alignment horizontal="right"/>
    </xf>
    <xf numFmtId="170" fontId="16" fillId="0" borderId="47" xfId="0" applyNumberFormat="1" applyFont="1" applyBorder="1" applyAlignment="1">
      <alignment horizontal="right"/>
    </xf>
    <xf numFmtId="170" fontId="15" fillId="0" borderId="51" xfId="0" applyNumberFormat="1" applyFont="1" applyBorder="1" applyAlignment="1">
      <alignment horizontal="right"/>
    </xf>
    <xf numFmtId="0" fontId="19" fillId="18" borderId="0" xfId="0" applyFont="1" applyFill="1" applyBorder="1" applyAlignment="1">
      <alignment horizontal="right" vertical="center"/>
    </xf>
    <xf numFmtId="166" fontId="11" fillId="18" borderId="0" xfId="3" applyNumberFormat="1" applyFont="1" applyFill="1" applyBorder="1" applyAlignment="1">
      <alignment vertical="center"/>
    </xf>
    <xf numFmtId="0" fontId="13" fillId="19" borderId="1" xfId="1" applyFont="1" applyFill="1" applyBorder="1" applyAlignment="1" applyProtection="1">
      <alignment horizontal="center" vertical="center" wrapText="1"/>
    </xf>
    <xf numFmtId="171" fontId="31" fillId="0" borderId="1" xfId="3" applyNumberFormat="1" applyFont="1" applyFill="1" applyBorder="1" applyAlignment="1" applyProtection="1">
      <alignment vertical="center"/>
      <protection locked="0"/>
    </xf>
    <xf numFmtId="166" fontId="37" fillId="16" borderId="1" xfId="0" applyNumberFormat="1" applyFont="1" applyFill="1" applyBorder="1" applyAlignment="1">
      <alignment vertical="center"/>
    </xf>
    <xf numFmtId="171" fontId="33" fillId="0" borderId="1" xfId="3" applyNumberFormat="1" applyFont="1" applyFill="1" applyBorder="1" applyAlignment="1" applyProtection="1">
      <alignment vertical="center"/>
    </xf>
    <xf numFmtId="39" fontId="33" fillId="0" borderId="1" xfId="3" applyNumberFormat="1" applyFont="1" applyFill="1" applyBorder="1" applyAlignment="1" applyProtection="1">
      <alignment vertical="center"/>
      <protection locked="0"/>
    </xf>
    <xf numFmtId="37" fontId="24" fillId="13" borderId="0" xfId="0" applyNumberFormat="1" applyFont="1" applyFill="1" applyBorder="1"/>
    <xf numFmtId="171" fontId="31" fillId="0" borderId="12" xfId="3" applyNumberFormat="1" applyFont="1" applyFill="1" applyBorder="1" applyAlignment="1" applyProtection="1">
      <alignment vertical="center"/>
    </xf>
    <xf numFmtId="4" fontId="15" fillId="0" borderId="50" xfId="0" applyNumberFormat="1" applyFont="1" applyFill="1" applyBorder="1" applyAlignment="1">
      <alignment horizontal="center"/>
    </xf>
    <xf numFmtId="167" fontId="43" fillId="13" borderId="0" xfId="0" applyNumberFormat="1" applyFont="1" applyFill="1" applyBorder="1"/>
    <xf numFmtId="166" fontId="46" fillId="3" borderId="0" xfId="3" applyNumberFormat="1" applyFont="1" applyFill="1" applyBorder="1" applyAlignment="1">
      <alignment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31" fillId="0" borderId="34" xfId="0" applyFont="1" applyBorder="1" applyAlignment="1">
      <alignment vertical="center" wrapText="1"/>
    </xf>
    <xf numFmtId="0" fontId="31" fillId="0" borderId="36" xfId="0" applyFont="1" applyBorder="1" applyAlignment="1">
      <alignment vertical="center" wrapText="1"/>
    </xf>
    <xf numFmtId="0" fontId="32" fillId="0" borderId="34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1" fillId="0" borderId="34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vertical="center" wrapText="1"/>
    </xf>
    <xf numFmtId="0" fontId="35" fillId="0" borderId="34" xfId="0" applyFont="1" applyFill="1" applyBorder="1" applyAlignment="1">
      <alignment vertical="center"/>
    </xf>
    <xf numFmtId="0" fontId="35" fillId="0" borderId="36" xfId="0" applyFont="1" applyFill="1" applyBorder="1" applyAlignment="1">
      <alignment vertical="center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15" fillId="0" borderId="49" xfId="0" applyFont="1" applyBorder="1" applyAlignment="1">
      <alignment horizontal="left" wrapText="1"/>
    </xf>
    <xf numFmtId="0" fontId="0" fillId="0" borderId="14" xfId="0" applyBorder="1" applyAlignment="1">
      <alignment horizontal="left"/>
    </xf>
    <xf numFmtId="43" fontId="49" fillId="0" borderId="11" xfId="3" applyFont="1" applyFill="1" applyBorder="1" applyAlignment="1" applyProtection="1">
      <alignment horizontal="center" vertical="center" wrapText="1"/>
      <protection locked="0"/>
    </xf>
    <xf numFmtId="43" fontId="50" fillId="0" borderId="2" xfId="3" applyFont="1" applyFill="1" applyBorder="1" applyAlignment="1" applyProtection="1">
      <alignment vertical="center" wrapText="1"/>
      <protection locked="0"/>
    </xf>
    <xf numFmtId="43" fontId="50" fillId="0" borderId="1" xfId="3" applyFont="1" applyFill="1" applyBorder="1" applyAlignment="1" applyProtection="1">
      <alignment vertical="center" wrapText="1"/>
      <protection locked="0"/>
    </xf>
    <xf numFmtId="43" fontId="49" fillId="0" borderId="1" xfId="3" applyFont="1" applyFill="1" applyBorder="1" applyAlignment="1" applyProtection="1">
      <alignment horizontal="center" vertical="center" wrapText="1"/>
      <protection locked="0"/>
    </xf>
    <xf numFmtId="166" fontId="50" fillId="0" borderId="1" xfId="3" applyNumberFormat="1" applyFont="1" applyFill="1" applyBorder="1" applyAlignment="1" applyProtection="1">
      <alignment vertical="center"/>
      <protection locked="0"/>
    </xf>
    <xf numFmtId="166" fontId="50" fillId="0" borderId="1" xfId="3" applyNumberFormat="1" applyFont="1" applyFill="1" applyBorder="1" applyAlignment="1" applyProtection="1">
      <alignment vertical="center"/>
    </xf>
    <xf numFmtId="165" fontId="50" fillId="0" borderId="1" xfId="3" applyNumberFormat="1" applyFont="1" applyFill="1" applyBorder="1" applyAlignment="1" applyProtection="1">
      <alignment vertical="center"/>
      <protection locked="0"/>
    </xf>
    <xf numFmtId="166" fontId="51" fillId="16" borderId="1" xfId="0" applyNumberFormat="1" applyFont="1" applyFill="1" applyBorder="1" applyAlignment="1">
      <alignment vertical="center"/>
    </xf>
    <xf numFmtId="166" fontId="50" fillId="0" borderId="12" xfId="3" applyNumberFormat="1" applyFont="1" applyFill="1" applyBorder="1" applyAlignment="1" applyProtection="1">
      <alignment vertical="center"/>
    </xf>
    <xf numFmtId="0" fontId="43" fillId="0" borderId="0" xfId="0" applyFont="1"/>
    <xf numFmtId="0" fontId="43" fillId="9" borderId="21" xfId="0" applyFont="1" applyFill="1" applyBorder="1"/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4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3" tint="0.39997558519241921"/>
    <pageSetUpPr fitToPage="1"/>
  </sheetPr>
  <dimension ref="A1:R46"/>
  <sheetViews>
    <sheetView zoomScale="79" zoomScaleNormal="79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C53" sqref="C53"/>
    </sheetView>
  </sheetViews>
  <sheetFormatPr defaultRowHeight="15" outlineLevelCol="1"/>
  <cols>
    <col min="1" max="1" width="17.28515625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customWidth="1" outlineLevel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>
      <c r="A1" s="184" t="s">
        <v>13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</row>
    <row r="2" spans="1:17" ht="24" customHeight="1" thickBot="1">
      <c r="A2" s="19"/>
      <c r="B2" s="20"/>
      <c r="C2" s="20"/>
      <c r="D2" s="21"/>
      <c r="E2" s="22" t="s">
        <v>14</v>
      </c>
      <c r="F2" s="22" t="s">
        <v>15</v>
      </c>
      <c r="G2" s="22" t="s">
        <v>16</v>
      </c>
      <c r="H2" s="22" t="s">
        <v>17</v>
      </c>
      <c r="I2" s="22" t="s">
        <v>18</v>
      </c>
      <c r="J2" s="22" t="s">
        <v>19</v>
      </c>
      <c r="K2" s="22"/>
      <c r="L2" s="22"/>
      <c r="M2" s="22"/>
      <c r="N2" s="23" t="s">
        <v>20</v>
      </c>
      <c r="O2" s="3"/>
      <c r="P2" s="2"/>
    </row>
    <row r="3" spans="1:17" ht="90" thickBot="1">
      <c r="A3" s="29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43</v>
      </c>
      <c r="K3" s="30" t="s">
        <v>67</v>
      </c>
      <c r="L3" s="174" t="s">
        <v>88</v>
      </c>
      <c r="M3" s="30" t="s">
        <v>9</v>
      </c>
      <c r="N3" s="31" t="s">
        <v>10</v>
      </c>
      <c r="O3" s="18" t="s">
        <v>11</v>
      </c>
      <c r="P3" s="1"/>
      <c r="Q3" s="49" t="s">
        <v>27</v>
      </c>
    </row>
    <row r="4" spans="1:17" ht="19.5" thickBot="1">
      <c r="A4" s="187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9"/>
      <c r="O4" s="59"/>
      <c r="P4" s="1"/>
      <c r="Q4" s="49"/>
    </row>
    <row r="5" spans="1:17" ht="36.75" customHeight="1">
      <c r="A5" s="145" t="s">
        <v>59</v>
      </c>
      <c r="B5" s="190" t="s">
        <v>60</v>
      </c>
      <c r="C5" s="190" t="s">
        <v>93</v>
      </c>
      <c r="D5" s="192"/>
      <c r="E5" s="115">
        <v>88</v>
      </c>
      <c r="F5" s="114">
        <v>104</v>
      </c>
      <c r="G5" s="116">
        <f t="shared" ref="G5:G29" si="0">+E5*F5</f>
        <v>9152</v>
      </c>
      <c r="H5" s="114">
        <v>1</v>
      </c>
      <c r="I5" s="116">
        <f t="shared" ref="I5:I7" si="1">+G5*H5</f>
        <v>9152</v>
      </c>
      <c r="J5" s="117">
        <v>9048</v>
      </c>
      <c r="K5" s="117"/>
      <c r="L5" s="117"/>
      <c r="M5" s="117">
        <f t="shared" ref="M5:M13" si="2">I5-J5</f>
        <v>104</v>
      </c>
      <c r="N5" s="118">
        <f>+I5-J5</f>
        <v>104</v>
      </c>
      <c r="Q5" s="49"/>
    </row>
    <row r="6" spans="1:17" ht="36" customHeight="1">
      <c r="A6" s="145" t="s">
        <v>59</v>
      </c>
      <c r="B6" s="191"/>
      <c r="C6" s="191"/>
      <c r="D6" s="193"/>
      <c r="E6" s="115">
        <v>23</v>
      </c>
      <c r="F6" s="114">
        <v>52</v>
      </c>
      <c r="G6" s="116">
        <f t="shared" si="0"/>
        <v>1196</v>
      </c>
      <c r="H6" s="114">
        <v>2</v>
      </c>
      <c r="I6" s="116">
        <f t="shared" si="1"/>
        <v>2392</v>
      </c>
      <c r="J6" s="117">
        <v>2392</v>
      </c>
      <c r="K6" s="117"/>
      <c r="L6" s="117"/>
      <c r="M6" s="117">
        <f t="shared" si="2"/>
        <v>0</v>
      </c>
      <c r="N6" s="118">
        <f t="shared" ref="N6:N29" si="3">+I6-J6</f>
        <v>0</v>
      </c>
      <c r="Q6" s="110"/>
    </row>
    <row r="7" spans="1:17" ht="42.75">
      <c r="A7" s="111" t="s">
        <v>59</v>
      </c>
      <c r="B7" s="113" t="s">
        <v>61</v>
      </c>
      <c r="C7" s="119" t="s">
        <v>62</v>
      </c>
      <c r="D7" s="130"/>
      <c r="E7" s="115">
        <v>88</v>
      </c>
      <c r="F7" s="114">
        <v>0.5</v>
      </c>
      <c r="G7" s="116">
        <f t="shared" si="0"/>
        <v>44</v>
      </c>
      <c r="H7" s="114">
        <v>3</v>
      </c>
      <c r="I7" s="116">
        <f t="shared" si="1"/>
        <v>132</v>
      </c>
      <c r="J7" s="175">
        <v>130.5</v>
      </c>
      <c r="K7" s="117"/>
      <c r="L7" s="117"/>
      <c r="M7" s="175">
        <f t="shared" si="2"/>
        <v>1.5</v>
      </c>
      <c r="N7" s="180">
        <f t="shared" si="3"/>
        <v>1.5</v>
      </c>
      <c r="Q7" s="52" t="s">
        <v>59</v>
      </c>
    </row>
    <row r="8" spans="1:17" ht="42.75">
      <c r="A8" s="111" t="s">
        <v>59</v>
      </c>
      <c r="B8" s="113" t="s">
        <v>64</v>
      </c>
      <c r="C8" s="119" t="s">
        <v>63</v>
      </c>
      <c r="D8" s="130"/>
      <c r="E8" s="115">
        <v>35</v>
      </c>
      <c r="F8" s="114">
        <v>52</v>
      </c>
      <c r="G8" s="116">
        <f t="shared" si="0"/>
        <v>1820</v>
      </c>
      <c r="H8" s="114">
        <v>0.5</v>
      </c>
      <c r="I8" s="116">
        <f t="shared" ref="I8:I13" si="4">+G8*H8</f>
        <v>910</v>
      </c>
      <c r="J8" s="117">
        <v>1404</v>
      </c>
      <c r="K8" s="117"/>
      <c r="L8" s="117"/>
      <c r="M8" s="117">
        <f t="shared" si="2"/>
        <v>-494</v>
      </c>
      <c r="N8" s="118">
        <f t="shared" si="3"/>
        <v>-494</v>
      </c>
      <c r="Q8" s="67"/>
    </row>
    <row r="9" spans="1:17" ht="42.75">
      <c r="A9" s="111" t="s">
        <v>59</v>
      </c>
      <c r="B9" s="120">
        <v>235.4</v>
      </c>
      <c r="C9" s="121" t="s">
        <v>66</v>
      </c>
      <c r="D9" s="130"/>
      <c r="E9" s="115">
        <v>67</v>
      </c>
      <c r="F9" s="114">
        <v>1</v>
      </c>
      <c r="G9" s="116">
        <f t="shared" si="0"/>
        <v>67</v>
      </c>
      <c r="H9" s="114">
        <v>2</v>
      </c>
      <c r="I9" s="116">
        <f t="shared" si="4"/>
        <v>134</v>
      </c>
      <c r="J9" s="117">
        <v>134</v>
      </c>
      <c r="K9" s="117"/>
      <c r="L9" s="117"/>
      <c r="M9" s="118">
        <f t="shared" si="2"/>
        <v>0</v>
      </c>
      <c r="N9" s="118">
        <f t="shared" si="3"/>
        <v>0</v>
      </c>
      <c r="Q9" s="52"/>
    </row>
    <row r="10" spans="1:17" ht="28.5">
      <c r="A10" s="111" t="s">
        <v>59</v>
      </c>
      <c r="B10" s="113" t="s">
        <v>60</v>
      </c>
      <c r="C10" s="123" t="s">
        <v>65</v>
      </c>
      <c r="D10" s="130" t="s">
        <v>57</v>
      </c>
      <c r="E10" s="115">
        <v>75</v>
      </c>
      <c r="F10" s="114">
        <v>1</v>
      </c>
      <c r="G10" s="116">
        <f t="shared" si="0"/>
        <v>75</v>
      </c>
      <c r="H10" s="114">
        <v>8.3000000000000004E-2</v>
      </c>
      <c r="I10" s="116">
        <f t="shared" si="4"/>
        <v>6.2250000000000005</v>
      </c>
      <c r="J10" s="117">
        <v>6</v>
      </c>
      <c r="K10" s="117"/>
      <c r="L10" s="117"/>
      <c r="M10" s="118">
        <f t="shared" si="2"/>
        <v>0.22500000000000053</v>
      </c>
      <c r="N10" s="118">
        <f>+I10-J10</f>
        <v>0.22500000000000053</v>
      </c>
      <c r="Q10" s="50"/>
    </row>
    <row r="11" spans="1:17">
      <c r="A11" s="111"/>
      <c r="B11" s="124"/>
      <c r="C11" s="125"/>
      <c r="D11" s="126"/>
      <c r="E11" s="127"/>
      <c r="F11" s="127"/>
      <c r="G11" s="116">
        <f t="shared" si="0"/>
        <v>0</v>
      </c>
      <c r="H11" s="128"/>
      <c r="I11" s="116">
        <f t="shared" si="4"/>
        <v>0</v>
      </c>
      <c r="J11" s="127"/>
      <c r="K11" s="127"/>
      <c r="L11" s="127"/>
      <c r="M11" s="118">
        <f t="shared" si="2"/>
        <v>0</v>
      </c>
      <c r="N11" s="129">
        <f t="shared" ref="N11:N13" si="5">+I11-J11</f>
        <v>0</v>
      </c>
      <c r="Q11" s="50"/>
    </row>
    <row r="12" spans="1:17">
      <c r="A12" s="111"/>
      <c r="B12" s="124"/>
      <c r="C12" s="125"/>
      <c r="D12" s="126"/>
      <c r="E12" s="127"/>
      <c r="F12" s="127"/>
      <c r="G12" s="116">
        <f t="shared" si="0"/>
        <v>0</v>
      </c>
      <c r="H12" s="128"/>
      <c r="I12" s="116">
        <f t="shared" si="4"/>
        <v>0</v>
      </c>
      <c r="J12" s="127"/>
      <c r="K12" s="127"/>
      <c r="L12" s="127"/>
      <c r="M12" s="118">
        <f t="shared" si="2"/>
        <v>0</v>
      </c>
      <c r="N12" s="129">
        <f t="shared" si="5"/>
        <v>0</v>
      </c>
      <c r="Q12" s="50"/>
    </row>
    <row r="13" spans="1:17">
      <c r="A13" s="111"/>
      <c r="B13" s="124"/>
      <c r="C13" s="125"/>
      <c r="D13" s="126"/>
      <c r="E13" s="127"/>
      <c r="F13" s="127"/>
      <c r="G13" s="116">
        <f t="shared" si="0"/>
        <v>0</v>
      </c>
      <c r="H13" s="128"/>
      <c r="I13" s="116">
        <f t="shared" si="4"/>
        <v>0</v>
      </c>
      <c r="J13" s="127"/>
      <c r="K13" s="127"/>
      <c r="L13" s="127"/>
      <c r="M13" s="118">
        <f t="shared" si="2"/>
        <v>0</v>
      </c>
      <c r="N13" s="129">
        <f t="shared" si="5"/>
        <v>0</v>
      </c>
      <c r="Q13" s="50"/>
    </row>
    <row r="14" spans="1:17" ht="15.75">
      <c r="A14" s="60"/>
      <c r="B14" s="61"/>
      <c r="C14" s="66" t="s">
        <v>34</v>
      </c>
      <c r="D14" s="62"/>
      <c r="E14" s="64">
        <f>MAX(E5:E13)</f>
        <v>88</v>
      </c>
      <c r="F14" s="64">
        <f>SUM(F5:F13)</f>
        <v>210.5</v>
      </c>
      <c r="G14" s="64">
        <f t="shared" ref="G14:M14" si="6">SUM(G5:G13)</f>
        <v>12354</v>
      </c>
      <c r="H14" s="64">
        <f t="shared" si="6"/>
        <v>8.5830000000000002</v>
      </c>
      <c r="I14" s="64">
        <f t="shared" si="6"/>
        <v>12726.225</v>
      </c>
      <c r="J14" s="64">
        <f t="shared" si="6"/>
        <v>13114.5</v>
      </c>
      <c r="K14" s="64">
        <f t="shared" si="6"/>
        <v>0</v>
      </c>
      <c r="L14" s="64">
        <f t="shared" si="6"/>
        <v>0</v>
      </c>
      <c r="M14" s="64">
        <f t="shared" si="6"/>
        <v>-388.27499999999998</v>
      </c>
      <c r="N14" s="65">
        <f>SUM(N5:N13)</f>
        <v>-388.27499999999998</v>
      </c>
      <c r="Q14" s="50"/>
    </row>
    <row r="15" spans="1:17" ht="18.75" hidden="1" customHeight="1">
      <c r="A15" s="187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9"/>
      <c r="O15" s="59"/>
      <c r="P15" s="1"/>
      <c r="Q15" s="50"/>
    </row>
    <row r="16" spans="1:17" hidden="1">
      <c r="A16" s="24"/>
      <c r="B16" s="15"/>
      <c r="C16" s="12"/>
      <c r="D16" s="13"/>
      <c r="E16" s="14"/>
      <c r="F16" s="14"/>
      <c r="G16" s="4">
        <f t="shared" ref="G16:G21" si="7">+E16*F16</f>
        <v>0</v>
      </c>
      <c r="H16" s="16"/>
      <c r="I16" s="4">
        <f t="shared" ref="I16:I29" si="8">+G16*H16</f>
        <v>0</v>
      </c>
      <c r="J16" s="14"/>
      <c r="K16" s="14"/>
      <c r="L16" s="14"/>
      <c r="M16" s="14"/>
      <c r="N16" s="25">
        <f t="shared" si="3"/>
        <v>0</v>
      </c>
      <c r="Q16" s="50"/>
    </row>
    <row r="17" spans="1:17" hidden="1">
      <c r="A17" s="24"/>
      <c r="B17" s="15"/>
      <c r="C17" s="12"/>
      <c r="D17" s="13"/>
      <c r="E17" s="14"/>
      <c r="F17" s="14"/>
      <c r="G17" s="4">
        <f>+E17*F17</f>
        <v>0</v>
      </c>
      <c r="H17" s="16"/>
      <c r="I17" s="4">
        <f t="shared" si="8"/>
        <v>0</v>
      </c>
      <c r="J17" s="14"/>
      <c r="K17" s="14"/>
      <c r="L17" s="14"/>
      <c r="M17" s="14"/>
      <c r="N17" s="25">
        <f t="shared" si="3"/>
        <v>0</v>
      </c>
      <c r="Q17" s="50"/>
    </row>
    <row r="18" spans="1:17" hidden="1">
      <c r="A18" s="24"/>
      <c r="B18" s="15"/>
      <c r="C18" s="12"/>
      <c r="D18" s="13"/>
      <c r="E18" s="14"/>
      <c r="F18" s="14"/>
      <c r="G18" s="4">
        <f t="shared" si="7"/>
        <v>0</v>
      </c>
      <c r="H18" s="16"/>
      <c r="I18" s="4">
        <f t="shared" si="8"/>
        <v>0</v>
      </c>
      <c r="J18" s="14"/>
      <c r="K18" s="14"/>
      <c r="L18" s="14"/>
      <c r="M18" s="14"/>
      <c r="N18" s="25">
        <f t="shared" si="3"/>
        <v>0</v>
      </c>
      <c r="Q18" s="50"/>
    </row>
    <row r="19" spans="1:17" hidden="1">
      <c r="A19" s="24"/>
      <c r="B19" s="15"/>
      <c r="C19" s="12"/>
      <c r="D19" s="13"/>
      <c r="E19" s="14"/>
      <c r="F19" s="14"/>
      <c r="G19" s="4">
        <f t="shared" si="7"/>
        <v>0</v>
      </c>
      <c r="H19" s="16"/>
      <c r="I19" s="4">
        <f t="shared" si="8"/>
        <v>0</v>
      </c>
      <c r="J19" s="14"/>
      <c r="K19" s="14"/>
      <c r="L19" s="14"/>
      <c r="M19" s="14"/>
      <c r="N19" s="25">
        <f t="shared" si="3"/>
        <v>0</v>
      </c>
      <c r="Q19" s="50"/>
    </row>
    <row r="20" spans="1:17" hidden="1">
      <c r="A20" s="24"/>
      <c r="B20" s="11"/>
      <c r="C20" s="12"/>
      <c r="D20" s="13"/>
      <c r="E20" s="14"/>
      <c r="F20" s="14"/>
      <c r="G20" s="4">
        <f t="shared" si="7"/>
        <v>0</v>
      </c>
      <c r="H20" s="16"/>
      <c r="I20" s="4">
        <f t="shared" ref="I20:I21" si="9">+G20*H20</f>
        <v>0</v>
      </c>
      <c r="J20" s="14"/>
      <c r="K20" s="14"/>
      <c r="L20" s="14"/>
      <c r="M20" s="14"/>
      <c r="N20" s="25">
        <f t="shared" ref="N20:N21" si="10">+I20-J20</f>
        <v>0</v>
      </c>
      <c r="Q20" s="50"/>
    </row>
    <row r="21" spans="1:17" hidden="1">
      <c r="A21" s="24"/>
      <c r="B21" s="15"/>
      <c r="C21" s="12"/>
      <c r="D21" s="13"/>
      <c r="E21" s="14"/>
      <c r="F21" s="14"/>
      <c r="G21" s="4">
        <f t="shared" si="7"/>
        <v>0</v>
      </c>
      <c r="H21" s="16"/>
      <c r="I21" s="4">
        <f t="shared" si="9"/>
        <v>0</v>
      </c>
      <c r="J21" s="14"/>
      <c r="K21" s="14"/>
      <c r="L21" s="14"/>
      <c r="M21" s="14"/>
      <c r="N21" s="25">
        <f t="shared" si="10"/>
        <v>0</v>
      </c>
      <c r="Q21" s="50"/>
    </row>
    <row r="22" spans="1:17" ht="15.75" hidden="1">
      <c r="A22" s="60"/>
      <c r="B22" s="61"/>
      <c r="C22" s="66"/>
      <c r="D22" s="62"/>
      <c r="E22" s="64">
        <f t="shared" ref="E22:N22" si="11">SUM(E16:E21)</f>
        <v>0</v>
      </c>
      <c r="F22" s="64">
        <f t="shared" si="11"/>
        <v>0</v>
      </c>
      <c r="G22" s="64">
        <f t="shared" si="11"/>
        <v>0</v>
      </c>
      <c r="H22" s="74">
        <f t="shared" si="11"/>
        <v>0</v>
      </c>
      <c r="I22" s="64">
        <f t="shared" si="11"/>
        <v>0</v>
      </c>
      <c r="J22" s="64">
        <f t="shared" si="11"/>
        <v>0</v>
      </c>
      <c r="K22" s="63">
        <f t="shared" si="11"/>
        <v>0</v>
      </c>
      <c r="L22" s="63">
        <f t="shared" si="11"/>
        <v>0</v>
      </c>
      <c r="M22" s="63">
        <f t="shared" si="11"/>
        <v>0</v>
      </c>
      <c r="N22" s="65">
        <f t="shared" si="11"/>
        <v>0</v>
      </c>
      <c r="Q22" s="50"/>
    </row>
    <row r="23" spans="1:17" ht="18.75" hidden="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9"/>
      <c r="O23" s="59"/>
      <c r="P23" s="1"/>
      <c r="Q23" s="50"/>
    </row>
    <row r="24" spans="1:17" hidden="1">
      <c r="A24" s="24"/>
      <c r="B24" s="15"/>
      <c r="C24" s="12"/>
      <c r="D24" s="13"/>
      <c r="E24" s="14"/>
      <c r="F24" s="14"/>
      <c r="G24" s="4">
        <f t="shared" ref="G24:G26" si="12">+E24*F24</f>
        <v>0</v>
      </c>
      <c r="H24" s="16"/>
      <c r="I24" s="4">
        <f t="shared" ref="I24:I26" si="13">+G24*H24</f>
        <v>0</v>
      </c>
      <c r="J24" s="14"/>
      <c r="K24" s="14"/>
      <c r="L24" s="14"/>
      <c r="M24" s="14"/>
      <c r="N24" s="25">
        <f t="shared" ref="N24:N26" si="14">+I24-J24</f>
        <v>0</v>
      </c>
      <c r="Q24" s="50"/>
    </row>
    <row r="25" spans="1:17" hidden="1">
      <c r="A25" s="24"/>
      <c r="B25" s="15"/>
      <c r="C25" s="12"/>
      <c r="D25" s="13"/>
      <c r="E25" s="14"/>
      <c r="F25" s="14"/>
      <c r="G25" s="4">
        <f t="shared" si="12"/>
        <v>0</v>
      </c>
      <c r="H25" s="16"/>
      <c r="I25" s="4">
        <f t="shared" si="13"/>
        <v>0</v>
      </c>
      <c r="J25" s="14"/>
      <c r="K25" s="14"/>
      <c r="L25" s="14"/>
      <c r="M25" s="14"/>
      <c r="N25" s="25">
        <f t="shared" si="14"/>
        <v>0</v>
      </c>
      <c r="Q25" s="50"/>
    </row>
    <row r="26" spans="1:17" hidden="1">
      <c r="A26" s="24"/>
      <c r="B26" s="15"/>
      <c r="C26" s="12"/>
      <c r="D26" s="13"/>
      <c r="E26" s="14"/>
      <c r="F26" s="14"/>
      <c r="G26" s="4">
        <f t="shared" si="12"/>
        <v>0</v>
      </c>
      <c r="H26" s="16"/>
      <c r="I26" s="4">
        <f t="shared" si="13"/>
        <v>0</v>
      </c>
      <c r="J26" s="14"/>
      <c r="K26" s="14"/>
      <c r="L26" s="14"/>
      <c r="M26" s="14"/>
      <c r="N26" s="25">
        <f t="shared" si="14"/>
        <v>0</v>
      </c>
      <c r="Q26" s="50"/>
    </row>
    <row r="27" spans="1:17" hidden="1">
      <c r="A27" s="24"/>
      <c r="B27" s="11"/>
      <c r="C27" s="12"/>
      <c r="D27" s="13"/>
      <c r="E27" s="14"/>
      <c r="F27" s="14"/>
      <c r="G27" s="4">
        <f t="shared" si="0"/>
        <v>0</v>
      </c>
      <c r="H27" s="16"/>
      <c r="I27" s="4">
        <f t="shared" si="8"/>
        <v>0</v>
      </c>
      <c r="J27" s="14"/>
      <c r="K27" s="14"/>
      <c r="L27" s="14"/>
      <c r="M27" s="14"/>
      <c r="N27" s="25">
        <f t="shared" si="3"/>
        <v>0</v>
      </c>
      <c r="Q27" s="50"/>
    </row>
    <row r="28" spans="1:17" hidden="1">
      <c r="A28" s="24"/>
      <c r="B28" s="15"/>
      <c r="C28" s="12"/>
      <c r="D28" s="13"/>
      <c r="E28" s="14"/>
      <c r="F28" s="14"/>
      <c r="G28" s="4">
        <f t="shared" si="0"/>
        <v>0</v>
      </c>
      <c r="H28" s="16"/>
      <c r="I28" s="4">
        <f t="shared" si="8"/>
        <v>0</v>
      </c>
      <c r="J28" s="14"/>
      <c r="K28" s="14"/>
      <c r="L28" s="14"/>
      <c r="M28" s="14"/>
      <c r="N28" s="25">
        <f t="shared" si="3"/>
        <v>0</v>
      </c>
      <c r="Q28" s="50"/>
    </row>
    <row r="29" spans="1:17" hidden="1">
      <c r="A29" s="24"/>
      <c r="B29" s="15"/>
      <c r="C29" s="12"/>
      <c r="D29" s="13"/>
      <c r="E29" s="14"/>
      <c r="F29" s="14"/>
      <c r="G29" s="4">
        <f t="shared" si="0"/>
        <v>0</v>
      </c>
      <c r="H29" s="16"/>
      <c r="I29" s="4">
        <f t="shared" si="8"/>
        <v>0</v>
      </c>
      <c r="J29" s="14"/>
      <c r="K29" s="14"/>
      <c r="L29" s="14"/>
      <c r="M29" s="14"/>
      <c r="N29" s="25">
        <f t="shared" si="3"/>
        <v>0</v>
      </c>
      <c r="Q29" s="50"/>
    </row>
    <row r="30" spans="1:17" ht="16.5" hidden="1" customHeight="1" thickBot="1">
      <c r="A30" s="60"/>
      <c r="B30" s="61"/>
      <c r="C30" s="66"/>
      <c r="D30" s="62"/>
      <c r="E30" s="64">
        <f t="shared" ref="E30:N30" si="15">SUM(E24:E29)</f>
        <v>0</v>
      </c>
      <c r="F30" s="64">
        <f t="shared" si="15"/>
        <v>0</v>
      </c>
      <c r="G30" s="64">
        <f t="shared" si="15"/>
        <v>0</v>
      </c>
      <c r="H30" s="74">
        <f t="shared" si="15"/>
        <v>0</v>
      </c>
      <c r="I30" s="64">
        <f t="shared" si="15"/>
        <v>0</v>
      </c>
      <c r="J30" s="64">
        <f t="shared" si="15"/>
        <v>0</v>
      </c>
      <c r="K30" s="63">
        <f t="shared" si="15"/>
        <v>0</v>
      </c>
      <c r="L30" s="63">
        <f t="shared" si="15"/>
        <v>0</v>
      </c>
      <c r="M30" s="63">
        <f t="shared" si="15"/>
        <v>0</v>
      </c>
      <c r="N30" s="65">
        <f t="shared" si="15"/>
        <v>0</v>
      </c>
      <c r="Q30" s="51"/>
    </row>
    <row r="31" spans="1:17" ht="25.5" customHeight="1" thickBot="1">
      <c r="A31" s="68"/>
      <c r="B31" s="69"/>
      <c r="C31" s="70" t="s">
        <v>42</v>
      </c>
      <c r="D31" s="71"/>
      <c r="E31" s="72">
        <f t="shared" ref="E31:N31" si="16">+E14+E22+E30</f>
        <v>88</v>
      </c>
      <c r="F31" s="72">
        <f>G31/E31</f>
        <v>140.38636363636363</v>
      </c>
      <c r="G31" s="72">
        <f t="shared" si="16"/>
        <v>12354</v>
      </c>
      <c r="H31" s="72">
        <f t="shared" si="16"/>
        <v>8.5830000000000002</v>
      </c>
      <c r="I31" s="72">
        <f t="shared" si="16"/>
        <v>12726.225</v>
      </c>
      <c r="J31" s="72">
        <f t="shared" si="16"/>
        <v>13114.5</v>
      </c>
      <c r="K31" s="72">
        <f t="shared" si="16"/>
        <v>0</v>
      </c>
      <c r="L31" s="72">
        <f t="shared" si="16"/>
        <v>0</v>
      </c>
      <c r="M31" s="72">
        <f t="shared" si="16"/>
        <v>-388.27499999999998</v>
      </c>
      <c r="N31" s="73">
        <f t="shared" si="16"/>
        <v>-388.27499999999998</v>
      </c>
      <c r="Q31" s="17"/>
    </row>
    <row r="32" spans="1:17" ht="15.75" thickBot="1">
      <c r="C32" s="17"/>
      <c r="Q32" s="17"/>
    </row>
    <row r="33" spans="3:17" ht="50.25" customHeight="1">
      <c r="C33" s="17"/>
      <c r="D33" s="91" t="str">
        <f>+A3</f>
        <v>Prgm Rule</v>
      </c>
      <c r="E33" s="92" t="str">
        <f>+E3</f>
        <v>Estimated # Record-keepers</v>
      </c>
      <c r="F33" s="92" t="str">
        <f t="shared" ref="F33:N33" si="17">+F3</f>
        <v>Records Per Recordkeeper</v>
      </c>
      <c r="G33" s="92" t="str">
        <f t="shared" si="17"/>
        <v>Total Annual Records</v>
      </c>
      <c r="H33" s="92" t="str">
        <f t="shared" si="17"/>
        <v>Estimated Avg. # of Hours Per Record</v>
      </c>
      <c r="I33" s="92" t="str">
        <f t="shared" si="17"/>
        <v xml:space="preserve">Estimated Total Hours            </v>
      </c>
      <c r="J33" s="92" t="str">
        <f t="shared" si="17"/>
        <v>Current OMB Approved Burden Hrs</v>
      </c>
      <c r="K33" s="92" t="str">
        <f t="shared" si="17"/>
        <v>Due to Authorizing Statute: Public Law 89-642 The Child Nutrition Act of 1966</v>
      </c>
      <c r="L33" s="92" t="str">
        <f t="shared" si="17"/>
        <v>Due to Program Change - SAE Rule</v>
      </c>
      <c r="M33" s="92" t="str">
        <f t="shared" si="17"/>
        <v>Due to an Adjustment</v>
      </c>
      <c r="N33" s="93" t="str">
        <f t="shared" si="17"/>
        <v>Total Difference</v>
      </c>
      <c r="Q33" s="17"/>
    </row>
    <row r="34" spans="3:17">
      <c r="C34" s="17"/>
      <c r="D34" s="99" t="str">
        <f>+Q7</f>
        <v>SAE</v>
      </c>
      <c r="E34" s="179">
        <f>+MAX($E$5:$E$13)</f>
        <v>88</v>
      </c>
      <c r="F34" s="182">
        <v>140</v>
      </c>
      <c r="G34" s="79">
        <f t="shared" ref="G34:G45" si="18">+SUMIF($A$5:$A$30,D34,($G$5:$G$30))</f>
        <v>12354</v>
      </c>
      <c r="H34" s="79">
        <f t="shared" ref="H34:H45" si="19">+SUMIF($A$5:$A$30,D34,($H$5:$H$30))</f>
        <v>8.5830000000000002</v>
      </c>
      <c r="I34" s="79">
        <f t="shared" ref="I34:I45" si="20">+SUMIF($A$5:$A$30,D34,($I$5:$I$30))</f>
        <v>12726.225</v>
      </c>
      <c r="J34" s="79">
        <f>+SUMIF($A$5:$A$30,D34,($J$5:$J$30))</f>
        <v>13114.5</v>
      </c>
      <c r="K34" s="79">
        <f>+SUMIF($A$5:$A$30,D34,($K$5:$K$30))</f>
        <v>0</v>
      </c>
      <c r="L34" s="79">
        <f>+SUMIF($A$5:$A$30,D34,($L$5:$L$30))</f>
        <v>0</v>
      </c>
      <c r="M34" s="79">
        <f>+SUMIF($A$5:$A$30,D34,($M$5:$M$30))</f>
        <v>-388.27499999999998</v>
      </c>
      <c r="N34" s="80">
        <f t="shared" ref="N34:N45" si="21">+SUMIF($A$5:$A$30,D34,($N$5:$N$30))</f>
        <v>-388.27499999999998</v>
      </c>
      <c r="Q34" s="17"/>
    </row>
    <row r="35" spans="3:17">
      <c r="C35" s="17"/>
      <c r="D35" s="99">
        <f t="shared" ref="D35:D39" si="22">+Q8</f>
        <v>0</v>
      </c>
      <c r="E35" s="79">
        <f t="shared" ref="E35:E45" si="23">+SUMIF($A$5:$A$30,D35,($E$5:$E$30))</f>
        <v>0</v>
      </c>
      <c r="F35" s="79">
        <f t="shared" ref="F35:F45" si="24">+SUMIF($A$5:$A$30,D35,($F$5:$F$30))</f>
        <v>0</v>
      </c>
      <c r="G35" s="79">
        <f t="shared" si="18"/>
        <v>0</v>
      </c>
      <c r="H35" s="79">
        <f t="shared" si="19"/>
        <v>0</v>
      </c>
      <c r="I35" s="79">
        <f t="shared" si="20"/>
        <v>0</v>
      </c>
      <c r="J35" s="79">
        <f t="shared" ref="J35:J45" si="25">+SUMIF($A$5:$A$30,D35,($J$5:$J$30))</f>
        <v>0</v>
      </c>
      <c r="K35" s="79"/>
      <c r="L35" s="79"/>
      <c r="M35" s="79"/>
      <c r="N35" s="80">
        <f t="shared" si="21"/>
        <v>0</v>
      </c>
      <c r="Q35" s="17"/>
    </row>
    <row r="36" spans="3:17" hidden="1">
      <c r="C36" s="17"/>
      <c r="D36" s="99">
        <f t="shared" si="22"/>
        <v>0</v>
      </c>
      <c r="E36" s="79">
        <f t="shared" si="23"/>
        <v>0</v>
      </c>
      <c r="F36" s="79">
        <f t="shared" si="24"/>
        <v>0</v>
      </c>
      <c r="G36" s="79">
        <f t="shared" si="18"/>
        <v>0</v>
      </c>
      <c r="H36" s="79">
        <f t="shared" si="19"/>
        <v>0</v>
      </c>
      <c r="I36" s="79">
        <f t="shared" si="20"/>
        <v>0</v>
      </c>
      <c r="J36" s="79">
        <f t="shared" si="25"/>
        <v>0</v>
      </c>
      <c r="K36" s="79"/>
      <c r="L36" s="79"/>
      <c r="M36" s="79"/>
      <c r="N36" s="80">
        <f t="shared" si="21"/>
        <v>0</v>
      </c>
      <c r="Q36" s="17"/>
    </row>
    <row r="37" spans="3:17" hidden="1">
      <c r="C37" s="17"/>
      <c r="D37" s="99">
        <f t="shared" si="22"/>
        <v>0</v>
      </c>
      <c r="E37" s="79">
        <f t="shared" si="23"/>
        <v>0</v>
      </c>
      <c r="F37" s="79">
        <f t="shared" si="24"/>
        <v>0</v>
      </c>
      <c r="G37" s="79">
        <f t="shared" si="18"/>
        <v>0</v>
      </c>
      <c r="H37" s="79">
        <f t="shared" si="19"/>
        <v>0</v>
      </c>
      <c r="I37" s="79">
        <f t="shared" si="20"/>
        <v>0</v>
      </c>
      <c r="J37" s="79">
        <f t="shared" si="25"/>
        <v>0</v>
      </c>
      <c r="K37" s="79"/>
      <c r="L37" s="79"/>
      <c r="M37" s="79"/>
      <c r="N37" s="80">
        <f t="shared" si="21"/>
        <v>0</v>
      </c>
      <c r="P37" s="82"/>
      <c r="Q37" s="17"/>
    </row>
    <row r="38" spans="3:17" hidden="1">
      <c r="C38" s="17"/>
      <c r="D38" s="99">
        <f>+Q11</f>
        <v>0</v>
      </c>
      <c r="E38" s="79">
        <f t="shared" si="23"/>
        <v>0</v>
      </c>
      <c r="F38" s="79">
        <f t="shared" si="24"/>
        <v>0</v>
      </c>
      <c r="G38" s="79">
        <f t="shared" si="18"/>
        <v>0</v>
      </c>
      <c r="H38" s="79">
        <f t="shared" si="19"/>
        <v>0</v>
      </c>
      <c r="I38" s="79">
        <f t="shared" si="20"/>
        <v>0</v>
      </c>
      <c r="J38" s="79">
        <f t="shared" si="25"/>
        <v>0</v>
      </c>
      <c r="K38" s="79"/>
      <c r="L38" s="79"/>
      <c r="M38" s="79"/>
      <c r="N38" s="80">
        <f t="shared" si="21"/>
        <v>0</v>
      </c>
      <c r="Q38" s="17"/>
    </row>
    <row r="39" spans="3:17" hidden="1">
      <c r="C39" s="17"/>
      <c r="D39" s="99">
        <f t="shared" si="22"/>
        <v>0</v>
      </c>
      <c r="E39" s="79">
        <f t="shared" si="23"/>
        <v>0</v>
      </c>
      <c r="F39" s="79">
        <f t="shared" si="24"/>
        <v>0</v>
      </c>
      <c r="G39" s="79">
        <f t="shared" si="18"/>
        <v>0</v>
      </c>
      <c r="H39" s="79">
        <f t="shared" si="19"/>
        <v>0</v>
      </c>
      <c r="I39" s="79">
        <f t="shared" si="20"/>
        <v>0</v>
      </c>
      <c r="J39" s="79">
        <f t="shared" si="25"/>
        <v>0</v>
      </c>
      <c r="K39" s="79"/>
      <c r="L39" s="79"/>
      <c r="M39" s="79"/>
      <c r="N39" s="80">
        <f t="shared" si="21"/>
        <v>0</v>
      </c>
    </row>
    <row r="40" spans="3:17" hidden="1">
      <c r="D40" s="99">
        <f>+Q13</f>
        <v>0</v>
      </c>
      <c r="E40" s="79">
        <f t="shared" si="23"/>
        <v>0</v>
      </c>
      <c r="F40" s="79">
        <f t="shared" si="24"/>
        <v>0</v>
      </c>
      <c r="G40" s="79">
        <f t="shared" si="18"/>
        <v>0</v>
      </c>
      <c r="H40" s="79">
        <f t="shared" si="19"/>
        <v>0</v>
      </c>
      <c r="I40" s="79">
        <f t="shared" si="20"/>
        <v>0</v>
      </c>
      <c r="J40" s="79">
        <f t="shared" si="25"/>
        <v>0</v>
      </c>
      <c r="K40" s="79"/>
      <c r="L40" s="79"/>
      <c r="M40" s="79"/>
      <c r="N40" s="80">
        <f t="shared" si="21"/>
        <v>0</v>
      </c>
    </row>
    <row r="41" spans="3:17" hidden="1">
      <c r="D41" s="99">
        <f>+Q14</f>
        <v>0</v>
      </c>
      <c r="E41" s="79">
        <f t="shared" si="23"/>
        <v>0</v>
      </c>
      <c r="F41" s="79">
        <f t="shared" si="24"/>
        <v>0</v>
      </c>
      <c r="G41" s="79">
        <f t="shared" si="18"/>
        <v>0</v>
      </c>
      <c r="H41" s="79">
        <f t="shared" si="19"/>
        <v>0</v>
      </c>
      <c r="I41" s="79">
        <f t="shared" si="20"/>
        <v>0</v>
      </c>
      <c r="J41" s="79">
        <f t="shared" si="25"/>
        <v>0</v>
      </c>
      <c r="K41" s="79"/>
      <c r="L41" s="79"/>
      <c r="M41" s="79"/>
      <c r="N41" s="80">
        <f t="shared" si="21"/>
        <v>0</v>
      </c>
    </row>
    <row r="42" spans="3:17" hidden="1">
      <c r="D42" s="99">
        <f>+Q15</f>
        <v>0</v>
      </c>
      <c r="E42" s="79">
        <f t="shared" si="23"/>
        <v>0</v>
      </c>
      <c r="F42" s="79">
        <f t="shared" si="24"/>
        <v>0</v>
      </c>
      <c r="G42" s="79">
        <f t="shared" si="18"/>
        <v>0</v>
      </c>
      <c r="H42" s="79">
        <f t="shared" si="19"/>
        <v>0</v>
      </c>
      <c r="I42" s="79">
        <f t="shared" si="20"/>
        <v>0</v>
      </c>
      <c r="J42" s="79">
        <f t="shared" si="25"/>
        <v>0</v>
      </c>
      <c r="K42" s="79"/>
      <c r="L42" s="79"/>
      <c r="M42" s="79"/>
      <c r="N42" s="80">
        <f t="shared" si="21"/>
        <v>0</v>
      </c>
    </row>
    <row r="43" spans="3:17" hidden="1">
      <c r="D43" s="99" t="e">
        <f>+#REF!</f>
        <v>#REF!</v>
      </c>
      <c r="E43" s="79">
        <f t="shared" si="23"/>
        <v>0</v>
      </c>
      <c r="F43" s="79">
        <f t="shared" si="24"/>
        <v>0</v>
      </c>
      <c r="G43" s="79">
        <f t="shared" si="18"/>
        <v>0</v>
      </c>
      <c r="H43" s="79">
        <f t="shared" si="19"/>
        <v>0</v>
      </c>
      <c r="I43" s="79">
        <f t="shared" si="20"/>
        <v>0</v>
      </c>
      <c r="J43" s="79">
        <f t="shared" si="25"/>
        <v>0</v>
      </c>
      <c r="K43" s="79"/>
      <c r="L43" s="79"/>
      <c r="M43" s="79"/>
      <c r="N43" s="80">
        <f t="shared" si="21"/>
        <v>0</v>
      </c>
    </row>
    <row r="44" spans="3:17" hidden="1">
      <c r="D44" s="99" t="e">
        <f>+#REF!</f>
        <v>#REF!</v>
      </c>
      <c r="E44" s="79">
        <f t="shared" si="23"/>
        <v>0</v>
      </c>
      <c r="F44" s="79">
        <f t="shared" si="24"/>
        <v>0</v>
      </c>
      <c r="G44" s="79">
        <f t="shared" si="18"/>
        <v>0</v>
      </c>
      <c r="H44" s="79">
        <f t="shared" si="19"/>
        <v>0</v>
      </c>
      <c r="I44" s="79">
        <f t="shared" si="20"/>
        <v>0</v>
      </c>
      <c r="J44" s="79">
        <f t="shared" si="25"/>
        <v>0</v>
      </c>
      <c r="K44" s="79"/>
      <c r="L44" s="79"/>
      <c r="M44" s="79"/>
      <c r="N44" s="80">
        <f t="shared" si="21"/>
        <v>0</v>
      </c>
    </row>
    <row r="45" spans="3:17" hidden="1">
      <c r="D45" s="99">
        <f t="shared" ref="D45" si="26">+Q16</f>
        <v>0</v>
      </c>
      <c r="E45" s="79">
        <f t="shared" si="23"/>
        <v>0</v>
      </c>
      <c r="F45" s="79">
        <f t="shared" si="24"/>
        <v>0</v>
      </c>
      <c r="G45" s="79">
        <f t="shared" si="18"/>
        <v>0</v>
      </c>
      <c r="H45" s="79">
        <f t="shared" si="19"/>
        <v>0</v>
      </c>
      <c r="I45" s="79">
        <f t="shared" si="20"/>
        <v>0</v>
      </c>
      <c r="J45" s="79">
        <f t="shared" si="25"/>
        <v>0</v>
      </c>
      <c r="K45" s="79"/>
      <c r="L45" s="79"/>
      <c r="M45" s="79"/>
      <c r="N45" s="80">
        <f t="shared" si="21"/>
        <v>0</v>
      </c>
    </row>
    <row r="46" spans="3:17">
      <c r="D46" s="100" t="s">
        <v>36</v>
      </c>
      <c r="E46" s="81">
        <f>SUM(E34:E45)</f>
        <v>88</v>
      </c>
      <c r="F46" s="75">
        <f t="shared" ref="F46:N46" si="27">SUM(F34:F45)</f>
        <v>140</v>
      </c>
      <c r="G46" s="75">
        <f t="shared" si="27"/>
        <v>12354</v>
      </c>
      <c r="H46" s="75">
        <f t="shared" si="27"/>
        <v>8.5830000000000002</v>
      </c>
      <c r="I46" s="75">
        <f t="shared" si="27"/>
        <v>12726.225</v>
      </c>
      <c r="J46" s="75">
        <f t="shared" si="27"/>
        <v>13114.5</v>
      </c>
      <c r="K46" s="75">
        <f t="shared" si="27"/>
        <v>0</v>
      </c>
      <c r="L46" s="75">
        <f t="shared" si="27"/>
        <v>0</v>
      </c>
      <c r="M46" s="75">
        <f t="shared" si="27"/>
        <v>-388.27499999999998</v>
      </c>
      <c r="N46" s="75">
        <f t="shared" si="27"/>
        <v>-388.27499999999998</v>
      </c>
    </row>
  </sheetData>
  <sheetProtection selectLockedCells="1"/>
  <autoFilter ref="A3:N31"/>
  <dataConsolidate/>
  <mergeCells count="7">
    <mergeCell ref="A1:N1"/>
    <mergeCell ref="A4:N4"/>
    <mergeCell ref="A15:N15"/>
    <mergeCell ref="A23:N23"/>
    <mergeCell ref="B5:B6"/>
    <mergeCell ref="C5:C6"/>
    <mergeCell ref="D5:D6"/>
  </mergeCells>
  <dataValidations count="1">
    <dataValidation type="list" allowBlank="1" showInputMessage="1" showErrorMessage="1" sqref="A24:A30 A16:A22 A5:A14">
      <formula1>$Q$7:$Q$23</formula1>
    </dataValidation>
  </dataValidations>
  <printOptions horizontalCentered="1"/>
  <pageMargins left="0.7" right="0.7" top="0.75" bottom="0.75" header="0.3" footer="0.3"/>
  <pageSetup scale="54" orientation="landscape" r:id="rId1"/>
  <headerFooter>
    <oddHeader>&amp;COMB Control #0584-0067 
&amp;"-,Bold"&amp;12Food and Nutrition Service 7 CFR Part 235, State Administrative Expense Funds Regulations 
&amp;"-,Regular"&amp;11Form Numbers FNS-74, FNS-525, FNS-777, FNS 10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47"/>
  <sheetViews>
    <sheetView tabSelected="1" zoomScaleNormal="100" workbookViewId="0">
      <pane xSplit="15" ySplit="4" topLeftCell="AK5" activePane="bottomRight" state="frozen"/>
      <selection pane="topRight" activeCell="R1" sqref="R1"/>
      <selection pane="bottomLeft" activeCell="A5" sqref="A5"/>
      <selection pane="bottomRight" activeCell="C10" sqref="C10"/>
    </sheetView>
  </sheetViews>
  <sheetFormatPr defaultRowHeight="15" outlineLevelCol="1"/>
  <cols>
    <col min="1" max="1" width="17.28515625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>
      <c r="A1" s="184" t="s">
        <v>32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</row>
    <row r="2" spans="1:17" ht="24" customHeight="1" thickBot="1">
      <c r="A2" s="19"/>
      <c r="B2" s="20"/>
      <c r="C2" s="20"/>
      <c r="D2" s="21"/>
      <c r="E2" s="22" t="s">
        <v>14</v>
      </c>
      <c r="F2" s="22" t="s">
        <v>15</v>
      </c>
      <c r="G2" s="22" t="s">
        <v>16</v>
      </c>
      <c r="H2" s="22" t="s">
        <v>17</v>
      </c>
      <c r="I2" s="22" t="s">
        <v>18</v>
      </c>
      <c r="J2" s="22" t="s">
        <v>19</v>
      </c>
      <c r="K2" s="22"/>
      <c r="L2" s="22"/>
      <c r="M2" s="22"/>
      <c r="N2" s="23" t="s">
        <v>20</v>
      </c>
      <c r="O2" s="3"/>
      <c r="P2" s="2"/>
    </row>
    <row r="3" spans="1:17" ht="102.75" thickBot="1">
      <c r="A3" s="26" t="s">
        <v>0</v>
      </c>
      <c r="B3" s="27" t="s">
        <v>1</v>
      </c>
      <c r="C3" s="27" t="s">
        <v>2</v>
      </c>
      <c r="D3" s="27" t="s">
        <v>3</v>
      </c>
      <c r="E3" s="27" t="s">
        <v>22</v>
      </c>
      <c r="F3" s="27" t="s">
        <v>28</v>
      </c>
      <c r="G3" s="27" t="s">
        <v>6</v>
      </c>
      <c r="H3" s="27" t="s">
        <v>25</v>
      </c>
      <c r="I3" s="27" t="s">
        <v>8</v>
      </c>
      <c r="J3" s="27" t="s">
        <v>43</v>
      </c>
      <c r="K3" s="27" t="s">
        <v>69</v>
      </c>
      <c r="L3" s="27" t="s">
        <v>58</v>
      </c>
      <c r="M3" s="27" t="s">
        <v>9</v>
      </c>
      <c r="N3" s="28" t="s">
        <v>10</v>
      </c>
      <c r="O3" s="18" t="s">
        <v>11</v>
      </c>
      <c r="P3" s="1"/>
      <c r="Q3" s="49" t="s">
        <v>27</v>
      </c>
    </row>
    <row r="4" spans="1:17" ht="19.5" thickBot="1">
      <c r="A4" s="187" t="s">
        <v>35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9"/>
      <c r="O4" s="59"/>
      <c r="P4" s="1"/>
      <c r="Q4" s="49"/>
    </row>
    <row r="5" spans="1:17" ht="14.25" customHeight="1">
      <c r="A5" s="145" t="s">
        <v>59</v>
      </c>
      <c r="B5" s="190" t="s">
        <v>49</v>
      </c>
      <c r="C5" s="194" t="s">
        <v>92</v>
      </c>
      <c r="D5" s="126"/>
      <c r="E5" s="131">
        <v>56</v>
      </c>
      <c r="F5" s="122">
        <v>1</v>
      </c>
      <c r="G5" s="116">
        <f t="shared" ref="G5:G30" si="0">+E5*F5</f>
        <v>56</v>
      </c>
      <c r="H5" s="132">
        <v>1</v>
      </c>
      <c r="I5" s="116">
        <f>+G5*H5</f>
        <v>56</v>
      </c>
      <c r="J5" s="133">
        <v>57</v>
      </c>
      <c r="K5" s="117"/>
      <c r="L5" s="134"/>
      <c r="M5" s="176">
        <f t="shared" ref="M5:M14" si="1">I5-J5</f>
        <v>-1</v>
      </c>
      <c r="N5" s="129">
        <f t="shared" ref="N5:N30" si="2">+I5-J5</f>
        <v>-1</v>
      </c>
      <c r="Q5" s="49"/>
    </row>
    <row r="6" spans="1:17" ht="14.25" customHeight="1">
      <c r="A6" s="145" t="s">
        <v>59</v>
      </c>
      <c r="B6" s="191"/>
      <c r="C6" s="195"/>
      <c r="D6" s="126"/>
      <c r="E6" s="131"/>
      <c r="F6" s="122"/>
      <c r="G6" s="116"/>
      <c r="H6" s="122"/>
      <c r="I6" s="116"/>
      <c r="J6" s="133"/>
      <c r="K6" s="117"/>
      <c r="L6" s="134"/>
      <c r="M6" s="176">
        <f t="shared" si="1"/>
        <v>0</v>
      </c>
      <c r="N6" s="129">
        <f t="shared" si="2"/>
        <v>0</v>
      </c>
      <c r="Q6" s="110"/>
    </row>
    <row r="7" spans="1:17">
      <c r="A7" s="111" t="s">
        <v>59</v>
      </c>
      <c r="B7" s="112" t="s">
        <v>50</v>
      </c>
      <c r="C7" s="135" t="s">
        <v>53</v>
      </c>
      <c r="D7" s="126"/>
      <c r="E7" s="136">
        <v>30</v>
      </c>
      <c r="F7" s="137">
        <v>1</v>
      </c>
      <c r="G7" s="116">
        <f t="shared" si="0"/>
        <v>30</v>
      </c>
      <c r="H7" s="132">
        <v>8</v>
      </c>
      <c r="I7" s="116">
        <f>+G7*H7</f>
        <v>240</v>
      </c>
      <c r="J7" s="133">
        <v>240</v>
      </c>
      <c r="K7" s="117"/>
      <c r="L7" s="134"/>
      <c r="M7" s="176">
        <f t="shared" si="1"/>
        <v>0</v>
      </c>
      <c r="N7" s="129">
        <f t="shared" si="2"/>
        <v>0</v>
      </c>
      <c r="Q7" s="52" t="s">
        <v>59</v>
      </c>
    </row>
    <row r="8" spans="1:17">
      <c r="A8" s="145" t="s">
        <v>59</v>
      </c>
      <c r="B8" s="190" t="s">
        <v>51</v>
      </c>
      <c r="C8" s="194" t="s">
        <v>68</v>
      </c>
      <c r="D8" s="196" t="s">
        <v>55</v>
      </c>
      <c r="E8" s="131">
        <v>23</v>
      </c>
      <c r="F8" s="122">
        <v>1</v>
      </c>
      <c r="G8" s="116">
        <f t="shared" si="0"/>
        <v>23</v>
      </c>
      <c r="H8" s="132">
        <v>12</v>
      </c>
      <c r="I8" s="116">
        <f>+G8*H8</f>
        <v>276</v>
      </c>
      <c r="J8" s="133">
        <v>276</v>
      </c>
      <c r="K8" s="117"/>
      <c r="L8" s="138"/>
      <c r="M8" s="176">
        <f t="shared" si="1"/>
        <v>0</v>
      </c>
      <c r="N8" s="129">
        <f t="shared" si="2"/>
        <v>0</v>
      </c>
      <c r="Q8" s="67"/>
    </row>
    <row r="9" spans="1:17">
      <c r="A9" s="145" t="s">
        <v>59</v>
      </c>
      <c r="B9" s="191"/>
      <c r="C9" s="195"/>
      <c r="D9" s="197"/>
      <c r="E9" s="139">
        <v>65</v>
      </c>
      <c r="F9" s="140">
        <v>1</v>
      </c>
      <c r="G9" s="116">
        <f t="shared" si="0"/>
        <v>65</v>
      </c>
      <c r="H9" s="132">
        <v>0.5</v>
      </c>
      <c r="I9" s="177">
        <f>+G9*H9</f>
        <v>32.5</v>
      </c>
      <c r="J9" s="141">
        <v>32.5</v>
      </c>
      <c r="K9" s="117"/>
      <c r="L9" s="142"/>
      <c r="M9" s="176">
        <f t="shared" si="1"/>
        <v>0</v>
      </c>
      <c r="N9" s="129">
        <f t="shared" si="2"/>
        <v>0</v>
      </c>
      <c r="Q9" s="67"/>
    </row>
    <row r="10" spans="1:17" ht="28.5">
      <c r="A10" s="111" t="s">
        <v>59</v>
      </c>
      <c r="B10" s="112" t="s">
        <v>49</v>
      </c>
      <c r="C10" s="113" t="s">
        <v>94</v>
      </c>
      <c r="D10" s="143" t="s">
        <v>56</v>
      </c>
      <c r="E10" s="115">
        <v>88</v>
      </c>
      <c r="F10" s="140">
        <v>4</v>
      </c>
      <c r="G10" s="116">
        <f t="shared" si="0"/>
        <v>352</v>
      </c>
      <c r="H10" s="132">
        <v>0.5</v>
      </c>
      <c r="I10" s="116">
        <f>+G10*H10</f>
        <v>176</v>
      </c>
      <c r="J10" s="141">
        <v>1044</v>
      </c>
      <c r="K10" s="117"/>
      <c r="L10" s="142"/>
      <c r="M10" s="176">
        <f t="shared" si="1"/>
        <v>-868</v>
      </c>
      <c r="N10" s="129">
        <f t="shared" si="2"/>
        <v>-868</v>
      </c>
      <c r="Q10" s="52"/>
    </row>
    <row r="11" spans="1:17">
      <c r="A11" s="111" t="s">
        <v>59</v>
      </c>
      <c r="B11" s="112" t="s">
        <v>52</v>
      </c>
      <c r="C11" s="144" t="s">
        <v>54</v>
      </c>
      <c r="D11" s="143" t="s">
        <v>57</v>
      </c>
      <c r="E11" s="139">
        <v>75</v>
      </c>
      <c r="F11" s="140">
        <v>1</v>
      </c>
      <c r="G11" s="116">
        <f t="shared" si="0"/>
        <v>75</v>
      </c>
      <c r="H11" s="132">
        <v>0.25</v>
      </c>
      <c r="I11" s="116">
        <v>18.75</v>
      </c>
      <c r="J11" s="178">
        <v>18.75</v>
      </c>
      <c r="K11" s="127"/>
      <c r="L11" s="127"/>
      <c r="M11" s="176">
        <f t="shared" si="1"/>
        <v>0</v>
      </c>
      <c r="N11" s="129">
        <f t="shared" si="2"/>
        <v>0</v>
      </c>
      <c r="Q11" s="50"/>
    </row>
    <row r="12" spans="1:17" s="217" customFormat="1">
      <c r="A12" s="208"/>
      <c r="B12" s="209"/>
      <c r="C12" s="210"/>
      <c r="D12" s="211"/>
      <c r="E12" s="212"/>
      <c r="F12" s="212"/>
      <c r="G12" s="213">
        <f t="shared" si="0"/>
        <v>0</v>
      </c>
      <c r="H12" s="214"/>
      <c r="I12" s="213">
        <f t="shared" ref="I12:I14" si="3">+G12*H12</f>
        <v>0</v>
      </c>
      <c r="J12" s="212"/>
      <c r="K12" s="212"/>
      <c r="L12" s="212"/>
      <c r="M12" s="215">
        <f t="shared" si="1"/>
        <v>0</v>
      </c>
      <c r="N12" s="216">
        <f t="shared" si="2"/>
        <v>0</v>
      </c>
      <c r="Q12" s="218"/>
    </row>
    <row r="13" spans="1:17">
      <c r="A13" s="111"/>
      <c r="B13" s="124"/>
      <c r="C13" s="125"/>
      <c r="D13" s="126"/>
      <c r="E13" s="127"/>
      <c r="F13" s="127"/>
      <c r="G13" s="116">
        <f t="shared" si="0"/>
        <v>0</v>
      </c>
      <c r="H13" s="128"/>
      <c r="I13" s="116">
        <f t="shared" si="3"/>
        <v>0</v>
      </c>
      <c r="J13" s="127"/>
      <c r="K13" s="127"/>
      <c r="L13" s="127"/>
      <c r="M13" s="176">
        <f t="shared" si="1"/>
        <v>0</v>
      </c>
      <c r="N13" s="129">
        <f t="shared" si="2"/>
        <v>0</v>
      </c>
      <c r="Q13" s="50"/>
    </row>
    <row r="14" spans="1:17">
      <c r="A14" s="111"/>
      <c r="B14" s="124"/>
      <c r="C14" s="125"/>
      <c r="D14" s="126"/>
      <c r="E14" s="127"/>
      <c r="F14" s="127"/>
      <c r="G14" s="116">
        <f t="shared" si="0"/>
        <v>0</v>
      </c>
      <c r="H14" s="128"/>
      <c r="I14" s="116">
        <f t="shared" si="3"/>
        <v>0</v>
      </c>
      <c r="J14" s="127"/>
      <c r="K14" s="127"/>
      <c r="L14" s="127"/>
      <c r="M14" s="176">
        <f t="shared" si="1"/>
        <v>0</v>
      </c>
      <c r="N14" s="129">
        <f t="shared" si="2"/>
        <v>0</v>
      </c>
      <c r="Q14" s="50"/>
    </row>
    <row r="15" spans="1:17" ht="15.75">
      <c r="A15" s="83"/>
      <c r="B15" s="84"/>
      <c r="C15" s="85" t="s">
        <v>34</v>
      </c>
      <c r="D15" s="86"/>
      <c r="E15" s="87">
        <f>MAX(E7:E14)</f>
        <v>88</v>
      </c>
      <c r="F15" s="87">
        <f>SUM(F5:F14)</f>
        <v>9</v>
      </c>
      <c r="G15" s="87">
        <f t="shared" ref="G15:M15" si="4">SUM(G5:G14)</f>
        <v>601</v>
      </c>
      <c r="H15" s="87">
        <f t="shared" si="4"/>
        <v>22.25</v>
      </c>
      <c r="I15" s="87">
        <f t="shared" si="4"/>
        <v>799.25</v>
      </c>
      <c r="J15" s="87">
        <f t="shared" si="4"/>
        <v>1668.25</v>
      </c>
      <c r="K15" s="87">
        <f t="shared" si="4"/>
        <v>0</v>
      </c>
      <c r="L15" s="87">
        <f t="shared" si="4"/>
        <v>0</v>
      </c>
      <c r="M15" s="87">
        <f t="shared" si="4"/>
        <v>-869</v>
      </c>
      <c r="N15" s="88">
        <f>SUM(N5:N14)</f>
        <v>-869</v>
      </c>
      <c r="Q15" s="50"/>
    </row>
    <row r="16" spans="1:17" ht="18.75" hidden="1" customHeight="1">
      <c r="A16" s="187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59"/>
      <c r="P16" s="1"/>
      <c r="Q16" s="50"/>
    </row>
    <row r="17" spans="1:17" hidden="1">
      <c r="A17" s="24"/>
      <c r="B17" s="15"/>
      <c r="C17" s="12"/>
      <c r="D17" s="13"/>
      <c r="E17" s="14"/>
      <c r="F17" s="14"/>
      <c r="G17" s="4">
        <f t="shared" si="0"/>
        <v>0</v>
      </c>
      <c r="H17" s="16"/>
      <c r="I17" s="4">
        <f t="shared" ref="I17:I30" si="5">+G17*H17</f>
        <v>0</v>
      </c>
      <c r="J17" s="14"/>
      <c r="K17" s="14"/>
      <c r="L17" s="14"/>
      <c r="M17" s="14"/>
      <c r="N17" s="25">
        <f t="shared" si="2"/>
        <v>0</v>
      </c>
      <c r="Q17" s="50"/>
    </row>
    <row r="18" spans="1:17" hidden="1">
      <c r="A18" s="24"/>
      <c r="B18" s="15"/>
      <c r="C18" s="12"/>
      <c r="D18" s="13"/>
      <c r="E18" s="14"/>
      <c r="F18" s="14"/>
      <c r="G18" s="4">
        <f t="shared" si="0"/>
        <v>0</v>
      </c>
      <c r="H18" s="16"/>
      <c r="I18" s="4">
        <f t="shared" si="5"/>
        <v>0</v>
      </c>
      <c r="J18" s="14"/>
      <c r="K18" s="14"/>
      <c r="L18" s="14"/>
      <c r="M18" s="14"/>
      <c r="N18" s="25">
        <f t="shared" si="2"/>
        <v>0</v>
      </c>
      <c r="Q18" s="50"/>
    </row>
    <row r="19" spans="1:17" hidden="1">
      <c r="A19" s="24"/>
      <c r="B19" s="15"/>
      <c r="C19" s="12"/>
      <c r="D19" s="13"/>
      <c r="E19" s="14"/>
      <c r="F19" s="14"/>
      <c r="G19" s="4">
        <f t="shared" si="0"/>
        <v>0</v>
      </c>
      <c r="H19" s="16"/>
      <c r="I19" s="4">
        <f t="shared" si="5"/>
        <v>0</v>
      </c>
      <c r="J19" s="14"/>
      <c r="K19" s="14"/>
      <c r="L19" s="14"/>
      <c r="M19" s="14"/>
      <c r="N19" s="25">
        <f t="shared" si="2"/>
        <v>0</v>
      </c>
      <c r="Q19" s="50"/>
    </row>
    <row r="20" spans="1:17" hidden="1">
      <c r="A20" s="24"/>
      <c r="B20" s="15"/>
      <c r="C20" s="12"/>
      <c r="D20" s="13"/>
      <c r="E20" s="14"/>
      <c r="F20" s="14"/>
      <c r="G20" s="4">
        <f t="shared" si="0"/>
        <v>0</v>
      </c>
      <c r="H20" s="16"/>
      <c r="I20" s="4">
        <f t="shared" si="5"/>
        <v>0</v>
      </c>
      <c r="J20" s="14"/>
      <c r="K20" s="14"/>
      <c r="L20" s="14"/>
      <c r="M20" s="14"/>
      <c r="N20" s="25">
        <f t="shared" si="2"/>
        <v>0</v>
      </c>
      <c r="Q20" s="50"/>
    </row>
    <row r="21" spans="1:17" hidden="1">
      <c r="A21" s="24"/>
      <c r="B21" s="11"/>
      <c r="C21" s="12"/>
      <c r="D21" s="13"/>
      <c r="E21" s="14"/>
      <c r="F21" s="14"/>
      <c r="G21" s="4">
        <f t="shared" si="0"/>
        <v>0</v>
      </c>
      <c r="H21" s="16"/>
      <c r="I21" s="4">
        <f t="shared" si="5"/>
        <v>0</v>
      </c>
      <c r="J21" s="14"/>
      <c r="K21" s="14"/>
      <c r="L21" s="14"/>
      <c r="M21" s="14"/>
      <c r="N21" s="25">
        <f t="shared" si="2"/>
        <v>0</v>
      </c>
      <c r="Q21" s="50"/>
    </row>
    <row r="22" spans="1:17" hidden="1">
      <c r="A22" s="24"/>
      <c r="B22" s="15"/>
      <c r="C22" s="12"/>
      <c r="D22" s="13"/>
      <c r="E22" s="14"/>
      <c r="F22" s="14"/>
      <c r="G22" s="4">
        <f t="shared" si="0"/>
        <v>0</v>
      </c>
      <c r="H22" s="16"/>
      <c r="I22" s="4">
        <f t="shared" si="5"/>
        <v>0</v>
      </c>
      <c r="J22" s="14"/>
      <c r="K22" s="14"/>
      <c r="L22" s="14"/>
      <c r="M22" s="14"/>
      <c r="N22" s="25">
        <f t="shared" si="2"/>
        <v>0</v>
      </c>
      <c r="Q22" s="50"/>
    </row>
    <row r="23" spans="1:17" ht="15.75" hidden="1">
      <c r="A23" s="83"/>
      <c r="B23" s="84"/>
      <c r="C23" s="85"/>
      <c r="D23" s="86"/>
      <c r="E23" s="87">
        <f t="shared" ref="E23:N23" si="6">SUM(E17:E22)</f>
        <v>0</v>
      </c>
      <c r="F23" s="87">
        <f t="shared" si="6"/>
        <v>0</v>
      </c>
      <c r="G23" s="87">
        <f t="shared" si="6"/>
        <v>0</v>
      </c>
      <c r="H23" s="89">
        <f t="shared" si="6"/>
        <v>0</v>
      </c>
      <c r="I23" s="87">
        <f t="shared" si="6"/>
        <v>0</v>
      </c>
      <c r="J23" s="87">
        <f t="shared" si="6"/>
        <v>0</v>
      </c>
      <c r="K23" s="90">
        <f t="shared" si="6"/>
        <v>0</v>
      </c>
      <c r="L23" s="90">
        <f t="shared" si="6"/>
        <v>0</v>
      </c>
      <c r="M23" s="90">
        <f t="shared" si="6"/>
        <v>0</v>
      </c>
      <c r="N23" s="88">
        <f t="shared" si="6"/>
        <v>0</v>
      </c>
      <c r="Q23" s="50"/>
    </row>
    <row r="24" spans="1:17" ht="18.75" hidden="1">
      <c r="A24" s="187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9"/>
      <c r="O24" s="59"/>
      <c r="P24" s="1"/>
      <c r="Q24" s="50"/>
    </row>
    <row r="25" spans="1:17" hidden="1">
      <c r="A25" s="24"/>
      <c r="B25" s="15"/>
      <c r="C25" s="12"/>
      <c r="D25" s="13"/>
      <c r="E25" s="14"/>
      <c r="F25" s="14"/>
      <c r="G25" s="4">
        <f t="shared" si="0"/>
        <v>0</v>
      </c>
      <c r="H25" s="16"/>
      <c r="I25" s="4">
        <f t="shared" si="5"/>
        <v>0</v>
      </c>
      <c r="J25" s="14"/>
      <c r="K25" s="14"/>
      <c r="L25" s="14"/>
      <c r="M25" s="14"/>
      <c r="N25" s="25">
        <f t="shared" si="2"/>
        <v>0</v>
      </c>
      <c r="Q25" s="50"/>
    </row>
    <row r="26" spans="1:17" hidden="1">
      <c r="A26" s="24"/>
      <c r="B26" s="15"/>
      <c r="C26" s="12"/>
      <c r="D26" s="13"/>
      <c r="E26" s="14"/>
      <c r="F26" s="14"/>
      <c r="G26" s="4">
        <f t="shared" si="0"/>
        <v>0</v>
      </c>
      <c r="H26" s="16"/>
      <c r="I26" s="4">
        <f t="shared" si="5"/>
        <v>0</v>
      </c>
      <c r="J26" s="14"/>
      <c r="K26" s="14"/>
      <c r="L26" s="14"/>
      <c r="M26" s="14"/>
      <c r="N26" s="25">
        <f t="shared" si="2"/>
        <v>0</v>
      </c>
      <c r="Q26" s="50"/>
    </row>
    <row r="27" spans="1:17" hidden="1">
      <c r="A27" s="24"/>
      <c r="B27" s="15"/>
      <c r="C27" s="12"/>
      <c r="D27" s="13"/>
      <c r="E27" s="14"/>
      <c r="F27" s="14"/>
      <c r="G27" s="4">
        <f t="shared" si="0"/>
        <v>0</v>
      </c>
      <c r="H27" s="16"/>
      <c r="I27" s="4">
        <f t="shared" si="5"/>
        <v>0</v>
      </c>
      <c r="J27" s="14"/>
      <c r="K27" s="14"/>
      <c r="L27" s="14"/>
      <c r="M27" s="14"/>
      <c r="N27" s="25">
        <f t="shared" si="2"/>
        <v>0</v>
      </c>
      <c r="Q27" s="50"/>
    </row>
    <row r="28" spans="1:17" hidden="1">
      <c r="A28" s="24"/>
      <c r="B28" s="11"/>
      <c r="C28" s="12"/>
      <c r="D28" s="13"/>
      <c r="E28" s="14"/>
      <c r="F28" s="14"/>
      <c r="G28" s="4">
        <f t="shared" si="0"/>
        <v>0</v>
      </c>
      <c r="H28" s="16"/>
      <c r="I28" s="4">
        <f t="shared" si="5"/>
        <v>0</v>
      </c>
      <c r="J28" s="14"/>
      <c r="K28" s="14"/>
      <c r="L28" s="14"/>
      <c r="M28" s="14"/>
      <c r="N28" s="25">
        <f t="shared" si="2"/>
        <v>0</v>
      </c>
      <c r="Q28" s="50"/>
    </row>
    <row r="29" spans="1:17" hidden="1">
      <c r="A29" s="24"/>
      <c r="B29" s="15"/>
      <c r="C29" s="12"/>
      <c r="D29" s="13"/>
      <c r="E29" s="14"/>
      <c r="F29" s="14"/>
      <c r="G29" s="4">
        <f t="shared" si="0"/>
        <v>0</v>
      </c>
      <c r="H29" s="16"/>
      <c r="I29" s="4">
        <f t="shared" si="5"/>
        <v>0</v>
      </c>
      <c r="J29" s="14"/>
      <c r="K29" s="14"/>
      <c r="L29" s="14"/>
      <c r="M29" s="14"/>
      <c r="N29" s="25">
        <f t="shared" si="2"/>
        <v>0</v>
      </c>
      <c r="Q29" s="50"/>
    </row>
    <row r="30" spans="1:17" hidden="1">
      <c r="A30" s="24"/>
      <c r="B30" s="15"/>
      <c r="C30" s="12"/>
      <c r="D30" s="13"/>
      <c r="E30" s="14"/>
      <c r="F30" s="14"/>
      <c r="G30" s="4">
        <f t="shared" si="0"/>
        <v>0</v>
      </c>
      <c r="H30" s="16"/>
      <c r="I30" s="4">
        <f t="shared" si="5"/>
        <v>0</v>
      </c>
      <c r="J30" s="14"/>
      <c r="K30" s="14"/>
      <c r="L30" s="14"/>
      <c r="M30" s="14"/>
      <c r="N30" s="25">
        <f t="shared" si="2"/>
        <v>0</v>
      </c>
      <c r="Q30" s="50"/>
    </row>
    <row r="31" spans="1:17" ht="16.5" hidden="1" thickBot="1">
      <c r="A31" s="83"/>
      <c r="B31" s="84"/>
      <c r="C31" s="85"/>
      <c r="D31" s="86"/>
      <c r="E31" s="87">
        <f t="shared" ref="E31:N31" si="7">SUM(E25:E30)</f>
        <v>0</v>
      </c>
      <c r="F31" s="87">
        <f t="shared" si="7"/>
        <v>0</v>
      </c>
      <c r="G31" s="87">
        <f t="shared" si="7"/>
        <v>0</v>
      </c>
      <c r="H31" s="89">
        <f t="shared" si="7"/>
        <v>0</v>
      </c>
      <c r="I31" s="87">
        <f t="shared" si="7"/>
        <v>0</v>
      </c>
      <c r="J31" s="87">
        <f t="shared" si="7"/>
        <v>0</v>
      </c>
      <c r="K31" s="90">
        <f t="shared" si="7"/>
        <v>0</v>
      </c>
      <c r="L31" s="90">
        <f t="shared" si="7"/>
        <v>0</v>
      </c>
      <c r="M31" s="90">
        <f t="shared" si="7"/>
        <v>0</v>
      </c>
      <c r="N31" s="88">
        <f t="shared" si="7"/>
        <v>0</v>
      </c>
      <c r="Q31" s="51"/>
    </row>
    <row r="32" spans="1:17" ht="25.5" customHeight="1" thickBot="1">
      <c r="A32" s="68"/>
      <c r="B32" s="69"/>
      <c r="C32" s="70" t="s">
        <v>41</v>
      </c>
      <c r="D32" s="71"/>
      <c r="E32" s="72">
        <f t="shared" ref="E32:N32" si="8">+E15+E23+E31</f>
        <v>88</v>
      </c>
      <c r="F32" s="72">
        <f>G32/E32</f>
        <v>6.8295454545454541</v>
      </c>
      <c r="G32" s="72">
        <f t="shared" si="8"/>
        <v>601</v>
      </c>
      <c r="H32" s="72">
        <f t="shared" si="8"/>
        <v>22.25</v>
      </c>
      <c r="I32" s="72">
        <f t="shared" si="8"/>
        <v>799.25</v>
      </c>
      <c r="J32" s="72">
        <f t="shared" si="8"/>
        <v>1668.25</v>
      </c>
      <c r="K32" s="72">
        <f t="shared" si="8"/>
        <v>0</v>
      </c>
      <c r="L32" s="72">
        <f t="shared" si="8"/>
        <v>0</v>
      </c>
      <c r="M32" s="72">
        <f t="shared" si="8"/>
        <v>-869</v>
      </c>
      <c r="N32" s="73">
        <f t="shared" si="8"/>
        <v>-869</v>
      </c>
      <c r="Q32" s="17"/>
    </row>
    <row r="33" spans="3:17" ht="15.75" thickBot="1">
      <c r="C33" s="17"/>
      <c r="Q33" s="17"/>
    </row>
    <row r="34" spans="3:17" ht="50.25" customHeight="1">
      <c r="C34" s="17"/>
      <c r="D34" s="76" t="str">
        <f>+A3</f>
        <v>Prgm Rule</v>
      </c>
      <c r="E34" s="77" t="str">
        <f>+E3</f>
        <v>Estimated # Respondents</v>
      </c>
      <c r="F34" s="77" t="str">
        <f t="shared" ref="F34:N34" si="9">+F3</f>
        <v>Responses per Respondents</v>
      </c>
      <c r="G34" s="77" t="str">
        <f t="shared" si="9"/>
        <v>Total Annual Records</v>
      </c>
      <c r="H34" s="77" t="str">
        <f t="shared" si="9"/>
        <v>Estimated Avg. # of Hours Per Response</v>
      </c>
      <c r="I34" s="77" t="str">
        <f t="shared" si="9"/>
        <v xml:space="preserve">Estimated Total Hours            </v>
      </c>
      <c r="J34" s="77" t="str">
        <f t="shared" si="9"/>
        <v>Current OMB Approved Burden Hrs</v>
      </c>
      <c r="K34" s="77" t="str">
        <f t="shared" si="9"/>
        <v xml:space="preserve">Due to Authorizing Statute: Public Law 89-642 The Child Nutrition Act of 1966
</v>
      </c>
      <c r="L34" s="77" t="str">
        <f t="shared" si="9"/>
        <v>Due to Program Change - SAE Proposed Rule</v>
      </c>
      <c r="M34" s="77" t="str">
        <f t="shared" si="9"/>
        <v>Due to an Adjustment</v>
      </c>
      <c r="N34" s="78" t="str">
        <f t="shared" si="9"/>
        <v>Total Difference</v>
      </c>
      <c r="Q34" s="17"/>
    </row>
    <row r="35" spans="3:17">
      <c r="C35" s="17"/>
      <c r="D35" s="99" t="str">
        <f>+Q7</f>
        <v>SAE</v>
      </c>
      <c r="E35" s="179">
        <f>+MAX($E$5:$E$13)</f>
        <v>88</v>
      </c>
      <c r="F35" s="182">
        <v>7</v>
      </c>
      <c r="G35" s="79">
        <f t="shared" ref="G35:G46" si="10">+SUMIF($A$5:$A$31,D35,($G$5:$G$31))</f>
        <v>601</v>
      </c>
      <c r="H35" s="79">
        <f t="shared" ref="H35:H46" si="11">+SUMIF($A$5:$A$31,D35,($H$5:$H$31))</f>
        <v>22.25</v>
      </c>
      <c r="I35" s="79">
        <f t="shared" ref="I35:I46" si="12">+SUMIF($A$5:$A$31,D35,($I$5:$I$31))</f>
        <v>799.25</v>
      </c>
      <c r="J35" s="79">
        <f t="shared" ref="J35:J46" si="13">+SUMIF($A$5:$A$31,D35,($J$5:$J$31))</f>
        <v>1668.25</v>
      </c>
      <c r="K35" s="79">
        <f>+SUMIF($A$5:$A$31,$D$35,($H$5:$H$31))</f>
        <v>22.25</v>
      </c>
      <c r="L35" s="79">
        <f>+SUMIF($A$5:$A$31,$D$35,($H$5:$H$31))</f>
        <v>22.25</v>
      </c>
      <c r="M35" s="79">
        <f>+SUMIF($A$5:$A$31,$D$35,($H$5:$H$31))</f>
        <v>22.25</v>
      </c>
      <c r="N35" s="80">
        <f t="shared" ref="N35:N46" si="14">+SUMIF($A$5:$A$31,D35,($N$5:$N$31))</f>
        <v>-869</v>
      </c>
      <c r="Q35" s="17"/>
    </row>
    <row r="36" spans="3:17">
      <c r="C36" s="17"/>
      <c r="D36" s="99">
        <f>+Q8</f>
        <v>0</v>
      </c>
      <c r="E36" s="79">
        <f t="shared" ref="E36:E46" si="15">+SUMIF($A$5:$A$31,D36,($E$5:$E$31))</f>
        <v>0</v>
      </c>
      <c r="F36" s="79">
        <f t="shared" ref="F36:F46" si="16">+SUMIF($A$5:$A$31,D36,($F$5:$F$31))</f>
        <v>0</v>
      </c>
      <c r="G36" s="79">
        <f t="shared" si="10"/>
        <v>0</v>
      </c>
      <c r="H36" s="79">
        <f t="shared" si="11"/>
        <v>0</v>
      </c>
      <c r="I36" s="79">
        <f t="shared" si="12"/>
        <v>0</v>
      </c>
      <c r="J36" s="79">
        <f t="shared" si="13"/>
        <v>0</v>
      </c>
      <c r="K36" s="79"/>
      <c r="L36" s="79"/>
      <c r="M36" s="79"/>
      <c r="N36" s="80">
        <f t="shared" si="14"/>
        <v>0</v>
      </c>
      <c r="Q36" s="17"/>
    </row>
    <row r="37" spans="3:17" hidden="1">
      <c r="C37" s="17"/>
      <c r="D37" s="99">
        <f t="shared" ref="D37:D43" si="17">+Q10</f>
        <v>0</v>
      </c>
      <c r="E37" s="79">
        <f t="shared" si="15"/>
        <v>0</v>
      </c>
      <c r="F37" s="79">
        <f t="shared" si="16"/>
        <v>0</v>
      </c>
      <c r="G37" s="79">
        <f t="shared" si="10"/>
        <v>0</v>
      </c>
      <c r="H37" s="79">
        <f t="shared" si="11"/>
        <v>0</v>
      </c>
      <c r="I37" s="79">
        <f t="shared" si="12"/>
        <v>0</v>
      </c>
      <c r="J37" s="79">
        <f t="shared" si="13"/>
        <v>0</v>
      </c>
      <c r="K37" s="79"/>
      <c r="L37" s="79"/>
      <c r="M37" s="79"/>
      <c r="N37" s="80">
        <f t="shared" si="14"/>
        <v>0</v>
      </c>
      <c r="Q37" s="17"/>
    </row>
    <row r="38" spans="3:17" hidden="1">
      <c r="C38" s="17"/>
      <c r="D38" s="99">
        <f t="shared" si="17"/>
        <v>0</v>
      </c>
      <c r="E38" s="79">
        <f t="shared" si="15"/>
        <v>0</v>
      </c>
      <c r="F38" s="79">
        <f t="shared" si="16"/>
        <v>0</v>
      </c>
      <c r="G38" s="79">
        <f t="shared" si="10"/>
        <v>0</v>
      </c>
      <c r="H38" s="79">
        <f t="shared" si="11"/>
        <v>0</v>
      </c>
      <c r="I38" s="79">
        <f t="shared" si="12"/>
        <v>0</v>
      </c>
      <c r="J38" s="79">
        <f t="shared" si="13"/>
        <v>0</v>
      </c>
      <c r="K38" s="79"/>
      <c r="L38" s="79"/>
      <c r="M38" s="79"/>
      <c r="N38" s="80">
        <f t="shared" si="14"/>
        <v>0</v>
      </c>
      <c r="P38" s="82"/>
      <c r="Q38" s="17"/>
    </row>
    <row r="39" spans="3:17" hidden="1">
      <c r="C39" s="17"/>
      <c r="D39" s="99">
        <f t="shared" si="17"/>
        <v>0</v>
      </c>
      <c r="E39" s="79">
        <f t="shared" si="15"/>
        <v>0</v>
      </c>
      <c r="F39" s="79">
        <f t="shared" si="16"/>
        <v>0</v>
      </c>
      <c r="G39" s="79">
        <f t="shared" si="10"/>
        <v>0</v>
      </c>
      <c r="H39" s="79">
        <f t="shared" si="11"/>
        <v>0</v>
      </c>
      <c r="I39" s="79">
        <f t="shared" si="12"/>
        <v>0</v>
      </c>
      <c r="J39" s="79">
        <f t="shared" si="13"/>
        <v>0</v>
      </c>
      <c r="K39" s="79"/>
      <c r="L39" s="79"/>
      <c r="M39" s="79"/>
      <c r="N39" s="80">
        <f t="shared" si="14"/>
        <v>0</v>
      </c>
      <c r="Q39" s="17"/>
    </row>
    <row r="40" spans="3:17" hidden="1">
      <c r="C40" s="17"/>
      <c r="D40" s="99">
        <f t="shared" si="17"/>
        <v>0</v>
      </c>
      <c r="E40" s="79">
        <f t="shared" si="15"/>
        <v>0</v>
      </c>
      <c r="F40" s="79">
        <f t="shared" si="16"/>
        <v>0</v>
      </c>
      <c r="G40" s="79">
        <f t="shared" si="10"/>
        <v>0</v>
      </c>
      <c r="H40" s="79">
        <f t="shared" si="11"/>
        <v>0</v>
      </c>
      <c r="I40" s="79">
        <f t="shared" si="12"/>
        <v>0</v>
      </c>
      <c r="J40" s="79">
        <f t="shared" si="13"/>
        <v>0</v>
      </c>
      <c r="K40" s="79"/>
      <c r="L40" s="79"/>
      <c r="M40" s="79"/>
      <c r="N40" s="80">
        <f t="shared" si="14"/>
        <v>0</v>
      </c>
    </row>
    <row r="41" spans="3:17" hidden="1">
      <c r="D41" s="99">
        <f t="shared" si="17"/>
        <v>0</v>
      </c>
      <c r="E41" s="79">
        <f t="shared" si="15"/>
        <v>0</v>
      </c>
      <c r="F41" s="79">
        <f t="shared" si="16"/>
        <v>0</v>
      </c>
      <c r="G41" s="79">
        <f t="shared" si="10"/>
        <v>0</v>
      </c>
      <c r="H41" s="79">
        <f t="shared" si="11"/>
        <v>0</v>
      </c>
      <c r="I41" s="79">
        <f t="shared" si="12"/>
        <v>0</v>
      </c>
      <c r="J41" s="79">
        <f t="shared" si="13"/>
        <v>0</v>
      </c>
      <c r="K41" s="79"/>
      <c r="L41" s="79"/>
      <c r="M41" s="79"/>
      <c r="N41" s="80">
        <f t="shared" si="14"/>
        <v>0</v>
      </c>
    </row>
    <row r="42" spans="3:17" hidden="1">
      <c r="D42" s="99">
        <f t="shared" si="17"/>
        <v>0</v>
      </c>
      <c r="E42" s="79">
        <f t="shared" si="15"/>
        <v>0</v>
      </c>
      <c r="F42" s="79">
        <f t="shared" si="16"/>
        <v>0</v>
      </c>
      <c r="G42" s="79">
        <f t="shared" si="10"/>
        <v>0</v>
      </c>
      <c r="H42" s="79">
        <f t="shared" si="11"/>
        <v>0</v>
      </c>
      <c r="I42" s="79">
        <f t="shared" si="12"/>
        <v>0</v>
      </c>
      <c r="J42" s="79">
        <f t="shared" si="13"/>
        <v>0</v>
      </c>
      <c r="K42" s="79"/>
      <c r="L42" s="79"/>
      <c r="M42" s="79"/>
      <c r="N42" s="80">
        <f t="shared" si="14"/>
        <v>0</v>
      </c>
    </row>
    <row r="43" spans="3:17" hidden="1">
      <c r="D43" s="99">
        <f t="shared" si="17"/>
        <v>0</v>
      </c>
      <c r="E43" s="79">
        <f t="shared" si="15"/>
        <v>0</v>
      </c>
      <c r="F43" s="79">
        <f t="shared" si="16"/>
        <v>0</v>
      </c>
      <c r="G43" s="79">
        <f t="shared" si="10"/>
        <v>0</v>
      </c>
      <c r="H43" s="79">
        <f t="shared" si="11"/>
        <v>0</v>
      </c>
      <c r="I43" s="79">
        <f t="shared" si="12"/>
        <v>0</v>
      </c>
      <c r="J43" s="79">
        <f t="shared" si="13"/>
        <v>0</v>
      </c>
      <c r="K43" s="79"/>
      <c r="L43" s="79"/>
      <c r="M43" s="79"/>
      <c r="N43" s="80">
        <f t="shared" si="14"/>
        <v>0</v>
      </c>
    </row>
    <row r="44" spans="3:17" hidden="1">
      <c r="D44" s="99" t="e">
        <f>+#REF!</f>
        <v>#REF!</v>
      </c>
      <c r="E44" s="79">
        <f t="shared" si="15"/>
        <v>0</v>
      </c>
      <c r="F44" s="79">
        <f t="shared" si="16"/>
        <v>0</v>
      </c>
      <c r="G44" s="79">
        <f t="shared" si="10"/>
        <v>0</v>
      </c>
      <c r="H44" s="79">
        <f t="shared" si="11"/>
        <v>0</v>
      </c>
      <c r="I44" s="79">
        <f t="shared" si="12"/>
        <v>0</v>
      </c>
      <c r="J44" s="79">
        <f t="shared" si="13"/>
        <v>0</v>
      </c>
      <c r="K44" s="79"/>
      <c r="L44" s="79"/>
      <c r="M44" s="79"/>
      <c r="N44" s="80">
        <f t="shared" si="14"/>
        <v>0</v>
      </c>
    </row>
    <row r="45" spans="3:17" hidden="1">
      <c r="D45" s="99" t="e">
        <f>+#REF!</f>
        <v>#REF!</v>
      </c>
      <c r="E45" s="79">
        <f t="shared" si="15"/>
        <v>0</v>
      </c>
      <c r="F45" s="79">
        <f t="shared" si="16"/>
        <v>0</v>
      </c>
      <c r="G45" s="79">
        <f t="shared" si="10"/>
        <v>0</v>
      </c>
      <c r="H45" s="79">
        <f t="shared" si="11"/>
        <v>0</v>
      </c>
      <c r="I45" s="79">
        <f t="shared" si="12"/>
        <v>0</v>
      </c>
      <c r="J45" s="79">
        <f t="shared" si="13"/>
        <v>0</v>
      </c>
      <c r="K45" s="79"/>
      <c r="L45" s="79"/>
      <c r="M45" s="79"/>
      <c r="N45" s="80">
        <f t="shared" si="14"/>
        <v>0</v>
      </c>
    </row>
    <row r="46" spans="3:17" hidden="1">
      <c r="D46" s="99">
        <f t="shared" ref="D46" si="18">+Q17</f>
        <v>0</v>
      </c>
      <c r="E46" s="79">
        <f t="shared" si="15"/>
        <v>0</v>
      </c>
      <c r="F46" s="79">
        <f t="shared" si="16"/>
        <v>0</v>
      </c>
      <c r="G46" s="79">
        <f t="shared" si="10"/>
        <v>0</v>
      </c>
      <c r="H46" s="79">
        <f t="shared" si="11"/>
        <v>0</v>
      </c>
      <c r="I46" s="79">
        <f t="shared" si="12"/>
        <v>0</v>
      </c>
      <c r="J46" s="79">
        <f t="shared" si="13"/>
        <v>0</v>
      </c>
      <c r="K46" s="79"/>
      <c r="L46" s="79"/>
      <c r="M46" s="79"/>
      <c r="N46" s="80">
        <f t="shared" si="14"/>
        <v>0</v>
      </c>
    </row>
    <row r="47" spans="3:17">
      <c r="D47" s="100" t="s">
        <v>36</v>
      </c>
      <c r="E47" s="101">
        <f>SUM(E35:E46)</f>
        <v>88</v>
      </c>
      <c r="F47" s="100">
        <v>7</v>
      </c>
      <c r="G47" s="100">
        <f t="shared" ref="G47:N47" si="19">SUM(G35:G46)</f>
        <v>601</v>
      </c>
      <c r="H47" s="100">
        <f t="shared" si="19"/>
        <v>22.25</v>
      </c>
      <c r="I47" s="100">
        <f t="shared" si="19"/>
        <v>799.25</v>
      </c>
      <c r="J47" s="100">
        <f t="shared" si="19"/>
        <v>1668.25</v>
      </c>
      <c r="K47" s="100">
        <f t="shared" si="19"/>
        <v>22.25</v>
      </c>
      <c r="L47" s="100">
        <f t="shared" si="19"/>
        <v>22.25</v>
      </c>
      <c r="M47" s="100">
        <f t="shared" si="19"/>
        <v>22.25</v>
      </c>
      <c r="N47" s="100">
        <f t="shared" si="19"/>
        <v>-869</v>
      </c>
    </row>
  </sheetData>
  <sheetProtection selectLockedCells="1"/>
  <autoFilter ref="A3:N32"/>
  <dataConsolidate/>
  <mergeCells count="9">
    <mergeCell ref="A1:N1"/>
    <mergeCell ref="A4:N4"/>
    <mergeCell ref="A16:N16"/>
    <mergeCell ref="A24:N24"/>
    <mergeCell ref="B5:B6"/>
    <mergeCell ref="C5:C6"/>
    <mergeCell ref="C8:C9"/>
    <mergeCell ref="B8:B9"/>
    <mergeCell ref="D8:D9"/>
  </mergeCells>
  <dataValidations count="1">
    <dataValidation type="list" allowBlank="1" showInputMessage="1" showErrorMessage="1" sqref="A25:A31 A17:A23 A5:A15">
      <formula1>$Q$7:$Q$24</formula1>
    </dataValidation>
  </dataValidations>
  <printOptions horizontalCentered="1"/>
  <pageMargins left="0.7" right="0.7" top="0.75" bottom="0.75" header="0.3" footer="0.3"/>
  <pageSetup scale="54" orientation="landscape" r:id="rId1"/>
  <headerFooter>
    <oddHeader>&amp;COMB Control #0584-0067 
Food and Nutrition Service 7 CFR Part 235, State Administrative Expense Funds Regulations 
Form Numbers FNS-74, FNS-525, FNS-777, FNS 10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E9"/>
  <sheetViews>
    <sheetView zoomScale="110" zoomScaleNormal="110" workbookViewId="0">
      <selection activeCell="G6" sqref="G6"/>
    </sheetView>
  </sheetViews>
  <sheetFormatPr defaultRowHeight="15"/>
  <cols>
    <col min="1" max="1" width="1.28515625" customWidth="1"/>
    <col min="2" max="2" width="75" bestFit="1" customWidth="1"/>
    <col min="3" max="3" width="9.85546875" customWidth="1"/>
  </cols>
  <sheetData>
    <row r="1" spans="2:5" ht="15.75" thickBot="1">
      <c r="C1" s="94"/>
    </row>
    <row r="2" spans="2:5" ht="16.5" thickBot="1">
      <c r="B2" s="198" t="s">
        <v>87</v>
      </c>
      <c r="C2" s="199"/>
    </row>
    <row r="3" spans="2:5" ht="16.5" thickBot="1">
      <c r="B3" s="97" t="s">
        <v>37</v>
      </c>
      <c r="C3" s="95">
        <f>(+RecordKeeping!E34+Reporting!E35)/2</f>
        <v>88</v>
      </c>
    </row>
    <row r="4" spans="2:5" ht="16.5" thickBot="1">
      <c r="B4" s="97" t="s">
        <v>38</v>
      </c>
      <c r="C4" s="98">
        <f>+C5/C3</f>
        <v>147.21590909090909</v>
      </c>
    </row>
    <row r="5" spans="2:5" ht="16.5" thickBot="1">
      <c r="B5" s="97" t="s">
        <v>39</v>
      </c>
      <c r="C5" s="95">
        <f>+RecordKeeping!G31+Reporting!G32</f>
        <v>12955</v>
      </c>
    </row>
    <row r="6" spans="2:5" ht="16.5" thickBot="1">
      <c r="B6" s="97" t="s">
        <v>40</v>
      </c>
      <c r="C6" s="96">
        <f>C7/C5</f>
        <v>1.0440351215746817</v>
      </c>
    </row>
    <row r="7" spans="2:5" ht="16.5" thickBot="1">
      <c r="B7" s="97" t="s">
        <v>86</v>
      </c>
      <c r="C7" s="95">
        <f>+RecordKeeping!I31+Reporting!I32</f>
        <v>13525.475</v>
      </c>
    </row>
    <row r="8" spans="2:5" ht="16.5" thickBot="1">
      <c r="B8" s="97" t="s">
        <v>85</v>
      </c>
      <c r="C8" s="95">
        <f>+RecordKeeping!J31+Reporting!J32</f>
        <v>14782.75</v>
      </c>
      <c r="E8" s="82" t="s">
        <v>44</v>
      </c>
    </row>
    <row r="9" spans="2:5" ht="16.5" thickBot="1">
      <c r="B9" s="97" t="s">
        <v>89</v>
      </c>
      <c r="C9" s="95">
        <f>C8-C7</f>
        <v>1257.2749999999996</v>
      </c>
    </row>
  </sheetData>
  <mergeCells count="1">
    <mergeCell ref="B2:C2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tabColor rgb="FFFFFF00"/>
    <pageSetUpPr fitToPage="1"/>
  </sheetPr>
  <dimension ref="A1:G17"/>
  <sheetViews>
    <sheetView workbookViewId="0">
      <selection activeCell="A10" sqref="A10"/>
    </sheetView>
  </sheetViews>
  <sheetFormatPr defaultRowHeight="1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32.25" customHeight="1">
      <c r="A1" s="200" t="s">
        <v>83</v>
      </c>
      <c r="B1" s="201"/>
      <c r="C1" s="201"/>
      <c r="D1" s="201"/>
      <c r="E1" s="201"/>
      <c r="F1" s="202"/>
    </row>
    <row r="2" spans="1:7" ht="13.5" customHeight="1">
      <c r="A2" s="32"/>
      <c r="B2" s="33"/>
      <c r="C2" s="33"/>
      <c r="D2" s="33"/>
      <c r="E2" s="33"/>
      <c r="F2" s="34"/>
    </row>
    <row r="3" spans="1:7" ht="48" customHeight="1">
      <c r="A3" s="46" t="s">
        <v>21</v>
      </c>
      <c r="B3" s="46" t="s">
        <v>22</v>
      </c>
      <c r="C3" s="46" t="s">
        <v>23</v>
      </c>
      <c r="D3" s="46" t="s">
        <v>24</v>
      </c>
      <c r="E3" s="46" t="s">
        <v>25</v>
      </c>
      <c r="F3" s="46" t="s">
        <v>26</v>
      </c>
    </row>
    <row r="4" spans="1:7" ht="15.75">
      <c r="A4" s="45" t="s">
        <v>13</v>
      </c>
      <c r="B4" s="44"/>
      <c r="C4" s="44"/>
      <c r="D4" s="44"/>
      <c r="E4" s="44"/>
      <c r="F4" s="44"/>
    </row>
    <row r="5" spans="1:7" ht="15.75" customHeight="1">
      <c r="A5" s="35" t="s">
        <v>12</v>
      </c>
      <c r="B5" s="36">
        <f>+RecordKeeping!E14</f>
        <v>88</v>
      </c>
      <c r="C5" s="37">
        <v>140</v>
      </c>
      <c r="D5" s="36">
        <f>+RecordKeeping!G14</f>
        <v>12354</v>
      </c>
      <c r="E5" s="36">
        <f>+RecordKeeping!H14</f>
        <v>8.5830000000000002</v>
      </c>
      <c r="F5" s="36">
        <f>+RecordKeeping!I14</f>
        <v>12726.225</v>
      </c>
      <c r="G5" s="38"/>
    </row>
    <row r="6" spans="1:7" ht="19.5" customHeight="1">
      <c r="A6" s="39" t="s">
        <v>29</v>
      </c>
      <c r="B6" s="37">
        <f>+RecordKeeping!E22</f>
        <v>0</v>
      </c>
      <c r="C6" s="43">
        <f>+RecordKeeping!F22</f>
        <v>0</v>
      </c>
      <c r="D6" s="36">
        <f>+RecordKeeping!G22</f>
        <v>0</v>
      </c>
      <c r="E6" s="36">
        <f>+RecordKeeping!H22</f>
        <v>0</v>
      </c>
      <c r="F6" s="36">
        <f>+RecordKeeping!I22</f>
        <v>0</v>
      </c>
      <c r="G6" s="41"/>
    </row>
    <row r="7" spans="1:7" ht="19.5" customHeight="1">
      <c r="A7" s="39" t="s">
        <v>30</v>
      </c>
      <c r="B7" s="6">
        <f>+RecordKeeping!E30</f>
        <v>0</v>
      </c>
      <c r="C7" s="40">
        <f>+RecordKeeping!F30</f>
        <v>0</v>
      </c>
      <c r="D7" s="7">
        <f>+RecordKeeping!G30</f>
        <v>0</v>
      </c>
      <c r="E7" s="7">
        <f>+RecordKeeping!H30</f>
        <v>0</v>
      </c>
      <c r="F7" s="7">
        <f>+RecordKeeping!I30</f>
        <v>0</v>
      </c>
      <c r="G7" s="41"/>
    </row>
    <row r="8" spans="1:7" ht="19.5" customHeight="1">
      <c r="A8" s="172" t="s">
        <v>31</v>
      </c>
      <c r="B8" s="173">
        <f>SUBTOTAL(109,B4:B7)</f>
        <v>88</v>
      </c>
      <c r="C8" s="173">
        <f t="shared" ref="C8:F8" si="0">SUBTOTAL(109,C4:C7)</f>
        <v>140</v>
      </c>
      <c r="D8" s="173">
        <f t="shared" si="0"/>
        <v>12354</v>
      </c>
      <c r="E8" s="173">
        <f>SUBTOTAL(109,E4:E7)</f>
        <v>8.5830000000000002</v>
      </c>
      <c r="F8" s="173">
        <f t="shared" si="0"/>
        <v>12726.225</v>
      </c>
      <c r="G8" s="41"/>
    </row>
    <row r="9" spans="1:7" ht="15.75">
      <c r="A9" s="48" t="s">
        <v>32</v>
      </c>
      <c r="B9" s="47"/>
      <c r="C9" s="47"/>
      <c r="D9" s="47"/>
      <c r="E9" s="47"/>
      <c r="F9" s="47"/>
    </row>
    <row r="10" spans="1:7" ht="19.5" customHeight="1">
      <c r="A10" s="53" t="s">
        <v>12</v>
      </c>
      <c r="B10" s="54">
        <f>+Reporting!E15</f>
        <v>88</v>
      </c>
      <c r="C10" s="54">
        <v>7</v>
      </c>
      <c r="D10" s="54">
        <f>+Reporting!G15</f>
        <v>601</v>
      </c>
      <c r="E10" s="54">
        <f>+Reporting!H15</f>
        <v>22.25</v>
      </c>
      <c r="F10" s="54">
        <f>+Reporting!I15</f>
        <v>799.25</v>
      </c>
      <c r="G10" s="41"/>
    </row>
    <row r="11" spans="1:7" ht="19.5" customHeight="1">
      <c r="A11" s="55" t="s">
        <v>29</v>
      </c>
      <c r="B11" s="56">
        <f>+Reporting!E23</f>
        <v>0</v>
      </c>
      <c r="C11" s="56">
        <f>+Reporting!F23</f>
        <v>0</v>
      </c>
      <c r="D11" s="56">
        <f>+Reporting!G23</f>
        <v>0</v>
      </c>
      <c r="E11" s="56">
        <f>+Reporting!H23</f>
        <v>0</v>
      </c>
      <c r="F11" s="56">
        <f>+Reporting!I23</f>
        <v>0</v>
      </c>
      <c r="G11" s="41"/>
    </row>
    <row r="12" spans="1:7" ht="15.75" customHeight="1">
      <c r="A12" s="57" t="s">
        <v>30</v>
      </c>
      <c r="B12" s="58">
        <f>+Reporting!E31</f>
        <v>0</v>
      </c>
      <c r="C12" s="58">
        <f>+Reporting!F31</f>
        <v>0</v>
      </c>
      <c r="D12" s="58">
        <f>+Reporting!G31</f>
        <v>0</v>
      </c>
      <c r="E12" s="58">
        <f>+Reporting!H31</f>
        <v>0</v>
      </c>
      <c r="F12" s="58">
        <f>+Reporting!I31</f>
        <v>0</v>
      </c>
      <c r="G12" s="38"/>
    </row>
    <row r="13" spans="1:7" ht="19.5" customHeight="1">
      <c r="A13" s="172" t="s">
        <v>33</v>
      </c>
      <c r="B13" s="173">
        <f>SUBTOTAL(109,B9:B12)</f>
        <v>88</v>
      </c>
      <c r="C13" s="173">
        <f t="shared" ref="C13:D13" si="1">SUBTOTAL(109,C9:C12)</f>
        <v>7</v>
      </c>
      <c r="D13" s="173">
        <f t="shared" si="1"/>
        <v>601</v>
      </c>
      <c r="E13" s="173">
        <f>SUBTOTAL(109,E9:E12)</f>
        <v>22.25</v>
      </c>
      <c r="F13" s="173">
        <f t="shared" ref="F13" si="2">SUBTOTAL(109,F9:F12)</f>
        <v>799.25</v>
      </c>
      <c r="G13" s="41"/>
    </row>
    <row r="14" spans="1:7" ht="17.25" customHeight="1">
      <c r="A14" s="42" t="s">
        <v>84</v>
      </c>
      <c r="B14" s="183">
        <v>88</v>
      </c>
      <c r="C14" s="8">
        <f>Table2[[#This Row],[Total Annual Responses (Col. BxC)]]/B13</f>
        <v>147.21590909090909</v>
      </c>
      <c r="D14" s="8">
        <f t="shared" ref="D14" si="3">+D8+D13</f>
        <v>12955</v>
      </c>
      <c r="E14" s="8">
        <v>1.04</v>
      </c>
      <c r="F14" s="8">
        <f>+F8+F13</f>
        <v>13525.475</v>
      </c>
      <c r="G14" s="38"/>
    </row>
    <row r="16" spans="1:7">
      <c r="A16" s="5"/>
      <c r="B16" s="5"/>
      <c r="C16" s="9"/>
      <c r="D16" s="5"/>
      <c r="E16" s="5"/>
      <c r="F16" s="102"/>
      <c r="G16" s="5"/>
    </row>
    <row r="17" spans="4:4">
      <c r="D17" s="10"/>
    </row>
  </sheetData>
  <mergeCells count="1">
    <mergeCell ref="A1:F1"/>
  </mergeCells>
  <printOptions horizontalCentered="1"/>
  <pageMargins left="0.7" right="0.7" top="0.75" bottom="0.75" header="0.3" footer="0.3"/>
  <pageSetup scale="84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I27" sqref="I27"/>
    </sheetView>
  </sheetViews>
  <sheetFormatPr defaultRowHeight="15"/>
  <cols>
    <col min="1" max="1" width="11.140625" customWidth="1"/>
    <col min="2" max="2" width="11.85546875" bestFit="1" customWidth="1"/>
    <col min="3" max="3" width="11.5703125" customWidth="1"/>
    <col min="4" max="4" width="9.7109375" bestFit="1" customWidth="1"/>
    <col min="5" max="5" width="8.7109375" bestFit="1" customWidth="1"/>
    <col min="8" max="8" width="6.7109375" bestFit="1" customWidth="1"/>
    <col min="9" max="9" width="10.5703125" customWidth="1"/>
  </cols>
  <sheetData>
    <row r="1" spans="1:9" ht="15.75" thickBot="1"/>
    <row r="2" spans="1:9" ht="49.5" thickBot="1">
      <c r="A2" s="146" t="s">
        <v>70</v>
      </c>
      <c r="B2" s="147" t="s">
        <v>71</v>
      </c>
      <c r="C2" s="148" t="s">
        <v>72</v>
      </c>
      <c r="D2" s="149" t="s">
        <v>73</v>
      </c>
      <c r="E2" s="150" t="s">
        <v>74</v>
      </c>
      <c r="F2" s="151" t="s">
        <v>75</v>
      </c>
      <c r="G2" s="148" t="s">
        <v>76</v>
      </c>
      <c r="H2" s="152" t="s">
        <v>77</v>
      </c>
      <c r="I2" s="153" t="s">
        <v>78</v>
      </c>
    </row>
    <row r="3" spans="1:9">
      <c r="A3" s="203" t="s">
        <v>79</v>
      </c>
      <c r="B3" s="154" t="s">
        <v>55</v>
      </c>
      <c r="C3" s="154">
        <v>23</v>
      </c>
      <c r="D3" s="154">
        <v>1</v>
      </c>
      <c r="E3" s="154">
        <f t="shared" ref="E3:E8" si="0">SUM(C3*D3)</f>
        <v>23</v>
      </c>
      <c r="F3" s="155">
        <v>12</v>
      </c>
      <c r="G3" s="155">
        <f t="shared" ref="G3:G8" si="1">SUM(E3*F3)</f>
        <v>276</v>
      </c>
      <c r="H3" s="167">
        <v>23.8</v>
      </c>
      <c r="I3" s="168">
        <f t="shared" ref="I3:I8" si="2">SUM(G3*H3)</f>
        <v>6568.8</v>
      </c>
    </row>
    <row r="4" spans="1:9">
      <c r="A4" s="204"/>
      <c r="B4" s="154" t="s">
        <v>55</v>
      </c>
      <c r="C4" s="154">
        <v>65</v>
      </c>
      <c r="D4" s="154">
        <v>1</v>
      </c>
      <c r="E4" s="156">
        <f t="shared" si="0"/>
        <v>65</v>
      </c>
      <c r="F4" s="155">
        <v>0.5</v>
      </c>
      <c r="G4" s="155">
        <f t="shared" si="1"/>
        <v>32.5</v>
      </c>
      <c r="H4" s="166">
        <v>23.8</v>
      </c>
      <c r="I4" s="168">
        <f t="shared" si="2"/>
        <v>773.5</v>
      </c>
    </row>
    <row r="5" spans="1:9">
      <c r="A5" s="204"/>
      <c r="B5" s="156" t="s">
        <v>56</v>
      </c>
      <c r="C5" s="156">
        <v>88</v>
      </c>
      <c r="D5" s="156">
        <v>4</v>
      </c>
      <c r="E5" s="156">
        <f t="shared" si="0"/>
        <v>352</v>
      </c>
      <c r="F5" s="157">
        <v>0.5</v>
      </c>
      <c r="G5" s="155">
        <f t="shared" si="1"/>
        <v>176</v>
      </c>
      <c r="H5" s="167">
        <v>23.8</v>
      </c>
      <c r="I5" s="169">
        <f t="shared" si="2"/>
        <v>4188.8</v>
      </c>
    </row>
    <row r="6" spans="1:9">
      <c r="A6" s="204"/>
      <c r="B6" s="158" t="s">
        <v>57</v>
      </c>
      <c r="C6" s="158">
        <v>75</v>
      </c>
      <c r="D6" s="158">
        <v>1</v>
      </c>
      <c r="E6" s="156">
        <f t="shared" si="0"/>
        <v>75</v>
      </c>
      <c r="F6" s="159">
        <v>0.25</v>
      </c>
      <c r="G6" s="155">
        <f t="shared" si="1"/>
        <v>18.75</v>
      </c>
      <c r="H6" s="167">
        <v>23.8</v>
      </c>
      <c r="I6" s="170">
        <f t="shared" si="2"/>
        <v>446.25</v>
      </c>
    </row>
    <row r="7" spans="1:9">
      <c r="A7" s="204"/>
      <c r="B7" s="158" t="s">
        <v>80</v>
      </c>
      <c r="C7" s="158">
        <v>56</v>
      </c>
      <c r="D7" s="158">
        <v>1</v>
      </c>
      <c r="E7" s="156">
        <f t="shared" si="0"/>
        <v>56</v>
      </c>
      <c r="F7" s="159">
        <v>1</v>
      </c>
      <c r="G7" s="155">
        <f t="shared" si="1"/>
        <v>56</v>
      </c>
      <c r="H7" s="167">
        <v>23.8</v>
      </c>
      <c r="I7" s="170">
        <f t="shared" si="2"/>
        <v>1332.8</v>
      </c>
    </row>
    <row r="8" spans="1:9">
      <c r="A8" s="204"/>
      <c r="B8" s="158" t="s">
        <v>53</v>
      </c>
      <c r="C8" s="158">
        <v>30</v>
      </c>
      <c r="D8" s="158">
        <v>1</v>
      </c>
      <c r="E8" s="156">
        <f t="shared" si="0"/>
        <v>30</v>
      </c>
      <c r="F8" s="159">
        <v>8</v>
      </c>
      <c r="G8" s="155">
        <f t="shared" si="1"/>
        <v>240</v>
      </c>
      <c r="H8" s="167">
        <v>23.8</v>
      </c>
      <c r="I8" s="170">
        <f t="shared" si="2"/>
        <v>5712</v>
      </c>
    </row>
    <row r="9" spans="1:9">
      <c r="A9" s="205"/>
      <c r="B9" s="156"/>
      <c r="C9" s="156"/>
      <c r="D9" s="156"/>
      <c r="E9" s="157"/>
      <c r="F9" s="157"/>
      <c r="G9" s="157"/>
      <c r="H9" s="160"/>
      <c r="I9" s="169"/>
    </row>
    <row r="10" spans="1:9" ht="15.75" thickBot="1">
      <c r="A10" s="206" t="s">
        <v>81</v>
      </c>
      <c r="B10" s="207"/>
      <c r="C10" s="161">
        <v>88</v>
      </c>
      <c r="D10" s="162"/>
      <c r="E10" s="163"/>
      <c r="F10" s="164"/>
      <c r="G10" s="181">
        <f>SUM(G3:G9)</f>
        <v>799.25</v>
      </c>
      <c r="H10" s="165"/>
      <c r="I10" s="171">
        <f>SUM(I3:I9)</f>
        <v>19022.150000000001</v>
      </c>
    </row>
  </sheetData>
  <mergeCells count="2">
    <mergeCell ref="A3:A9"/>
    <mergeCell ref="A10:B10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4" sqref="A4:C4"/>
    </sheetView>
  </sheetViews>
  <sheetFormatPr defaultRowHeight="15"/>
  <cols>
    <col min="1" max="1" width="10.140625" bestFit="1" customWidth="1"/>
    <col min="2" max="2" width="18.28515625" customWidth="1"/>
    <col min="3" max="3" width="112.85546875" customWidth="1"/>
  </cols>
  <sheetData>
    <row r="1" spans="1:3" s="107" customFormat="1">
      <c r="A1" s="105" t="s">
        <v>45</v>
      </c>
      <c r="B1" s="106" t="s">
        <v>47</v>
      </c>
      <c r="C1" s="106" t="s">
        <v>46</v>
      </c>
    </row>
    <row r="2" spans="1:3">
      <c r="A2" s="108">
        <v>40766</v>
      </c>
      <c r="B2" s="103" t="s">
        <v>48</v>
      </c>
      <c r="C2" s="103" t="s">
        <v>82</v>
      </c>
    </row>
    <row r="3" spans="1:3">
      <c r="A3" s="108">
        <v>40771</v>
      </c>
      <c r="B3" s="103" t="s">
        <v>90</v>
      </c>
      <c r="C3" s="103" t="s">
        <v>91</v>
      </c>
    </row>
    <row r="4" spans="1:3">
      <c r="A4" s="108"/>
      <c r="B4" s="103"/>
      <c r="C4" s="103"/>
    </row>
    <row r="5" spans="1:3">
      <c r="A5" s="108"/>
      <c r="B5" s="103"/>
      <c r="C5" s="103"/>
    </row>
    <row r="6" spans="1:3">
      <c r="A6" s="108"/>
      <c r="B6" s="103"/>
      <c r="C6" s="103"/>
    </row>
    <row r="7" spans="1:3">
      <c r="A7" s="108"/>
      <c r="B7" s="103"/>
      <c r="C7" s="103"/>
    </row>
    <row r="8" spans="1:3">
      <c r="A8" s="108"/>
      <c r="B8" s="103"/>
      <c r="C8" s="103"/>
    </row>
    <row r="9" spans="1:3">
      <c r="A9" s="108"/>
      <c r="B9" s="103"/>
      <c r="C9" s="103"/>
    </row>
    <row r="10" spans="1:3">
      <c r="A10" s="108"/>
      <c r="B10" s="103"/>
      <c r="C10" s="103"/>
    </row>
    <row r="11" spans="1:3">
      <c r="A11" s="108"/>
      <c r="B11" s="103"/>
      <c r="C11" s="103"/>
    </row>
    <row r="12" spans="1:3">
      <c r="A12" s="108"/>
      <c r="B12" s="103"/>
      <c r="C12" s="103"/>
    </row>
    <row r="13" spans="1:3">
      <c r="A13" s="108"/>
      <c r="B13" s="103"/>
      <c r="C13" s="103"/>
    </row>
    <row r="14" spans="1:3">
      <c r="A14" s="108"/>
      <c r="B14" s="103"/>
      <c r="C14" s="103"/>
    </row>
    <row r="15" spans="1:3">
      <c r="A15" s="108"/>
      <c r="B15" s="103"/>
      <c r="C15" s="103"/>
    </row>
    <row r="16" spans="1:3">
      <c r="A16" s="108"/>
      <c r="B16" s="103"/>
      <c r="C16" s="103"/>
    </row>
    <row r="17" spans="1:3">
      <c r="A17" s="108"/>
      <c r="B17" s="103"/>
      <c r="C17" s="103"/>
    </row>
    <row r="18" spans="1:3">
      <c r="A18" s="108"/>
      <c r="B18" s="103"/>
      <c r="C18" s="103"/>
    </row>
    <row r="19" spans="1:3">
      <c r="A19" s="108"/>
      <c r="B19" s="103"/>
      <c r="C19" s="103"/>
    </row>
    <row r="20" spans="1:3">
      <c r="A20" s="108"/>
      <c r="B20" s="103"/>
      <c r="C20" s="103"/>
    </row>
    <row r="21" spans="1:3">
      <c r="A21" s="108"/>
      <c r="B21" s="103"/>
      <c r="C21" s="103"/>
    </row>
    <row r="22" spans="1:3">
      <c r="A22" s="108"/>
      <c r="B22" s="103"/>
      <c r="C22" s="103"/>
    </row>
    <row r="23" spans="1:3">
      <c r="A23" s="108"/>
      <c r="B23" s="103"/>
      <c r="C23" s="103"/>
    </row>
    <row r="24" spans="1:3">
      <c r="A24" s="108"/>
      <c r="B24" s="103"/>
      <c r="C24" s="103"/>
    </row>
    <row r="25" spans="1:3">
      <c r="A25" s="108"/>
      <c r="B25" s="103"/>
      <c r="C25" s="103"/>
    </row>
    <row r="26" spans="1:3">
      <c r="A26" s="108"/>
      <c r="B26" s="103"/>
      <c r="C26" s="103"/>
    </row>
    <row r="27" spans="1:3">
      <c r="A27" s="108"/>
      <c r="B27" s="103"/>
      <c r="C27" s="103"/>
    </row>
    <row r="28" spans="1:3">
      <c r="A28" s="108"/>
      <c r="B28" s="103"/>
      <c r="C28" s="103"/>
    </row>
    <row r="29" spans="1:3">
      <c r="A29" s="108"/>
      <c r="B29" s="103"/>
      <c r="C29" s="103"/>
    </row>
    <row r="30" spans="1:3">
      <c r="A30" s="108"/>
      <c r="B30" s="103"/>
      <c r="C30" s="103"/>
    </row>
    <row r="31" spans="1:3">
      <c r="A31" s="108"/>
      <c r="B31" s="103"/>
      <c r="C31" s="103"/>
    </row>
    <row r="32" spans="1:3">
      <c r="A32" s="108"/>
      <c r="B32" s="103"/>
      <c r="C32" s="103"/>
    </row>
    <row r="33" spans="1:3">
      <c r="A33" s="108"/>
      <c r="B33" s="103"/>
      <c r="C33" s="103"/>
    </row>
    <row r="34" spans="1:3">
      <c r="A34" s="108"/>
      <c r="B34" s="103"/>
      <c r="C34" s="103"/>
    </row>
    <row r="35" spans="1:3">
      <c r="A35" s="108"/>
      <c r="B35" s="103"/>
      <c r="C35" s="103"/>
    </row>
    <row r="36" spans="1:3">
      <c r="A36" s="108"/>
      <c r="B36" s="103"/>
      <c r="C36" s="103"/>
    </row>
    <row r="37" spans="1:3">
      <c r="A37" s="108"/>
      <c r="B37" s="103"/>
      <c r="C37" s="103"/>
    </row>
    <row r="38" spans="1:3">
      <c r="A38" s="108"/>
      <c r="B38" s="103"/>
      <c r="C38" s="103"/>
    </row>
    <row r="39" spans="1:3">
      <c r="A39" s="108"/>
      <c r="B39" s="103"/>
      <c r="C39" s="103"/>
    </row>
    <row r="40" spans="1:3">
      <c r="A40" s="108"/>
      <c r="B40" s="103"/>
      <c r="C40" s="103"/>
    </row>
    <row r="41" spans="1:3">
      <c r="A41" s="108"/>
      <c r="B41" s="103"/>
      <c r="C41" s="103"/>
    </row>
    <row r="42" spans="1:3">
      <c r="A42" s="108"/>
      <c r="B42" s="103"/>
      <c r="C42" s="103"/>
    </row>
    <row r="43" spans="1:3">
      <c r="A43" s="108"/>
      <c r="B43" s="103"/>
      <c r="C43" s="103"/>
    </row>
    <row r="44" spans="1:3">
      <c r="A44" s="108"/>
      <c r="B44" s="103"/>
      <c r="C44" s="103"/>
    </row>
    <row r="45" spans="1:3">
      <c r="A45" s="108"/>
      <c r="B45" s="103"/>
      <c r="C45" s="103"/>
    </row>
    <row r="46" spans="1:3">
      <c r="A46" s="108"/>
      <c r="B46" s="103"/>
      <c r="C46" s="103"/>
    </row>
    <row r="47" spans="1:3">
      <c r="A47" s="108"/>
      <c r="B47" s="103"/>
      <c r="C47" s="103"/>
    </row>
    <row r="48" spans="1:3">
      <c r="A48" s="108"/>
      <c r="B48" s="103"/>
      <c r="C48" s="103"/>
    </row>
    <row r="49" spans="1:3">
      <c r="A49" s="108"/>
      <c r="B49" s="103"/>
      <c r="C49" s="103"/>
    </row>
    <row r="50" spans="1:3">
      <c r="A50" s="108"/>
      <c r="B50" s="103"/>
      <c r="C50" s="103"/>
    </row>
    <row r="51" spans="1:3">
      <c r="A51" s="108"/>
      <c r="B51" s="103"/>
      <c r="C51" s="103"/>
    </row>
    <row r="52" spans="1:3">
      <c r="A52" s="108"/>
      <c r="B52" s="103"/>
      <c r="C52" s="103"/>
    </row>
    <row r="53" spans="1:3">
      <c r="A53" s="108"/>
      <c r="B53" s="103"/>
      <c r="C53" s="103"/>
    </row>
    <row r="54" spans="1:3">
      <c r="A54" s="108"/>
      <c r="B54" s="103"/>
      <c r="C54" s="103"/>
    </row>
    <row r="55" spans="1:3">
      <c r="A55" s="108"/>
      <c r="B55" s="103"/>
      <c r="C55" s="103"/>
    </row>
    <row r="56" spans="1:3">
      <c r="A56" s="108"/>
      <c r="B56" s="103"/>
      <c r="C56" s="103"/>
    </row>
    <row r="57" spans="1:3">
      <c r="A57" s="108"/>
      <c r="B57" s="103"/>
      <c r="C57" s="103"/>
    </row>
    <row r="58" spans="1:3">
      <c r="A58" s="108"/>
      <c r="B58" s="103"/>
      <c r="C58" s="103"/>
    </row>
    <row r="59" spans="1:3">
      <c r="A59" s="108"/>
      <c r="B59" s="103"/>
      <c r="C59" s="103"/>
    </row>
    <row r="60" spans="1:3">
      <c r="A60" s="108"/>
      <c r="B60" s="103"/>
      <c r="C60" s="103"/>
    </row>
    <row r="61" spans="1:3">
      <c r="A61" s="108"/>
      <c r="B61" s="103"/>
      <c r="C61" s="103"/>
    </row>
    <row r="62" spans="1:3">
      <c r="A62" s="108"/>
      <c r="B62" s="103"/>
      <c r="C62" s="103"/>
    </row>
    <row r="63" spans="1:3">
      <c r="A63" s="108"/>
      <c r="B63" s="103"/>
      <c r="C63" s="103"/>
    </row>
    <row r="64" spans="1:3">
      <c r="A64" s="108"/>
      <c r="B64" s="103"/>
      <c r="C64" s="103"/>
    </row>
    <row r="65" spans="1:3">
      <c r="A65" s="108"/>
      <c r="B65" s="103"/>
      <c r="C65" s="103"/>
    </row>
    <row r="66" spans="1:3">
      <c r="A66" s="108"/>
      <c r="B66" s="103"/>
      <c r="C66" s="103"/>
    </row>
    <row r="67" spans="1:3">
      <c r="A67" s="108"/>
      <c r="B67" s="103"/>
      <c r="C67" s="103"/>
    </row>
    <row r="68" spans="1:3" ht="15.75" thickBot="1">
      <c r="A68" s="109"/>
      <c r="B68" s="104"/>
      <c r="C68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RecordKeeping</vt:lpstr>
      <vt:lpstr>Reporting</vt:lpstr>
      <vt:lpstr>60 day Summ</vt:lpstr>
      <vt:lpstr>Burden Summary</vt:lpstr>
      <vt:lpstr>Cost to Respondents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rgreene</cp:lastModifiedBy>
  <cp:lastPrinted>2011-12-09T12:55:33Z</cp:lastPrinted>
  <dcterms:created xsi:type="dcterms:W3CDTF">2011-04-25T16:43:00Z</dcterms:created>
  <dcterms:modified xsi:type="dcterms:W3CDTF">2012-02-13T19:02:49Z</dcterms:modified>
</cp:coreProperties>
</file>