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255" yWindow="705" windowWidth="15360" windowHeight="10740" activeTab="1"/>
  </bookViews>
  <sheets>
    <sheet name="paid preparer" sheetId="1" r:id="rId1"/>
    <sheet name="with trust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G20" i="4" l="1"/>
  <c r="G18" i="1"/>
  <c r="J19" i="4" l="1"/>
  <c r="I19" i="4"/>
  <c r="G19" i="4"/>
  <c r="E19" i="4"/>
  <c r="I17" i="1"/>
  <c r="G17" i="1"/>
  <c r="J17" i="1" s="1"/>
  <c r="E17" i="1"/>
  <c r="I2" i="4"/>
  <c r="I8" i="4" s="1"/>
  <c r="E9" i="4"/>
  <c r="E8" i="4"/>
  <c r="I2" i="1"/>
  <c r="I9" i="1" s="1"/>
  <c r="E10" i="1"/>
  <c r="E9" i="1"/>
  <c r="E8" i="1"/>
  <c r="I8" i="1"/>
  <c r="I10" i="1"/>
  <c r="I4" i="1"/>
  <c r="I3" i="1"/>
  <c r="I13" i="4"/>
  <c r="I9" i="4"/>
  <c r="I4" i="4"/>
  <c r="I3" i="4"/>
  <c r="G13" i="4"/>
  <c r="G9" i="4"/>
  <c r="G4" i="4"/>
  <c r="E3" i="4"/>
  <c r="G3" i="4" s="1"/>
  <c r="J3" i="4" s="1"/>
  <c r="E2" i="4"/>
  <c r="J9" i="4" l="1"/>
  <c r="J13" i="4"/>
  <c r="E10" i="4"/>
  <c r="J4" i="4"/>
  <c r="E5" i="4"/>
  <c r="G2" i="4"/>
  <c r="G8" i="4"/>
  <c r="J4" i="1"/>
  <c r="J3" i="1"/>
  <c r="G10" i="1"/>
  <c r="J10" i="1" s="1"/>
  <c r="G9" i="1"/>
  <c r="J9" i="1" s="1"/>
  <c r="G8" i="1"/>
  <c r="J8" i="1" s="1"/>
  <c r="G5" i="1"/>
  <c r="G4" i="1"/>
  <c r="G3" i="1"/>
  <c r="G2" i="1"/>
  <c r="J2" i="1" s="1"/>
  <c r="E11" i="1"/>
  <c r="G11" i="1" s="1"/>
  <c r="E5" i="1"/>
  <c r="E4" i="1"/>
  <c r="E3" i="1"/>
  <c r="E2" i="1"/>
  <c r="J2" i="4" l="1"/>
  <c r="J5" i="4" s="1"/>
  <c r="G5" i="4"/>
  <c r="J8" i="4"/>
  <c r="J10" i="4" s="1"/>
  <c r="G10" i="4"/>
  <c r="J5" i="1"/>
  <c r="J11" i="1"/>
</calcChain>
</file>

<file path=xl/sharedStrings.xml><?xml version="1.0" encoding="utf-8"?>
<sst xmlns="http://schemas.openxmlformats.org/spreadsheetml/2006/main" count="103" uniqueCount="38">
  <si>
    <t>Large Plans</t>
  </si>
  <si>
    <t>DB/ME/100-1,000</t>
  </si>
  <si>
    <t>DB/ME/1,000+</t>
  </si>
  <si>
    <t>DB/SE/100-1,000</t>
  </si>
  <si>
    <t>DB/SE/1,000+</t>
  </si>
  <si>
    <t>DC/ME/non-403b</t>
  </si>
  <si>
    <t>DC/ME/403b</t>
  </si>
  <si>
    <t>DC/SE/non-403b</t>
  </si>
  <si>
    <t>DC/SE/403b</t>
  </si>
  <si>
    <t>Welfare/ME</t>
  </si>
  <si>
    <t>Welfare/SE</t>
  </si>
  <si>
    <t>Small Eligible</t>
  </si>
  <si>
    <t>DB/ME</t>
  </si>
  <si>
    <t>DB/SE</t>
  </si>
  <si>
    <t>Small Ineligible</t>
  </si>
  <si>
    <t>DB</t>
  </si>
  <si>
    <t>DC</t>
  </si>
  <si>
    <t>Welfare</t>
  </si>
  <si>
    <t>Small SF</t>
  </si>
  <si>
    <t>Plans</t>
  </si>
  <si>
    <t>min/plan</t>
  </si>
  <si>
    <t>total min</t>
  </si>
  <si>
    <t>wage rate</t>
  </si>
  <si>
    <t>costs</t>
  </si>
  <si>
    <t>Small Welfare with trust</t>
  </si>
  <si>
    <t>Total</t>
  </si>
  <si>
    <t>Accountants and Auditor</t>
  </si>
  <si>
    <t>In-house</t>
  </si>
  <si>
    <t>Note:</t>
  </si>
  <si>
    <t>2008 data from the Form 5500</t>
  </si>
  <si>
    <t>1 minute to report the name of the preparer and address.</t>
  </si>
  <si>
    <t>All plans filing the Form 5500.</t>
  </si>
  <si>
    <t>Wage rate: estimate for in-house accountant and auditor, 2011</t>
  </si>
  <si>
    <t>2 minute to report the name of the preparer and address.</t>
  </si>
  <si>
    <t>All plans with trusts filing the Form 5500. welfare plan data uses code for table A7, group health report, run for all welfare plans. might include some double-counts with pension plans.</t>
  </si>
  <si>
    <t>Welfare with trusts</t>
  </si>
  <si>
    <t>Assumes that all pension plans have trusts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</si>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</sst>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44" fontId="0" fillId="0" borderId="0" xfId="1" applyFont="1"/>
    <xf numFmtId="164" fontId="0" fillId="0" borderId="0" xfId="1" applyNumberFormat="1" applyFont="1"/>
    <xf numFmtId="164" fontId="0" fillId="0" borderId="0" xfId="0" applyNumberFormat="1"/>
    <xf numFmtId="164" fontId="0" fillId="0" borderId="1" xfId="0" applyNumberFormat="1" applyBorder="1"/>
    <xf numFmtId="44" fontId="0" fillId="0" borderId="1" xfId="1" applyFont="1" applyBorder="1"/>
    <xf numFmtId="0" fontId="0" fillId="0" borderId="0" xfId="0" applyBorder="1"/>
    <xf numFmtId="164" fontId="0" fillId="0" borderId="0" xfId="0" applyNumberFormat="1" applyBorder="1"/>
    <xf numFmtId="44" fontId="0" fillId="0" borderId="0" xfId="1" applyFont="1" applyBorder="1"/>
    <xf numFmtId="44" fontId="0" fillId="0" borderId="0" xfId="1" applyFont="1" applyFill="1" applyBorder="1"/>
    <xf numFmtId="44" fontId="0" fillId="0" borderId="0" xfId="0" applyNumberFormat="1" applyBorder="1"/>
    <xf numFmtId="164" fontId="0" fillId="0" borderId="0" xfId="1" applyNumberFormat="1" applyFont="1" applyBorder="1"/>
    <xf numFmtId="0" fontId="0" fillId="0" borderId="0" xfId="0" applyAlignment="1"/>
    <xf numFmtId="0" fontId="0" fillId="0" borderId="0" xfId="0" applyAlignment="1">
      <alignment wrapText="1"/>
    </xf>
    <xf numFmtId="43" fontId="0" fillId="0" borderId="0" xfId="3" applyFont="1"/>
  </cellXfs>
  <cellStyles count="4">
    <cellStyle name="Comma" xfId="3" builtinId="3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G18" sqref="G18"/>
    </sheetView>
  </sheetViews>
  <sheetFormatPr defaultRowHeight="15" x14ac:dyDescent="0.25"/>
  <cols>
    <col min="1" max="1" width="22.5703125" customWidth="1"/>
    <col min="2" max="2" width="18.5703125" customWidth="1"/>
    <col min="4" max="5" width="12.7109375" customWidth="1"/>
    <col min="7" max="7" width="10.5703125" bestFit="1" customWidth="1"/>
    <col min="10" max="10" width="16.28515625" bestFit="1" customWidth="1"/>
  </cols>
  <sheetData>
    <row r="1" spans="1:10" x14ac:dyDescent="0.25">
      <c r="A1" t="s">
        <v>0</v>
      </c>
      <c r="B1">
        <v>86612</v>
      </c>
      <c r="D1" t="s">
        <v>0</v>
      </c>
      <c r="E1" t="s">
        <v>19</v>
      </c>
      <c r="F1" t="s">
        <v>20</v>
      </c>
      <c r="G1" t="s">
        <v>21</v>
      </c>
      <c r="I1" t="s">
        <v>22</v>
      </c>
      <c r="J1" t="s">
        <v>23</v>
      </c>
    </row>
    <row r="2" spans="1:10" x14ac:dyDescent="0.25">
      <c r="A2" t="s">
        <v>1</v>
      </c>
      <c r="B2">
        <v>567</v>
      </c>
      <c r="D2" t="s">
        <v>15</v>
      </c>
      <c r="E2">
        <f>B2+B3+B4+B5</f>
        <v>10356</v>
      </c>
      <c r="F2">
        <v>1</v>
      </c>
      <c r="G2">
        <f>E2*F2</f>
        <v>10356</v>
      </c>
      <c r="I2" s="3">
        <f>F14</f>
        <v>65</v>
      </c>
      <c r="J2" s="2">
        <f>G2/60*I2</f>
        <v>11219</v>
      </c>
    </row>
    <row r="3" spans="1:10" x14ac:dyDescent="0.25">
      <c r="A3" t="s">
        <v>2</v>
      </c>
      <c r="B3">
        <v>818</v>
      </c>
      <c r="D3" t="s">
        <v>16</v>
      </c>
      <c r="E3">
        <f>B6+B7+B8+B9</f>
        <v>69827</v>
      </c>
      <c r="F3">
        <v>1</v>
      </c>
      <c r="G3">
        <f t="shared" ref="G3:G5" si="0">E3*F3</f>
        <v>69827</v>
      </c>
      <c r="I3" s="4">
        <f>I$2</f>
        <v>65</v>
      </c>
      <c r="J3" s="2">
        <f t="shared" ref="J3:J4" si="1">G3/60*I3</f>
        <v>75645.916666666672</v>
      </c>
    </row>
    <row r="4" spans="1:10" x14ac:dyDescent="0.25">
      <c r="A4" t="s">
        <v>3</v>
      </c>
      <c r="B4">
        <v>5874</v>
      </c>
      <c r="D4" s="1" t="s">
        <v>17</v>
      </c>
      <c r="E4" s="1">
        <f>B10+B11</f>
        <v>6429</v>
      </c>
      <c r="F4" s="1">
        <v>1</v>
      </c>
      <c r="G4" s="1">
        <f t="shared" si="0"/>
        <v>6429</v>
      </c>
      <c r="H4" s="1"/>
      <c r="I4" s="5">
        <f>I$2</f>
        <v>65</v>
      </c>
      <c r="J4" s="6">
        <f t="shared" si="1"/>
        <v>6964.75</v>
      </c>
    </row>
    <row r="5" spans="1:10" x14ac:dyDescent="0.25">
      <c r="A5" t="s">
        <v>4</v>
      </c>
      <c r="B5">
        <v>3097</v>
      </c>
      <c r="E5">
        <f>E2+E3+E4</f>
        <v>86612</v>
      </c>
      <c r="F5">
        <v>1</v>
      </c>
      <c r="G5">
        <f t="shared" si="0"/>
        <v>86612</v>
      </c>
      <c r="J5" s="2">
        <f>SUM(J2:J4)</f>
        <v>93829.666666666672</v>
      </c>
    </row>
    <row r="6" spans="1:10" x14ac:dyDescent="0.25">
      <c r="A6" t="s">
        <v>5</v>
      </c>
      <c r="B6">
        <v>1170</v>
      </c>
    </row>
    <row r="7" spans="1:10" x14ac:dyDescent="0.25">
      <c r="A7" t="s">
        <v>6</v>
      </c>
      <c r="B7">
        <v>3</v>
      </c>
      <c r="D7" t="s">
        <v>18</v>
      </c>
    </row>
    <row r="8" spans="1:10" x14ac:dyDescent="0.25">
      <c r="A8" t="s">
        <v>7</v>
      </c>
      <c r="B8">
        <v>62700</v>
      </c>
      <c r="D8" t="s">
        <v>15</v>
      </c>
      <c r="E8">
        <f>B14+B15+B24+B25</f>
        <v>36167</v>
      </c>
      <c r="F8">
        <v>1</v>
      </c>
      <c r="G8">
        <f t="shared" ref="G8:G11" si="2">E8*F8</f>
        <v>36167</v>
      </c>
      <c r="I8" s="4">
        <f>I$2</f>
        <v>65</v>
      </c>
      <c r="J8" s="2">
        <f t="shared" ref="J8:J10" si="3">G8/60*I8</f>
        <v>39180.916666666664</v>
      </c>
    </row>
    <row r="9" spans="1:10" x14ac:dyDescent="0.25">
      <c r="A9" t="s">
        <v>8</v>
      </c>
      <c r="B9">
        <v>5954</v>
      </c>
      <c r="D9" t="s">
        <v>16</v>
      </c>
      <c r="E9">
        <f>B16+B17+B18+B19+B26+B27+B28+B29</f>
        <v>595268</v>
      </c>
      <c r="F9">
        <v>1</v>
      </c>
      <c r="G9">
        <f t="shared" si="2"/>
        <v>595268</v>
      </c>
      <c r="I9" s="4">
        <f>I$2</f>
        <v>65</v>
      </c>
      <c r="J9" s="2">
        <f t="shared" si="3"/>
        <v>644873.66666666663</v>
      </c>
    </row>
    <row r="10" spans="1:10" x14ac:dyDescent="0.25">
      <c r="A10" t="s">
        <v>9</v>
      </c>
      <c r="B10">
        <v>2353</v>
      </c>
      <c r="D10" s="1" t="s">
        <v>17</v>
      </c>
      <c r="E10" s="1">
        <f>B20+B21+B30+B31</f>
        <v>78102</v>
      </c>
      <c r="F10" s="1">
        <v>1</v>
      </c>
      <c r="G10" s="1">
        <f t="shared" si="2"/>
        <v>78102</v>
      </c>
      <c r="H10" s="1"/>
      <c r="I10" s="5">
        <f>I$2</f>
        <v>65</v>
      </c>
      <c r="J10" s="6">
        <f t="shared" si="3"/>
        <v>84610.5</v>
      </c>
    </row>
    <row r="11" spans="1:10" x14ac:dyDescent="0.25">
      <c r="A11" t="s">
        <v>10</v>
      </c>
      <c r="B11">
        <v>4076</v>
      </c>
      <c r="E11">
        <f>E8+E9+E10</f>
        <v>709537</v>
      </c>
      <c r="F11">
        <v>1</v>
      </c>
      <c r="G11">
        <f t="shared" si="2"/>
        <v>709537</v>
      </c>
      <c r="J11" s="2">
        <f>SUM(J8:J10)</f>
        <v>768665.08333333326</v>
      </c>
    </row>
    <row r="13" spans="1:10" x14ac:dyDescent="0.25">
      <c r="A13" t="s">
        <v>11</v>
      </c>
      <c r="B13">
        <v>587836</v>
      </c>
      <c r="D13" s="7"/>
      <c r="E13" s="7"/>
      <c r="F13" s="7"/>
      <c r="G13" s="7"/>
      <c r="H13" s="7"/>
      <c r="I13" s="7"/>
      <c r="J13" s="7"/>
    </row>
    <row r="14" spans="1:10" x14ac:dyDescent="0.25">
      <c r="A14" t="s">
        <v>12</v>
      </c>
      <c r="B14">
        <v>5</v>
      </c>
      <c r="D14" s="7" t="s">
        <v>26</v>
      </c>
      <c r="E14" s="7"/>
      <c r="F14" s="10">
        <v>65</v>
      </c>
      <c r="G14" s="7"/>
      <c r="H14" s="7"/>
      <c r="I14" s="8"/>
      <c r="J14" s="9"/>
    </row>
    <row r="15" spans="1:10" x14ac:dyDescent="0.25">
      <c r="A15" t="s">
        <v>13</v>
      </c>
      <c r="B15">
        <v>34632</v>
      </c>
      <c r="D15" s="7" t="s">
        <v>27</v>
      </c>
      <c r="E15" s="7"/>
      <c r="F15" s="7"/>
      <c r="G15" s="7"/>
      <c r="H15" s="7"/>
      <c r="I15" s="8"/>
      <c r="J15" s="9"/>
    </row>
    <row r="16" spans="1:10" x14ac:dyDescent="0.25">
      <c r="A16" t="s">
        <v>5</v>
      </c>
      <c r="B16">
        <v>153</v>
      </c>
      <c r="D16" s="7"/>
      <c r="E16" s="7"/>
      <c r="F16" s="7"/>
      <c r="G16" s="7"/>
      <c r="H16" s="7"/>
      <c r="I16" s="8"/>
      <c r="J16" s="9"/>
    </row>
    <row r="17" spans="1:10" x14ac:dyDescent="0.25">
      <c r="A17" t="s">
        <v>6</v>
      </c>
      <c r="B17">
        <v>3</v>
      </c>
      <c r="D17" s="7" t="s">
        <v>25</v>
      </c>
      <c r="E17" s="7">
        <f>E5+E11</f>
        <v>796149</v>
      </c>
      <c r="F17" s="7">
        <v>1</v>
      </c>
      <c r="G17" s="7">
        <f>E17*F17</f>
        <v>796149</v>
      </c>
      <c r="H17" s="7"/>
      <c r="I17" s="11">
        <f>F14</f>
        <v>65</v>
      </c>
      <c r="J17" s="12">
        <f>G17*I17</f>
        <v>51749685</v>
      </c>
    </row>
    <row r="18" spans="1:10" x14ac:dyDescent="0.25">
      <c r="A18" t="s">
        <v>7</v>
      </c>
      <c r="B18">
        <v>532699</v>
      </c>
      <c r="G18" s="15">
        <f>G17/60</f>
        <v>13269.15</v>
      </c>
      <c r="H18" t="s">
        <v>37</v>
      </c>
    </row>
    <row r="19" spans="1:10" x14ac:dyDescent="0.25">
      <c r="A19" t="s">
        <v>8</v>
      </c>
      <c r="B19">
        <v>13898</v>
      </c>
    </row>
    <row r="20" spans="1:10" x14ac:dyDescent="0.25">
      <c r="A20" t="s">
        <v>9</v>
      </c>
      <c r="B20">
        <v>136</v>
      </c>
      <c r="D20" t="s">
        <v>28</v>
      </c>
    </row>
    <row r="21" spans="1:10" x14ac:dyDescent="0.25">
      <c r="A21" t="s">
        <v>10</v>
      </c>
      <c r="B21">
        <v>6310</v>
      </c>
      <c r="D21" s="13" t="s">
        <v>29</v>
      </c>
      <c r="E21" s="13"/>
      <c r="F21" s="13"/>
      <c r="G21" s="13"/>
      <c r="H21" s="13"/>
      <c r="I21" s="13"/>
      <c r="J21" s="13"/>
    </row>
    <row r="22" spans="1:10" x14ac:dyDescent="0.25">
      <c r="D22" t="s">
        <v>30</v>
      </c>
    </row>
    <row r="23" spans="1:10" x14ac:dyDescent="0.25">
      <c r="A23" t="s">
        <v>14</v>
      </c>
      <c r="B23">
        <v>121701</v>
      </c>
      <c r="D23" t="s">
        <v>31</v>
      </c>
    </row>
    <row r="24" spans="1:10" x14ac:dyDescent="0.25">
      <c r="A24" t="s">
        <v>12</v>
      </c>
      <c r="B24">
        <v>27</v>
      </c>
      <c r="D24" t="s">
        <v>32</v>
      </c>
    </row>
    <row r="25" spans="1:10" x14ac:dyDescent="0.25">
      <c r="A25" t="s">
        <v>13</v>
      </c>
      <c r="B25">
        <v>1503</v>
      </c>
    </row>
    <row r="26" spans="1:10" x14ac:dyDescent="0.25">
      <c r="A26" t="s">
        <v>5</v>
      </c>
      <c r="B26">
        <v>74</v>
      </c>
    </row>
    <row r="27" spans="1:10" x14ac:dyDescent="0.25">
      <c r="A27" t="s">
        <v>6</v>
      </c>
      <c r="B27">
        <v>1</v>
      </c>
    </row>
    <row r="28" spans="1:10" x14ac:dyDescent="0.25">
      <c r="A28" t="s">
        <v>7</v>
      </c>
      <c r="B28">
        <v>47574</v>
      </c>
    </row>
    <row r="29" spans="1:10" x14ac:dyDescent="0.25">
      <c r="A29" t="s">
        <v>8</v>
      </c>
      <c r="B29">
        <v>866</v>
      </c>
    </row>
    <row r="30" spans="1:10" x14ac:dyDescent="0.25">
      <c r="A30" t="s">
        <v>9</v>
      </c>
      <c r="B30">
        <v>933</v>
      </c>
    </row>
    <row r="31" spans="1:10" x14ac:dyDescent="0.25">
      <c r="A31" t="s">
        <v>10</v>
      </c>
      <c r="B31">
        <v>70723</v>
      </c>
    </row>
  </sheetData>
  <mergeCells count="1">
    <mergeCell ref="D21:J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9" workbookViewId="0">
      <selection activeCell="G20" sqref="G20"/>
    </sheetView>
  </sheetViews>
  <sheetFormatPr defaultRowHeight="15" x14ac:dyDescent="0.25"/>
  <cols>
    <col min="1" max="1" width="22.5703125" customWidth="1"/>
    <col min="2" max="2" width="18.5703125" customWidth="1"/>
    <col min="4" max="4" width="19.140625" customWidth="1"/>
    <col min="5" max="5" width="12.7109375" customWidth="1"/>
    <col min="7" max="7" width="10.5703125" bestFit="1" customWidth="1"/>
    <col min="10" max="10" width="14.28515625" bestFit="1" customWidth="1"/>
  </cols>
  <sheetData>
    <row r="1" spans="1:10" x14ac:dyDescent="0.25">
      <c r="A1" t="s">
        <v>0</v>
      </c>
      <c r="B1">
        <v>86612</v>
      </c>
      <c r="D1" t="s">
        <v>0</v>
      </c>
      <c r="E1" t="s">
        <v>19</v>
      </c>
      <c r="F1" t="s">
        <v>20</v>
      </c>
      <c r="G1" t="s">
        <v>21</v>
      </c>
      <c r="I1" t="s">
        <v>22</v>
      </c>
      <c r="J1" t="s">
        <v>23</v>
      </c>
    </row>
    <row r="2" spans="1:10" x14ac:dyDescent="0.25">
      <c r="A2" t="s">
        <v>1</v>
      </c>
      <c r="B2">
        <v>567</v>
      </c>
      <c r="D2" t="s">
        <v>15</v>
      </c>
      <c r="E2">
        <f>B2+B3+B4+B5</f>
        <v>10356</v>
      </c>
      <c r="F2">
        <v>2</v>
      </c>
      <c r="G2">
        <f>E2*F2</f>
        <v>20712</v>
      </c>
      <c r="I2" s="3">
        <f>F16</f>
        <v>65</v>
      </c>
      <c r="J2" s="2">
        <f>G2/60*I2</f>
        <v>22438</v>
      </c>
    </row>
    <row r="3" spans="1:10" x14ac:dyDescent="0.25">
      <c r="A3" t="s">
        <v>2</v>
      </c>
      <c r="B3">
        <v>818</v>
      </c>
      <c r="D3" t="s">
        <v>16</v>
      </c>
      <c r="E3">
        <f>B6+B7+B8+B9</f>
        <v>69827</v>
      </c>
      <c r="F3">
        <v>2</v>
      </c>
      <c r="G3">
        <f t="shared" ref="G3:G4" si="0">E3*F3</f>
        <v>139654</v>
      </c>
      <c r="I3" s="4">
        <f>I$2</f>
        <v>65</v>
      </c>
      <c r="J3" s="2">
        <f t="shared" ref="J3:J4" si="1">G3/60*I3</f>
        <v>151291.83333333334</v>
      </c>
    </row>
    <row r="4" spans="1:10" x14ac:dyDescent="0.25">
      <c r="A4" t="s">
        <v>3</v>
      </c>
      <c r="B4">
        <v>5874</v>
      </c>
      <c r="D4" s="1" t="s">
        <v>35</v>
      </c>
      <c r="E4" s="1">
        <v>8363</v>
      </c>
      <c r="F4" s="1">
        <v>2</v>
      </c>
      <c r="G4" s="1">
        <f t="shared" si="0"/>
        <v>16726</v>
      </c>
      <c r="H4" s="1"/>
      <c r="I4" s="5">
        <f>I$2</f>
        <v>65</v>
      </c>
      <c r="J4" s="6">
        <f t="shared" si="1"/>
        <v>18119.833333333332</v>
      </c>
    </row>
    <row r="5" spans="1:10" x14ac:dyDescent="0.25">
      <c r="A5" t="s">
        <v>4</v>
      </c>
      <c r="B5">
        <v>3097</v>
      </c>
      <c r="E5">
        <f>E2+E3+E4</f>
        <v>88546</v>
      </c>
      <c r="F5">
        <v>2</v>
      </c>
      <c r="G5">
        <f>SUM(G2:G4)</f>
        <v>177092</v>
      </c>
      <c r="J5" s="2">
        <f>SUM(J2:J4)</f>
        <v>191849.66666666669</v>
      </c>
    </row>
    <row r="6" spans="1:10" x14ac:dyDescent="0.25">
      <c r="A6" t="s">
        <v>5</v>
      </c>
      <c r="B6">
        <v>1170</v>
      </c>
    </row>
    <row r="7" spans="1:10" x14ac:dyDescent="0.25">
      <c r="A7" t="s">
        <v>6</v>
      </c>
      <c r="B7">
        <v>3</v>
      </c>
      <c r="D7" t="s">
        <v>18</v>
      </c>
    </row>
    <row r="8" spans="1:10" x14ac:dyDescent="0.25">
      <c r="A8" t="s">
        <v>7</v>
      </c>
      <c r="B8">
        <v>62700</v>
      </c>
      <c r="D8" t="s">
        <v>15</v>
      </c>
      <c r="E8">
        <f>B14+B15+B24+B25</f>
        <v>36167</v>
      </c>
      <c r="F8">
        <v>2</v>
      </c>
      <c r="G8">
        <f t="shared" ref="G8:G9" si="2">E8*F8</f>
        <v>72334</v>
      </c>
      <c r="I8" s="4">
        <f t="shared" ref="I8:I9" si="3">I$2</f>
        <v>65</v>
      </c>
      <c r="J8" s="2">
        <f t="shared" ref="J8:J9" si="4">G8/60*I8</f>
        <v>78361.833333333328</v>
      </c>
    </row>
    <row r="9" spans="1:10" x14ac:dyDescent="0.25">
      <c r="A9" t="s">
        <v>8</v>
      </c>
      <c r="B9">
        <v>5954</v>
      </c>
      <c r="D9" s="1" t="s">
        <v>16</v>
      </c>
      <c r="E9" s="1">
        <f>B16+B17+B18+B19+B26+B27+B28+B29</f>
        <v>595268</v>
      </c>
      <c r="F9" s="1">
        <v>2</v>
      </c>
      <c r="G9" s="1">
        <f t="shared" si="2"/>
        <v>1190536</v>
      </c>
      <c r="H9" s="1"/>
      <c r="I9" s="5">
        <f t="shared" si="3"/>
        <v>65</v>
      </c>
      <c r="J9" s="6">
        <f t="shared" si="4"/>
        <v>1289747.3333333333</v>
      </c>
    </row>
    <row r="10" spans="1:10" x14ac:dyDescent="0.25">
      <c r="A10" t="s">
        <v>9</v>
      </c>
      <c r="E10">
        <f>E8+E9</f>
        <v>631435</v>
      </c>
      <c r="F10">
        <v>2</v>
      </c>
      <c r="G10">
        <f>SUM(G6:G9)</f>
        <v>1262870</v>
      </c>
      <c r="J10" s="2">
        <f>SUM(J6:J9)</f>
        <v>1368109.1666666665</v>
      </c>
    </row>
    <row r="11" spans="1:10" x14ac:dyDescent="0.25">
      <c r="A11" t="s">
        <v>10</v>
      </c>
    </row>
    <row r="12" spans="1:10" x14ac:dyDescent="0.25">
      <c r="D12" t="s">
        <v>24</v>
      </c>
    </row>
    <row r="13" spans="1:10" x14ac:dyDescent="0.25">
      <c r="A13" t="s">
        <v>11</v>
      </c>
      <c r="B13">
        <v>587836</v>
      </c>
      <c r="E13">
        <v>9977</v>
      </c>
      <c r="F13">
        <v>2</v>
      </c>
      <c r="G13">
        <f t="shared" ref="G13" si="5">E13*F13</f>
        <v>19954</v>
      </c>
      <c r="I13" s="4">
        <f>I$2</f>
        <v>65</v>
      </c>
      <c r="J13" s="2">
        <f t="shared" ref="J13" si="6">G13/60*I13</f>
        <v>21616.833333333332</v>
      </c>
    </row>
    <row r="14" spans="1:10" x14ac:dyDescent="0.25">
      <c r="A14" t="s">
        <v>12</v>
      </c>
      <c r="B14">
        <v>5</v>
      </c>
    </row>
    <row r="15" spans="1:10" x14ac:dyDescent="0.25">
      <c r="A15" t="s">
        <v>13</v>
      </c>
      <c r="B15">
        <v>34632</v>
      </c>
    </row>
    <row r="16" spans="1:10" x14ac:dyDescent="0.25">
      <c r="A16" t="s">
        <v>5</v>
      </c>
      <c r="B16">
        <v>153</v>
      </c>
      <c r="D16" s="7" t="s">
        <v>26</v>
      </c>
      <c r="E16" s="7"/>
      <c r="F16" s="10">
        <v>65</v>
      </c>
    </row>
    <row r="17" spans="1:10" x14ac:dyDescent="0.25">
      <c r="A17" t="s">
        <v>6</v>
      </c>
      <c r="B17">
        <v>3</v>
      </c>
      <c r="D17" s="7" t="s">
        <v>27</v>
      </c>
      <c r="E17" s="7"/>
      <c r="F17" s="7"/>
    </row>
    <row r="18" spans="1:10" x14ac:dyDescent="0.25">
      <c r="A18" t="s">
        <v>7</v>
      </c>
      <c r="B18">
        <v>532699</v>
      </c>
    </row>
    <row r="19" spans="1:10" x14ac:dyDescent="0.25">
      <c r="A19" t="s">
        <v>8</v>
      </c>
      <c r="B19">
        <v>13898</v>
      </c>
      <c r="D19" s="7" t="s">
        <v>25</v>
      </c>
      <c r="E19" s="7">
        <f>E5+E10+E13</f>
        <v>729958</v>
      </c>
      <c r="F19" s="7">
        <v>2</v>
      </c>
      <c r="G19" s="7">
        <f>E19*F19</f>
        <v>1459916</v>
      </c>
      <c r="H19" s="7"/>
      <c r="I19" s="11">
        <f>F16</f>
        <v>65</v>
      </c>
      <c r="J19" s="12">
        <f>G19*I19</f>
        <v>94894540</v>
      </c>
    </row>
    <row r="20" spans="1:10" x14ac:dyDescent="0.25">
      <c r="A20" t="s">
        <v>9</v>
      </c>
      <c r="G20" s="15">
        <f>G19/60</f>
        <v>24331.933333333334</v>
      </c>
      <c r="H20" t="s">
        <v>37</v>
      </c>
    </row>
    <row r="21" spans="1:10" x14ac:dyDescent="0.25">
      <c r="A21" t="s">
        <v>10</v>
      </c>
    </row>
    <row r="22" spans="1:10" x14ac:dyDescent="0.25">
      <c r="D22" t="s">
        <v>28</v>
      </c>
    </row>
    <row r="23" spans="1:10" x14ac:dyDescent="0.25">
      <c r="A23" t="s">
        <v>14</v>
      </c>
      <c r="B23">
        <v>121701</v>
      </c>
      <c r="D23" s="13" t="s">
        <v>29</v>
      </c>
      <c r="E23" s="13"/>
      <c r="F23" s="13"/>
      <c r="G23" s="13"/>
      <c r="H23" s="13"/>
      <c r="I23" s="13"/>
      <c r="J23" s="13"/>
    </row>
    <row r="24" spans="1:10" x14ac:dyDescent="0.25">
      <c r="A24" t="s">
        <v>12</v>
      </c>
      <c r="B24">
        <v>27</v>
      </c>
      <c r="D24" t="s">
        <v>33</v>
      </c>
    </row>
    <row r="25" spans="1:10" x14ac:dyDescent="0.25">
      <c r="A25" t="s">
        <v>13</v>
      </c>
      <c r="B25">
        <v>1503</v>
      </c>
      <c r="D25" s="14" t="s">
        <v>34</v>
      </c>
      <c r="E25" s="14"/>
      <c r="F25" s="14"/>
      <c r="G25" s="14"/>
      <c r="H25" s="14"/>
      <c r="I25" s="14"/>
      <c r="J25" s="14"/>
    </row>
    <row r="26" spans="1:10" x14ac:dyDescent="0.25">
      <c r="A26" t="s">
        <v>5</v>
      </c>
      <c r="B26">
        <v>74</v>
      </c>
      <c r="D26" s="14"/>
      <c r="E26" s="14"/>
      <c r="F26" s="14"/>
      <c r="G26" s="14"/>
      <c r="H26" s="14"/>
      <c r="I26" s="14"/>
      <c r="J26" s="14"/>
    </row>
    <row r="27" spans="1:10" x14ac:dyDescent="0.25">
      <c r="A27" t="s">
        <v>6</v>
      </c>
      <c r="B27">
        <v>1</v>
      </c>
      <c r="D27" s="14"/>
      <c r="E27" s="14"/>
      <c r="F27" s="14"/>
      <c r="G27" s="14"/>
      <c r="H27" s="14"/>
      <c r="I27" s="14"/>
      <c r="J27" s="14"/>
    </row>
    <row r="28" spans="1:10" x14ac:dyDescent="0.25">
      <c r="A28" t="s">
        <v>7</v>
      </c>
      <c r="B28">
        <v>47574</v>
      </c>
      <c r="D28" t="s">
        <v>36</v>
      </c>
    </row>
    <row r="29" spans="1:10" x14ac:dyDescent="0.25">
      <c r="A29" t="s">
        <v>8</v>
      </c>
      <c r="B29">
        <v>866</v>
      </c>
      <c r="D29" t="s">
        <v>32</v>
      </c>
    </row>
    <row r="30" spans="1:10" x14ac:dyDescent="0.25">
      <c r="A30" t="s">
        <v>9</v>
      </c>
    </row>
    <row r="31" spans="1:10" x14ac:dyDescent="0.25">
      <c r="A31" t="s">
        <v>10</v>
      </c>
    </row>
  </sheetData>
  <mergeCells count="2">
    <mergeCell ref="D23:J23"/>
    <mergeCell ref="D25:J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paid preparer</vt:lpstr>
      <vt:lpstr>with trust</vt:lpstr>
      <vt:lpstr>Sheet2</vt:lpstr>
      <vt:lpstr>Sheet3</vt:lpstr>
    </vt:vector>
  </TitlesOfParts>
  <Company>EBSA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Decressin, Anja - EBSA</dc:creator>
  <cp:lastModifiedBy>Decressin, Anja - EBSA</cp:lastModifiedBy>
  <dcterms:created xsi:type="dcterms:W3CDTF">2011-11-15T00:49:45Z</dcterms:created>
  <dcterms:modified xsi:type="dcterms:W3CDTF">2011-11-18T19:59:20Z</dcterms:modified>
</cp:coreProperties>
</file>