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wmf" ContentType="image/x-wmf"/>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bookViews>
    <workbookView xWindow="7545" yWindow="3570" windowWidth="14940" windowHeight="7395" tabRatio="791"/>
  </bookViews>
  <sheets>
    <sheet name="TDC Instructions" sheetId="35" r:id="rId1"/>
    <sheet name="Select City &amp; State" sheetId="34" r:id="rId2"/>
    <sheet name="Unit Mix" sheetId="27" r:id="rId3"/>
    <sheet name="qryRPTCostBOTHIndexes_Crosstab" sheetId="38" state="hidden" r:id="rId4"/>
    <sheet name="TDC &amp; HCC Limit calculations" sheetId="33" r:id="rId5"/>
    <sheet name="Exh F-1 Const" sheetId="37" r:id="rId6"/>
    <sheet name="Exh F-2 Perm" sheetId="36" r:id="rId7"/>
    <sheet name="Developer Fee" sheetId="39" r:id="rId8"/>
    <sheet name="Contractor Fee" sheetId="40" r:id="rId9"/>
    <sheet name="Admin Fee" sheetId="41" r:id="rId10"/>
    <sheet name="Snapshot" sheetId="42" r:id="rId11"/>
    <sheet name="ProForma Assumptions" sheetId="49" r:id="rId12"/>
    <sheet name="ProForma Rents" sheetId="50" r:id="rId13"/>
    <sheet name="15 Yr. ProForma" sheetId="51" r:id="rId14"/>
    <sheet name="Draw Schedule" sheetId="52" r:id="rId15"/>
    <sheet name="Other Exhibits" sheetId="4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'[1]Const costs'!#REF!</definedName>
    <definedName name="\c">'[1]Const costs'!#REF!</definedName>
    <definedName name="\l">'[1]Const costs'!#REF!</definedName>
    <definedName name="\n">'[1]Const costs'!#REF!</definedName>
    <definedName name="\o">'[1]Const costs'!#REF!</definedName>
    <definedName name="\P">#REF!</definedName>
    <definedName name="\r">'[1]Const costs'!#REF!</definedName>
    <definedName name="\s">'[1]Const costs'!#REF!</definedName>
    <definedName name="\t">'[1]Const costs'!#REF!</definedName>
    <definedName name="\v">'[1]Const costs'!#REF!</definedName>
    <definedName name="_704B">#REF!</definedName>
    <definedName name="_704C">#REF!</definedName>
    <definedName name="_CPI2">#REF!</definedName>
    <definedName name="_dnp2">[2]Assumptions!#REF!</definedName>
    <definedName name="_dsc2">[2]Assumptions!#REF!</definedName>
    <definedName name="_dsc3">[2]Assumptions!#REF!</definedName>
    <definedName name="_Fill" hidden="1">'[1]Const costs'!#REF!</definedName>
    <definedName name="_tdc2">[2]Assumptions!#REF!</definedName>
    <definedName name="_ti2">[2]Assumptions!#REF!</definedName>
    <definedName name="_vac3">[2]Assumptions!#REF!</definedName>
    <definedName name="AHP_Grant">[3]Financing!$B$143</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avainc">[2]Assumptions!#REF!</definedName>
    <definedName name="avainc2">[2]Assumptions!#REF!</definedName>
    <definedName name="BENEFITS2">#REF!</definedName>
    <definedName name="BENEFITS3">#REF!</definedName>
    <definedName name="BOND_FACE">[3]Financing!$B$147</definedName>
    <definedName name="conint">'[4]Devel. Bud'!#REF!</definedName>
    <definedName name="CONSTINTEREST">'[5]Devel. Bud'!#REF!</definedName>
    <definedName name="CPI">#REF!</definedName>
    <definedName name="debtrate">[6]Assumps!$G$7</definedName>
    <definedName name="DEDUCT">#REF!</definedName>
    <definedName name="DEP_">#REF!</definedName>
    <definedName name="DEP__">#REF!</definedName>
    <definedName name="DISCOUNT">#REF!</definedName>
    <definedName name="dnp">[2]Assumptions!#REF!</definedName>
    <definedName name="dnpast">[2]Assumptions!#REF!</definedName>
    <definedName name="dnpast2">[2]Assumptions!#REF!</definedName>
    <definedName name="dsc">[2]Assumptions!#REF!</definedName>
    <definedName name="duc">[2]Assumptions!#REF!</definedName>
    <definedName name="duchnc">[2]Assumptions!#REF!</definedName>
    <definedName name="ducho">[2]Assumptions!#REF!</definedName>
    <definedName name="duchodu">[2]Assumptions!#REF!</definedName>
    <definedName name="duchodu2">[2]Assumptions!#REF!</definedName>
    <definedName name="EQ">[3]Financing!$B$142</definedName>
    <definedName name="ERI">[5]Mort!#REF!</definedName>
    <definedName name="EXHIBIT_D___DEVELOPMENT_BUDGET">#REF!</definedName>
    <definedName name="EXP">#REF!</definedName>
    <definedName name="FACADE">#REF!</definedName>
    <definedName name="FINAN">[7]TOC:GEN!$J$1:$N$49</definedName>
    <definedName name="FLOW">#REF!</definedName>
    <definedName name="FUNDED">#REF!</definedName>
    <definedName name="GRR">'[5]Units &amp; Income'!#REF!</definedName>
    <definedName name="HDCDSC">[8]Income!$D$24</definedName>
    <definedName name="HDCFIRST">[5]Mort!$J$22</definedName>
    <definedName name="hncdu">[2]Assumptions!#REF!</definedName>
    <definedName name="hodu">[2]Assumptions!#REF!</definedName>
    <definedName name="hodu1">[2]Assumptions!#REF!</definedName>
    <definedName name="hodu2">[2]Assumptions!#REF!</definedName>
    <definedName name="hrdu1">[9]Assumptions!$B$15</definedName>
    <definedName name="I_A">#REF!</definedName>
    <definedName name="IOR">'[10]221d4Prelim'!$I$34</definedName>
    <definedName name="IRR">#REF!</definedName>
    <definedName name="LandSF">[11]Assumptions!#REF!</definedName>
    <definedName name="MINGAIN">#REF!</definedName>
    <definedName name="MINGAIN2">#REF!</definedName>
    <definedName name="MKT_ANALYSIS">[3]Financing!$B$177</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MTG">'[12]221(d)4 PLA'!#REF!</definedName>
    <definedName name="N">#REF!</definedName>
    <definedName name="NAME">#REF!</definedName>
    <definedName name="NOI">#REF!</definedName>
    <definedName name="O">#REF!</definedName>
    <definedName name="OtherPHdevFundsOverTDC">'[13]Maximum Grant Calculation'!#REF!</definedName>
    <definedName name="pami">[2]Assumptions!#REF!</definedName>
    <definedName name="pami2">[2]Assumptions!#REF!</definedName>
    <definedName name="PHA">'[14]original exhibit f'!$G$1</definedName>
    <definedName name="_xlnm.Print_Area" localSheetId="13">'15 Yr. ProForma'!$B$2:$S$49</definedName>
    <definedName name="_xlnm.Print_Area" localSheetId="9">'Admin Fee'!$A$1:$H$20</definedName>
    <definedName name="_xlnm.Print_Area" localSheetId="8">'Contractor Fee'!$A$1:$K$34</definedName>
    <definedName name="_xlnm.Print_Area" localSheetId="7">'Developer Fee'!$A$1:$N$46</definedName>
    <definedName name="_xlnm.Print_Area" localSheetId="14">'Draw Schedule'!$A$1:$AO$171</definedName>
    <definedName name="_xlnm.Print_Area" localSheetId="5">'Exh F-1 Const'!$A$1:$J$110</definedName>
    <definedName name="_xlnm.Print_Area" localSheetId="6">'Exh F-2 Perm'!$A$1:$J$110</definedName>
    <definedName name="_xlnm.Print_Area" localSheetId="15">'Other Exhibits'!$B$1:$L$15</definedName>
    <definedName name="_xlnm.Print_Area" localSheetId="11">'ProForma Assumptions'!$B$2:$K$33</definedName>
    <definedName name="_xlnm.Print_Area" localSheetId="12">'ProForma Rents'!$A$2:$K$42</definedName>
    <definedName name="_xlnm.Print_Area" localSheetId="1">'Select City &amp; State'!$A$1:$N$69</definedName>
    <definedName name="_xlnm.Print_Area" localSheetId="10">Snapshot!$A$1:$K$61</definedName>
    <definedName name="_xlnm.Print_Area" localSheetId="4">'TDC &amp; HCC Limit calculations'!$A$1:$L$91</definedName>
    <definedName name="_xlnm.Print_Area" localSheetId="0">'TDC Instructions'!$A$1:$Q$84</definedName>
    <definedName name="_xlnm.Print_Area" localSheetId="2">'Unit Mix'!$A$1:$R$71</definedName>
    <definedName name="_xlnm.Print_Titles" localSheetId="14">'Draw Schedule'!$B:$E,'Draw Schedule'!$3:$11</definedName>
    <definedName name="PRINT1">#REF!</definedName>
    <definedName name="PROFORMA">#REF!</definedName>
    <definedName name="QIRR">#REF!</definedName>
    <definedName name="Quick_and_Dirty">"NCF"</definedName>
    <definedName name="rate">[2]Assumptions!#REF!</definedName>
    <definedName name="rate2">[2]Assumptions!#REF!</definedName>
    <definedName name="REALLOC">#REF!</definedName>
    <definedName name="REALLOC2">#REF!</definedName>
    <definedName name="RENT">#REF!</definedName>
    <definedName name="RENT1">#REF!</definedName>
    <definedName name="RENTUP">#REF!</definedName>
    <definedName name="TAX_CREDIT">#REF!</definedName>
    <definedName name="TAX_CREDIT_3">#REF!</definedName>
    <definedName name="TAXPREF">#REF!</definedName>
    <definedName name="tcamort">[2]Assumptions!#REF!</definedName>
    <definedName name="tcamort2">[2]Assumptions!#REF!</definedName>
    <definedName name="tcamort3">[2]Assumptions!#REF!</definedName>
    <definedName name="tcrate">[2]Assumptions!#REF!</definedName>
    <definedName name="tcrate2">[2]Assumptions!#REF!</definedName>
    <definedName name="tcrate3">[2]Assumptions!#REF!</definedName>
    <definedName name="tcterm">[2]Assumptions!#REF!</definedName>
    <definedName name="tcterm2">[2]Assumptions!#REF!</definedName>
    <definedName name="tcterm3">[2]Assumptions!#REF!</definedName>
    <definedName name="TDC">#REF!</definedName>
    <definedName name="tdu">[2]Assumptions!#REF!</definedName>
    <definedName name="term">[2]Assumptions!#REF!</definedName>
    <definedName name="term2">[2]Assumptions!#REF!</definedName>
    <definedName name="ti">[2]Assumptions!#REF!</definedName>
    <definedName name="TotalProjectCost">TotalDevelopmentCost+TotalAcquisitionCost</definedName>
    <definedName name="TotalProjectCostB">TotalDevelopmentCost+TotalAcquisitionCost</definedName>
    <definedName name="TotalProjectCostC">TotalDevelopmentCost+TotalAcquisitionCost</definedName>
    <definedName name="TotalProjectCostD">TotalDevelopmentCost+TotalAcquisitionCost</definedName>
    <definedName name="TU">[15]Financing!$F$8</definedName>
    <definedName name="Units">[11]Assumptions!$I$12</definedName>
    <definedName name="units_lihtc">200</definedName>
    <definedName name="UTAMORT">#REF!</definedName>
    <definedName name="UTBENEFITS">#REF!</definedName>
    <definedName name="UTEQUITY">#REF!</definedName>
    <definedName name="UTLOSS">#REF!</definedName>
    <definedName name="UTMOIRR1">#REF!</definedName>
    <definedName name="UTQIRR">#REF!</definedName>
    <definedName name="UTRESERVES">#REF!</definedName>
    <definedName name="VAL">'[12]221(d)4 PLA'!#REF!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pivotCaches>
    <pivotCache cacheId="0" r:id="rId32"/>
  </pivotCaches>
</workbook>
</file>

<file path=xl/calcChain.xml><?xml version="1.0" encoding="utf-8"?>
<calcChain xmlns="http://schemas.openxmlformats.org/spreadsheetml/2006/main">
  <c r="C4" i="52"/>
  <c r="C5"/>
  <c r="C6"/>
  <c r="C3"/>
  <c r="F6" i="50"/>
  <c r="F7"/>
  <c r="F8"/>
  <c r="F5"/>
  <c r="F5" i="49"/>
  <c r="F6"/>
  <c r="F7"/>
  <c r="F4"/>
  <c r="D6" i="51"/>
  <c r="D7"/>
  <c r="D8"/>
  <c r="D5"/>
  <c r="R42"/>
  <c r="Q42"/>
  <c r="P42"/>
  <c r="O42"/>
  <c r="N42"/>
  <c r="M42"/>
  <c r="L42"/>
  <c r="K42"/>
  <c r="J42"/>
  <c r="I42"/>
  <c r="H42"/>
  <c r="G42"/>
  <c r="F42"/>
  <c r="E42"/>
  <c r="D42"/>
  <c r="E33"/>
  <c r="F33" s="1"/>
  <c r="G33" s="1"/>
  <c r="H33" s="1"/>
  <c r="I33" s="1"/>
  <c r="J33" s="1"/>
  <c r="K33" s="1"/>
  <c r="L33" s="1"/>
  <c r="M33" s="1"/>
  <c r="N33" s="1"/>
  <c r="O33" s="1"/>
  <c r="P33" s="1"/>
  <c r="Q33" s="1"/>
  <c r="R33" s="1"/>
  <c r="E32"/>
  <c r="F32" s="1"/>
  <c r="G32" s="1"/>
  <c r="H32" s="1"/>
  <c r="I32" s="1"/>
  <c r="J32" s="1"/>
  <c r="K32" s="1"/>
  <c r="L32" s="1"/>
  <c r="M32" s="1"/>
  <c r="N32" s="1"/>
  <c r="O32" s="1"/>
  <c r="P32" s="1"/>
  <c r="Q32" s="1"/>
  <c r="R32" s="1"/>
  <c r="E31"/>
  <c r="F31" s="1"/>
  <c r="G31" s="1"/>
  <c r="H31" s="1"/>
  <c r="I31" s="1"/>
  <c r="J31" s="1"/>
  <c r="K31" s="1"/>
  <c r="L31" s="1"/>
  <c r="M31" s="1"/>
  <c r="N31" s="1"/>
  <c r="O31" s="1"/>
  <c r="P31" s="1"/>
  <c r="Q31" s="1"/>
  <c r="R31" s="1"/>
  <c r="E30"/>
  <c r="F30" s="1"/>
  <c r="G30" s="1"/>
  <c r="H30" s="1"/>
  <c r="I30" s="1"/>
  <c r="J30" s="1"/>
  <c r="K30" s="1"/>
  <c r="L30" s="1"/>
  <c r="M30" s="1"/>
  <c r="N30" s="1"/>
  <c r="O30" s="1"/>
  <c r="P30" s="1"/>
  <c r="Q30" s="1"/>
  <c r="R30" s="1"/>
  <c r="E29"/>
  <c r="F29" s="1"/>
  <c r="G29" s="1"/>
  <c r="H29" s="1"/>
  <c r="I29" s="1"/>
  <c r="J29" s="1"/>
  <c r="K29" s="1"/>
  <c r="L29" s="1"/>
  <c r="M29" s="1"/>
  <c r="N29" s="1"/>
  <c r="O29" s="1"/>
  <c r="P29" s="1"/>
  <c r="Q29" s="1"/>
  <c r="R29" s="1"/>
  <c r="E28"/>
  <c r="F28" s="1"/>
  <c r="G28" s="1"/>
  <c r="H28" s="1"/>
  <c r="I28" s="1"/>
  <c r="J28" s="1"/>
  <c r="K28" s="1"/>
  <c r="L28" s="1"/>
  <c r="M28" s="1"/>
  <c r="N28" s="1"/>
  <c r="O28" s="1"/>
  <c r="P28" s="1"/>
  <c r="Q28" s="1"/>
  <c r="R28" s="1"/>
  <c r="E27"/>
  <c r="F27" s="1"/>
  <c r="G27" s="1"/>
  <c r="H27" s="1"/>
  <c r="I27" s="1"/>
  <c r="J27" s="1"/>
  <c r="K27" s="1"/>
  <c r="L27" s="1"/>
  <c r="M27" s="1"/>
  <c r="N27" s="1"/>
  <c r="O27" s="1"/>
  <c r="P27" s="1"/>
  <c r="Q27" s="1"/>
  <c r="R27" s="1"/>
  <c r="E26"/>
  <c r="F26" s="1"/>
  <c r="G26" s="1"/>
  <c r="H26" s="1"/>
  <c r="I26" s="1"/>
  <c r="J26" s="1"/>
  <c r="K26" s="1"/>
  <c r="L26" s="1"/>
  <c r="M26" s="1"/>
  <c r="N26" s="1"/>
  <c r="O26" s="1"/>
  <c r="P26" s="1"/>
  <c r="Q26" s="1"/>
  <c r="R26" s="1"/>
  <c r="E25"/>
  <c r="F25" s="1"/>
  <c r="G25" s="1"/>
  <c r="H25" s="1"/>
  <c r="I25" s="1"/>
  <c r="J25" s="1"/>
  <c r="K25" s="1"/>
  <c r="L25" s="1"/>
  <c r="M25" s="1"/>
  <c r="N25" s="1"/>
  <c r="O25" s="1"/>
  <c r="P25" s="1"/>
  <c r="Q25" s="1"/>
  <c r="R25" s="1"/>
  <c r="E24"/>
  <c r="F24" s="1"/>
  <c r="G24" s="1"/>
  <c r="H24" s="1"/>
  <c r="I24" s="1"/>
  <c r="J24" s="1"/>
  <c r="K24" s="1"/>
  <c r="L24" s="1"/>
  <c r="M24" s="1"/>
  <c r="N24" s="1"/>
  <c r="O24" s="1"/>
  <c r="P24" s="1"/>
  <c r="Q24" s="1"/>
  <c r="R24" s="1"/>
  <c r="E23"/>
  <c r="F23" s="1"/>
  <c r="G23" s="1"/>
  <c r="H23" s="1"/>
  <c r="I23" s="1"/>
  <c r="J23" s="1"/>
  <c r="K23" s="1"/>
  <c r="L23" s="1"/>
  <c r="M23" s="1"/>
  <c r="N23" s="1"/>
  <c r="O23" s="1"/>
  <c r="P23" s="1"/>
  <c r="Q23" s="1"/>
  <c r="R23" s="1"/>
  <c r="D21"/>
  <c r="E17"/>
  <c r="F17" s="1"/>
  <c r="G17" s="1"/>
  <c r="H17" s="1"/>
  <c r="I17" s="1"/>
  <c r="J17" s="1"/>
  <c r="K17" s="1"/>
  <c r="L17" s="1"/>
  <c r="M17" s="1"/>
  <c r="N17" s="1"/>
  <c r="O17" s="1"/>
  <c r="P17" s="1"/>
  <c r="Q17" s="1"/>
  <c r="R17" s="1"/>
  <c r="E10"/>
  <c r="F10" s="1"/>
  <c r="G10" s="1"/>
  <c r="H10" s="1"/>
  <c r="I10" s="1"/>
  <c r="J10" s="1"/>
  <c r="K10" s="1"/>
  <c r="L10" s="1"/>
  <c r="M10" s="1"/>
  <c r="N10" s="1"/>
  <c r="O10" s="1"/>
  <c r="P10" s="1"/>
  <c r="Q10" s="1"/>
  <c r="R10" s="1"/>
  <c r="I32" i="50"/>
  <c r="D15" i="51" s="1"/>
  <c r="E31" i="50"/>
  <c r="I30"/>
  <c r="I29"/>
  <c r="I31" s="1"/>
  <c r="D14" i="51" s="1"/>
  <c r="E14" s="1"/>
  <c r="F14" s="1"/>
  <c r="G14" s="1"/>
  <c r="H14" s="1"/>
  <c r="I14" s="1"/>
  <c r="J14" s="1"/>
  <c r="K14" s="1"/>
  <c r="L14" s="1"/>
  <c r="M14" s="1"/>
  <c r="N14" s="1"/>
  <c r="O14" s="1"/>
  <c r="P14" s="1"/>
  <c r="Q14" s="1"/>
  <c r="R14" s="1"/>
  <c r="E28" i="50"/>
  <c r="I27"/>
  <c r="I26"/>
  <c r="I25"/>
  <c r="I24"/>
  <c r="I23"/>
  <c r="E22"/>
  <c r="E33" s="1"/>
  <c r="I21"/>
  <c r="I20"/>
  <c r="I19"/>
  <c r="I18"/>
  <c r="I17"/>
  <c r="I16"/>
  <c r="I15"/>
  <c r="I14"/>
  <c r="I13"/>
  <c r="I12"/>
  <c r="I22" s="1"/>
  <c r="D29" i="49"/>
  <c r="G23" i="42"/>
  <c r="G27"/>
  <c r="K39" i="39"/>
  <c r="K38"/>
  <c r="H84" i="36"/>
  <c r="H85"/>
  <c r="H86"/>
  <c r="H87"/>
  <c r="H88"/>
  <c r="H105" i="37"/>
  <c r="H104"/>
  <c r="H103"/>
  <c r="H102"/>
  <c r="H101"/>
  <c r="H100"/>
  <c r="H99"/>
  <c r="H98"/>
  <c r="H97"/>
  <c r="H96"/>
  <c r="H95"/>
  <c r="H89"/>
  <c r="H88"/>
  <c r="H87"/>
  <c r="H86"/>
  <c r="H85"/>
  <c r="H84"/>
  <c r="H83"/>
  <c r="H82"/>
  <c r="H81"/>
  <c r="H80"/>
  <c r="H79"/>
  <c r="H78"/>
  <c r="H77"/>
  <c r="H76"/>
  <c r="H75"/>
  <c r="H74"/>
  <c r="H73"/>
  <c r="H72"/>
  <c r="H71"/>
  <c r="H70"/>
  <c r="H69"/>
  <c r="H68"/>
  <c r="H67"/>
  <c r="H66"/>
  <c r="H65"/>
  <c r="H64"/>
  <c r="H63"/>
  <c r="H62"/>
  <c r="H61"/>
  <c r="H60"/>
  <c r="H59"/>
  <c r="H58"/>
  <c r="H57"/>
  <c r="H56"/>
  <c r="H52"/>
  <c r="H51"/>
  <c r="H50"/>
  <c r="H49"/>
  <c r="H48"/>
  <c r="H47"/>
  <c r="H46"/>
  <c r="H45"/>
  <c r="H44"/>
  <c r="H43"/>
  <c r="H42"/>
  <c r="H40"/>
  <c r="H39"/>
  <c r="H38"/>
  <c r="L21" i="39"/>
  <c r="H82" i="36"/>
  <c r="H58"/>
  <c r="H44"/>
  <c r="H45"/>
  <c r="D7" i="37"/>
  <c r="D8"/>
  <c r="D5"/>
  <c r="D6"/>
  <c r="F32" i="42"/>
  <c r="B2"/>
  <c r="B3"/>
  <c r="B1"/>
  <c r="H98" i="36"/>
  <c r="F21" i="42" s="1"/>
  <c r="J41" s="1"/>
  <c r="H80" i="36"/>
  <c r="F8" i="42" s="1"/>
  <c r="H39" i="36"/>
  <c r="H40"/>
  <c r="F57" i="42"/>
  <c r="H42" i="36"/>
  <c r="F19" i="40" s="1"/>
  <c r="H43" i="36"/>
  <c r="F52" i="42" s="1"/>
  <c r="H46" i="36"/>
  <c r="H47"/>
  <c r="H48"/>
  <c r="H49"/>
  <c r="H50"/>
  <c r="H51"/>
  <c r="F12" i="42"/>
  <c r="F13"/>
  <c r="F14"/>
  <c r="F15"/>
  <c r="H72" i="36"/>
  <c r="H73"/>
  <c r="H74"/>
  <c r="L14" i="39" s="1"/>
  <c r="H75" i="36"/>
  <c r="H76"/>
  <c r="H77"/>
  <c r="H78"/>
  <c r="H79"/>
  <c r="H81"/>
  <c r="F9" i="42" s="1"/>
  <c r="H57" i="36"/>
  <c r="L57" s="1"/>
  <c r="H52"/>
  <c r="E6" i="40"/>
  <c r="E7"/>
  <c r="E8"/>
  <c r="E5"/>
  <c r="D8" i="36"/>
  <c r="D7"/>
  <c r="F29" i="40"/>
  <c r="F24"/>
  <c r="H59" i="36"/>
  <c r="H60"/>
  <c r="H61"/>
  <c r="H62"/>
  <c r="H63"/>
  <c r="H64"/>
  <c r="H65"/>
  <c r="H66"/>
  <c r="H67"/>
  <c r="H68"/>
  <c r="H69"/>
  <c r="H70"/>
  <c r="H71"/>
  <c r="H83"/>
  <c r="H96"/>
  <c r="F19" i="42" s="1"/>
  <c r="H97" i="36"/>
  <c r="L26" i="39" s="1"/>
  <c r="H99" i="36"/>
  <c r="F22" i="42" s="1"/>
  <c r="H100" i="36"/>
  <c r="L24" i="39" s="1"/>
  <c r="H101" i="36"/>
  <c r="F24" i="42" s="1"/>
  <c r="H102" i="36"/>
  <c r="F25" i="42" s="1"/>
  <c r="H103" i="36"/>
  <c r="F26" i="42" s="1"/>
  <c r="H104" i="36"/>
  <c r="L25" i="39" s="1"/>
  <c r="I5"/>
  <c r="I6"/>
  <c r="I7"/>
  <c r="I4"/>
  <c r="D6" i="36"/>
  <c r="I28" i="50" l="1"/>
  <c r="D13" i="51" s="1"/>
  <c r="E13" s="1"/>
  <c r="F13" s="1"/>
  <c r="G13" s="1"/>
  <c r="H13" s="1"/>
  <c r="I13" s="1"/>
  <c r="J13" s="1"/>
  <c r="K13" s="1"/>
  <c r="L13" s="1"/>
  <c r="M13" s="1"/>
  <c r="N13" s="1"/>
  <c r="O13" s="1"/>
  <c r="P13" s="1"/>
  <c r="Q13" s="1"/>
  <c r="R13" s="1"/>
  <c r="E21"/>
  <c r="F21" s="1"/>
  <c r="G21" s="1"/>
  <c r="D12"/>
  <c r="D45"/>
  <c r="E15"/>
  <c r="F15" s="1"/>
  <c r="G15" s="1"/>
  <c r="H15" s="1"/>
  <c r="I15" s="1"/>
  <c r="J15" s="1"/>
  <c r="K15" s="1"/>
  <c r="L15" s="1"/>
  <c r="M15" s="1"/>
  <c r="N15" s="1"/>
  <c r="O15" s="1"/>
  <c r="P15" s="1"/>
  <c r="Q15" s="1"/>
  <c r="R15" s="1"/>
  <c r="L23" i="39"/>
  <c r="F10" i="42"/>
  <c r="L18" i="39"/>
  <c r="L47" i="36"/>
  <c r="L20" i="39"/>
  <c r="F27" i="42"/>
  <c r="E9" i="41"/>
  <c r="F20" i="42"/>
  <c r="J44"/>
  <c r="L17" i="39"/>
  <c r="L81" i="36"/>
  <c r="L13" i="39" s="1"/>
  <c r="L39" s="1"/>
  <c r="L19"/>
  <c r="F14" i="40"/>
  <c r="F42" i="42"/>
  <c r="XFD46" i="36"/>
  <c r="L49"/>
  <c r="F47" i="42"/>
  <c r="F23"/>
  <c r="E12" i="41"/>
  <c r="L62" i="36"/>
  <c r="L51"/>
  <c r="F40" i="42" s="1"/>
  <c r="I74" i="33"/>
  <c r="I50" i="27"/>
  <c r="H50"/>
  <c r="N50"/>
  <c r="O50"/>
  <c r="G11" i="37" s="1"/>
  <c r="J50" i="27"/>
  <c r="P50"/>
  <c r="F50"/>
  <c r="E50"/>
  <c r="K50"/>
  <c r="L50"/>
  <c r="F11" i="37" s="1"/>
  <c r="G50" i="27"/>
  <c r="M50"/>
  <c r="H15" i="36"/>
  <c r="H16"/>
  <c r="H14"/>
  <c r="H17"/>
  <c r="H18"/>
  <c r="H19"/>
  <c r="H20"/>
  <c r="H21"/>
  <c r="H22"/>
  <c r="H23"/>
  <c r="H24"/>
  <c r="E25"/>
  <c r="C7" i="33"/>
  <c r="F25" i="37"/>
  <c r="F53"/>
  <c r="F90"/>
  <c r="F92" s="1"/>
  <c r="G25"/>
  <c r="G33" s="1"/>
  <c r="G53"/>
  <c r="G90"/>
  <c r="H14"/>
  <c r="H25" s="1"/>
  <c r="H15"/>
  <c r="H16"/>
  <c r="H17"/>
  <c r="H18"/>
  <c r="H19"/>
  <c r="H20"/>
  <c r="H21"/>
  <c r="H22"/>
  <c r="H23"/>
  <c r="H24"/>
  <c r="H53"/>
  <c r="H90"/>
  <c r="F31"/>
  <c r="F33" s="1"/>
  <c r="F106"/>
  <c r="F115" s="1"/>
  <c r="G31"/>
  <c r="G106"/>
  <c r="G115" s="1"/>
  <c r="H28"/>
  <c r="H31" s="1"/>
  <c r="H29"/>
  <c r="H30"/>
  <c r="H106"/>
  <c r="E25"/>
  <c r="E31"/>
  <c r="E33"/>
  <c r="E53"/>
  <c r="E90"/>
  <c r="E92" s="1"/>
  <c r="E114" s="1"/>
  <c r="E106"/>
  <c r="E115" s="1"/>
  <c r="E11"/>
  <c r="D11"/>
  <c r="F25" i="36"/>
  <c r="F31"/>
  <c r="F53"/>
  <c r="F90"/>
  <c r="F106"/>
  <c r="G25"/>
  <c r="G31"/>
  <c r="G33" s="1"/>
  <c r="G53"/>
  <c r="G90"/>
  <c r="G106"/>
  <c r="G113" s="1"/>
  <c r="H28"/>
  <c r="H29"/>
  <c r="H30"/>
  <c r="H38"/>
  <c r="H56"/>
  <c r="H89"/>
  <c r="L22" i="39" s="1"/>
  <c r="H95" i="36"/>
  <c r="H105"/>
  <c r="L15" i="39" s="1"/>
  <c r="E53" i="36"/>
  <c r="E90"/>
  <c r="E31"/>
  <c r="E33" s="1"/>
  <c r="E106"/>
  <c r="E11"/>
  <c r="F11"/>
  <c r="F11" i="33"/>
  <c r="H11"/>
  <c r="F12"/>
  <c r="H12"/>
  <c r="F13"/>
  <c r="H13"/>
  <c r="F14"/>
  <c r="H14"/>
  <c r="F15"/>
  <c r="H15"/>
  <c r="F16"/>
  <c r="H16"/>
  <c r="F17"/>
  <c r="H17"/>
  <c r="F18"/>
  <c r="H18"/>
  <c r="F19"/>
  <c r="H19"/>
  <c r="F20"/>
  <c r="H20"/>
  <c r="F21"/>
  <c r="I21" s="1"/>
  <c r="H21"/>
  <c r="F22"/>
  <c r="H22"/>
  <c r="F23"/>
  <c r="H23"/>
  <c r="F24"/>
  <c r="H24"/>
  <c r="F25"/>
  <c r="H25"/>
  <c r="F26"/>
  <c r="H26"/>
  <c r="F27"/>
  <c r="H27"/>
  <c r="F28"/>
  <c r="H28"/>
  <c r="F29"/>
  <c r="H29"/>
  <c r="F30"/>
  <c r="H30"/>
  <c r="F31"/>
  <c r="H31"/>
  <c r="F32"/>
  <c r="H32"/>
  <c r="F33"/>
  <c r="H33"/>
  <c r="F34"/>
  <c r="H34"/>
  <c r="F35"/>
  <c r="H35"/>
  <c r="F36"/>
  <c r="H36"/>
  <c r="F37"/>
  <c r="H37"/>
  <c r="F38"/>
  <c r="H38"/>
  <c r="I85"/>
  <c r="I87" s="1"/>
  <c r="E11"/>
  <c r="J11"/>
  <c r="G11"/>
  <c r="E12"/>
  <c r="J12"/>
  <c r="G12"/>
  <c r="E13"/>
  <c r="J13"/>
  <c r="G13"/>
  <c r="E14"/>
  <c r="J14"/>
  <c r="G14"/>
  <c r="E15"/>
  <c r="J15"/>
  <c r="G15"/>
  <c r="E16"/>
  <c r="J16"/>
  <c r="G16"/>
  <c r="E17"/>
  <c r="J17"/>
  <c r="K17" s="1"/>
  <c r="G17"/>
  <c r="E18"/>
  <c r="J18"/>
  <c r="G18"/>
  <c r="E19"/>
  <c r="J19"/>
  <c r="G19"/>
  <c r="E20"/>
  <c r="J20"/>
  <c r="G20"/>
  <c r="E21"/>
  <c r="J21"/>
  <c r="G21"/>
  <c r="E22"/>
  <c r="J22"/>
  <c r="G22"/>
  <c r="E23"/>
  <c r="J23"/>
  <c r="G23"/>
  <c r="E24"/>
  <c r="J24"/>
  <c r="G24"/>
  <c r="E25"/>
  <c r="J25"/>
  <c r="G25"/>
  <c r="E26"/>
  <c r="J26"/>
  <c r="G26"/>
  <c r="E27"/>
  <c r="J27"/>
  <c r="G27"/>
  <c r="E28"/>
  <c r="K28" s="1"/>
  <c r="J28"/>
  <c r="G28"/>
  <c r="E29"/>
  <c r="J29"/>
  <c r="G29"/>
  <c r="E30"/>
  <c r="J30"/>
  <c r="G30"/>
  <c r="E31"/>
  <c r="J31"/>
  <c r="G31"/>
  <c r="E32"/>
  <c r="J32"/>
  <c r="G32"/>
  <c r="E33"/>
  <c r="J33"/>
  <c r="K33" s="1"/>
  <c r="G33"/>
  <c r="E34"/>
  <c r="J34"/>
  <c r="G34"/>
  <c r="E35"/>
  <c r="J35"/>
  <c r="G35"/>
  <c r="E36"/>
  <c r="J36"/>
  <c r="G36"/>
  <c r="E37"/>
  <c r="J37"/>
  <c r="G37"/>
  <c r="E38"/>
  <c r="J38"/>
  <c r="G38"/>
  <c r="I68"/>
  <c r="H77"/>
  <c r="H44"/>
  <c r="J44"/>
  <c r="H72"/>
  <c r="H71"/>
  <c r="I86"/>
  <c r="C5"/>
  <c r="C25"/>
  <c r="C18"/>
  <c r="C32"/>
  <c r="C11"/>
  <c r="C85"/>
  <c r="I50"/>
  <c r="K68"/>
  <c r="J69" s="1"/>
  <c r="J57" i="27"/>
  <c r="G57"/>
  <c r="F33" i="36"/>
  <c r="H25"/>
  <c r="D66" i="27"/>
  <c r="P58"/>
  <c r="P57"/>
  <c r="P59" s="1"/>
  <c r="O64" i="33" s="1"/>
  <c r="K29"/>
  <c r="K21"/>
  <c r="I33"/>
  <c r="K35"/>
  <c r="K27"/>
  <c r="K13"/>
  <c r="K34"/>
  <c r="K18"/>
  <c r="I23"/>
  <c r="F39"/>
  <c r="I20"/>
  <c r="H73"/>
  <c r="I78"/>
  <c r="I79" s="1"/>
  <c r="F113" i="36"/>
  <c r="K36" i="33"/>
  <c r="K20"/>
  <c r="K12"/>
  <c r="I37"/>
  <c r="I32"/>
  <c r="I29"/>
  <c r="I26"/>
  <c r="I25"/>
  <c r="I24"/>
  <c r="I22"/>
  <c r="I18"/>
  <c r="I17"/>
  <c r="I16"/>
  <c r="I14"/>
  <c r="I33" i="50" l="1"/>
  <c r="H21" i="51"/>
  <c r="E12"/>
  <c r="D16"/>
  <c r="I13" i="33"/>
  <c r="I11"/>
  <c r="H115" i="37"/>
  <c r="F114"/>
  <c r="F108"/>
  <c r="H92"/>
  <c r="H108" s="1"/>
  <c r="F116"/>
  <c r="G92"/>
  <c r="F28" i="42"/>
  <c r="F18"/>
  <c r="J39" s="1"/>
  <c r="E8" i="41"/>
  <c r="F16" i="42"/>
  <c r="L84" i="36"/>
  <c r="L60"/>
  <c r="L43"/>
  <c r="G92"/>
  <c r="H31"/>
  <c r="H33" s="1"/>
  <c r="N64" i="33" s="1"/>
  <c r="N65" s="1"/>
  <c r="F92" i="36"/>
  <c r="F112" s="1"/>
  <c r="H53"/>
  <c r="E92"/>
  <c r="H90"/>
  <c r="H106"/>
  <c r="G58" i="27"/>
  <c r="D11" i="36"/>
  <c r="K32" i="33"/>
  <c r="K26"/>
  <c r="K37"/>
  <c r="K31"/>
  <c r="K25"/>
  <c r="K24"/>
  <c r="K23"/>
  <c r="K19"/>
  <c r="K16"/>
  <c r="K15"/>
  <c r="G39"/>
  <c r="K11"/>
  <c r="I38"/>
  <c r="I36"/>
  <c r="I35"/>
  <c r="I34"/>
  <c r="I31"/>
  <c r="I19"/>
  <c r="I15"/>
  <c r="E39"/>
  <c r="K14"/>
  <c r="I30"/>
  <c r="I28"/>
  <c r="I27"/>
  <c r="K30"/>
  <c r="H11" i="37"/>
  <c r="D67" i="27"/>
  <c r="G56"/>
  <c r="J58"/>
  <c r="J59" s="1"/>
  <c r="G11" i="36"/>
  <c r="H11" s="1"/>
  <c r="G59" i="27"/>
  <c r="K22" i="33"/>
  <c r="I12"/>
  <c r="K38"/>
  <c r="G108" i="37"/>
  <c r="G116" s="1"/>
  <c r="G114"/>
  <c r="E108" i="36"/>
  <c r="E114" s="1"/>
  <c r="E112"/>
  <c r="G108"/>
  <c r="G114" s="1"/>
  <c r="G112"/>
  <c r="H114" i="37"/>
  <c r="H33"/>
  <c r="H116" s="1"/>
  <c r="E113" i="36"/>
  <c r="E108" i="37"/>
  <c r="E116" s="1"/>
  <c r="E16" i="51" l="1"/>
  <c r="F12"/>
  <c r="I21"/>
  <c r="D18"/>
  <c r="D19" s="1"/>
  <c r="H113" i="36"/>
  <c r="I39" i="33"/>
  <c r="I89" s="1"/>
  <c r="N75" s="1"/>
  <c r="F13" i="40"/>
  <c r="F15" s="1"/>
  <c r="H29" s="1"/>
  <c r="F39" i="42"/>
  <c r="F43" s="1"/>
  <c r="H19" i="40"/>
  <c r="F108" i="36"/>
  <c r="F114" s="1"/>
  <c r="H92"/>
  <c r="K39" i="33"/>
  <c r="D22" i="51" l="1"/>
  <c r="E18"/>
  <c r="E19" s="1"/>
  <c r="J21"/>
  <c r="G12"/>
  <c r="F16"/>
  <c r="F30" i="40"/>
  <c r="F31" s="1"/>
  <c r="H31" s="1"/>
  <c r="F20"/>
  <c r="F21" s="1"/>
  <c r="H21" s="1"/>
  <c r="H24"/>
  <c r="H47" i="42"/>
  <c r="F58"/>
  <c r="F59" s="1"/>
  <c r="G59" s="1"/>
  <c r="H57"/>
  <c r="F48"/>
  <c r="F49" s="1"/>
  <c r="G49" s="1"/>
  <c r="F53"/>
  <c r="F54" s="1"/>
  <c r="G54" s="1"/>
  <c r="H52"/>
  <c r="F25" i="40"/>
  <c r="F26" s="1"/>
  <c r="H26" s="1"/>
  <c r="H112" i="36"/>
  <c r="H108"/>
  <c r="I81" i="33"/>
  <c r="J80" s="1"/>
  <c r="E22" i="51" l="1"/>
  <c r="D34"/>
  <c r="G16"/>
  <c r="H12"/>
  <c r="K21"/>
  <c r="F18"/>
  <c r="F19" s="1"/>
  <c r="E7" i="41"/>
  <c r="E10" s="1"/>
  <c r="E18" s="1"/>
  <c r="F7" i="42"/>
  <c r="J38" s="1"/>
  <c r="L12" i="39"/>
  <c r="H114" i="36"/>
  <c r="N72" i="33"/>
  <c r="J88"/>
  <c r="D46" i="51" l="1"/>
  <c r="D47" s="1"/>
  <c r="D35"/>
  <c r="F22"/>
  <c r="E34"/>
  <c r="E35" s="1"/>
  <c r="G18"/>
  <c r="G19" s="1"/>
  <c r="L21"/>
  <c r="I12"/>
  <c r="H16"/>
  <c r="L28" i="39"/>
  <c r="L34" s="1"/>
  <c r="L35" s="1"/>
  <c r="E13" i="41"/>
  <c r="E15" s="1"/>
  <c r="C16" s="1"/>
  <c r="J42" i="42"/>
  <c r="F29"/>
  <c r="G22" i="51" l="1"/>
  <c r="F34"/>
  <c r="F35" s="1"/>
  <c r="E43"/>
  <c r="E36"/>
  <c r="D43"/>
  <c r="D36"/>
  <c r="I16"/>
  <c r="J12"/>
  <c r="M21"/>
  <c r="H18"/>
  <c r="H19" s="1"/>
  <c r="L38" i="39"/>
  <c r="L40" s="1"/>
  <c r="K40" s="1"/>
  <c r="K35"/>
  <c r="L30"/>
  <c r="L43"/>
  <c r="L44" s="1"/>
  <c r="K44" s="1"/>
  <c r="F30" i="42"/>
  <c r="F34"/>
  <c r="G34" s="1"/>
  <c r="J48"/>
  <c r="J45"/>
  <c r="J46" s="1"/>
  <c r="J47" s="1"/>
  <c r="H22" i="51" l="1"/>
  <c r="G34"/>
  <c r="G35" s="1"/>
  <c r="F36"/>
  <c r="F43"/>
  <c r="I18"/>
  <c r="I19" s="1"/>
  <c r="N21"/>
  <c r="K12"/>
  <c r="J16"/>
  <c r="I22" l="1"/>
  <c r="H34"/>
  <c r="H35" s="1"/>
  <c r="G43"/>
  <c r="G36"/>
  <c r="K16"/>
  <c r="L12"/>
  <c r="O21"/>
  <c r="J18"/>
  <c r="J19" s="1"/>
  <c r="J22" l="1"/>
  <c r="I34"/>
  <c r="I35" s="1"/>
  <c r="H43"/>
  <c r="H36"/>
  <c r="K18"/>
  <c r="K19" s="1"/>
  <c r="P21"/>
  <c r="M12"/>
  <c r="L16"/>
  <c r="K22" l="1"/>
  <c r="J34"/>
  <c r="J35" s="1"/>
  <c r="I36"/>
  <c r="I43"/>
  <c r="M16"/>
  <c r="N12"/>
  <c r="Q21"/>
  <c r="L18"/>
  <c r="L19" s="1"/>
  <c r="L22" l="1"/>
  <c r="K34"/>
  <c r="K35" s="1"/>
  <c r="J36"/>
  <c r="J43"/>
  <c r="M18"/>
  <c r="M19" s="1"/>
  <c r="R21"/>
  <c r="O12"/>
  <c r="N16"/>
  <c r="M22" l="1"/>
  <c r="L34"/>
  <c r="L35" s="1"/>
  <c r="K36"/>
  <c r="K43"/>
  <c r="O16"/>
  <c r="P12"/>
  <c r="N18"/>
  <c r="N19" s="1"/>
  <c r="N22" l="1"/>
  <c r="M34"/>
  <c r="M35" s="1"/>
  <c r="L43"/>
  <c r="L36"/>
  <c r="O18"/>
  <c r="O19" s="1"/>
  <c r="Q12"/>
  <c r="P16"/>
  <c r="O22" l="1"/>
  <c r="N34"/>
  <c r="N35" s="1"/>
  <c r="M36"/>
  <c r="M43"/>
  <c r="Q16"/>
  <c r="R12"/>
  <c r="R16" s="1"/>
  <c r="P18"/>
  <c r="P19" s="1"/>
  <c r="P22" l="1"/>
  <c r="O34"/>
  <c r="O35" s="1"/>
  <c r="N43"/>
  <c r="N36"/>
  <c r="Q18"/>
  <c r="Q19" s="1"/>
  <c r="R18"/>
  <c r="R19" s="1"/>
  <c r="Q22" l="1"/>
  <c r="P34"/>
  <c r="P35" s="1"/>
  <c r="O43"/>
  <c r="O36"/>
  <c r="R22" l="1"/>
  <c r="R34" s="1"/>
  <c r="R35" s="1"/>
  <c r="Q34"/>
  <c r="Q35" s="1"/>
  <c r="P36"/>
  <c r="P43"/>
  <c r="R43" l="1"/>
  <c r="R36"/>
  <c r="Q36"/>
  <c r="Q43"/>
</calcChain>
</file>

<file path=xl/comments1.xml><?xml version="1.0" encoding="utf-8"?>
<comments xmlns="http://schemas.openxmlformats.org/spreadsheetml/2006/main">
  <authors>
    <author>Brian</author>
    <author>D&amp;B</author>
  </authors>
  <commentList>
    <comment ref="O26" authorId="0">
      <text>
        <r>
          <rPr>
            <b/>
            <sz val="8"/>
            <color indexed="81"/>
            <rFont val="Tahoma"/>
            <family val="2"/>
          </rPr>
          <t>50% complete retainage to 5%</t>
        </r>
        <r>
          <rPr>
            <sz val="8"/>
            <color indexed="81"/>
            <rFont val="Tahoma"/>
            <family val="2"/>
          </rPr>
          <t xml:space="preserve">
</t>
        </r>
      </text>
    </comment>
    <comment ref="Y36" authorId="1">
      <text>
        <r>
          <rPr>
            <b/>
            <sz val="9"/>
            <color indexed="81"/>
            <rFont val="Tahoma"/>
            <family val="2"/>
          </rPr>
          <t>Capitalized interest sized based on bank requirements</t>
        </r>
        <r>
          <rPr>
            <sz val="9"/>
            <color indexed="81"/>
            <rFont val="Tahoma"/>
            <family val="2"/>
          </rPr>
          <t xml:space="preserve">
</t>
        </r>
      </text>
    </comment>
  </commentList>
</comments>
</file>

<file path=xl/sharedStrings.xml><?xml version="1.0" encoding="utf-8"?>
<sst xmlns="http://schemas.openxmlformats.org/spreadsheetml/2006/main" count="9138" uniqueCount="1219">
  <si>
    <r>
      <t xml:space="preserve">&gt; Enter the total number of replacement units to be built back on the original public housing site(s) in </t>
    </r>
    <r>
      <rPr>
        <u/>
        <sz val="10"/>
        <rFont val="Arial"/>
        <family val="2"/>
      </rPr>
      <t>all phases</t>
    </r>
    <r>
      <rPr>
        <sz val="10"/>
        <rFont val="Arial"/>
        <family val="2"/>
      </rPr>
      <t xml:space="preserve"> of the project.</t>
    </r>
  </si>
  <si>
    <t>Step 9.  Confirm that Sources are Equal to Uses</t>
  </si>
  <si>
    <t>•  Use the budget line items provided.  These track HUD Notice PIH 2003-8 and regulations at 24 CFR 941.  For example:</t>
  </si>
  <si>
    <r>
      <t>&gt; Confirm that all Public Housing Capital Assistance sources are included.</t>
    </r>
    <r>
      <rPr>
        <sz val="10"/>
        <color indexed="8"/>
        <rFont val="Arial"/>
        <family val="2"/>
      </rPr>
      <t xml:space="preserve">  </t>
    </r>
  </si>
  <si>
    <r>
      <t>&gt; Enter any Extraordinary Site Cost in the cell provided. This may be some or all of the funds entered in BLI 1450 (</t>
    </r>
    <r>
      <rPr>
        <b/>
        <sz val="10"/>
        <rFont val="Arial"/>
        <family val="2"/>
      </rPr>
      <t>Step 8</t>
    </r>
    <r>
      <rPr>
        <sz val="10"/>
        <rFont val="Arial"/>
        <family val="2"/>
      </rPr>
      <t>).</t>
    </r>
  </si>
  <si>
    <t>Step 11. Review TDC and HCC Limit Calculation Results</t>
  </si>
  <si>
    <t xml:space="preserve">•  All worksheets are pre-formatted for printing.  To print the current worksheet or all worksheets, select "Print…" from the "File" menu.  </t>
  </si>
  <si>
    <t>&gt; For multi-phase projects, a TDC limit analysis must be conducted for the entire project in conjunction with the TDC limit analysis for each phase.</t>
  </si>
  <si>
    <t xml:space="preserve">&gt; Confirm that sources of PHCA are equal to uses of PHCA.  </t>
  </si>
  <si>
    <t>Step 8.  Enter All Uses of Public Housing Capital Assistance</t>
  </si>
  <si>
    <t xml:space="preserve">Step 7.  Enter All Sources of Public Housing Capital Assistance </t>
  </si>
  <si>
    <r>
      <t xml:space="preserve">-  BLI 1440:  </t>
    </r>
    <r>
      <rPr>
        <u/>
        <sz val="10"/>
        <rFont val="Arial"/>
        <family val="2"/>
      </rPr>
      <t>Site Acquisition</t>
    </r>
    <r>
      <rPr>
        <sz val="10"/>
        <rFont val="Arial"/>
        <family val="2"/>
      </rPr>
      <t xml:space="preserve"> costs are all expenses of acquiring</t>
    </r>
    <r>
      <rPr>
        <sz val="10"/>
        <rFont val="Arial"/>
        <family val="2"/>
      </rPr>
      <t xml:space="preserve"> sites (</t>
    </r>
    <r>
      <rPr>
        <u/>
        <sz val="10"/>
        <rFont val="Arial"/>
        <family val="2"/>
      </rPr>
      <t>only sites that do not include structures to be retained for housing</t>
    </r>
    <r>
      <rPr>
        <sz val="10"/>
        <rFont val="Arial"/>
        <family val="2"/>
      </rPr>
      <t>).</t>
    </r>
  </si>
  <si>
    <r>
      <t>Disclaimer:</t>
    </r>
    <r>
      <rPr>
        <sz val="10"/>
        <rFont val="Arial"/>
        <family val="2"/>
      </rPr>
      <t xml:space="preserve">  This workbook does not replace applicable statutes, regulations, notices or other HUD guidance.  Use of this form is not required by HUD.  
</t>
    </r>
  </si>
  <si>
    <r>
      <t xml:space="preserve">-  BLI 1450:  </t>
    </r>
    <r>
      <rPr>
        <u/>
        <sz val="10"/>
        <rFont val="Arial"/>
        <family val="2"/>
      </rPr>
      <t>Site Improvement</t>
    </r>
    <r>
      <rPr>
        <sz val="10"/>
        <rFont val="Arial"/>
        <family val="2"/>
      </rPr>
      <t xml:space="preserve"> includes streets and public improvements, and site improvements other than on-site utilities &amp; finish landscaping.</t>
    </r>
  </si>
  <si>
    <t>•  Direct project questions to the Project Manager or Team Leader in the HUD Office of Public Housing Investments, (202) 401-8812 (not toll-free).</t>
  </si>
  <si>
    <t xml:space="preserve"> New
 Construction</t>
  </si>
  <si>
    <t xml:space="preserve">-  HOPE VI grant funds;  </t>
  </si>
  <si>
    <t>-  Public Housing Operating Fund assistance provided under section 9 of the 1937 Housing Act that is used for development.</t>
  </si>
  <si>
    <t>•  Dwelling Structure costs must be categorized as Rehabilitation, New Construction, or Acquisition:</t>
  </si>
  <si>
    <t>Total Uses of Public Housing Capital Assistance</t>
  </si>
  <si>
    <t>Site Improvement (streets, site improvements and public improvements)</t>
  </si>
  <si>
    <t>Instructions: TDC &amp; HCC Limit Calculation Worksheets</t>
  </si>
  <si>
    <t>Borrowed Funds to be Repaid with Public Housing Capital Assistance</t>
  </si>
  <si>
    <t>Total Sources of Public Housing Capital Assistance</t>
  </si>
  <si>
    <t>Management Improvements, PHA</t>
  </si>
  <si>
    <t>Administration, PHA</t>
  </si>
  <si>
    <t>(PH Capital Assistance only)</t>
  </si>
  <si>
    <t xml:space="preserve"> (PH Capital Assistance only)</t>
  </si>
  <si>
    <t xml:space="preserve"> as Percentage of TDC Limit</t>
  </si>
  <si>
    <t>as Percentage of HCC Limit</t>
  </si>
  <si>
    <t>Detached</t>
  </si>
  <si>
    <t>Row House</t>
  </si>
  <si>
    <t>Walk-Up</t>
  </si>
  <si>
    <t>Elevator</t>
  </si>
  <si>
    <t>Structure Type</t>
  </si>
  <si>
    <t>Semi-
Detached</t>
  </si>
  <si>
    <t xml:space="preserve">Totals: </t>
  </si>
  <si>
    <t xml:space="preserve">Total Units: </t>
  </si>
  <si>
    <t xml:space="preserve">Development Name and Phase: </t>
  </si>
  <si>
    <t>HCC Limits</t>
  </si>
  <si>
    <t>TDC Limits</t>
  </si>
  <si>
    <t>(</t>
  </si>
  <si>
    <t>)</t>
  </si>
  <si>
    <t>Community and Supportive Services ("CSS" -- for HOPE VI projects only)</t>
  </si>
  <si>
    <t>Nondwelling Structures (community facilities, social service space, etc.)</t>
  </si>
  <si>
    <t>Nondwelling Equipment (e.g., vehicles)</t>
  </si>
  <si>
    <t>Sources</t>
  </si>
  <si>
    <t>= Uses</t>
  </si>
  <si>
    <t xml:space="preserve">  ----&gt; Difference:</t>
  </si>
  <si>
    <t>Total Development Cost</t>
  </si>
  <si>
    <t>Housing Construction Cost</t>
  </si>
  <si>
    <t>Total Housing Construction Cost</t>
  </si>
  <si>
    <t>City</t>
  </si>
  <si>
    <t>StateName</t>
  </si>
  <si>
    <t>Type</t>
  </si>
  <si>
    <t>Data</t>
  </si>
  <si>
    <t>Total</t>
  </si>
  <si>
    <t>(There is no need to print this worksheet)</t>
  </si>
  <si>
    <t>Walkup</t>
  </si>
  <si>
    <t xml:space="preserve">Acquisition Units: </t>
  </si>
  <si>
    <t>Row
House</t>
  </si>
  <si>
    <t xml:space="preserve">Rehab (of existing PH) Units: </t>
  </si>
  <si>
    <t xml:space="preserve">New Construction Units: </t>
  </si>
  <si>
    <t>Visitability Features:</t>
  </si>
  <si>
    <t xml:space="preserve"> Structure
 Type</t>
  </si>
  <si>
    <t xml:space="preserve"> Number of
 Bedrooms</t>
  </si>
  <si>
    <r>
      <t xml:space="preserve"> Rehab</t>
    </r>
    <r>
      <rPr>
        <sz val="10"/>
        <rFont val="Arial"/>
        <family val="2"/>
      </rPr>
      <t xml:space="preserve">
 of Existing 
 Public Housing</t>
    </r>
  </si>
  <si>
    <r>
      <t xml:space="preserve"> Acquisition</t>
    </r>
    <r>
      <rPr>
        <sz val="10"/>
        <rFont val="Arial"/>
        <family val="2"/>
      </rPr>
      <t xml:space="preserve"> 
 with or without 
 Rehabilitation</t>
    </r>
  </si>
  <si>
    <t xml:space="preserve">
Phase Totals</t>
  </si>
  <si>
    <t xml:space="preserve"> BRs</t>
  </si>
  <si>
    <t>Unit Summary</t>
  </si>
  <si>
    <t xml:space="preserve"> Rehab
 of Existing 
 Pub Hsg</t>
  </si>
  <si>
    <t xml:space="preserve"> New 
 Const</t>
  </si>
  <si>
    <t xml:space="preserve"> Acq 
 with or w/o 
 Rehab</t>
  </si>
  <si>
    <t xml:space="preserve">Market (unrestricted) Rental: </t>
  </si>
  <si>
    <t xml:space="preserve">Market (unrestricted) HO: </t>
  </si>
  <si>
    <t>(± $5 rounding allowance)</t>
  </si>
  <si>
    <t>Community &amp; Supportive Services ("CSS" -- for HOPE VI projects only)</t>
  </si>
  <si>
    <t>TDC Limit Analysis:</t>
  </si>
  <si>
    <t>HCC Limit Analysis:</t>
  </si>
  <si>
    <t>Public Housing Capital Assistance for Housing Construction Costs</t>
  </si>
  <si>
    <t xml:space="preserve"> New
 Const.</t>
  </si>
  <si>
    <t xml:space="preserve">Total Tax Credit Units: </t>
  </si>
  <si>
    <t xml:space="preserve">Rental: </t>
  </si>
  <si>
    <t xml:space="preserve">Homeownership: </t>
  </si>
  <si>
    <t xml:space="preserve">PH Rental, + HO w/PHCA (subject to TDC limit): </t>
  </si>
  <si>
    <t xml:space="preserve">Non-PH Rental, + HO w/o PHCA (no TDC limit): </t>
  </si>
  <si>
    <t>Non-Public Housing 
(not on ACC, no PHCA)</t>
  </si>
  <si>
    <t>-  Detached:  A structure that consists of a single living unit surrounded by permanent open space on all sides.</t>
  </si>
  <si>
    <t>-  Semi-detached:  A structure containing two living units separated by a common vertical wall.</t>
  </si>
  <si>
    <t>-  Elevator:  Any structure of four or more stories above ground in which an elevator is provided.</t>
  </si>
  <si>
    <t>-  Row House:  A structure containing three or more living units separated only by vertical walls.</t>
  </si>
  <si>
    <t>-  Walk-up:  A multi-level low-rise structure containing two or more living units, in which any units are separated by any common ceiling/floor.</t>
  </si>
  <si>
    <t>-  Public housing Capital Fund and Public Housing Development assistance provided under sections 9 and 5 of the 1937 Housing Act; and</t>
  </si>
  <si>
    <t xml:space="preserve">&gt; Include: Public Housing Capital Assistance used for development, and borrowed funds secured by repayment with Public Housing Capital Assistance.  
</t>
  </si>
  <si>
    <t>&gt; Do not include: sources other than Public Housing Capital Assistance (e.g., HOME and CDBG), or any non-HUD funding sources.</t>
  </si>
  <si>
    <r>
      <t xml:space="preserve">-  BLI 1460:  "Dwelling Structures, </t>
    </r>
    <r>
      <rPr>
        <u/>
        <sz val="10"/>
        <rFont val="Arial"/>
        <family val="2"/>
      </rPr>
      <t>Rehabilitation</t>
    </r>
    <r>
      <rPr>
        <sz val="10"/>
        <rFont val="Arial"/>
        <family val="2"/>
      </rPr>
      <t>" includes only those "hard" (construction) costs of rehabilitating existing public housing units.</t>
    </r>
  </si>
  <si>
    <r>
      <t xml:space="preserve">-  BLI 1460:  "Dwelling Structures, </t>
    </r>
    <r>
      <rPr>
        <u/>
        <sz val="10"/>
        <rFont val="Arial"/>
        <family val="2"/>
      </rPr>
      <t>New Construction</t>
    </r>
    <r>
      <rPr>
        <sz val="10"/>
        <rFont val="Arial"/>
        <family val="2"/>
      </rPr>
      <t>" includes only hard costs for the building, utilities from the street and finish landscaping.</t>
    </r>
  </si>
  <si>
    <r>
      <t xml:space="preserve">-  BLI 1460:  "Dwelling Structures, </t>
    </r>
    <r>
      <rPr>
        <u/>
        <sz val="10"/>
        <rFont val="Arial"/>
        <family val="2"/>
      </rPr>
      <t>Acquisition</t>
    </r>
    <r>
      <rPr>
        <sz val="10"/>
        <rFont val="Arial"/>
        <family val="2"/>
      </rPr>
      <t>" includes all acquisition costs for existing housing units, including the site and associated rehab.</t>
    </r>
  </si>
  <si>
    <t>Total Development Cost (TDC) Limit and Housing Construction Cost (HCC) Limit Calculations</t>
  </si>
  <si>
    <t>•  The HCC limit is applicable only to New Construction units (not applicable to Rehabilitation of existing public housing, or to Acquisition units).</t>
  </si>
  <si>
    <t>Step 7.  Enter all Sources of Public Housing Capital Assistance</t>
  </si>
  <si>
    <t>Step 9. Confirm:</t>
  </si>
  <si>
    <t>Step 11.  Review Results</t>
  </si>
  <si>
    <r>
      <t xml:space="preserve">&gt; Enter the number of public housing units to be demolished (or eliminated by conversion) for </t>
    </r>
    <r>
      <rPr>
        <u/>
        <sz val="10"/>
        <rFont val="Arial"/>
        <family val="2"/>
      </rPr>
      <t>all phases</t>
    </r>
    <r>
      <rPr>
        <sz val="10"/>
        <rFont val="Arial"/>
        <family val="2"/>
      </rPr>
      <t xml:space="preserve"> of the project.</t>
    </r>
  </si>
  <si>
    <r>
      <t xml:space="preserve">Total Sources </t>
    </r>
    <r>
      <rPr>
        <b/>
        <sz val="10"/>
        <color indexed="8"/>
        <rFont val="Arial"/>
        <family val="2"/>
      </rPr>
      <t>(Step 7)</t>
    </r>
    <r>
      <rPr>
        <sz val="10"/>
        <color indexed="8"/>
        <rFont val="Arial"/>
        <family val="2"/>
      </rPr>
      <t xml:space="preserve"> must </t>
    </r>
  </si>
  <si>
    <r>
      <t xml:space="preserve">equal Total Uses </t>
    </r>
    <r>
      <rPr>
        <b/>
        <sz val="10"/>
        <color indexed="8"/>
        <rFont val="Arial"/>
        <family val="2"/>
      </rPr>
      <t>(Step 8)</t>
    </r>
  </si>
  <si>
    <t>Step 1.  Select City and State</t>
  </si>
  <si>
    <t>&gt; Navigate to the worksheet titled "Select City &amp; State".</t>
  </si>
  <si>
    <t xml:space="preserve">&gt; Make the appropriate selections from the menu lists provided there. </t>
  </si>
  <si>
    <t xml:space="preserve">All other cells are locked, and all calculations are automated. </t>
  </si>
  <si>
    <t xml:space="preserve">Tips: </t>
  </si>
  <si>
    <t xml:space="preserve">  </t>
  </si>
  <si>
    <t xml:space="preserve"> </t>
  </si>
  <si>
    <t>&gt; Navigate to the worksheet titled "Unit Mix".</t>
  </si>
  <si>
    <r>
      <t xml:space="preserve">&gt; Continue at </t>
    </r>
    <r>
      <rPr>
        <b/>
        <sz val="10"/>
        <color indexed="10"/>
        <rFont val="Arial"/>
        <family val="2"/>
      </rPr>
      <t>Step 2</t>
    </r>
    <r>
      <rPr>
        <sz val="10"/>
        <rFont val="Arial"/>
        <family val="2"/>
      </rPr>
      <t>.</t>
    </r>
  </si>
  <si>
    <r>
      <t xml:space="preserve">Print these Instructions for easy reference, then begin at </t>
    </r>
    <r>
      <rPr>
        <b/>
        <sz val="10"/>
        <color indexed="10"/>
        <rFont val="Arial"/>
        <family val="2"/>
      </rPr>
      <t>Step 1</t>
    </r>
    <r>
      <rPr>
        <sz val="10"/>
        <color indexed="10"/>
        <rFont val="Arial"/>
        <family val="2"/>
      </rPr>
      <t>.</t>
    </r>
  </si>
  <si>
    <t>•  Rent-to-Own units are to be counted initially as Rental Units.</t>
  </si>
  <si>
    <r>
      <t xml:space="preserve">•  Possible development methods are </t>
    </r>
    <r>
      <rPr>
        <u/>
        <sz val="10"/>
        <rFont val="Arial"/>
        <family val="2"/>
      </rPr>
      <t>Rehabilitation</t>
    </r>
    <r>
      <rPr>
        <sz val="10"/>
        <rFont val="Arial"/>
        <family val="2"/>
      </rPr>
      <t xml:space="preserve"> (of existing public housing only), </t>
    </r>
    <r>
      <rPr>
        <u/>
        <sz val="10"/>
        <rFont val="Arial"/>
        <family val="2"/>
      </rPr>
      <t>New Construction</t>
    </r>
    <r>
      <rPr>
        <sz val="10"/>
        <rFont val="Arial"/>
        <family val="2"/>
      </rPr>
      <t xml:space="preserve">, or </t>
    </r>
    <r>
      <rPr>
        <u/>
        <sz val="10"/>
        <rFont val="Arial"/>
        <family val="2"/>
      </rPr>
      <t>Acquisition</t>
    </r>
    <r>
      <rPr>
        <sz val="10"/>
        <rFont val="Arial"/>
        <family val="2"/>
      </rPr>
      <t xml:space="preserve"> (with or without rehab).</t>
    </r>
  </si>
  <si>
    <r>
      <t xml:space="preserve">Step 3.  Enter the Number of Units of Each Type and Size </t>
    </r>
    <r>
      <rPr>
        <sz val="10"/>
        <color indexed="10"/>
        <rFont val="Arial"/>
        <family val="2"/>
      </rPr>
      <t>(on the "Unit Mix" worksheet)</t>
    </r>
  </si>
  <si>
    <t xml:space="preserve">&gt; Select the appropriate column(s) for the proposed units based on tenure type (Rental or Homeownership, PH or Non-PH), and the development method.  </t>
  </si>
  <si>
    <t xml:space="preserve">&gt; Enter the number of units proposed, by Structure Type, in the appropriate row based on the Number of Bedrooms. </t>
  </si>
  <si>
    <t>•  TDC limit applies to all units on the Annual Contributions Contract (ACC) with HUD, or developed with Public Housing Capital Assistance (PHCA).</t>
  </si>
  <si>
    <t>•  The TDC limit for Modernization of existing public housing is 90% of the published TDC limit for a given structure and unit type.</t>
  </si>
  <si>
    <t>Unit Mix and Accessibility Summary, Post-Revitalization</t>
  </si>
  <si>
    <r>
      <t xml:space="preserve">Step 2.  Enter the PHA Name, Development Name, and Phase Number or Description </t>
    </r>
    <r>
      <rPr>
        <sz val="10"/>
        <color indexed="10"/>
        <rFont val="Arial"/>
        <family val="2"/>
      </rPr>
      <t>(on the "Unit Mix" worksheet)</t>
    </r>
  </si>
  <si>
    <t>% of units:</t>
  </si>
  <si>
    <r>
      <t xml:space="preserve">Step 10.  Enter any Extraordinary Site Cost </t>
    </r>
    <r>
      <rPr>
        <sz val="10"/>
        <color indexed="10"/>
        <rFont val="Arial"/>
        <family val="2"/>
      </rPr>
      <t>(a component of Additional Project Costs -- not subject to TDC limit)</t>
    </r>
    <r>
      <rPr>
        <b/>
        <sz val="10"/>
        <color indexed="10"/>
        <rFont val="Arial"/>
        <family val="2"/>
      </rPr>
      <t xml:space="preserve"> </t>
    </r>
  </si>
  <si>
    <t>•  Extraordinary Site Costs must be verified by an independent registered engineer, and must be approved by HUD in accordance with 24 CFR 941.103.</t>
  </si>
  <si>
    <t>-  The "TDC &amp; HCC Limit calculations" worksheet reflects all such applicability as described above.</t>
  </si>
  <si>
    <t>&gt; Review the results of the TDC and HCC limit calculations, and print the worksheet.</t>
  </si>
  <si>
    <t xml:space="preserve">•  The TDC and HCC limit analysis results are shown on the lower right of the "TDC &amp; HCC Limit calculations" worksheet.  </t>
  </si>
  <si>
    <t>HUD Bdgt</t>
  </si>
  <si>
    <t>Line Item</t>
  </si>
  <si>
    <t>Residential Construction</t>
  </si>
  <si>
    <t>Builder's Profit</t>
  </si>
  <si>
    <t>Title &amp; Recording Fees</t>
  </si>
  <si>
    <r>
      <t>Non-Public Housing</t>
    </r>
    <r>
      <rPr>
        <sz val="9"/>
        <rFont val="Arial"/>
        <family val="2"/>
      </rPr>
      <t xml:space="preserve"> 
(not on ACC, no PHCA used)</t>
    </r>
  </si>
  <si>
    <r>
      <t>Public Housing</t>
    </r>
    <r>
      <rPr>
        <sz val="9"/>
        <rFont val="Arial"/>
        <family val="2"/>
      </rPr>
      <t xml:space="preserve">
(ACC, w/PHCA or Op-sub-only)</t>
    </r>
  </si>
  <si>
    <t>Step 3. Unit Mix (Note: enter info on the "Unit Mix" worksheet)</t>
  </si>
  <si>
    <t>Excluded Demolition and Abatement Cost Calculation</t>
  </si>
  <si>
    <t>Dwelling Equipment, New Const (if not already included in 1460)</t>
  </si>
  <si>
    <t>(Minus) Total of "Extraordianry Site Costs" and CSS (excluded from TDC limit)</t>
  </si>
  <si>
    <r>
      <t xml:space="preserve"> Rehab</t>
    </r>
    <r>
      <rPr>
        <sz val="9"/>
        <rFont val="Arial"/>
        <family val="2"/>
      </rPr>
      <t xml:space="preserve">
 of Existing 
 Pub. Hsg.</t>
    </r>
  </si>
  <si>
    <r>
      <t xml:space="preserve"> Acq.</t>
    </r>
    <r>
      <rPr>
        <sz val="9"/>
        <rFont val="Arial"/>
        <family val="2"/>
      </rPr>
      <t xml:space="preserve"> 
 with or w/o 
 Rehab</t>
    </r>
  </si>
  <si>
    <r>
      <t xml:space="preserve">(new const. only)
</t>
    </r>
    <r>
      <rPr>
        <b/>
        <sz val="9"/>
        <rFont val="Arial"/>
        <family val="2"/>
      </rPr>
      <t>Per Unit</t>
    </r>
  </si>
  <si>
    <r>
      <t>(new const. only)</t>
    </r>
    <r>
      <rPr>
        <b/>
        <sz val="9"/>
        <rFont val="Arial"/>
        <family val="2"/>
      </rPr>
      <t xml:space="preserve">
Phase Totals</t>
    </r>
  </si>
  <si>
    <r>
      <t>Per Unit</t>
    </r>
    <r>
      <rPr>
        <sz val="9"/>
        <rFont val="Arial"/>
        <family val="2"/>
      </rPr>
      <t xml:space="preserve"> </t>
    </r>
  </si>
  <si>
    <r>
      <t>Step 6.  Enter Demolition &amp; Replacement Units (total, all project phases)</t>
    </r>
    <r>
      <rPr>
        <sz val="10"/>
        <color indexed="10"/>
        <rFont val="Arial"/>
        <family val="2"/>
      </rPr>
      <t xml:space="preserve"> (on "TDC &amp; HCC Limit calculations" worksheet)</t>
    </r>
  </si>
  <si>
    <t>Fees and Costs (planning, prog mgmt, insurance, initial oper deficit, etc.)</t>
  </si>
  <si>
    <r>
      <t xml:space="preserve">Dwelling Equip, </t>
    </r>
    <r>
      <rPr>
        <b/>
        <sz val="10"/>
        <color indexed="10"/>
        <rFont val="Arial"/>
        <family val="2"/>
      </rPr>
      <t>Rehab or Acq.</t>
    </r>
    <r>
      <rPr>
        <sz val="10"/>
        <color indexed="10"/>
        <rFont val="Arial"/>
        <family val="2"/>
      </rPr>
      <t xml:space="preserve"> Units (for existing PH and Acq. units)</t>
    </r>
  </si>
  <si>
    <t>Relocation (moving expenses, &amp; PHA cost of full-time relo staff)</t>
  </si>
  <si>
    <r>
      <t xml:space="preserve">Dwelling Equip, </t>
    </r>
    <r>
      <rPr>
        <b/>
        <sz val="10"/>
        <color indexed="10"/>
        <rFont val="Arial"/>
        <family val="2"/>
      </rPr>
      <t>New Const</t>
    </r>
    <r>
      <rPr>
        <sz val="10"/>
        <color indexed="10"/>
        <rFont val="Arial"/>
        <family val="2"/>
      </rPr>
      <t xml:space="preserve"> (for new construction units only)</t>
    </r>
  </si>
  <si>
    <r>
      <t xml:space="preserve">Dwelling Structures, </t>
    </r>
    <r>
      <rPr>
        <b/>
        <sz val="10"/>
        <color indexed="10"/>
        <rFont val="Arial"/>
        <family val="2"/>
      </rPr>
      <t xml:space="preserve">Acquisition </t>
    </r>
    <r>
      <rPr>
        <sz val="10"/>
        <color indexed="10"/>
        <rFont val="Arial"/>
        <family val="2"/>
      </rPr>
      <t>(acq. of existing units, + rehab cost)</t>
    </r>
  </si>
  <si>
    <r>
      <t xml:space="preserve">Dwelling Structures, </t>
    </r>
    <r>
      <rPr>
        <b/>
        <sz val="10"/>
        <color indexed="10"/>
        <rFont val="Arial"/>
        <family val="2"/>
      </rPr>
      <t>Rehab</t>
    </r>
    <r>
      <rPr>
        <sz val="10"/>
        <color indexed="10"/>
        <rFont val="Arial"/>
        <family val="2"/>
      </rPr>
      <t xml:space="preserve"> (cost to rehab existing PH units only)</t>
    </r>
  </si>
  <si>
    <r>
      <t xml:space="preserve">Dwelling Structures, </t>
    </r>
    <r>
      <rPr>
        <b/>
        <sz val="10"/>
        <color indexed="10"/>
        <rFont val="Arial"/>
        <family val="2"/>
      </rPr>
      <t>New Const</t>
    </r>
    <r>
      <rPr>
        <sz val="10"/>
        <color indexed="10"/>
        <rFont val="Arial"/>
        <family val="2"/>
      </rPr>
      <t xml:space="preserve"> (w/OH+P, finish landscape + on-site util's)</t>
    </r>
  </si>
  <si>
    <t>[enter project Name and Phase description]</t>
  </si>
  <si>
    <t>SUMMARY BUDGET -- CURRENT PHASE ONLY (CONSTRUCTION PERIOD)</t>
  </si>
  <si>
    <t xml:space="preserve">Grantee or Applicant HA: </t>
  </si>
  <si>
    <t>Part A: Development Sources</t>
  </si>
  <si>
    <t>Loan/Grant/Equity</t>
  </si>
  <si>
    <t>PH Capital Assist.</t>
  </si>
  <si>
    <t>Private Funds</t>
  </si>
  <si>
    <t>Other Public Funds</t>
  </si>
  <si>
    <t>Public Housing Capital Assistance: Loan</t>
  </si>
  <si>
    <t>Public Housing Capital Assistance: Grant</t>
  </si>
  <si>
    <t>Grant</t>
  </si>
  <si>
    <t>Low Income Housing Tax Credit Equity</t>
  </si>
  <si>
    <t>Equity</t>
  </si>
  <si>
    <t>1st Mortgage</t>
  </si>
  <si>
    <t>Total Development Sources (Part A)</t>
  </si>
  <si>
    <t>Part B: Additional Sources</t>
  </si>
  <si>
    <t xml:space="preserve">Public Housing Capital Assistance: </t>
  </si>
  <si>
    <t>Total Additional Sources (Part B)</t>
  </si>
  <si>
    <t>Total Sources this Phase (Parts A and B)</t>
  </si>
  <si>
    <t>Part A: Development Uses</t>
  </si>
  <si>
    <t>Development Construction Costs</t>
  </si>
  <si>
    <t>HUD Bdgt Line Item</t>
  </si>
  <si>
    <t>Residential Rehabilitation</t>
  </si>
  <si>
    <t>Site Improvement</t>
  </si>
  <si>
    <t>Subtotal: Development Construction Costs</t>
  </si>
  <si>
    <t>Development Soft Costs</t>
  </si>
  <si>
    <t>Acquisition of Site(s)</t>
  </si>
  <si>
    <t>Accounting and Cost Certification</t>
  </si>
  <si>
    <t>Appraisal Expense</t>
  </si>
  <si>
    <t>Architect &amp; Engineer Fees</t>
  </si>
  <si>
    <t>Environmental Assessment, Testing &amp; Cleanup</t>
  </si>
  <si>
    <t>Financing &amp; Application Expense, Tax Credit</t>
  </si>
  <si>
    <t>Insurance, Construction Period</t>
  </si>
  <si>
    <t>Interest, Construction &amp; Bridge Loan(s)</t>
  </si>
  <si>
    <t>Legal Expense, Developer &amp; Lender(s)</t>
  </si>
  <si>
    <t>Marketing &amp; Lease-up Expense</t>
  </si>
  <si>
    <t>Permits, Construction &amp; Utility Hookup</t>
  </si>
  <si>
    <t>PILOT &amp; Taxes, Construction Period</t>
  </si>
  <si>
    <t>Survey</t>
  </si>
  <si>
    <t>Subtotal: Development Soft Costs</t>
  </si>
  <si>
    <t>Total Uses for Development (Part A)</t>
  </si>
  <si>
    <t>Part B: Additional Uses</t>
  </si>
  <si>
    <t>Fees &amp; Costs</t>
  </si>
  <si>
    <t>Site Acquisition</t>
  </si>
  <si>
    <t>Non-Dwelling Structures</t>
  </si>
  <si>
    <t>Non-Dwelling Equipment</t>
  </si>
  <si>
    <t>Demolition (and associated remediation)</t>
  </si>
  <si>
    <t>Relocation Expense</t>
  </si>
  <si>
    <t>Total Additional Uses (Part B)</t>
  </si>
  <si>
    <t>Total Uses this Phase (Parts A and B)</t>
  </si>
  <si>
    <t>Check--Do Sources Equals Uses?</t>
  </si>
  <si>
    <t>Sources minus Uses, Part A</t>
  </si>
  <si>
    <t>Sources minus Uses, Part B</t>
  </si>
  <si>
    <t>Sources minus Uses, Phase Total</t>
  </si>
  <si>
    <t>SUMMARY BUDGET -- PHASE I ONLY (PERMANENT FINANCING)</t>
  </si>
  <si>
    <t>Financing &amp; Application Expense, Lender</t>
  </si>
  <si>
    <t>Community &amp; Supp. Services (HOPE VI only)</t>
  </si>
  <si>
    <t>Builder's Overhead]</t>
  </si>
  <si>
    <t>HO w/o PH Assistance</t>
  </si>
  <si>
    <t>HO w/PH Assistance</t>
  </si>
  <si>
    <t>Rental Public Housing</t>
  </si>
  <si>
    <t>Rental non-PH</t>
  </si>
  <si>
    <t>Total Units this Phase</t>
  </si>
  <si>
    <t xml:space="preserve">Unit Type: </t>
  </si>
  <si>
    <r>
      <t xml:space="preserve">Number of Units </t>
    </r>
    <r>
      <rPr>
        <sz val="10"/>
        <rFont val="Arial"/>
        <family val="2"/>
      </rPr>
      <t xml:space="preserve">(entered on Unit Mix worksheet): </t>
    </r>
  </si>
  <si>
    <t>Builder's General Requirements</t>
  </si>
  <si>
    <t>Demolition (enter total of all demo &amp; environmental remediation costs)</t>
  </si>
  <si>
    <t>(This portion of
 demolition cost
 is excluded from
 TDC limit)</t>
  </si>
  <si>
    <t>Step 6.  Enter Demo &amp; Replacement Units (total, all phases)</t>
  </si>
  <si>
    <t>Rental Unit Categories</t>
  </si>
  <si>
    <t>Homeownership Unit Categories</t>
  </si>
  <si>
    <r>
      <t xml:space="preserve">Developed </t>
    </r>
    <r>
      <rPr>
        <b/>
        <sz val="9"/>
        <rFont val="Arial"/>
        <family val="2"/>
      </rPr>
      <t>with</t>
    </r>
    <r>
      <rPr>
        <sz val="9"/>
        <rFont val="Arial"/>
        <family val="2"/>
      </rPr>
      <t xml:space="preserve">
Pub. Housing Capital Assistance</t>
    </r>
  </si>
  <si>
    <r>
      <t xml:space="preserve">Developed </t>
    </r>
    <r>
      <rPr>
        <b/>
        <sz val="9"/>
        <rFont val="Arial"/>
        <family val="2"/>
      </rPr>
      <t>without</t>
    </r>
    <r>
      <rPr>
        <sz val="9"/>
        <rFont val="Arial"/>
        <family val="2"/>
      </rPr>
      <t xml:space="preserve">
Pub. Housing Capital Assistance</t>
    </r>
  </si>
  <si>
    <t>•  Direct questions or comments on this Excel workbook to Brodie Hefner (212) 542-7624 (not a toll-free call).</t>
  </si>
  <si>
    <t>Total Cost of Public Housing Unit Demo &amp; Associated Env. Abatement (BLI 1485)</t>
  </si>
  <si>
    <t>x</t>
  </si>
  <si>
    <t>Total Development Cost Limit (from Step 3 above)</t>
  </si>
  <si>
    <t xml:space="preserve">Housing Construction Cost Limit (if any, from Step 3 above) </t>
  </si>
  <si>
    <t>Step 1.  Using the Drop-down Lists Provided, Select the City (or Region) and State</t>
  </si>
  <si>
    <t xml:space="preserve"> in which the Project is Located</t>
  </si>
  <si>
    <r>
      <t xml:space="preserve">Step 4. Enter Number of Tax Credit, Market-Rate Rental, and Market-Rate For-Sale Units </t>
    </r>
    <r>
      <rPr>
        <sz val="10"/>
        <color indexed="10"/>
        <rFont val="Arial"/>
        <family val="2"/>
      </rPr>
      <t>(for reference only; not used in TDC calculation)</t>
    </r>
  </si>
  <si>
    <r>
      <t xml:space="preserve">Step 5. Enter Number of Special-Needs Units, and Describe Accessibility Design Features </t>
    </r>
    <r>
      <rPr>
        <sz val="10"/>
        <color indexed="10"/>
        <rFont val="Arial"/>
        <family val="2"/>
      </rPr>
      <t xml:space="preserve">(for reference only; not used in TDC calculation) </t>
    </r>
  </si>
  <si>
    <t xml:space="preserve">•  Include only on-site, new-construction replacement rental public housing units and, and ownership units developed with </t>
  </si>
  <si>
    <t>Public Housing Capital Assistance (see Step 3, above for a definition of Public Housing Capital Assistance).</t>
  </si>
  <si>
    <r>
      <t xml:space="preserve">•  </t>
    </r>
    <r>
      <rPr>
        <b/>
        <sz val="10"/>
        <rFont val="Arial"/>
        <family val="2"/>
      </rPr>
      <t>Public Housing Capital Assistance</t>
    </r>
    <r>
      <rPr>
        <sz val="10"/>
        <rFont val="Arial"/>
        <family val="2"/>
      </rPr>
      <t xml:space="preserve"> (PHCA) includes the following development sources (and borrowed funds to be repaid from these sources):  </t>
    </r>
  </si>
  <si>
    <r>
      <t xml:space="preserve">•  </t>
    </r>
    <r>
      <rPr>
        <b/>
        <sz val="10"/>
        <rFont val="Arial"/>
        <family val="2"/>
      </rPr>
      <t>Definitions of Structure Types</t>
    </r>
    <r>
      <rPr>
        <sz val="10"/>
        <rFont val="Arial"/>
        <family val="2"/>
      </rPr>
      <t xml:space="preserve"> specified on the Unit Mix worksheet:</t>
    </r>
  </si>
  <si>
    <t>Detached/Semi-Detached</t>
  </si>
  <si>
    <t>&lt;-- Select your City from list here</t>
  </si>
  <si>
    <t>&lt;-- Select your State from list here</t>
  </si>
  <si>
    <t>New York City (inner)</t>
  </si>
  <si>
    <t>NEW YORK</t>
  </si>
  <si>
    <t>Note 3:  If the desired City/State combination is not included in the list here, contact the local HUD Field Office.  They will assist in determining the most appropriate City/State combination.</t>
  </si>
  <si>
    <t>Note 4:  Total Development Cost limits and Housing Construction Cost limits from this table will be transferred automatically to the "TDC &amp; HCC Limit calculations" worksheet.</t>
  </si>
  <si>
    <t>&gt; After selecting City and State, navigate to the "Unit Mix" worksheet by selecting its tab at the bottom of this window and continue at Step 2.</t>
  </si>
  <si>
    <t>Note 2:  When you select a valid City/State combination, this table will show the TDC and HCC limits from the above-referenced HUD Notice.  Use the TDC and HCC limits in effect at the time of project closing.</t>
  </si>
  <si>
    <t xml:space="preserve"> limits published in HUD Notice: </t>
  </si>
  <si>
    <t>Bridgeport</t>
  </si>
  <si>
    <t>CONNECTICUT</t>
  </si>
  <si>
    <t>RegionLabel</t>
  </si>
  <si>
    <t>Region I - Northeast</t>
  </si>
  <si>
    <t>Hartford</t>
  </si>
  <si>
    <t>New Haven</t>
  </si>
  <si>
    <t>New London</t>
  </si>
  <si>
    <t>New Milford</t>
  </si>
  <si>
    <t>Norwich</t>
  </si>
  <si>
    <t>Ridgefield</t>
  </si>
  <si>
    <t>Windham</t>
  </si>
  <si>
    <t>MAINE</t>
  </si>
  <si>
    <t>Augusta</t>
  </si>
  <si>
    <t>Bangor</t>
  </si>
  <si>
    <t>Brunswick</t>
  </si>
  <si>
    <t>Lewiston</t>
  </si>
  <si>
    <t>Portland</t>
  </si>
  <si>
    <t>Waterville</t>
  </si>
  <si>
    <t>MASSACHUSETTS</t>
  </si>
  <si>
    <t>BOSTON</t>
  </si>
  <si>
    <t>FALL RIVER</t>
  </si>
  <si>
    <t>WORCESTER</t>
  </si>
  <si>
    <t>NEW HAMPSHIRE</t>
  </si>
  <si>
    <t>Concord</t>
  </si>
  <si>
    <t>Dover</t>
  </si>
  <si>
    <t>Keene</t>
  </si>
  <si>
    <t>Manchester</t>
  </si>
  <si>
    <t>Nashua</t>
  </si>
  <si>
    <t>Portsmouth</t>
  </si>
  <si>
    <t>RHODE ISLAND</t>
  </si>
  <si>
    <t>Providence</t>
  </si>
  <si>
    <t>VERMONT</t>
  </si>
  <si>
    <t>Bennington</t>
  </si>
  <si>
    <t>Brattleboro</t>
  </si>
  <si>
    <t>Burlington</t>
  </si>
  <si>
    <t>Montpelier</t>
  </si>
  <si>
    <t>Rutland</t>
  </si>
  <si>
    <t>Region II - Northeast</t>
  </si>
  <si>
    <t>NEW JERSEY</t>
  </si>
  <si>
    <t>Asbury Park</t>
  </si>
  <si>
    <t>Atlantic City</t>
  </si>
  <si>
    <t>Camden</t>
  </si>
  <si>
    <t>Freehold</t>
  </si>
  <si>
    <t>Gloucester</t>
  </si>
  <si>
    <t>Newark</t>
  </si>
  <si>
    <t>North Bergen</t>
  </si>
  <si>
    <t>Trenton</t>
  </si>
  <si>
    <t>Vineland</t>
  </si>
  <si>
    <t>Albany</t>
  </si>
  <si>
    <t>Binghamton</t>
  </si>
  <si>
    <t>Buffalo</t>
  </si>
  <si>
    <t>Elmira</t>
  </si>
  <si>
    <t>Jamestown</t>
  </si>
  <si>
    <t>Nassau County</t>
  </si>
  <si>
    <t>New York City (metro)</t>
  </si>
  <si>
    <t>Orange County</t>
  </si>
  <si>
    <t>Plattsburgh</t>
  </si>
  <si>
    <t>Poughkeepsie</t>
  </si>
  <si>
    <t>Rochester</t>
  </si>
  <si>
    <t>Rockland County</t>
  </si>
  <si>
    <t>Suffolk County</t>
  </si>
  <si>
    <t>Syracuse</t>
  </si>
  <si>
    <t>Westchester County</t>
  </si>
  <si>
    <t>PUERTO RICO</t>
  </si>
  <si>
    <t>ARECIBO</t>
  </si>
  <si>
    <t>MAYAGUEZ</t>
  </si>
  <si>
    <t>PONCE</t>
  </si>
  <si>
    <t>SAN JUAN</t>
  </si>
  <si>
    <t>VIRGIN ISLANDS</t>
  </si>
  <si>
    <t>ST. CROIX</t>
  </si>
  <si>
    <t>ST. THOMAS</t>
  </si>
  <si>
    <t>Region III -</t>
  </si>
  <si>
    <t>DELAWARE</t>
  </si>
  <si>
    <t>DOVER</t>
  </si>
  <si>
    <t>WILMINGTON</t>
  </si>
  <si>
    <t>DISTRICT OF COLUMBIA</t>
  </si>
  <si>
    <t>WASHINGTON, D.C.</t>
  </si>
  <si>
    <t>MARYLAND</t>
  </si>
  <si>
    <t>BALTIMORE</t>
  </si>
  <si>
    <t>BALTIMORE CITY</t>
  </si>
  <si>
    <t>HAGERSTOWN</t>
  </si>
  <si>
    <t>SALISBURY</t>
  </si>
  <si>
    <t>WALDORF</t>
  </si>
  <si>
    <t>PENNSYLVANIA</t>
  </si>
  <si>
    <t>ALLENTOWN</t>
  </si>
  <si>
    <t>ALTOONA</t>
  </si>
  <si>
    <t>BELLEFONTE</t>
  </si>
  <si>
    <t>ERIE</t>
  </si>
  <si>
    <t>HARRISBURG</t>
  </si>
  <si>
    <t>JOHNSTOWN</t>
  </si>
  <si>
    <t>LANCASTER</t>
  </si>
  <si>
    <t>PHILADELPHIA</t>
  </si>
  <si>
    <t>PITTSBURGH</t>
  </si>
  <si>
    <t>READING</t>
  </si>
  <si>
    <t>SCRANTON</t>
  </si>
  <si>
    <t>WELLSBORO</t>
  </si>
  <si>
    <t>YORK</t>
  </si>
  <si>
    <t>VIRGINIA</t>
  </si>
  <si>
    <t>CHARLOTTESVILLE</t>
  </si>
  <si>
    <t>HARRISONBURG</t>
  </si>
  <si>
    <t>NEWPORT NEWS</t>
  </si>
  <si>
    <t>NORFOLK</t>
  </si>
  <si>
    <t>NORTON</t>
  </si>
  <si>
    <t>RICHMOND</t>
  </si>
  <si>
    <t>WEST VIRGINIA</t>
  </si>
  <si>
    <t>BLUEFIELD</t>
  </si>
  <si>
    <t>CHARLESTON</t>
  </si>
  <si>
    <t>FAIRMONT</t>
  </si>
  <si>
    <t>HUNTINGTON</t>
  </si>
  <si>
    <t>MARTINSBURG</t>
  </si>
  <si>
    <t>PARKERSBURG</t>
  </si>
  <si>
    <t>POINT PLEASANT</t>
  </si>
  <si>
    <t>WHEELING</t>
  </si>
  <si>
    <t>Region IV - Southeast</t>
  </si>
  <si>
    <t>ALABAMA</t>
  </si>
  <si>
    <t>BIRMINGHAM</t>
  </si>
  <si>
    <t>DOTHAN</t>
  </si>
  <si>
    <t>FLORENCE</t>
  </si>
  <si>
    <t>HUNTSVILLE</t>
  </si>
  <si>
    <t>MOBILE</t>
  </si>
  <si>
    <t>MONTGOMERY</t>
  </si>
  <si>
    <t>TUSCALOOSA</t>
  </si>
  <si>
    <t>FLORIDA</t>
  </si>
  <si>
    <t>JACKSONVILLE</t>
  </si>
  <si>
    <t>KEY WEST</t>
  </si>
  <si>
    <t>MIAMI</t>
  </si>
  <si>
    <t>ORLANDO</t>
  </si>
  <si>
    <t>PENSACOLA</t>
  </si>
  <si>
    <t>TAMPA</t>
  </si>
  <si>
    <t>GEORGIA</t>
  </si>
  <si>
    <t>ALBANY</t>
  </si>
  <si>
    <t>ATLANTA</t>
  </si>
  <si>
    <t>AUGUSTA</t>
  </si>
  <si>
    <t>BRUNSWICK</t>
  </si>
  <si>
    <t>COLUMBUS</t>
  </si>
  <si>
    <t>MACON</t>
  </si>
  <si>
    <t>ROME</t>
  </si>
  <si>
    <t>SAVANNAH</t>
  </si>
  <si>
    <t>VALDOSTA</t>
  </si>
  <si>
    <t>KENTUCKY</t>
  </si>
  <si>
    <t>ASHLAND</t>
  </si>
  <si>
    <t>COVINGTON</t>
  </si>
  <si>
    <t>LOUISVILLE</t>
  </si>
  <si>
    <t>MIDDLESBORO</t>
  </si>
  <si>
    <t>OWENSBORO</t>
  </si>
  <si>
    <t>PADUCAH</t>
  </si>
  <si>
    <t>MISSISSIPPI</t>
  </si>
  <si>
    <t>CORINTH</t>
  </si>
  <si>
    <t>GREENVILLE</t>
  </si>
  <si>
    <t>GREENWOOD</t>
  </si>
  <si>
    <t>GULFPORT</t>
  </si>
  <si>
    <t>HATTIESBURG</t>
  </si>
  <si>
    <t>JACKSON</t>
  </si>
  <si>
    <t>SOUTHAVEN</t>
  </si>
  <si>
    <t>NORTH CAROLINA</t>
  </si>
  <si>
    <t>ASHEVILLE</t>
  </si>
  <si>
    <t>CHARLOTTE</t>
  </si>
  <si>
    <t>DURHAM</t>
  </si>
  <si>
    <t>ELIZABETH CITY</t>
  </si>
  <si>
    <t>FAYETTEVILLE</t>
  </si>
  <si>
    <t>GREENSBORO</t>
  </si>
  <si>
    <t>RALEIGH</t>
  </si>
  <si>
    <t>WINSTON-SALEM</t>
  </si>
  <si>
    <t>SOUTH CAROLINA</t>
  </si>
  <si>
    <t>AIKEN</t>
  </si>
  <si>
    <t>ANDERSON</t>
  </si>
  <si>
    <t>BEAUFORT</t>
  </si>
  <si>
    <t>COLUMBIA</t>
  </si>
  <si>
    <t>MYRTLE BEACH</t>
  </si>
  <si>
    <t>NORTH AUGUSTA</t>
  </si>
  <si>
    <t>ORANGEBURG</t>
  </si>
  <si>
    <t>ROCK HILL</t>
  </si>
  <si>
    <t>SPARTANBURG</t>
  </si>
  <si>
    <t>TENNESSEE</t>
  </si>
  <si>
    <t>CHATTANOOGA</t>
  </si>
  <si>
    <t>CLARKSVILLE</t>
  </si>
  <si>
    <t>JOHNSON CITY</t>
  </si>
  <si>
    <t>KINGSPORT</t>
  </si>
  <si>
    <t>KNOXVILLE</t>
  </si>
  <si>
    <t>MEMPHIS</t>
  </si>
  <si>
    <t>NASHVILLE</t>
  </si>
  <si>
    <t>OAK RIDGE</t>
  </si>
  <si>
    <t>Region V - Midwest</t>
  </si>
  <si>
    <t>ILLINOIS</t>
  </si>
  <si>
    <t>BELLEVILLE</t>
  </si>
  <si>
    <t>CHICAGO</t>
  </si>
  <si>
    <t>EAST ST. LOUIS</t>
  </si>
  <si>
    <t>MOLINE</t>
  </si>
  <si>
    <t>SPRINGFIELD</t>
  </si>
  <si>
    <t>INDIANA</t>
  </si>
  <si>
    <t>BLOOMINGTON</t>
  </si>
  <si>
    <t>EVANSVILLE</t>
  </si>
  <si>
    <t>FORT WAYNE</t>
  </si>
  <si>
    <t>GARY</t>
  </si>
  <si>
    <t>HAMMOND</t>
  </si>
  <si>
    <t>INDIANAPOLIS</t>
  </si>
  <si>
    <t>LAFAYETTE</t>
  </si>
  <si>
    <t>SOUTH BEND</t>
  </si>
  <si>
    <t>TERRE HAUTE</t>
  </si>
  <si>
    <t>MICHIGAN</t>
  </si>
  <si>
    <t>ANN ARBOR</t>
  </si>
  <si>
    <t>BATTLE CREEK</t>
  </si>
  <si>
    <t>BENTON HARBOR</t>
  </si>
  <si>
    <t>DETROIT</t>
  </si>
  <si>
    <t>FLINT</t>
  </si>
  <si>
    <t>GRAND RAPIDS</t>
  </si>
  <si>
    <t>LANSING</t>
  </si>
  <si>
    <t>MARQUETTE</t>
  </si>
  <si>
    <t>MT. PLEASANT</t>
  </si>
  <si>
    <t>SAGINAW</t>
  </si>
  <si>
    <t>TRAVERSE CITY</t>
  </si>
  <si>
    <t>YPSILANTI</t>
  </si>
  <si>
    <t>MINNESOTA</t>
  </si>
  <si>
    <t>DULUTH</t>
  </si>
  <si>
    <t>MANKATO</t>
  </si>
  <si>
    <t>MINNEAPOLIS</t>
  </si>
  <si>
    <t>ROCHESTER</t>
  </si>
  <si>
    <t>ST. CLOUD</t>
  </si>
  <si>
    <t>WORTHINGTON</t>
  </si>
  <si>
    <t>OHIO</t>
  </si>
  <si>
    <t>AKRON</t>
  </si>
  <si>
    <t>CINCINNATI</t>
  </si>
  <si>
    <t>CLEVELAND</t>
  </si>
  <si>
    <t>DAYTON</t>
  </si>
  <si>
    <t>FINDLAY</t>
  </si>
  <si>
    <t>LORAIN</t>
  </si>
  <si>
    <t>MANSFIELD</t>
  </si>
  <si>
    <t>TOLEDO</t>
  </si>
  <si>
    <t>YOUNGSTOWN</t>
  </si>
  <si>
    <t>WISCONSIN</t>
  </si>
  <si>
    <t>EAU CLAIRE</t>
  </si>
  <si>
    <t>GREEN BAY</t>
  </si>
  <si>
    <t>MADISON</t>
  </si>
  <si>
    <t>MILWAUKEE</t>
  </si>
  <si>
    <t>REEDSVILLE</t>
  </si>
  <si>
    <t>SUPERIOR</t>
  </si>
  <si>
    <t>WAUSAU</t>
  </si>
  <si>
    <t>Region VI - Midsouth</t>
  </si>
  <si>
    <t>ARKANSAS</t>
  </si>
  <si>
    <t>FAYETTSVILLE</t>
  </si>
  <si>
    <t>FORT SMITH</t>
  </si>
  <si>
    <t>JONESBORO</t>
  </si>
  <si>
    <t>LITTLE ROCK</t>
  </si>
  <si>
    <t>TEXARKANA</t>
  </si>
  <si>
    <t>LOUISIANA</t>
  </si>
  <si>
    <t>ALEXANDRIA</t>
  </si>
  <si>
    <t>BATON ROUGE</t>
  </si>
  <si>
    <t>HOUMA</t>
  </si>
  <si>
    <t>LAKE CHARLES</t>
  </si>
  <si>
    <t>MARSHALL</t>
  </si>
  <si>
    <t>MONROE</t>
  </si>
  <si>
    <t>NEW ORLEANS</t>
  </si>
  <si>
    <t>SHREVEPORT</t>
  </si>
  <si>
    <t>NEW MEXICO</t>
  </si>
  <si>
    <t>ALBUQUERQUE</t>
  </si>
  <si>
    <t>CLOVIS</t>
  </si>
  <si>
    <t>SANTA FE</t>
  </si>
  <si>
    <t>SILVER CITY</t>
  </si>
  <si>
    <t>TAOS</t>
  </si>
  <si>
    <t>OKLAHOMA</t>
  </si>
  <si>
    <t>ADA</t>
  </si>
  <si>
    <t>ARDMORE</t>
  </si>
  <si>
    <t>BARTLESVILLE</t>
  </si>
  <si>
    <t>ENID</t>
  </si>
  <si>
    <t>GUYMON</t>
  </si>
  <si>
    <t>LAWTON</t>
  </si>
  <si>
    <t>MCALESTER</t>
  </si>
  <si>
    <t>MUSKOGEE</t>
  </si>
  <si>
    <t>OKLAHOMA CITY</t>
  </si>
  <si>
    <t>SHAWNEE</t>
  </si>
  <si>
    <t>STILLWATER</t>
  </si>
  <si>
    <t>TULSA</t>
  </si>
  <si>
    <t>WOODWARD</t>
  </si>
  <si>
    <t>TEXAS</t>
  </si>
  <si>
    <t>ABILENE</t>
  </si>
  <si>
    <t>AMARILLO</t>
  </si>
  <si>
    <t>AUSTIN</t>
  </si>
  <si>
    <t>BEAUMONT</t>
  </si>
  <si>
    <t>BRYAN</t>
  </si>
  <si>
    <t>CORPUS CHRISTI</t>
  </si>
  <si>
    <t>DEL RIO</t>
  </si>
  <si>
    <t>EAGLE PASS</t>
  </si>
  <si>
    <t>EL CAMPO</t>
  </si>
  <si>
    <t>EL PASO</t>
  </si>
  <si>
    <t>FORT WORTH-DALLAS</t>
  </si>
  <si>
    <t>HARLINGEN</t>
  </si>
  <si>
    <t>HOUSTON</t>
  </si>
  <si>
    <t>JUNCTION</t>
  </si>
  <si>
    <t>LAREDO</t>
  </si>
  <si>
    <t>LUBBOCK</t>
  </si>
  <si>
    <t>LUFKIN</t>
  </si>
  <si>
    <t>MIDLAND</t>
  </si>
  <si>
    <t>ODESSA</t>
  </si>
  <si>
    <t>SAN ANGELO</t>
  </si>
  <si>
    <t>SAN ANTONIO</t>
  </si>
  <si>
    <t>SHERMAN</t>
  </si>
  <si>
    <t>TEXAS CITY</t>
  </si>
  <si>
    <t>TYLER</t>
  </si>
  <si>
    <t>VICTORIA</t>
  </si>
  <si>
    <t>WACO</t>
  </si>
  <si>
    <t>WICHITA FALLS</t>
  </si>
  <si>
    <t>Region VII - Midwest</t>
  </si>
  <si>
    <t>IOWA</t>
  </si>
  <si>
    <t>BETTENDORF</t>
  </si>
  <si>
    <t>CEDAR RAPIDS</t>
  </si>
  <si>
    <t>COUNCIL BLUFFS</t>
  </si>
  <si>
    <t>DAVENPORT</t>
  </si>
  <si>
    <t>DES MOINES</t>
  </si>
  <si>
    <t>DUBUQUE</t>
  </si>
  <si>
    <t>MASON CITY</t>
  </si>
  <si>
    <t>SIOUX CITY</t>
  </si>
  <si>
    <t>WATERLOO</t>
  </si>
  <si>
    <t>KANSAS</t>
  </si>
  <si>
    <t>GARDEN CITY</t>
  </si>
  <si>
    <t>KANSAS CITY</t>
  </si>
  <si>
    <t>PITTSBURG</t>
  </si>
  <si>
    <t>SALINA</t>
  </si>
  <si>
    <t>TOPEKA</t>
  </si>
  <si>
    <t>WICHITA</t>
  </si>
  <si>
    <t>MISSOURI</t>
  </si>
  <si>
    <t>CAPE GIRARDEAU</t>
  </si>
  <si>
    <t>JOPLIN</t>
  </si>
  <si>
    <t>KIRKSVILLE</t>
  </si>
  <si>
    <t>ROLLA</t>
  </si>
  <si>
    <t>SEDALIA</t>
  </si>
  <si>
    <t>ST. JOSEPH</t>
  </si>
  <si>
    <t>ST. LOUIS</t>
  </si>
  <si>
    <t>NEBRASKA</t>
  </si>
  <si>
    <t>GRAND ISLAND</t>
  </si>
  <si>
    <t>LINCOLN</t>
  </si>
  <si>
    <t>MACY</t>
  </si>
  <si>
    <t>NORTH PLATTE</t>
  </si>
  <si>
    <t>OMAHA</t>
  </si>
  <si>
    <t>SCOTTSBLUFF</t>
  </si>
  <si>
    <t>Region VIII -</t>
  </si>
  <si>
    <t>COLORADO</t>
  </si>
  <si>
    <t>DENVER</t>
  </si>
  <si>
    <t>GRAND JUNCTION</t>
  </si>
  <si>
    <t>MONTANA</t>
  </si>
  <si>
    <t>BILLINGS</t>
  </si>
  <si>
    <t>GREAT FALLS</t>
  </si>
  <si>
    <t>HELENA</t>
  </si>
  <si>
    <t>MISSOULA</t>
  </si>
  <si>
    <t>NORTH DAKOTA</t>
  </si>
  <si>
    <t>BISMARCK</t>
  </si>
  <si>
    <t>DICKINSON</t>
  </si>
  <si>
    <t>FARGO</t>
  </si>
  <si>
    <t>SOUTH DAKOTA</t>
  </si>
  <si>
    <t>PIERRE</t>
  </si>
  <si>
    <t>RAPID CITY</t>
  </si>
  <si>
    <t>SIOUX FALLS</t>
  </si>
  <si>
    <t>UTAH</t>
  </si>
  <si>
    <t>CEDAR CITY</t>
  </si>
  <si>
    <t>SALT LAKE CITY</t>
  </si>
  <si>
    <t>VERNAL</t>
  </si>
  <si>
    <t>WYOMING</t>
  </si>
  <si>
    <t>CASPER</t>
  </si>
  <si>
    <t>CHEYENNE</t>
  </si>
  <si>
    <t>CODY</t>
  </si>
  <si>
    <t>Region IX - West</t>
  </si>
  <si>
    <t>ARIZONA</t>
  </si>
  <si>
    <t>CASA GRANDE</t>
  </si>
  <si>
    <t>FLAGSTAFF</t>
  </si>
  <si>
    <t>KINGMAN</t>
  </si>
  <si>
    <t>PHOENIX</t>
  </si>
  <si>
    <t>SIERRA VISTA</t>
  </si>
  <si>
    <t>TUCSON</t>
  </si>
  <si>
    <t>YUMA</t>
  </si>
  <si>
    <t>CALIFORNIA</t>
  </si>
  <si>
    <t>ARROWHEAD</t>
  </si>
  <si>
    <t>BAKERSFIELD</t>
  </si>
  <si>
    <t>BARSTOW</t>
  </si>
  <si>
    <t>BIG BEAR</t>
  </si>
  <si>
    <t>DESERT CENTER</t>
  </si>
  <si>
    <t>EL CAJON</t>
  </si>
  <si>
    <t>EUREKA</t>
  </si>
  <si>
    <t>FRESNO</t>
  </si>
  <si>
    <t>INYOKERN</t>
  </si>
  <si>
    <t>LOS ANGELES</t>
  </si>
  <si>
    <t>MODESTO</t>
  </si>
  <si>
    <t>MOJAVE</t>
  </si>
  <si>
    <t>NEEDLES</t>
  </si>
  <si>
    <t>OJAI</t>
  </si>
  <si>
    <t>OXNARD</t>
  </si>
  <si>
    <t>PASO ROBLES</t>
  </si>
  <si>
    <t>PIRU</t>
  </si>
  <si>
    <t>PLACERVILLE</t>
  </si>
  <si>
    <t>REDDING</t>
  </si>
  <si>
    <t>RIDGECREST</t>
  </si>
  <si>
    <t>SACRAMENTO</t>
  </si>
  <si>
    <t>SAN BERNADINO</t>
  </si>
  <si>
    <t>SAN DIEGO</t>
  </si>
  <si>
    <t>SAN FRANCISCO</t>
  </si>
  <si>
    <t>SAN JOSE</t>
  </si>
  <si>
    <t>SANTA ANA</t>
  </si>
  <si>
    <t>SANTA BARBARA</t>
  </si>
  <si>
    <t>SANTA CRUZ</t>
  </si>
  <si>
    <t>SANTA MARIA</t>
  </si>
  <si>
    <t>SANTA ROSA</t>
  </si>
  <si>
    <t>SOUTH LAKE TAHOE</t>
  </si>
  <si>
    <t>TEHACHAPI</t>
  </si>
  <si>
    <t>VENTURA</t>
  </si>
  <si>
    <t>VICTORVILLE</t>
  </si>
  <si>
    <t>YREKA</t>
  </si>
  <si>
    <t>HAWAII</t>
  </si>
  <si>
    <t>GUAM</t>
  </si>
  <si>
    <t>HILO</t>
  </si>
  <si>
    <t>HONOLULU</t>
  </si>
  <si>
    <t>KAUAI</t>
  </si>
  <si>
    <t>KONO</t>
  </si>
  <si>
    <t>MAUI</t>
  </si>
  <si>
    <t>NEVADA</t>
  </si>
  <si>
    <t>LAS VEGAS</t>
  </si>
  <si>
    <t>RENO</t>
  </si>
  <si>
    <t>Region X - Northwest</t>
  </si>
  <si>
    <t>ALASKA</t>
  </si>
  <si>
    <t>ANCHORAGE</t>
  </si>
  <si>
    <t>FAIRBANKS</t>
  </si>
  <si>
    <t>JUNEAU</t>
  </si>
  <si>
    <t>KENAI</t>
  </si>
  <si>
    <t>KETCHIKAN</t>
  </si>
  <si>
    <t>SITKA</t>
  </si>
  <si>
    <t>IDAHO</t>
  </si>
  <si>
    <t>BOISE</t>
  </si>
  <si>
    <t>COEUR D'ALENE</t>
  </si>
  <si>
    <t>IDAHO FALLS</t>
  </si>
  <si>
    <t>POCATELLO</t>
  </si>
  <si>
    <t>OREGON</t>
  </si>
  <si>
    <t>BEND</t>
  </si>
  <si>
    <t>COOS BAY</t>
  </si>
  <si>
    <t>EUGENE</t>
  </si>
  <si>
    <t>PORTLAND</t>
  </si>
  <si>
    <t>WASHINGTON</t>
  </si>
  <si>
    <t>ABERDEEN</t>
  </si>
  <si>
    <t>BELLINGHAM</t>
  </si>
  <si>
    <t>CHENEY</t>
  </si>
  <si>
    <t>KENNEWICK</t>
  </si>
  <si>
    <t>LONGVIEW</t>
  </si>
  <si>
    <t>OLYMPIA</t>
  </si>
  <si>
    <t>PORT ANGELES</t>
  </si>
  <si>
    <t>PULLMAN</t>
  </si>
  <si>
    <t>SEATTLE</t>
  </si>
  <si>
    <t>SPOKANE</t>
  </si>
  <si>
    <t>YAKIMA</t>
  </si>
  <si>
    <t>Region Order</t>
  </si>
  <si>
    <t>StateAbbrev</t>
  </si>
  <si>
    <t>SortOrder</t>
  </si>
  <si>
    <t>0 Bedrooms, HCC</t>
  </si>
  <si>
    <t>0 Bedrooms, TDC</t>
  </si>
  <si>
    <t>1 Bedrooms, HCC</t>
  </si>
  <si>
    <t>1 Bedrooms, TDC</t>
  </si>
  <si>
    <t>2 Bedrooms, HCC</t>
  </si>
  <si>
    <t>2 Bedrooms, TDC</t>
  </si>
  <si>
    <t>3 Bedrooms, HCC</t>
  </si>
  <si>
    <t>3 Bedrooms, TDC</t>
  </si>
  <si>
    <t>4 Bedrooms, HCC</t>
  </si>
  <si>
    <t>4 Bedrooms, TDC</t>
  </si>
  <si>
    <t>5 Bedrooms, HCC</t>
  </si>
  <si>
    <t>5 Bedrooms, TDC</t>
  </si>
  <si>
    <t>6 Bedrooms, HCC</t>
  </si>
  <si>
    <t>6 Bedrooms, TDC</t>
  </si>
  <si>
    <t>CT</t>
  </si>
  <si>
    <t>ME</t>
  </si>
  <si>
    <t>MA</t>
  </si>
  <si>
    <t>NH</t>
  </si>
  <si>
    <t>RI</t>
  </si>
  <si>
    <t>VT</t>
  </si>
  <si>
    <t>NJ</t>
  </si>
  <si>
    <t>NY</t>
  </si>
  <si>
    <t>PR</t>
  </si>
  <si>
    <t>VI</t>
  </si>
  <si>
    <t>DE</t>
  </si>
  <si>
    <t>DC</t>
  </si>
  <si>
    <t>MD</t>
  </si>
  <si>
    <t>PA</t>
  </si>
  <si>
    <t>VA</t>
  </si>
  <si>
    <t>WV</t>
  </si>
  <si>
    <t>AL</t>
  </si>
  <si>
    <t>FL</t>
  </si>
  <si>
    <t>GA</t>
  </si>
  <si>
    <t>KY</t>
  </si>
  <si>
    <t>MS</t>
  </si>
  <si>
    <t>NC</t>
  </si>
  <si>
    <t>SC</t>
  </si>
  <si>
    <t>TN</t>
  </si>
  <si>
    <t>IL</t>
  </si>
  <si>
    <t>IN</t>
  </si>
  <si>
    <t>MI</t>
  </si>
  <si>
    <t>MN</t>
  </si>
  <si>
    <t>OH</t>
  </si>
  <si>
    <t>WI</t>
  </si>
  <si>
    <t>AR</t>
  </si>
  <si>
    <t>LA</t>
  </si>
  <si>
    <t>NM</t>
  </si>
  <si>
    <t>OK</t>
  </si>
  <si>
    <t>TX</t>
  </si>
  <si>
    <t>IA</t>
  </si>
  <si>
    <t>KS</t>
  </si>
  <si>
    <t>MO</t>
  </si>
  <si>
    <t>NE</t>
  </si>
  <si>
    <t>CO</t>
  </si>
  <si>
    <t>MT</t>
  </si>
  <si>
    <t>ND</t>
  </si>
  <si>
    <t>UT</t>
  </si>
  <si>
    <t>WY</t>
  </si>
  <si>
    <t>AZ</t>
  </si>
  <si>
    <t>CA</t>
  </si>
  <si>
    <t>HI</t>
  </si>
  <si>
    <t>NV</t>
  </si>
  <si>
    <t>AK</t>
  </si>
  <si>
    <t>ID</t>
  </si>
  <si>
    <t>OR</t>
  </si>
  <si>
    <t>WA</t>
  </si>
  <si>
    <t>SD</t>
  </si>
  <si>
    <t>PH Funds 
as % of 
Total Funds:</t>
  </si>
  <si>
    <t>PH Units 
as % of 
Total Units:</t>
  </si>
  <si>
    <t>If so, the project budget is within 
the TDC and HCC limits 
established by HUD.</t>
  </si>
  <si>
    <r>
      <t xml:space="preserve">For reference, </t>
    </r>
    <r>
      <rPr>
        <b/>
        <sz val="10"/>
        <rFont val="Arial"/>
        <family val="2"/>
      </rPr>
      <t>TDC</t>
    </r>
    <r>
      <rPr>
        <sz val="10"/>
        <rFont val="Arial"/>
        <family val="2"/>
      </rPr>
      <t xml:space="preserve"> is over (under) the limit by:</t>
    </r>
  </si>
  <si>
    <r>
      <t xml:space="preserve">For reference, </t>
    </r>
    <r>
      <rPr>
        <b/>
        <sz val="10"/>
        <rFont val="Arial"/>
        <family val="2"/>
      </rPr>
      <t>HCC</t>
    </r>
    <r>
      <rPr>
        <sz val="10"/>
        <rFont val="Arial"/>
        <family val="2"/>
      </rPr>
      <t xml:space="preserve"> is over (under) the limit by:</t>
    </r>
  </si>
  <si>
    <r>
      <t xml:space="preserve">Are </t>
    </r>
    <r>
      <rPr>
        <u/>
        <sz val="10"/>
        <rFont val="Arial"/>
        <family val="2"/>
      </rPr>
      <t>both</t>
    </r>
    <r>
      <rPr>
        <sz val="10"/>
        <rFont val="Arial"/>
        <family val="2"/>
      </rPr>
      <t xml:space="preserve"> TDC </t>
    </r>
    <r>
      <rPr>
        <u/>
        <sz val="10"/>
        <rFont val="Arial"/>
        <family val="2"/>
      </rPr>
      <t>and</t>
    </r>
    <r>
      <rPr>
        <sz val="10"/>
        <rFont val="Arial"/>
        <family val="2"/>
      </rPr>
      <t xml:space="preserve"> HCC less than or equal to 100% ?</t>
    </r>
  </si>
  <si>
    <r>
      <t xml:space="preserve">. . . </t>
    </r>
    <r>
      <rPr>
        <sz val="10"/>
        <rFont val="Arial"/>
        <family val="2"/>
      </rPr>
      <t xml:space="preserve">or, is </t>
    </r>
    <r>
      <rPr>
        <u/>
        <sz val="10"/>
        <rFont val="Arial"/>
        <family val="2"/>
      </rPr>
      <t>either</t>
    </r>
    <r>
      <rPr>
        <sz val="10"/>
        <rFont val="Arial"/>
        <family val="2"/>
      </rPr>
      <t xml:space="preserve"> TDC or HCC greater than 100% ?</t>
    </r>
  </si>
  <si>
    <t>In this case, project budget violates 
the TDC and/or HCC limit(s) 
established by HUD.</t>
  </si>
  <si>
    <t xml:space="preserve">This workbook uses the TDC and HCC  </t>
  </si>
  <si>
    <t xml:space="preserve">The Notice was published on: </t>
  </si>
  <si>
    <t xml:space="preserve">The Notice expires on: </t>
  </si>
  <si>
    <r>
      <t>Note:</t>
    </r>
    <r>
      <rPr>
        <sz val="10"/>
        <rFont val="Arial"/>
        <family val="2"/>
      </rPr>
      <t xml:space="preserve">  To navigate among the worksheets, click the individual worksheet tabs at the bottom of this window.  If no worksheet tabs are visible, select "Options..." from the "Tools" menu.  In the dialogue box, select the "View" tab. Under "Window options" put a check mark in the "Sheet tabs" box. </t>
    </r>
  </si>
  <si>
    <t>Number of public housing units to be demolished or lost to conversion (total, all phases)</t>
  </si>
  <si>
    <r>
      <t>Equals PH units demolished and not replaced on the original PH site (tot</t>
    </r>
    <r>
      <rPr>
        <sz val="10"/>
        <rFont val="Arial"/>
        <family val="2"/>
      </rPr>
      <t>al, all phases</t>
    </r>
    <r>
      <rPr>
        <sz val="10"/>
        <rFont val="Arial"/>
        <family val="2"/>
      </rPr>
      <t>)</t>
    </r>
  </si>
  <si>
    <t>PH Capital Assistance incl. CFP, HOPE VI Revitalization, HOPE VI Demo-only Funds</t>
  </si>
  <si>
    <r>
      <t xml:space="preserve">Site Acquisition (cost of sites </t>
    </r>
    <r>
      <rPr>
        <b/>
        <sz val="10"/>
        <color indexed="10"/>
        <rFont val="Arial"/>
        <family val="2"/>
      </rPr>
      <t>w/o</t>
    </r>
    <r>
      <rPr>
        <sz val="10"/>
        <color indexed="10"/>
        <rFont val="Arial"/>
        <family val="2"/>
      </rPr>
      <t xml:space="preserve"> structures to be retained as housing)</t>
    </r>
  </si>
  <si>
    <r>
      <t xml:space="preserve">Times % of Demo Costs Excluded as "Additional Project Costs" (% from </t>
    </r>
    <r>
      <rPr>
        <b/>
        <sz val="10"/>
        <rFont val="Arial"/>
        <family val="2"/>
      </rPr>
      <t>Step 6</t>
    </r>
    <r>
      <rPr>
        <sz val="10"/>
        <rFont val="Arial"/>
        <family val="2"/>
      </rPr>
      <t>)</t>
    </r>
  </si>
  <si>
    <t>Equals Amount of Demo Costs Excluded from TDC Limit as "Additional Project Costs"</t>
  </si>
  <si>
    <r>
      <t>Step 10.  Enter Extraordinary Site Cost</t>
    </r>
    <r>
      <rPr>
        <sz val="10"/>
        <color indexed="10"/>
        <rFont val="Arial"/>
        <family val="2"/>
      </rPr>
      <t xml:space="preserve"> (must be approved by HUD)</t>
    </r>
  </si>
  <si>
    <t>(Minus) the number of replacement PH units to be built back on the original site (total, all phases)</t>
  </si>
  <si>
    <r>
      <t>Total Uses of Public Housing Capital Assistance</t>
    </r>
    <r>
      <rPr>
        <sz val="10"/>
        <rFont val="Arial"/>
        <family val="2"/>
      </rPr>
      <t xml:space="preserve"> (amount subject to TDC Limit)</t>
    </r>
  </si>
  <si>
    <t>Units for Mobility-Impaired</t>
  </si>
  <si>
    <t>Units, Hearing-or Sight-Impaired</t>
  </si>
  <si>
    <t>Public Housing
(on ACC, including Op-sub-only)</t>
  </si>
  <si>
    <t>Developed with Pub. Housing Capital Assistance</t>
  </si>
  <si>
    <t>Developed without Pub. Housing Capital Assistance</t>
  </si>
  <si>
    <t>Planned Accessibility: Units for Mobility-Impaired and Hearing/Sight-Impaired</t>
  </si>
  <si>
    <t>Minimum Required units project-wide</t>
  </si>
  <si>
    <t>Note: Minimum required units are estimates. Consult with HUD and applicable program regulations for actual requirements regarding accessible units.</t>
  </si>
  <si>
    <r>
      <t xml:space="preserve">PH Unit-to-PH Funds Ratio
</t>
    </r>
    <r>
      <rPr>
        <sz val="10"/>
        <rFont val="Arial"/>
        <family val="2"/>
      </rPr>
      <t xml:space="preserve">
</t>
    </r>
    <r>
      <rPr>
        <b/>
        <sz val="10"/>
        <rFont val="Arial"/>
        <family val="2"/>
      </rPr>
      <t>Note</t>
    </r>
    <r>
      <rPr>
        <sz val="10"/>
        <rFont val="Arial"/>
        <family val="2"/>
      </rPr>
      <t>: in order to calculate the 
PH Unit-to-PH Funds ratio here, 
you must enter all sources of funds 
on the worksheet titled 
"Exh F Perm"</t>
    </r>
  </si>
  <si>
    <t>MUSKEGAN</t>
  </si>
  <si>
    <t>ASPEN</t>
  </si>
  <si>
    <t>OAKLAND</t>
  </si>
  <si>
    <t>PIH 2010-20 (HA)</t>
  </si>
  <si>
    <t>Other: Insert Label</t>
  </si>
  <si>
    <t>Other:   Insert Label</t>
  </si>
  <si>
    <t>Sum of 0 Bedrooms, TDC</t>
  </si>
  <si>
    <t>Sum of 1 Bedrooms, TDC</t>
  </si>
  <si>
    <t>Sum of 2 Bedrooms, TDC</t>
  </si>
  <si>
    <t>Sum of 3 Bedrooms, TDC</t>
  </si>
  <si>
    <t>Sum of 4 Bedrooms, TDC</t>
  </si>
  <si>
    <t>Sum of 5 Bedrooms, TDC</t>
  </si>
  <si>
    <t>Sum of 6 Bedrooms, TDC</t>
  </si>
  <si>
    <t>Sum of 0 Bedrooms, HCC</t>
  </si>
  <si>
    <t>Sum of 1 Bedrooms, HCC</t>
  </si>
  <si>
    <t>Sum of 2 Bedrooms, HCC</t>
  </si>
  <si>
    <t>Sum of 3 Bedrooms, HCC</t>
  </si>
  <si>
    <t>Sum of 4 Bedrooms, HCC</t>
  </si>
  <si>
    <t>Sum of 5 Bedrooms, HCC</t>
  </si>
  <si>
    <t>Sum of 6 Bedrooms, HCC</t>
  </si>
  <si>
    <t>(All)</t>
  </si>
  <si>
    <t>EXHIBIT F TO THE MIXED-FINANCE ACC AMENDMENT</t>
  </si>
  <si>
    <t>Step 2:  Enter the PHA Name, the Development Name, and Phase Number or Description</t>
  </si>
  <si>
    <r>
      <t xml:space="preserve">Step 3:  Enter the Number of Units </t>
    </r>
    <r>
      <rPr>
        <sz val="10"/>
        <color indexed="10"/>
        <rFont val="Arial"/>
        <family val="2"/>
      </rPr>
      <t>(by Structure Type and Unit Size, according to Unit Category and Development Method)</t>
    </r>
  </si>
  <si>
    <t xml:space="preserve">Step 4:  Enter Number of Tax Credit, Market-Rate Rental, and Market-Rate For-Sale Units </t>
  </si>
  <si>
    <t xml:space="preserve">Step 5:  Enter number of Special-Needs Units and describe Accessibility Design Features  </t>
  </si>
  <si>
    <t>difference</t>
  </si>
  <si>
    <t>dev fee as %</t>
  </si>
  <si>
    <t>basis for fee</t>
  </si>
  <si>
    <t>- program mgt fee</t>
  </si>
  <si>
    <t>- developer fee</t>
  </si>
  <si>
    <t>Total project costs</t>
  </si>
  <si>
    <t>Project Costs</t>
  </si>
  <si>
    <t>Project Name:</t>
  </si>
  <si>
    <t>calculated</t>
  </si>
  <si>
    <t>term sheet</t>
  </si>
  <si>
    <t>General Conditions 6%</t>
  </si>
  <si>
    <t>Profit 6%</t>
  </si>
  <si>
    <t>Overhead 2%</t>
  </si>
  <si>
    <t>%</t>
  </si>
  <si>
    <t>$</t>
  </si>
  <si>
    <t>basis</t>
  </si>
  <si>
    <t>site work and landscaping</t>
  </si>
  <si>
    <t>residential construction</t>
  </si>
  <si>
    <t>Hard Construction Costs</t>
  </si>
  <si>
    <t>Difference</t>
  </si>
  <si>
    <t>Term Sheet</t>
  </si>
  <si>
    <t>Basis</t>
  </si>
  <si>
    <t xml:space="preserve">   - Outside Legal</t>
  </si>
  <si>
    <t xml:space="preserve">   - CSS</t>
  </si>
  <si>
    <t>Total Project Cost</t>
  </si>
  <si>
    <t>Calculated (3%)</t>
  </si>
  <si>
    <t>Administrative Fee: (3% of Dev. Cost)</t>
  </si>
  <si>
    <t>Contractor Fee:</t>
  </si>
  <si>
    <t>Part B Uses:</t>
  </si>
  <si>
    <t>- Lease-up Reserve</t>
  </si>
  <si>
    <t>Reserves:</t>
  </si>
  <si>
    <t>Developer Fee:</t>
  </si>
  <si>
    <t>Office of Public and Indian Housing</t>
  </si>
  <si>
    <t>U.S. Department of Housing
and Urban Development</t>
  </si>
  <si>
    <t xml:space="preserve">OMB Approval No. 2577-NEW
(exp.            ) </t>
  </si>
  <si>
    <t>Public reporting burden for this collection of information is estimated to average 2 hours per response, including the time for reviewing instructions, searching existing data sources , gathering and maintaining the data needed, and completing and reviewing the collection of information.  This agency may not collect this information, and you are not required to complete this form, unless it displays a currently valid OMB control number.
This collection of information is required for developing a Mixed-Finance rental project pursuant to HUD regulations 24 CFR 941.600.  The information will be used to provide HUD with sufficient information to enable a determination that the proposed housing project is demographically and financially feasible and that HUD statutory and regulatory requirements have been met.</t>
  </si>
  <si>
    <t>[enter official PHA/Grantee name]</t>
  </si>
  <si>
    <t xml:space="preserve">Phase/Project Name: </t>
  </si>
  <si>
    <t xml:space="preserve">PIC Development Number: </t>
  </si>
  <si>
    <t xml:space="preserve">Grant Name, if applicable: </t>
  </si>
  <si>
    <t>[enter the HOPE VI or Choice Neighborhoods grant name]</t>
  </si>
  <si>
    <t>[enter the new AMP-format development number]</t>
  </si>
  <si>
    <t xml:space="preserve">Applicant PHA/Grantee: </t>
  </si>
  <si>
    <t>DEVELOPER FEE LIMIT</t>
  </si>
  <si>
    <t>Program Manager</t>
  </si>
  <si>
    <t>Operating Deficit (Construction Period)</t>
  </si>
  <si>
    <t>12% Fee</t>
  </si>
  <si>
    <t>Developer's Fee as % of Basis</t>
  </si>
  <si>
    <t>Basis for Fee</t>
  </si>
  <si>
    <t>Contractor Fee Limit</t>
  </si>
  <si>
    <t>Project Costs taken from Exhibit F-2, Permanent S&amp;U
Under the tab named "Exh F-2 Perm"</t>
  </si>
  <si>
    <t>Amount</t>
  </si>
  <si>
    <t>Percentage of Basis</t>
  </si>
  <si>
    <t>Overhead: 2% Limit</t>
  </si>
  <si>
    <t>Profit: 6% Limit</t>
  </si>
  <si>
    <t>Residential construction</t>
  </si>
  <si>
    <t>Site work and landscaping</t>
  </si>
  <si>
    <t>Non-Residential Construction: Community Ctr.</t>
  </si>
  <si>
    <t>Developer Fee</t>
  </si>
  <si>
    <t>Other Residential Construction: Insert Label</t>
  </si>
  <si>
    <t>Other Site Improvement: Insert Label</t>
  </si>
  <si>
    <t>Other Non-Residential Const.: Insert Label:</t>
  </si>
  <si>
    <t>Other Acquisition Cost: Insert Label</t>
  </si>
  <si>
    <t>Other Fees &amp; Costs: Insert Label</t>
  </si>
  <si>
    <t>Other Reserves:  Insert Label</t>
  </si>
  <si>
    <t>Contingency</t>
  </si>
  <si>
    <t>1460 Total</t>
  </si>
  <si>
    <t>Extraordinary Site Costs</t>
  </si>
  <si>
    <t>Reserve Deposit, Operating</t>
  </si>
  <si>
    <t>1450 Total With Extraordinary Costs</t>
  </si>
  <si>
    <t>1450 Total Without Extraordinary Costs</t>
  </si>
  <si>
    <t>1470 Total</t>
  </si>
  <si>
    <t>1440 Total</t>
  </si>
  <si>
    <t>1430 Total+Dev Fee+Reserves</t>
  </si>
  <si>
    <t>1430 Without Dev Fee and Reserves</t>
  </si>
  <si>
    <t>Total Reserves</t>
  </si>
  <si>
    <t>Total project costs (Part A)</t>
  </si>
  <si>
    <t>Total of Site Improvements
Part A</t>
  </si>
  <si>
    <t>Total of All Residential Construction</t>
  </si>
  <si>
    <t>Outside Legal Cost: PHA/Grantee</t>
  </si>
  <si>
    <t>Administration</t>
  </si>
  <si>
    <t>PHA/Grantee Administration Fee</t>
  </si>
  <si>
    <t xml:space="preserve">Calculated (3% of Basis) </t>
  </si>
  <si>
    <t>Percent Administration in Term Sheet</t>
  </si>
  <si>
    <t>Loan</t>
  </si>
  <si>
    <t>PHA/Grantee:</t>
  </si>
  <si>
    <t>Operating subsidy reserve</t>
  </si>
  <si>
    <t>Lease-up Reserve</t>
  </si>
  <si>
    <t>Supportive service reserve</t>
  </si>
  <si>
    <t>Check ("X") blue box if Developer is not performing activity</t>
  </si>
  <si>
    <t>Other Developer Fee:: Insert Label</t>
  </si>
  <si>
    <t>Total Developer Fee</t>
  </si>
  <si>
    <t>Max allowed:</t>
  </si>
  <si>
    <t>Grant Name:</t>
  </si>
  <si>
    <t>non-residential construction</t>
  </si>
  <si>
    <t>- Reserve Deposit, Operating</t>
  </si>
  <si>
    <t>- Operating subsidy reserve</t>
  </si>
  <si>
    <t>- Supportive service reserve</t>
  </si>
  <si>
    <t>- Other Reserves:  Insert Label</t>
  </si>
  <si>
    <t>- Community &amp; Supp. Services</t>
  </si>
  <si>
    <t>- Management Improvements, PHA</t>
  </si>
  <si>
    <t>- Administration</t>
  </si>
  <si>
    <t>- Outside Legal Cost: PHA/Grantee</t>
  </si>
  <si>
    <t>- Fees &amp; Costs</t>
  </si>
  <si>
    <t>- Site Acquisition</t>
  </si>
  <si>
    <t>- Site Improvement</t>
  </si>
  <si>
    <t>- Non-Dwelling Structures</t>
  </si>
  <si>
    <t>- Non-Dwelling Equipment</t>
  </si>
  <si>
    <t>- Demolition (and associated remediation)</t>
  </si>
  <si>
    <t>- Relocation Expense</t>
  </si>
  <si>
    <t>GC's G&amp;A (Incl Bond Premiums</t>
  </si>
  <si>
    <t>Term Sheet Percentage</t>
  </si>
  <si>
    <t>G&amp;A includes bond premium</t>
  </si>
  <si>
    <r>
      <t xml:space="preserve">General Conditions: 6% Limit </t>
    </r>
    <r>
      <rPr>
        <sz val="10"/>
        <rFont val="Arial"/>
        <family val="2"/>
      </rPr>
      <t>(G&amp;A includes Bond Premium)</t>
    </r>
  </si>
  <si>
    <t>Other BLI 1460: Insert Label</t>
  </si>
  <si>
    <t>Calculated 9% Fee</t>
  </si>
  <si>
    <t>12% Maximum</t>
  </si>
  <si>
    <t>9% of Basis Maximum</t>
  </si>
  <si>
    <t>Negotiated Fee Between 9% and 12%</t>
  </si>
  <si>
    <t>developer Fee</t>
  </si>
  <si>
    <t>program mgt fee</t>
  </si>
  <si>
    <t>reloc activities</t>
  </si>
  <si>
    <t>Total reserves</t>
  </si>
  <si>
    <t>PHA site improments and fees</t>
  </si>
  <si>
    <t xml:space="preserve">acquisition </t>
  </si>
  <si>
    <t>demolition</t>
  </si>
  <si>
    <t>HA admin</t>
  </si>
  <si>
    <t>Enter Fee Percentage</t>
  </si>
  <si>
    <t>If checked, 
activities are
NOT being 
performed 
by Developer</t>
  </si>
  <si>
    <t>Enter Date Prepared</t>
  </si>
  <si>
    <t>PERMANENT SOURCES AND USES</t>
  </si>
  <si>
    <t>CONSTRUCTION PERIOD SOURCES AND USES</t>
  </si>
  <si>
    <t>Term Sheet Fee Calculator</t>
  </si>
  <si>
    <r>
      <t xml:space="preserve">Operating </t>
    </r>
    <r>
      <rPr>
        <b/>
        <i/>
        <sz val="12"/>
        <rFont val="Arial"/>
        <family val="2"/>
      </rPr>
      <t>Pro Forma</t>
    </r>
  </si>
  <si>
    <t>Market Rate Rent</t>
  </si>
  <si>
    <t>Low Income Housing Tax Credit-Only Rent</t>
  </si>
  <si>
    <t>Section 8/Low Income Housing Tax Credit</t>
  </si>
  <si>
    <t>Public Housing Income</t>
  </si>
  <si>
    <t>Gross Rental Income</t>
  </si>
  <si>
    <t>Other Income</t>
  </si>
  <si>
    <t>Allowance for Vacancy</t>
  </si>
  <si>
    <t>Effective Gross Income</t>
  </si>
  <si>
    <t>Operating Expense</t>
  </si>
  <si>
    <t>Salaries</t>
  </si>
  <si>
    <t>Property Management Fee</t>
  </si>
  <si>
    <t>Utilities</t>
  </si>
  <si>
    <t>Maintenance</t>
  </si>
  <si>
    <t>Snow Removal</t>
  </si>
  <si>
    <t>Insurance</t>
  </si>
  <si>
    <t>Real Estate Taxes/PILOT</t>
  </si>
  <si>
    <t>Supportive Services</t>
  </si>
  <si>
    <t>Advertising</t>
  </si>
  <si>
    <t>Telephone/office expenses</t>
  </si>
  <si>
    <t>Accounting</t>
  </si>
  <si>
    <t>Security</t>
  </si>
  <si>
    <t>Replacement Reserves</t>
  </si>
  <si>
    <t>Total Operating Exp.</t>
  </si>
  <si>
    <t>Net Operating Income</t>
  </si>
  <si>
    <t>1st Mortg. - BOND</t>
  </si>
  <si>
    <t>2nd Mortg. - HTF</t>
  </si>
  <si>
    <t xml:space="preserve">3rd Mortg.Hope VI </t>
  </si>
  <si>
    <t>Total Debt Service</t>
  </si>
  <si>
    <t xml:space="preserve">Net Cash Flow </t>
  </si>
  <si>
    <t>Public Housing Rent</t>
  </si>
  <si>
    <t>less Prorated Expense</t>
  </si>
  <si>
    <t>Public Housing Subsidy to Other Units</t>
  </si>
  <si>
    <t>1)  City map, showing location of project</t>
  </si>
  <si>
    <t>2)  Site plan</t>
  </si>
  <si>
    <t>3)  Building designs</t>
  </si>
  <si>
    <t xml:space="preserve">6)  Cost comparison of new construction </t>
  </si>
  <si>
    <t>Other Exhibts to be Attached</t>
  </si>
  <si>
    <t>4)  Summary of market study if project includes tax credit only or market rate units in addition to public housing.</t>
  </si>
  <si>
    <t>5)  Construction cost estimate by major trade categories including contractor general conditions, overhead and profit</t>
  </si>
  <si>
    <t>This is a workbook of integrated spreadsheets designed to produce the income and operating</t>
  </si>
  <si>
    <t>pro forma in support of Rental Term Sheet submission.  If you have any familiarity with pro forma</t>
  </si>
  <si>
    <t>this workbook should be straightforward to complete.  Start with the assumptions below.  Then</t>
  </si>
  <si>
    <t xml:space="preserve">click on the "Rents" tab where you will list the number of units and rents for the various types of </t>
  </si>
  <si>
    <t xml:space="preserve">units that you have.  Finally, click on the "ProForma" tab to list "Other Income" and all first-year </t>
  </si>
  <si>
    <r>
      <t xml:space="preserve">expenses </t>
    </r>
    <r>
      <rPr>
        <u/>
        <sz val="11"/>
        <rFont val="Arial"/>
        <family val="2"/>
      </rPr>
      <t>except</t>
    </r>
    <r>
      <rPr>
        <sz val="11"/>
        <rFont val="Arial"/>
        <family val="2"/>
      </rPr>
      <t xml:space="preserve"> "Property Management Fee" and "Replacement Reserve."  Feel free to change </t>
    </r>
  </si>
  <si>
    <t>row headings to fit your circumstance.</t>
  </si>
  <si>
    <t>ASSUMPTIONS</t>
  </si>
  <si>
    <t>Rental income annual increase</t>
  </si>
  <si>
    <t>Other income annual increase</t>
  </si>
  <si>
    <t>Vacancy rate</t>
  </si>
  <si>
    <t>Expense annnual increase</t>
  </si>
  <si>
    <t>Replacement reserve monthly amount</t>
  </si>
  <si>
    <t>Replacement reserve annual increase</t>
  </si>
  <si>
    <r>
      <t xml:space="preserve">Property Management Fee (Fixed fee </t>
    </r>
    <r>
      <rPr>
        <b/>
        <u/>
        <sz val="11"/>
        <rFont val="Arial"/>
        <family val="2"/>
      </rPr>
      <t>OR</t>
    </r>
    <r>
      <rPr>
        <u/>
        <sz val="11"/>
        <rFont val="Arial"/>
        <family val="2"/>
      </rPr>
      <t xml:space="preserve"> % of EGI, </t>
    </r>
    <r>
      <rPr>
        <b/>
        <u/>
        <sz val="11"/>
        <rFont val="Arial"/>
        <family val="2"/>
      </rPr>
      <t>NOT BOTH</t>
    </r>
    <r>
      <rPr>
        <u/>
        <sz val="11"/>
        <rFont val="Arial"/>
        <family val="2"/>
      </rPr>
      <t>)</t>
    </r>
  </si>
  <si>
    <t>Fixed fee (per unit per month)</t>
  </si>
  <si>
    <t>Annual increase</t>
  </si>
  <si>
    <t>Percentage of Effective Gross Income</t>
  </si>
  <si>
    <t>Rental Income</t>
  </si>
  <si>
    <t xml:space="preserve"># of </t>
  </si>
  <si>
    <t>Number</t>
  </si>
  <si>
    <t>Monthly</t>
  </si>
  <si>
    <t>Avg PH</t>
  </si>
  <si>
    <t>Operating</t>
  </si>
  <si>
    <t>Annual</t>
  </si>
  <si>
    <t>Bedrooms</t>
  </si>
  <si>
    <t>of Units</t>
  </si>
  <si>
    <t>Rent</t>
  </si>
  <si>
    <t>Subsidy</t>
  </si>
  <si>
    <t>Market</t>
  </si>
  <si>
    <t>Total Market</t>
  </si>
  <si>
    <t>LIHTC only</t>
  </si>
  <si>
    <t>Total LIHTC only</t>
  </si>
  <si>
    <t>S8/LIHTC*</t>
  </si>
  <si>
    <t>Total S8/Tax Credit</t>
  </si>
  <si>
    <t>ACC Units**</t>
  </si>
  <si>
    <t>** Public Housing rent is the greater of 30% of income or $25.</t>
  </si>
  <si>
    <t>All rents should be net of utility allowances.</t>
  </si>
  <si>
    <t>Page 13 of 15</t>
  </si>
  <si>
    <t>Mixed-Finance Operating Pro forma Worksheet</t>
  </si>
  <si>
    <t>Page 11 of 15</t>
  </si>
  <si>
    <t>*Section 8/Low Income Housing Tax Credit rent is the lower of S8 or LIHTC allowable rent.  For this project LIHTC rent is lower.</t>
  </si>
  <si>
    <t>Page 12 of 15</t>
  </si>
  <si>
    <t>15 Year Operating Pro Forma</t>
  </si>
  <si>
    <r>
      <t xml:space="preserve">Debt Service                                      </t>
    </r>
    <r>
      <rPr>
        <sz val="11"/>
        <rFont val="Arial"/>
        <family val="2"/>
      </rPr>
      <t>DCR</t>
    </r>
  </si>
  <si>
    <t>Page 10 of 15</t>
  </si>
  <si>
    <t xml:space="preserve">Page 9 of 15 </t>
  </si>
  <si>
    <t>Page 8 of 15</t>
  </si>
  <si>
    <t>Page 7 of 15</t>
  </si>
  <si>
    <t>Page 6 of 15</t>
  </si>
  <si>
    <t>Page 5 of 15</t>
  </si>
  <si>
    <t>Page 4 of 15</t>
  </si>
  <si>
    <t>Page 3 of 15</t>
  </si>
  <si>
    <t>Page 2 of 15</t>
  </si>
  <si>
    <t>Page 1 of 15</t>
  </si>
  <si>
    <t>Construction Loan</t>
  </si>
  <si>
    <t>form HUD-50150 (7/30/2011)</t>
  </si>
  <si>
    <t>Page 14 of 15</t>
  </si>
  <si>
    <t>Cumulative Bank Construction Loan Balance</t>
  </si>
  <si>
    <t>Projected Construction Interest Due Based on Draw Schedule</t>
  </si>
  <si>
    <t xml:space="preserve">   Stabilized Occupancy</t>
  </si>
  <si>
    <t xml:space="preserve">   Initial Occupancy</t>
  </si>
  <si>
    <t xml:space="preserve">   75% Completion</t>
  </si>
  <si>
    <t xml:space="preserve">   50% Completion</t>
  </si>
  <si>
    <t xml:space="preserve">   Closing</t>
  </si>
  <si>
    <t>Pay-In Schedule</t>
  </si>
  <si>
    <t>Even flow of construction costs</t>
  </si>
  <si>
    <t>2)</t>
  </si>
  <si>
    <t xml:space="preserve">Months of construction.  </t>
  </si>
  <si>
    <t>1)</t>
  </si>
  <si>
    <t>Assumptions:</t>
  </si>
  <si>
    <t>construction interest</t>
  </si>
  <si>
    <t>AHA Cumulative Loan Balance</t>
  </si>
  <si>
    <t>Yes</t>
  </si>
  <si>
    <t>AHA Disbursements for Eligible Costs Only</t>
  </si>
  <si>
    <t>AHA Loan Balance Start Month</t>
  </si>
  <si>
    <t>AHA Loan Disbursement</t>
  </si>
  <si>
    <t>AHA Potential Eligible Costs</t>
  </si>
  <si>
    <t>TOTAL ALL SOURCES A + B</t>
  </si>
  <si>
    <t>Total "B" Sources</t>
  </si>
  <si>
    <t>Operating Subsidy Reserve (Transformation Reserve)</t>
  </si>
  <si>
    <t>Infrastructure</t>
  </si>
  <si>
    <t>PHA Administration</t>
  </si>
  <si>
    <t>Relocation</t>
  </si>
  <si>
    <t>Demolition</t>
  </si>
  <si>
    <t>Exhibit F "B" Sources of Funds</t>
  </si>
  <si>
    <t xml:space="preserve">Total Project Sources </t>
  </si>
  <si>
    <t>Repayment of Construction Loan</t>
  </si>
  <si>
    <t>Deferred Developers Fee</t>
  </si>
  <si>
    <t>Reinvested Developer Fee</t>
  </si>
  <si>
    <t>Interest Earnings</t>
  </si>
  <si>
    <t>Permanent Bank Loan</t>
  </si>
  <si>
    <t>DHCR Construction Loan</t>
  </si>
  <si>
    <t>AHA Operating Funds Loan</t>
  </si>
  <si>
    <t>AHA Permanent Loan</t>
  </si>
  <si>
    <t>Release of Tax-Exempt B Escrow</t>
  </si>
  <si>
    <t>Permanent Sources</t>
  </si>
  <si>
    <t>AHA Program Income Loan Balance</t>
  </si>
  <si>
    <t>AHA Construction Loan</t>
  </si>
  <si>
    <t>Developer Fee &amp; Costs Paid After Completion</t>
  </si>
  <si>
    <t>Use Balance Net of FHLB Loan</t>
  </si>
  <si>
    <t>Use Balance Net of AHA Loan</t>
  </si>
  <si>
    <t>AHA Disbursement</t>
  </si>
  <si>
    <t xml:space="preserve">AHA  Loan Balance </t>
  </si>
  <si>
    <t>Bank Construction Loan Disbursement</t>
  </si>
  <si>
    <t>Bank Construction Loan Balance</t>
  </si>
  <si>
    <t xml:space="preserve">Use Balance Net of Investor </t>
  </si>
  <si>
    <t>Interest on Unused Investor Pay-In</t>
  </si>
  <si>
    <t>Investor Balance Available</t>
  </si>
  <si>
    <t>Investor Disbursement/Draws</t>
  </si>
  <si>
    <t>Investor Pay-In Available</t>
  </si>
  <si>
    <t>Bridge Loan</t>
  </si>
  <si>
    <t>Ending Balance</t>
  </si>
  <si>
    <t>Constr.  Sources of Funds</t>
  </si>
  <si>
    <t>TOTAL ALL USES A + B</t>
  </si>
  <si>
    <t>Total "B" Uses</t>
  </si>
  <si>
    <t>Exhibit F "B" Uses</t>
  </si>
  <si>
    <t>Total Project Uses</t>
  </si>
  <si>
    <t>Loan Repayment</t>
  </si>
  <si>
    <t>Total Development Costs</t>
  </si>
  <si>
    <t>CFFP B Loan Repayment</t>
  </si>
  <si>
    <t>CFFP A Loan Repayment</t>
  </si>
  <si>
    <t>Tax-Exempt Loan Collateral Escrow</t>
  </si>
  <si>
    <t>Total Soft Construction Costs</t>
  </si>
  <si>
    <t>AHA Developer Fee</t>
  </si>
  <si>
    <t xml:space="preserve">Developer Fee </t>
  </si>
  <si>
    <t>Developer Overhead</t>
  </si>
  <si>
    <t>Tax Credit Fees (Reservation and Monitoring)</t>
  </si>
  <si>
    <t>Tax Credit Application Fees</t>
  </si>
  <si>
    <t>Replacement Reserve</t>
  </si>
  <si>
    <t>PBRA Transition Reserve</t>
  </si>
  <si>
    <t>Operating Reserve</t>
  </si>
  <si>
    <t>Soft Cost Contingency</t>
  </si>
  <si>
    <t>Rent-up Reserve</t>
  </si>
  <si>
    <t>Marketing</t>
  </si>
  <si>
    <t>Appraisal &amp; Market Study</t>
  </si>
  <si>
    <t>Accountant and Audit</t>
  </si>
  <si>
    <t>PHA In-house Legal</t>
  </si>
  <si>
    <t>Syndication Costs - Tax Opinion</t>
  </si>
  <si>
    <t>Syndication Costs - Organizational</t>
  </si>
  <si>
    <t>PNC Syndication Costs</t>
  </si>
  <si>
    <t>Developer Legal</t>
  </si>
  <si>
    <t>Title &amp; Recording</t>
  </si>
  <si>
    <t>Inspection Fees</t>
  </si>
  <si>
    <t>Permanent Loan Legal</t>
  </si>
  <si>
    <t>Taxes</t>
  </si>
  <si>
    <t xml:space="preserve">Permit </t>
  </si>
  <si>
    <t>Corp. search and esq. Assist</t>
  </si>
  <si>
    <t>Real Estate Taxes (Escrow)</t>
  </si>
  <si>
    <t>Permanent Loan Legal, Due Diligence and Appraisal</t>
  </si>
  <si>
    <t>Permanent Loan Origination</t>
  </si>
  <si>
    <t>Investor Legal</t>
  </si>
  <si>
    <t>Predevelopment Loan Interest</t>
  </si>
  <si>
    <t>Bridge Loan Interest</t>
  </si>
  <si>
    <t>Bridge Loan Origination</t>
  </si>
  <si>
    <t>AHA Loan Origination and Costs</t>
  </si>
  <si>
    <t>AHA Construction Loan Interest</t>
  </si>
  <si>
    <t>Construction Loan Legal, Due Diligence and Appraisal</t>
  </si>
  <si>
    <t>Construction Loan Interest Rate Cap</t>
  </si>
  <si>
    <t>Chase Construction Loan Interest</t>
  </si>
  <si>
    <t>Chase Construction Loan Origination</t>
  </si>
  <si>
    <t>Soils &amp; Materials Testing/Structural Report</t>
  </si>
  <si>
    <t>Environmental</t>
  </si>
  <si>
    <t>Survey &amp; As-Built Survey</t>
  </si>
  <si>
    <t>Architecture - Supervision</t>
  </si>
  <si>
    <t>Architecture Design &amp; Engineering</t>
  </si>
  <si>
    <t>Soft Construction Costs</t>
  </si>
  <si>
    <t>Total Hard Costs</t>
  </si>
  <si>
    <t>Retainage</t>
  </si>
  <si>
    <t>FF&amp;E</t>
  </si>
  <si>
    <t>Contractor Bond Premium</t>
  </si>
  <si>
    <t xml:space="preserve">Contractor Profit </t>
  </si>
  <si>
    <t xml:space="preserve">Contractor Overhead </t>
  </si>
  <si>
    <t>General Requirements</t>
  </si>
  <si>
    <t xml:space="preserve">Site Work </t>
  </si>
  <si>
    <t>Hard Costs</t>
  </si>
  <si>
    <t>Total Acquisition Costs</t>
  </si>
  <si>
    <t>Building</t>
  </si>
  <si>
    <t xml:space="preserve">Land </t>
  </si>
  <si>
    <t>Acquisition Costs</t>
  </si>
  <si>
    <t>Final Equity Installment</t>
  </si>
  <si>
    <t>4th Installment - Stabilization/ 8609s</t>
  </si>
  <si>
    <t>3rd Installment - Conversion</t>
  </si>
  <si>
    <t xml:space="preserve">2nd Installment - Construction Completion </t>
  </si>
  <si>
    <t>Closing</t>
  </si>
  <si>
    <t>Uses of Funds</t>
  </si>
  <si>
    <t>Starting Balance</t>
  </si>
  <si>
    <t>Draw30</t>
  </si>
  <si>
    <t>Draw29</t>
  </si>
  <si>
    <t>Draw28</t>
  </si>
  <si>
    <t>Draw27</t>
  </si>
  <si>
    <t>Draw26</t>
  </si>
  <si>
    <t>Draw25</t>
  </si>
  <si>
    <t>Draw24</t>
  </si>
  <si>
    <t>Draw23</t>
  </si>
  <si>
    <t>Draw22</t>
  </si>
  <si>
    <t>Draw21</t>
  </si>
  <si>
    <t>Draw20</t>
  </si>
  <si>
    <t>Draw18</t>
  </si>
  <si>
    <t>Draw17</t>
  </si>
  <si>
    <t>Draw16</t>
  </si>
  <si>
    <t>Draw15</t>
  </si>
  <si>
    <t>Draw14</t>
  </si>
  <si>
    <t>Draw13</t>
  </si>
  <si>
    <t>Draw12</t>
  </si>
  <si>
    <t>Draw11</t>
  </si>
  <si>
    <t>Draw10</t>
  </si>
  <si>
    <t>Draw9</t>
  </si>
  <si>
    <t>Draw8</t>
  </si>
  <si>
    <t>Draw7</t>
  </si>
  <si>
    <t>Draw6</t>
  </si>
  <si>
    <t>Draw5</t>
  </si>
  <si>
    <t>Draw4</t>
  </si>
  <si>
    <t>Draw3</t>
  </si>
  <si>
    <t>Draw2</t>
  </si>
  <si>
    <t>Draw1</t>
  </si>
  <si>
    <t>Closing Draw</t>
  </si>
  <si>
    <t>Flow of Funds Analysis</t>
  </si>
  <si>
    <t>% of Construction Costs Completed</t>
  </si>
  <si>
    <t>Date Prepared:</t>
  </si>
  <si>
    <t>% Equity 
pay-in</t>
  </si>
  <si>
    <r>
      <rPr>
        <b/>
        <u/>
        <sz val="14"/>
        <color rgb="FFFF0000"/>
        <rFont val="Arial"/>
        <family val="2"/>
      </rPr>
      <t>SAMPLE</t>
    </r>
    <r>
      <rPr>
        <b/>
        <sz val="14"/>
        <rFont val="Arial"/>
        <family val="2"/>
      </rPr>
      <t xml:space="preserve"> Draw Schedule</t>
    </r>
    <r>
      <rPr>
        <sz val="10"/>
        <rFont val="Arial"/>
        <family val="2"/>
      </rPr>
      <t xml:space="preserve">
</t>
    </r>
    <r>
      <rPr>
        <sz val="10"/>
        <color rgb="FFFF0000"/>
        <rFont val="Arial"/>
        <family val="2"/>
      </rPr>
      <t>This is not a mandatory HUD format.</t>
    </r>
    <r>
      <rPr>
        <sz val="10"/>
        <rFont val="Arial"/>
        <family val="2"/>
      </rPr>
      <t xml:space="preserve">  The Grantee may use any format that is acceptable to the HUD Grant Manager.  This Tab is not Protected and may be replaced.  When replacing the Tab, be sure that the Grantee Name, Phase/Project Name and PIC Development Number are included.
</t>
    </r>
  </si>
  <si>
    <t>Enter information in cells with blue borders, text or numbers on screen.</t>
  </si>
  <si>
    <t>Page 15 of 15</t>
  </si>
</sst>
</file>

<file path=xl/styles.xml><?xml version="1.0" encoding="utf-8"?>
<styleSheet xmlns="http://schemas.openxmlformats.org/spreadsheetml/2006/main">
  <numFmts count="2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_);_(@_)"/>
    <numFmt numFmtId="166" formatCode="0_);\(0\)"/>
    <numFmt numFmtId="167" formatCode="m/d/yyyy;@"/>
    <numFmt numFmtId="168" formatCode="&quot;$&quot;#,##0.00"/>
    <numFmt numFmtId="169" formatCode="&quot;$&quot;#,##0"/>
    <numFmt numFmtId="170" formatCode="#,##0.0000"/>
    <numFmt numFmtId="171" formatCode="&quot;$&quot;#,##0\ ;\(&quot;$&quot;#,##0\)"/>
    <numFmt numFmtId="172" formatCode="0;0;;@"/>
    <numFmt numFmtId="173" formatCode="0.0%"/>
    <numFmt numFmtId="174" formatCode="_(* #,##0_);_(* \(#,##0\);_(* &quot;-&quot;??_);_(@_)"/>
    <numFmt numFmtId="175" formatCode="0.0000%"/>
    <numFmt numFmtId="176" formatCode="[$-409]d\-mmm\-yy;@"/>
    <numFmt numFmtId="177" formatCode="0.00_)"/>
  </numFmts>
  <fonts count="69">
    <font>
      <sz val="10"/>
      <name val="Arial"/>
    </font>
    <font>
      <b/>
      <sz val="10"/>
      <name val="Arial"/>
      <family val="2"/>
    </font>
    <font>
      <sz val="10"/>
      <name val="Arial"/>
      <family val="2"/>
    </font>
    <font>
      <sz val="10"/>
      <name val="Arial"/>
      <family val="2"/>
    </font>
    <font>
      <b/>
      <sz val="10"/>
      <name val="Arial"/>
      <family val="2"/>
    </font>
    <font>
      <u val="singleAccounting"/>
      <sz val="10"/>
      <name val="Arial"/>
      <family val="2"/>
    </font>
    <font>
      <u val="doubleAccounting"/>
      <sz val="10"/>
      <name val="Arial"/>
      <family val="2"/>
    </font>
    <font>
      <b/>
      <u val="doubleAccounting"/>
      <sz val="10"/>
      <name val="Arial"/>
      <family val="2"/>
    </font>
    <font>
      <b/>
      <sz val="12"/>
      <name val="Arial"/>
      <family val="2"/>
    </font>
    <font>
      <b/>
      <sz val="10"/>
      <color indexed="12"/>
      <name val="Arial"/>
      <family val="2"/>
    </font>
    <font>
      <sz val="10"/>
      <color indexed="12"/>
      <name val="Arial"/>
      <family val="2"/>
    </font>
    <font>
      <u val="singleAccounting"/>
      <sz val="10"/>
      <color indexed="12"/>
      <name val="Arial"/>
      <family val="2"/>
    </font>
    <font>
      <b/>
      <sz val="10"/>
      <color indexed="8"/>
      <name val="Arial"/>
      <family val="2"/>
    </font>
    <font>
      <sz val="10"/>
      <color indexed="10"/>
      <name val="Arial"/>
      <family val="2"/>
    </font>
    <font>
      <u val="singleAccounting"/>
      <sz val="10"/>
      <color indexed="8"/>
      <name val="Arial"/>
      <family val="2"/>
    </font>
    <font>
      <sz val="10"/>
      <color indexed="8"/>
      <name val="Arial"/>
      <family val="2"/>
    </font>
    <font>
      <b/>
      <sz val="10"/>
      <color indexed="10"/>
      <name val="Arial"/>
      <family val="2"/>
    </font>
    <font>
      <b/>
      <sz val="12"/>
      <color indexed="12"/>
      <name val="Arial"/>
      <family val="2"/>
    </font>
    <font>
      <b/>
      <sz val="14"/>
      <color indexed="8"/>
      <name val="Arial"/>
      <family val="2"/>
    </font>
    <font>
      <b/>
      <sz val="12"/>
      <color indexed="8"/>
      <name val="Arial"/>
      <family val="2"/>
    </font>
    <font>
      <b/>
      <u val="doubleAccounting"/>
      <sz val="10"/>
      <color indexed="10"/>
      <name val="Arial"/>
      <family val="2"/>
    </font>
    <font>
      <sz val="10"/>
      <color indexed="14"/>
      <name val="Arial"/>
      <family val="2"/>
    </font>
    <font>
      <b/>
      <sz val="14"/>
      <name val="Arial"/>
      <family val="2"/>
    </font>
    <font>
      <u/>
      <sz val="10"/>
      <name val="Arial"/>
      <family val="2"/>
    </font>
    <font>
      <b/>
      <sz val="12"/>
      <color indexed="10"/>
      <name val="Arial"/>
      <family val="2"/>
    </font>
    <font>
      <i/>
      <sz val="10"/>
      <name val="Arial"/>
      <family val="2"/>
    </font>
    <font>
      <b/>
      <sz val="9"/>
      <name val="Arial"/>
      <family val="2"/>
    </font>
    <font>
      <sz val="9"/>
      <name val="Arial"/>
      <family val="2"/>
    </font>
    <font>
      <sz val="9"/>
      <color indexed="12"/>
      <name val="Arial"/>
      <family val="2"/>
    </font>
    <font>
      <b/>
      <sz val="9"/>
      <color indexed="8"/>
      <name val="Arial"/>
      <family val="2"/>
    </font>
    <font>
      <sz val="8"/>
      <name val="Arial"/>
      <family val="2"/>
    </font>
    <font>
      <u/>
      <sz val="8"/>
      <name val="Arial"/>
      <family val="2"/>
    </font>
    <font>
      <sz val="9"/>
      <name val="Arial"/>
      <family val="2"/>
    </font>
    <font>
      <sz val="10"/>
      <color indexed="8"/>
      <name val="Arial"/>
      <family val="2"/>
    </font>
    <font>
      <sz val="8"/>
      <name val="Arial"/>
      <family val="2"/>
    </font>
    <font>
      <b/>
      <sz val="11"/>
      <name val="Arial"/>
      <family val="2"/>
    </font>
    <font>
      <sz val="10"/>
      <color rgb="FF0000FF"/>
      <name val="Arial"/>
      <family val="2"/>
    </font>
    <font>
      <b/>
      <i/>
      <sz val="12"/>
      <name val="Arial"/>
      <family val="2"/>
    </font>
    <font>
      <sz val="11"/>
      <name val="Arial"/>
      <family val="2"/>
    </font>
    <font>
      <b/>
      <u/>
      <sz val="10"/>
      <name val="Arial"/>
      <family val="2"/>
    </font>
    <font>
      <sz val="12"/>
      <name val="Arial"/>
      <family val="2"/>
    </font>
    <font>
      <b/>
      <sz val="18"/>
      <name val="Arial"/>
      <family val="2"/>
    </font>
    <font>
      <sz val="10"/>
      <name val="Times New Roman"/>
      <family val="1"/>
    </font>
    <font>
      <sz val="12"/>
      <name val="Times New Roman"/>
      <family val="1"/>
    </font>
    <font>
      <u/>
      <sz val="11"/>
      <name val="Arial"/>
      <family val="2"/>
    </font>
    <font>
      <b/>
      <u/>
      <sz val="11"/>
      <name val="Arial"/>
      <family val="2"/>
    </font>
    <font>
      <b/>
      <u/>
      <sz val="12"/>
      <name val="Arial"/>
      <family val="2"/>
    </font>
    <font>
      <sz val="10"/>
      <color rgb="FFFF0000"/>
      <name val="Arial"/>
      <family val="2"/>
    </font>
    <font>
      <sz val="10"/>
      <name val="Futura Lt BT"/>
      <family val="2"/>
    </font>
    <font>
      <sz val="10"/>
      <color indexed="9"/>
      <name val="Arial"/>
      <family val="2"/>
    </font>
    <font>
      <i/>
      <sz val="10"/>
      <name val="Futura Lt BT"/>
      <family val="2"/>
    </font>
    <font>
      <sz val="12"/>
      <name val="Futura Md BT"/>
      <family val="2"/>
    </font>
    <font>
      <sz val="10"/>
      <name val="Futura Md BT"/>
      <family val="2"/>
    </font>
    <font>
      <sz val="14"/>
      <name val="Futura Md BT"/>
      <family val="2"/>
    </font>
    <font>
      <i/>
      <sz val="14"/>
      <name val="Arial"/>
      <family val="2"/>
    </font>
    <font>
      <sz val="14"/>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color indexed="8"/>
      <name val="Times New Roman"/>
      <family val="1"/>
    </font>
    <font>
      <strike/>
      <sz val="12"/>
      <color indexed="8"/>
      <name val="Times New Roman"/>
      <family val="1"/>
    </font>
    <font>
      <b/>
      <i/>
      <sz val="16"/>
      <name val="Helv"/>
    </font>
    <font>
      <sz val="16"/>
      <name val="Arial"/>
      <family val="2"/>
    </font>
    <font>
      <b/>
      <sz val="16"/>
      <name val="Arial"/>
      <family val="2"/>
    </font>
    <font>
      <b/>
      <sz val="10"/>
      <name val="MS Sans Serif"/>
      <family val="2"/>
    </font>
    <font>
      <b/>
      <sz val="12"/>
      <color indexed="10"/>
      <name val="Times New Roman"/>
      <family val="1"/>
    </font>
    <font>
      <b/>
      <u/>
      <sz val="14"/>
      <color rgb="FFFF0000"/>
      <name val="Arial"/>
      <family val="2"/>
    </font>
    <font>
      <sz val="14"/>
      <color indexed="12"/>
      <name val="Arial"/>
      <family val="2"/>
    </font>
  </fonts>
  <fills count="12">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9"/>
        <bgColor indexed="9"/>
      </patternFill>
    </fill>
    <fill>
      <patternFill patternType="solid">
        <fgColor indexed="9"/>
        <bgColor indexed="64"/>
      </patternFill>
    </fill>
    <fill>
      <patternFill patternType="darkTrellis">
        <fgColor indexed="13"/>
        <bgColor indexed="9"/>
      </patternFill>
    </fill>
    <fill>
      <patternFill patternType="solid">
        <fgColor theme="0" tint="-0.14999847407452621"/>
        <bgColor indexed="64"/>
      </patternFill>
    </fill>
    <fill>
      <patternFill patternType="solid">
        <fgColor indexed="22"/>
        <bgColor indexed="31"/>
      </patternFill>
    </fill>
    <fill>
      <patternFill patternType="solid">
        <fgColor indexed="26"/>
        <bgColor indexed="9"/>
      </patternFill>
    </fill>
    <fill>
      <patternFill patternType="solid">
        <fgColor indexed="31"/>
        <bgColor indexed="42"/>
      </patternFill>
    </fill>
  </fills>
  <borders count="268">
    <border>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12"/>
      </left>
      <right style="medium">
        <color indexed="12"/>
      </right>
      <top style="medium">
        <color indexed="12"/>
      </top>
      <bottom style="thin">
        <color indexed="12"/>
      </bottom>
      <diagonal/>
    </border>
    <border>
      <left style="medium">
        <color indexed="12"/>
      </left>
      <right style="medium">
        <color indexed="12"/>
      </right>
      <top style="thin">
        <color indexed="12"/>
      </top>
      <bottom style="medium">
        <color indexed="12"/>
      </bottom>
      <diagonal/>
    </border>
    <border>
      <left style="medium">
        <color indexed="64"/>
      </left>
      <right/>
      <top/>
      <bottom style="thin">
        <color indexed="64"/>
      </bottom>
      <diagonal/>
    </border>
    <border>
      <left style="medium">
        <color indexed="12"/>
      </left>
      <right style="medium">
        <color indexed="12"/>
      </right>
      <top/>
      <bottom style="medium">
        <color indexed="12"/>
      </bottom>
      <diagonal/>
    </border>
    <border>
      <left style="medium">
        <color indexed="12"/>
      </left>
      <right/>
      <top/>
      <bottom/>
      <diagonal/>
    </border>
    <border>
      <left/>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8"/>
      </left>
      <right/>
      <top style="hair">
        <color indexed="8"/>
      </top>
      <bottom style="medium">
        <color indexed="64"/>
      </bottom>
      <diagonal/>
    </border>
    <border>
      <left style="hair">
        <color indexed="64"/>
      </left>
      <right style="double">
        <color indexed="64"/>
      </right>
      <top style="medium">
        <color indexed="64"/>
      </top>
      <bottom style="medium">
        <color indexed="12"/>
      </bottom>
      <diagonal/>
    </border>
    <border>
      <left style="medium">
        <color indexed="64"/>
      </left>
      <right style="hair">
        <color indexed="64"/>
      </right>
      <top style="medium">
        <color indexed="64"/>
      </top>
      <bottom style="medium">
        <color indexed="12"/>
      </bottom>
      <diagonal/>
    </border>
    <border>
      <left style="hair">
        <color indexed="64"/>
      </left>
      <right style="hair">
        <color indexed="64"/>
      </right>
      <top style="medium">
        <color indexed="64"/>
      </top>
      <bottom style="medium">
        <color indexed="12"/>
      </bottom>
      <diagonal/>
    </border>
    <border>
      <left style="medium">
        <color indexed="64"/>
      </left>
      <right style="hair">
        <color indexed="64"/>
      </right>
      <top style="medium">
        <color indexed="64"/>
      </top>
      <bottom style="medium">
        <color indexed="64"/>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style="hair">
        <color indexed="12"/>
      </left>
      <right style="double">
        <color indexed="12"/>
      </right>
      <top style="medium">
        <color indexed="12"/>
      </top>
      <bottom style="hair">
        <color indexed="12"/>
      </bottom>
      <diagonal/>
    </border>
    <border>
      <left style="hair">
        <color indexed="12"/>
      </left>
      <right/>
      <top style="medium">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medium">
        <color indexed="12"/>
      </right>
      <top style="hair">
        <color indexed="12"/>
      </top>
      <bottom style="hair">
        <color indexed="12"/>
      </bottom>
      <diagonal/>
    </border>
    <border>
      <left style="hair">
        <color indexed="12"/>
      </left>
      <right style="double">
        <color indexed="12"/>
      </right>
      <top style="hair">
        <color indexed="12"/>
      </top>
      <bottom style="hair">
        <color indexed="12"/>
      </bottom>
      <diagonal/>
    </border>
    <border>
      <left style="hair">
        <color indexed="12"/>
      </left>
      <right/>
      <top style="hair">
        <color indexed="12"/>
      </top>
      <bottom style="hair">
        <color indexed="12"/>
      </bottom>
      <diagonal/>
    </border>
    <border>
      <left style="hair">
        <color indexed="12"/>
      </left>
      <right style="hair">
        <color indexed="12"/>
      </right>
      <top style="hair">
        <color indexed="12"/>
      </top>
      <bottom style="medium">
        <color indexed="12"/>
      </bottom>
      <diagonal/>
    </border>
    <border>
      <left style="hair">
        <color indexed="12"/>
      </left>
      <right style="medium">
        <color indexed="12"/>
      </right>
      <top style="hair">
        <color indexed="12"/>
      </top>
      <bottom style="medium">
        <color indexed="12"/>
      </bottom>
      <diagonal/>
    </border>
    <border>
      <left style="hair">
        <color indexed="12"/>
      </left>
      <right style="double">
        <color indexed="12"/>
      </right>
      <top style="hair">
        <color indexed="12"/>
      </top>
      <bottom style="medium">
        <color indexed="12"/>
      </bottom>
      <diagonal/>
    </border>
    <border>
      <left style="hair">
        <color indexed="12"/>
      </left>
      <right/>
      <top style="hair">
        <color indexed="12"/>
      </top>
      <bottom style="medium">
        <color indexed="12"/>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12"/>
      </bottom>
      <diagonal/>
    </border>
    <border>
      <left style="hair">
        <color indexed="64"/>
      </left>
      <right/>
      <top style="hair">
        <color indexed="64"/>
      </top>
      <bottom style="medium">
        <color indexed="64"/>
      </bottom>
      <diagonal/>
    </border>
    <border>
      <left/>
      <right style="medium">
        <color indexed="12"/>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medium">
        <color indexed="12"/>
      </left>
      <right style="medium">
        <color indexed="64"/>
      </right>
      <top/>
      <bottom/>
      <diagonal/>
    </border>
    <border>
      <left style="medium">
        <color indexed="12"/>
      </left>
      <right style="medium">
        <color indexed="12"/>
      </right>
      <top style="medium">
        <color indexed="12"/>
      </top>
      <bottom style="medium">
        <color indexed="12"/>
      </bottom>
      <diagonal/>
    </border>
    <border>
      <left style="hair">
        <color indexed="64"/>
      </left>
      <right/>
      <top style="medium">
        <color indexed="64"/>
      </top>
      <bottom style="medium">
        <color indexed="64"/>
      </bottom>
      <diagonal/>
    </border>
    <border>
      <left style="hair">
        <color indexed="12"/>
      </left>
      <right style="hair">
        <color indexed="12"/>
      </right>
      <top/>
      <bottom style="hair">
        <color indexed="12"/>
      </bottom>
      <diagonal/>
    </border>
    <border>
      <left style="hair">
        <color indexed="12"/>
      </left>
      <right style="medium">
        <color indexed="12"/>
      </right>
      <top/>
      <bottom style="hair">
        <color indexed="12"/>
      </bottom>
      <diagonal/>
    </border>
    <border>
      <left/>
      <right style="hair">
        <color indexed="12"/>
      </right>
      <top/>
      <bottom style="hair">
        <color indexed="12"/>
      </bottom>
      <diagonal/>
    </border>
    <border>
      <left style="hair">
        <color indexed="12"/>
      </left>
      <right/>
      <top/>
      <bottom style="hair">
        <color indexed="12"/>
      </bottom>
      <diagonal/>
    </border>
    <border>
      <left style="double">
        <color indexed="12"/>
      </left>
      <right style="hair">
        <color indexed="12"/>
      </right>
      <top style="medium">
        <color indexed="12"/>
      </top>
      <bottom style="hair">
        <color indexed="12"/>
      </bottom>
      <diagonal/>
    </border>
    <border>
      <left style="double">
        <color indexed="12"/>
      </left>
      <right style="hair">
        <color indexed="12"/>
      </right>
      <top style="hair">
        <color indexed="12"/>
      </top>
      <bottom style="hair">
        <color indexed="12"/>
      </bottom>
      <diagonal/>
    </border>
    <border>
      <left style="double">
        <color indexed="12"/>
      </left>
      <right style="hair">
        <color indexed="12"/>
      </right>
      <top style="hair">
        <color indexed="12"/>
      </top>
      <bottom style="medium">
        <color indexed="12"/>
      </bottom>
      <diagonal/>
    </border>
    <border>
      <left style="double">
        <color indexed="12"/>
      </left>
      <right style="hair">
        <color indexed="12"/>
      </right>
      <top style="hair">
        <color indexed="12"/>
      </top>
      <bottom style="double">
        <color indexed="12"/>
      </bottom>
      <diagonal/>
    </border>
    <border>
      <left style="hair">
        <color indexed="12"/>
      </left>
      <right style="hair">
        <color indexed="12"/>
      </right>
      <top style="hair">
        <color indexed="12"/>
      </top>
      <bottom style="double">
        <color indexed="12"/>
      </bottom>
      <diagonal/>
    </border>
    <border>
      <left style="hair">
        <color indexed="12"/>
      </left>
      <right style="medium">
        <color indexed="12"/>
      </right>
      <top style="hair">
        <color indexed="12"/>
      </top>
      <bottom style="double">
        <color indexed="12"/>
      </bottom>
      <diagonal/>
    </border>
    <border>
      <left style="hair">
        <color indexed="12"/>
      </left>
      <right style="double">
        <color indexed="12"/>
      </right>
      <top style="hair">
        <color indexed="12"/>
      </top>
      <bottom style="double">
        <color indexed="12"/>
      </bottom>
      <diagonal/>
    </border>
    <border>
      <left style="double">
        <color indexed="64"/>
      </left>
      <right style="hair">
        <color indexed="64"/>
      </right>
      <top style="medium">
        <color indexed="64"/>
      </top>
      <bottom style="medium">
        <color indexed="12"/>
      </bottom>
      <diagonal/>
    </border>
    <border>
      <left/>
      <right style="double">
        <color indexed="12"/>
      </right>
      <top style="hair">
        <color indexed="12"/>
      </top>
      <bottom style="hair">
        <color indexed="12"/>
      </bottom>
      <diagonal/>
    </border>
    <border>
      <left/>
      <right style="double">
        <color indexed="12"/>
      </right>
      <top style="hair">
        <color indexed="12"/>
      </top>
      <bottom style="medium">
        <color indexed="12"/>
      </bottom>
      <diagonal/>
    </border>
    <border>
      <left/>
      <right style="double">
        <color indexed="12"/>
      </right>
      <top style="medium">
        <color indexed="12"/>
      </top>
      <bottom style="hair">
        <color indexed="12"/>
      </bottom>
      <diagonal/>
    </border>
    <border>
      <left style="hair">
        <color indexed="12"/>
      </left>
      <right/>
      <top style="hair">
        <color indexed="12"/>
      </top>
      <bottom style="double">
        <color indexed="12"/>
      </bottom>
      <diagonal/>
    </border>
    <border>
      <left/>
      <right style="double">
        <color indexed="12"/>
      </right>
      <top style="hair">
        <color indexed="12"/>
      </top>
      <bottom style="double">
        <color indexed="12"/>
      </bottom>
      <diagonal/>
    </border>
    <border>
      <left/>
      <right style="medium">
        <color indexed="12"/>
      </right>
      <top/>
      <bottom style="hair">
        <color indexed="64"/>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hair">
        <color indexed="12"/>
      </right>
      <top style="medium">
        <color indexed="12"/>
      </top>
      <bottom style="medium">
        <color indexed="12"/>
      </bottom>
      <diagonal/>
    </border>
    <border>
      <left style="hair">
        <color indexed="12"/>
      </left>
      <right style="double">
        <color indexed="12"/>
      </right>
      <top style="medium">
        <color indexed="12"/>
      </top>
      <bottom style="medium">
        <color indexed="12"/>
      </bottom>
      <diagonal/>
    </border>
    <border>
      <left/>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12"/>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style="medium">
        <color indexed="12"/>
      </left>
      <right style="thin">
        <color indexed="64"/>
      </right>
      <top style="thin">
        <color indexed="64"/>
      </top>
      <bottom style="thin">
        <color indexed="64"/>
      </bottom>
      <diagonal/>
    </border>
    <border>
      <left style="medium">
        <color indexed="12"/>
      </left>
      <right/>
      <top style="thin">
        <color indexed="12"/>
      </top>
      <bottom style="thin">
        <color indexed="12"/>
      </bottom>
      <diagonal/>
    </border>
    <border>
      <left style="medium">
        <color indexed="12"/>
      </left>
      <right style="medium">
        <color indexed="12"/>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top style="thin">
        <color indexed="12"/>
      </top>
      <bottom style="medium">
        <color indexed="12"/>
      </bottom>
      <diagonal/>
    </border>
    <border>
      <left style="thin">
        <color indexed="12"/>
      </left>
      <right style="medium">
        <color indexed="12"/>
      </right>
      <top style="thin">
        <color indexed="12"/>
      </top>
      <bottom style="thin">
        <color indexed="12"/>
      </bottom>
      <diagonal/>
    </border>
    <border>
      <left style="thin">
        <color indexed="12"/>
      </left>
      <right style="medium">
        <color indexed="12"/>
      </right>
      <top style="thin">
        <color indexed="12"/>
      </top>
      <bottom style="medium">
        <color indexed="12"/>
      </bottom>
      <diagonal/>
    </border>
    <border>
      <left style="thin">
        <color indexed="12"/>
      </left>
      <right style="medium">
        <color indexed="12"/>
      </right>
      <top style="medium">
        <color indexed="12"/>
      </top>
      <bottom style="thin">
        <color indexed="12"/>
      </bottom>
      <diagonal/>
    </border>
    <border>
      <left style="medium">
        <color indexed="12"/>
      </left>
      <right style="thin">
        <color indexed="8"/>
      </right>
      <top style="thin">
        <color indexed="8"/>
      </top>
      <bottom style="thin">
        <color indexed="8"/>
      </bottom>
      <diagonal/>
    </border>
    <border>
      <left style="medium">
        <color indexed="12"/>
      </left>
      <right/>
      <top/>
      <bottom style="thin">
        <color indexed="12"/>
      </bottom>
      <diagonal/>
    </border>
    <border>
      <left style="medium">
        <color indexed="12"/>
      </left>
      <right style="medium">
        <color indexed="12"/>
      </right>
      <top/>
      <bottom style="thin">
        <color indexed="12"/>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medium">
        <color indexed="12"/>
      </right>
      <top/>
      <bottom style="thin">
        <color indexed="12"/>
      </bottom>
      <diagonal/>
    </border>
    <border>
      <left style="medium">
        <color indexed="12"/>
      </left>
      <right style="thin">
        <color indexed="12"/>
      </right>
      <top style="medium">
        <color indexed="12"/>
      </top>
      <bottom style="thin">
        <color indexed="12"/>
      </bottom>
      <diagonal/>
    </border>
    <border>
      <left style="medium">
        <color indexed="12"/>
      </left>
      <right style="thin">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right style="medium">
        <color indexed="12"/>
      </right>
      <top style="medium">
        <color indexed="12"/>
      </top>
      <bottom style="thin">
        <color indexed="12"/>
      </bottom>
      <diagonal/>
    </border>
    <border>
      <left/>
      <right style="medium">
        <color indexed="12"/>
      </right>
      <top style="thin">
        <color indexed="12"/>
      </top>
      <bottom style="thin">
        <color indexed="12"/>
      </bottom>
      <diagonal/>
    </border>
    <border>
      <left/>
      <right style="medium">
        <color indexed="12"/>
      </right>
      <top style="thin">
        <color indexed="12"/>
      </top>
      <bottom style="medium">
        <color indexed="12"/>
      </bottom>
      <diagonal/>
    </border>
    <border>
      <left style="thin">
        <color indexed="8"/>
      </left>
      <right style="thin">
        <color indexed="8"/>
      </right>
      <top style="thin">
        <color indexed="8"/>
      </top>
      <bottom style="thin">
        <color indexed="8"/>
      </bottom>
      <diagonal/>
    </border>
    <border>
      <left style="medium">
        <color indexed="12"/>
      </left>
      <right style="medium">
        <color indexed="12"/>
      </right>
      <top style="medium">
        <color indexed="8"/>
      </top>
      <bottom/>
      <diagonal/>
    </border>
    <border>
      <left style="medium">
        <color indexed="12"/>
      </left>
      <right style="medium">
        <color indexed="12"/>
      </right>
      <top/>
      <bottom/>
      <diagonal/>
    </border>
    <border>
      <left style="medium">
        <color indexed="12"/>
      </left>
      <right style="medium">
        <color indexed="12"/>
      </right>
      <top/>
      <bottom style="medium">
        <color indexed="8"/>
      </bottom>
      <diagonal/>
    </border>
    <border>
      <left style="thin">
        <color indexed="64"/>
      </left>
      <right style="thin">
        <color indexed="64"/>
      </right>
      <top style="thin">
        <color indexed="64"/>
      </top>
      <bottom style="thin">
        <color indexed="64"/>
      </bottom>
      <diagonal/>
    </border>
    <border>
      <left style="double">
        <color indexed="12"/>
      </left>
      <right style="hair">
        <color indexed="12"/>
      </right>
      <top/>
      <bottom style="hair">
        <color indexed="12"/>
      </bottom>
      <diagonal/>
    </border>
    <border>
      <left style="hair">
        <color indexed="12"/>
      </left>
      <right style="double">
        <color indexed="12"/>
      </right>
      <top/>
      <bottom style="hair">
        <color indexed="12"/>
      </bottom>
      <diagonal/>
    </border>
    <border>
      <left style="double">
        <color indexed="12"/>
      </left>
      <right style="hair">
        <color indexed="12"/>
      </right>
      <top/>
      <bottom/>
      <diagonal/>
    </border>
    <border>
      <left style="hair">
        <color indexed="12"/>
      </left>
      <right style="hair">
        <color indexed="12"/>
      </right>
      <top/>
      <bottom/>
      <diagonal/>
    </border>
    <border>
      <left style="hair">
        <color indexed="12"/>
      </left>
      <right style="medium">
        <color indexed="12"/>
      </right>
      <top/>
      <bottom/>
      <diagonal/>
    </border>
    <border>
      <left style="medium">
        <color indexed="12"/>
      </left>
      <right style="hair">
        <color indexed="12"/>
      </right>
      <top/>
      <bottom/>
      <diagonal/>
    </border>
    <border>
      <left style="hair">
        <color indexed="12"/>
      </left>
      <right style="double">
        <color indexed="12"/>
      </right>
      <top/>
      <bottom/>
      <diagonal/>
    </border>
    <border>
      <left style="double">
        <color indexed="12"/>
      </left>
      <right style="hair">
        <color indexed="12"/>
      </right>
      <top style="medium">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bottom/>
      <diagonal/>
    </border>
    <border>
      <left style="medium">
        <color indexed="64"/>
      </left>
      <right style="hair">
        <color indexed="64"/>
      </right>
      <top/>
      <bottom/>
      <diagonal/>
    </border>
    <border>
      <left/>
      <right/>
      <top/>
      <bottom style="hair">
        <color indexed="8"/>
      </bottom>
      <diagonal/>
    </border>
    <border>
      <left style="hair">
        <color indexed="64"/>
      </left>
      <right style="medium">
        <color indexed="64"/>
      </right>
      <top/>
      <bottom style="hair">
        <color indexed="8"/>
      </bottom>
      <diagonal/>
    </border>
    <border>
      <left style="medium">
        <color indexed="64"/>
      </left>
      <right style="hair">
        <color indexed="64"/>
      </right>
      <top/>
      <bottom style="hair">
        <color indexed="8"/>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double">
        <color indexed="30"/>
      </left>
      <right style="hair">
        <color indexed="12"/>
      </right>
      <top style="medium">
        <color indexed="12"/>
      </top>
      <bottom style="medium">
        <color indexed="12"/>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medium">
        <color indexed="64"/>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2"/>
      </left>
      <right/>
      <top style="medium">
        <color indexed="12"/>
      </top>
      <bottom style="double">
        <color indexed="12"/>
      </bottom>
      <diagonal/>
    </border>
    <border>
      <left/>
      <right/>
      <top style="medium">
        <color indexed="12"/>
      </top>
      <bottom style="double">
        <color indexed="12"/>
      </bottom>
      <diagonal/>
    </border>
    <border>
      <left/>
      <right style="medium">
        <color indexed="12"/>
      </right>
      <top style="medium">
        <color indexed="12"/>
      </top>
      <bottom style="double">
        <color indexed="12"/>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12"/>
      </left>
      <right/>
      <top style="medium">
        <color indexed="12"/>
      </top>
      <bottom style="double">
        <color indexed="12"/>
      </bottom>
      <diagonal/>
    </border>
    <border>
      <left/>
      <right style="double">
        <color indexed="12"/>
      </right>
      <top style="medium">
        <color indexed="12"/>
      </top>
      <bottom style="double">
        <color indexed="12"/>
      </bottom>
      <diagonal/>
    </border>
    <border>
      <left style="medium">
        <color indexed="64"/>
      </left>
      <right style="double">
        <color indexed="64"/>
      </right>
      <top/>
      <bottom style="medium">
        <color indexed="64"/>
      </bottom>
      <diagonal/>
    </border>
    <border>
      <left/>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hair">
        <color indexed="64"/>
      </top>
      <bottom style="hair">
        <color indexed="64"/>
      </bottom>
      <diagonal/>
    </border>
    <border>
      <left/>
      <right/>
      <top style="hair">
        <color indexed="8"/>
      </top>
      <bottom style="hair">
        <color indexed="64"/>
      </bottom>
      <diagonal/>
    </border>
    <border>
      <left/>
      <right style="medium">
        <color indexed="12"/>
      </right>
      <top/>
      <bottom style="hair">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style="thin">
        <color indexed="64"/>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style="thick">
        <color indexed="12"/>
      </left>
      <right style="thick">
        <color indexed="12"/>
      </right>
      <top style="thick">
        <color indexed="12"/>
      </top>
      <bottom style="thick">
        <color indexed="12"/>
      </bottom>
      <diagonal/>
    </border>
    <border>
      <left style="medium">
        <color indexed="12"/>
      </left>
      <right style="medium">
        <color indexed="12"/>
      </right>
      <top style="medium">
        <color indexed="12"/>
      </top>
      <bottom style="double">
        <color indexed="12"/>
      </bottom>
      <diagonal/>
    </border>
    <border>
      <left style="thin">
        <color indexed="8"/>
      </left>
      <right/>
      <top/>
      <bottom/>
      <diagonal/>
    </border>
    <border>
      <left style="thin">
        <color indexed="8"/>
      </left>
      <right style="thin">
        <color indexed="8"/>
      </right>
      <top/>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medium">
        <color indexed="64"/>
      </left>
      <right/>
      <top style="thin">
        <color indexed="65"/>
      </top>
      <bottom/>
      <diagonal/>
    </border>
    <border>
      <left style="medium">
        <color indexed="64"/>
      </left>
      <right/>
      <top style="thin">
        <color indexed="65"/>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rgb="FF0000FF"/>
      </left>
      <right style="medium">
        <color rgb="FF0000FF"/>
      </right>
      <top style="medium">
        <color rgb="FF0000FF"/>
      </top>
      <bottom style="medium">
        <color indexed="12"/>
      </bottom>
      <diagonal/>
    </border>
    <border>
      <left style="medium">
        <color indexed="64"/>
      </left>
      <right style="medium">
        <color indexed="64"/>
      </right>
      <top style="medium">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12"/>
      </left>
      <right/>
      <top style="thin">
        <color indexed="12"/>
      </top>
      <bottom/>
      <diagonal/>
    </border>
    <border>
      <left style="medium">
        <color indexed="12"/>
      </left>
      <right style="medium">
        <color indexed="12"/>
      </right>
      <top style="thin">
        <color indexed="12"/>
      </top>
      <bottom/>
      <diagonal/>
    </border>
    <border>
      <left style="thin">
        <color indexed="12"/>
      </left>
      <right style="thin">
        <color indexed="12"/>
      </right>
      <top style="thin">
        <color indexed="12"/>
      </top>
      <bottom/>
      <diagonal/>
    </border>
    <border>
      <left style="thin">
        <color indexed="12"/>
      </left>
      <right style="medium">
        <color indexed="12"/>
      </right>
      <top style="thin">
        <color indexed="12"/>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rgb="FF0000FF"/>
      </left>
      <right style="medium">
        <color rgb="FF0000FF"/>
      </right>
      <top style="medium">
        <color rgb="FF0000FF"/>
      </top>
      <bottom style="medium">
        <color rgb="FF0000FF"/>
      </bottom>
      <diagonal/>
    </border>
    <border>
      <left style="medium">
        <color indexed="64"/>
      </left>
      <right style="medium">
        <color indexed="64"/>
      </right>
      <top/>
      <bottom/>
      <diagonal/>
    </border>
    <border>
      <left/>
      <right style="thin">
        <color indexed="12"/>
      </right>
      <top style="thin">
        <color indexed="12"/>
      </top>
      <bottom/>
      <diagonal/>
    </border>
    <border>
      <left style="medium">
        <color rgb="FF0000FF"/>
      </left>
      <right/>
      <top style="medium">
        <color rgb="FF0000FF"/>
      </top>
      <bottom style="medium">
        <color indexed="12"/>
      </bottom>
      <diagonal/>
    </border>
    <border>
      <left/>
      <right style="medium">
        <color rgb="FF0000FF"/>
      </right>
      <top style="medium">
        <color rgb="FF0000FF"/>
      </top>
      <bottom style="medium">
        <color indexed="12"/>
      </bottom>
      <diagonal/>
    </border>
    <border>
      <left style="medium">
        <color indexed="64"/>
      </left>
      <right style="medium">
        <color indexed="64"/>
      </right>
      <top style="medium">
        <color indexed="64"/>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double">
        <color indexed="64"/>
      </bottom>
      <diagonal/>
    </border>
    <border>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0000FF"/>
      </left>
      <right style="thick">
        <color rgb="FF0000FF"/>
      </right>
      <top style="thick">
        <color rgb="FF0000FF"/>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8"/>
      </left>
      <right/>
      <top style="thin">
        <color indexed="8"/>
      </top>
      <bottom style="medium">
        <color indexed="8"/>
      </bottom>
      <diagonal/>
    </border>
    <border>
      <left/>
      <right/>
      <top/>
      <bottom style="medium">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1">
    <xf numFmtId="0" fontId="0" fillId="0" borderId="0"/>
    <xf numFmtId="43" fontId="2" fillId="0" borderId="0" applyFont="0" applyFill="0" applyBorder="0" applyAlignment="0" applyProtection="0"/>
    <xf numFmtId="44" fontId="2" fillId="0" borderId="0" applyFont="0" applyFill="0" applyBorder="0" applyAlignment="0" applyProtection="0"/>
    <xf numFmtId="0" fontId="33" fillId="0" borderId="0"/>
    <xf numFmtId="9" fontId="2" fillId="0" borderId="0" applyFont="0" applyFill="0" applyBorder="0" applyAlignment="0" applyProtection="0"/>
    <xf numFmtId="0" fontId="2" fillId="0" borderId="0" applyFont="0" applyAlignment="0" applyProtection="0">
      <alignment wrapText="1"/>
    </xf>
    <xf numFmtId="0" fontId="2" fillId="0" borderId="0" applyFont="0" applyAlignment="0" applyProtection="0">
      <alignment wrapText="1"/>
    </xf>
    <xf numFmtId="0" fontId="2" fillId="0" borderId="0"/>
    <xf numFmtId="3" fontId="2" fillId="0" borderId="0" applyFont="0" applyFill="0" applyBorder="0" applyAlignment="0" applyProtection="0"/>
    <xf numFmtId="5" fontId="2" fillId="0" borderId="0" applyFont="0" applyFill="0" applyBorder="0" applyAlignment="0" applyProtection="0"/>
    <xf numFmtId="0" fontId="40" fillId="0" borderId="0" applyFill="0" applyBorder="0" applyAlignment="0" applyProtection="0"/>
    <xf numFmtId="2" fontId="40" fillId="0" borderId="0" applyFill="0" applyBorder="0" applyAlignment="0" applyProtection="0"/>
    <xf numFmtId="0" fontId="41" fillId="0" borderId="0" applyNumberFormat="0" applyFill="0" applyBorder="0" applyAlignment="0" applyProtection="0"/>
    <xf numFmtId="0" fontId="8" fillId="0" borderId="0" applyNumberFormat="0" applyFill="0" applyBorder="0" applyAlignment="0" applyProtection="0"/>
    <xf numFmtId="171" fontId="42" fillId="5" borderId="241">
      <alignment horizontal="right"/>
    </xf>
    <xf numFmtId="172" fontId="43" fillId="6" borderId="0" applyFont="0" applyFill="0" applyBorder="0" applyProtection="0"/>
    <xf numFmtId="0" fontId="40" fillId="7" borderId="241" applyNumberFormat="0" applyFont="0" applyAlignment="0" applyProtection="0"/>
    <xf numFmtId="38" fontId="48" fillId="0" borderId="0" applyFill="0" applyBorder="0" applyAlignment="0"/>
    <xf numFmtId="37" fontId="48" fillId="0" borderId="0"/>
    <xf numFmtId="37" fontId="25" fillId="0" borderId="193" applyNumberFormat="0" applyFill="0" applyAlignment="0" applyProtection="0"/>
    <xf numFmtId="38" fontId="50" fillId="0" borderId="256" applyNumberFormat="0"/>
    <xf numFmtId="0" fontId="51" fillId="0" borderId="0"/>
    <xf numFmtId="0" fontId="50" fillId="0" borderId="193" applyNumberFormat="0"/>
    <xf numFmtId="0" fontId="52" fillId="0" borderId="0"/>
    <xf numFmtId="0" fontId="2" fillId="0" borderId="0"/>
    <xf numFmtId="17" fontId="52" fillId="0" borderId="210"/>
    <xf numFmtId="0" fontId="53" fillId="0" borderId="0"/>
    <xf numFmtId="0" fontId="1" fillId="6" borderId="121"/>
    <xf numFmtId="0" fontId="27" fillId="0" borderId="0" applyFill="0" applyBorder="0">
      <alignment horizontal="left"/>
    </xf>
    <xf numFmtId="49" fontId="27" fillId="0" borderId="0" applyBorder="0">
      <alignment horizontal="center"/>
    </xf>
    <xf numFmtId="39" fontId="27" fillId="0" borderId="0"/>
    <xf numFmtId="37" fontId="27" fillId="0" borderId="0">
      <alignment horizontal="right"/>
    </xf>
    <xf numFmtId="0" fontId="60" fillId="0" borderId="260" applyProtection="0">
      <alignment horizontal="left"/>
    </xf>
    <xf numFmtId="0" fontId="30" fillId="9" borderId="0" applyNumberFormat="0" applyAlignment="0" applyProtection="0"/>
    <xf numFmtId="0" fontId="22" fillId="0" borderId="9" applyNumberFormat="0" applyFill="0" applyAlignment="0"/>
    <xf numFmtId="0" fontId="8" fillId="0" borderId="0">
      <alignment horizontal="centerContinuous"/>
    </xf>
    <xf numFmtId="0" fontId="30" fillId="10" borderId="117" applyNumberFormat="0" applyAlignment="0" applyProtection="0"/>
    <xf numFmtId="3" fontId="10" fillId="6" borderId="244" applyNumberFormat="0" applyFill="0" applyBorder="0" applyAlignment="0">
      <alignment horizontal="center"/>
      <protection locked="0"/>
    </xf>
    <xf numFmtId="0" fontId="61" fillId="0" borderId="117">
      <alignment horizontal="center"/>
    </xf>
    <xf numFmtId="177" fontId="62" fillId="0" borderId="0"/>
    <xf numFmtId="0" fontId="63" fillId="6" borderId="0">
      <alignment horizontal="centerContinuous"/>
    </xf>
    <xf numFmtId="10" fontId="42" fillId="0" borderId="0" applyFont="0" applyFill="0" applyAlignment="0" applyProtection="0"/>
    <xf numFmtId="44" fontId="64" fillId="0" borderId="207">
      <alignment horizontal="centerContinuous"/>
    </xf>
    <xf numFmtId="0" fontId="42" fillId="0" borderId="0" applyNumberFormat="0" applyFont="0" applyFill="0" applyAlignment="0" applyProtection="0"/>
    <xf numFmtId="4" fontId="42" fillId="0" borderId="0" applyFont="0" applyFill="0" applyAlignment="0" applyProtection="0"/>
    <xf numFmtId="0" fontId="65" fillId="0" borderId="261">
      <alignment horizontal="center"/>
    </xf>
    <xf numFmtId="0" fontId="54" fillId="6" borderId="55">
      <alignment horizontal="centerContinuous"/>
    </xf>
    <xf numFmtId="9" fontId="65" fillId="0" borderId="0" applyNumberFormat="0" applyFill="0" applyAlignment="0" applyProtection="0"/>
    <xf numFmtId="0" fontId="42" fillId="0" borderId="0" applyNumberFormat="0" applyFill="0" applyBorder="0" applyAlignment="0" applyProtection="0"/>
    <xf numFmtId="0" fontId="52" fillId="0" borderId="210">
      <alignment horizontal="center" wrapText="1"/>
    </xf>
    <xf numFmtId="0" fontId="66" fillId="11" borderId="117" applyNumberFormat="0">
      <alignment horizontal="center"/>
    </xf>
  </cellStyleXfs>
  <cellXfs count="1341">
    <xf numFmtId="0" fontId="0" fillId="0" borderId="0" xfId="0"/>
    <xf numFmtId="0" fontId="3" fillId="0" borderId="0" xfId="0" applyFont="1"/>
    <xf numFmtId="0" fontId="3" fillId="0" borderId="0" xfId="0" applyFont="1" applyBorder="1"/>
    <xf numFmtId="0" fontId="4" fillId="0" borderId="0" xfId="0" applyFont="1" applyBorder="1"/>
    <xf numFmtId="0" fontId="3" fillId="0" borderId="0" xfId="0" applyFont="1" applyFill="1" applyBorder="1"/>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Fill="1" applyBorder="1" applyAlignment="1">
      <alignment horizontal="right"/>
    </xf>
    <xf numFmtId="0" fontId="3" fillId="0" borderId="0" xfId="0" applyFont="1" applyFill="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0" xfId="0" applyFont="1" applyBorder="1" applyAlignment="1"/>
    <xf numFmtId="41" fontId="3" fillId="0" borderId="0" xfId="0" applyNumberFormat="1" applyFont="1" applyFill="1" applyBorder="1"/>
    <xf numFmtId="41" fontId="6" fillId="0" borderId="0" xfId="0" applyNumberFormat="1" applyFont="1" applyFill="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0" fillId="0" borderId="6" xfId="0" applyFill="1" applyBorder="1"/>
    <xf numFmtId="0" fontId="0" fillId="0" borderId="7" xfId="0" applyFill="1" applyBorder="1"/>
    <xf numFmtId="0" fontId="0" fillId="0" borderId="8" xfId="0" applyFill="1" applyBorder="1"/>
    <xf numFmtId="0" fontId="3" fillId="0" borderId="9" xfId="0" applyFont="1" applyFill="1" applyBorder="1"/>
    <xf numFmtId="0" fontId="0" fillId="0" borderId="10" xfId="0" applyFill="1" applyBorder="1"/>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Border="1"/>
    <xf numFmtId="0" fontId="3" fillId="0" borderId="9" xfId="0" applyFont="1" applyBorder="1"/>
    <xf numFmtId="0" fontId="3" fillId="0" borderId="10" xfId="0" applyFont="1" applyBorder="1"/>
    <xf numFmtId="0" fontId="0" fillId="0" borderId="0" xfId="0" applyBorder="1"/>
    <xf numFmtId="0" fontId="0" fillId="0" borderId="0" xfId="0" applyFill="1" applyBorder="1" applyAlignment="1"/>
    <xf numFmtId="0" fontId="0" fillId="0" borderId="0" xfId="0" applyAlignment="1"/>
    <xf numFmtId="0" fontId="0" fillId="0" borderId="3" xfId="0" applyFill="1" applyBorder="1"/>
    <xf numFmtId="0" fontId="0" fillId="0" borderId="5" xfId="0" applyFill="1" applyBorder="1"/>
    <xf numFmtId="0" fontId="3" fillId="0" borderId="0" xfId="0" applyFont="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0" fillId="0" borderId="0" xfId="0" applyAlignment="1">
      <alignment wrapText="1"/>
    </xf>
    <xf numFmtId="0" fontId="0" fillId="0" borderId="6" xfId="0" applyFill="1" applyBorder="1" applyAlignment="1">
      <alignment wrapText="1"/>
    </xf>
    <xf numFmtId="0" fontId="0" fillId="0" borderId="7" xfId="0" applyFill="1" applyBorder="1" applyAlignment="1">
      <alignment wrapText="1"/>
    </xf>
    <xf numFmtId="37" fontId="12" fillId="0" borderId="0" xfId="0" applyNumberFormat="1" applyFont="1" applyFill="1" applyBorder="1" applyAlignment="1" applyProtection="1">
      <alignment horizontal="center"/>
    </xf>
    <xf numFmtId="0" fontId="1" fillId="0" borderId="0" xfId="0" quotePrefix="1" applyFont="1" applyFill="1" applyBorder="1" applyAlignment="1" applyProtection="1">
      <alignment horizontal="right"/>
    </xf>
    <xf numFmtId="37" fontId="0" fillId="0" borderId="0" xfId="0" applyNumberFormat="1" applyFill="1" applyBorder="1" applyProtection="1"/>
    <xf numFmtId="164" fontId="0" fillId="0" borderId="0" xfId="2" applyNumberFormat="1" applyFont="1" applyFill="1" applyBorder="1" applyProtection="1"/>
    <xf numFmtId="0" fontId="0" fillId="0" borderId="0" xfId="0" quotePrefix="1" applyFill="1" applyBorder="1" applyAlignment="1" applyProtection="1">
      <alignment horizontal="left"/>
    </xf>
    <xf numFmtId="37" fontId="1" fillId="0" borderId="0" xfId="0" applyNumberFormat="1" applyFont="1" applyFill="1" applyBorder="1" applyProtection="1"/>
    <xf numFmtId="164" fontId="1" fillId="0" borderId="0" xfId="2" applyNumberFormat="1" applyFont="1" applyFill="1" applyBorder="1" applyProtection="1"/>
    <xf numFmtId="0" fontId="0" fillId="0" borderId="0" xfId="0" applyFill="1" applyBorder="1" applyAlignment="1">
      <alignment horizontal="left" indent="1"/>
    </xf>
    <xf numFmtId="164" fontId="1" fillId="0" borderId="0" xfId="2" applyNumberFormat="1" applyFont="1" applyFill="1" applyBorder="1" applyAlignment="1" applyProtection="1">
      <alignment horizontal="left"/>
    </xf>
    <xf numFmtId="41" fontId="6" fillId="0" borderId="0" xfId="0" applyNumberFormat="1" applyFont="1" applyFill="1" applyBorder="1" applyProtection="1"/>
    <xf numFmtId="0" fontId="0" fillId="0" borderId="9" xfId="0" quotePrefix="1" applyFill="1" applyBorder="1" applyAlignment="1" applyProtection="1">
      <alignment horizontal="left"/>
    </xf>
    <xf numFmtId="164" fontId="0" fillId="0" borderId="9" xfId="2" applyNumberFormat="1" applyFont="1" applyFill="1" applyBorder="1" applyProtection="1"/>
    <xf numFmtId="164" fontId="1" fillId="0" borderId="9" xfId="2" applyNumberFormat="1" applyFont="1" applyFill="1" applyBorder="1" applyProtection="1"/>
    <xf numFmtId="0" fontId="0" fillId="0" borderId="0" xfId="0" applyFill="1" applyBorder="1" applyProtection="1"/>
    <xf numFmtId="164" fontId="0" fillId="0" borderId="0" xfId="2" applyNumberFormat="1" applyFont="1" applyFill="1" applyBorder="1" applyAlignment="1" applyProtection="1">
      <alignment horizontal="centerContinuous"/>
    </xf>
    <xf numFmtId="42" fontId="10" fillId="0" borderId="11" xfId="2" applyNumberFormat="1" applyFont="1" applyFill="1" applyBorder="1" applyProtection="1">
      <protection locked="0"/>
    </xf>
    <xf numFmtId="42" fontId="11" fillId="0" borderId="12" xfId="2" applyNumberFormat="1" applyFont="1" applyFill="1" applyBorder="1" applyProtection="1">
      <protection locked="0"/>
    </xf>
    <xf numFmtId="0" fontId="0" fillId="0" borderId="0" xfId="0" applyFill="1" applyBorder="1" applyAlignment="1" applyProtection="1">
      <alignment horizontal="center" wrapText="1"/>
    </xf>
    <xf numFmtId="0" fontId="0" fillId="0" borderId="3" xfId="0" applyFill="1" applyBorder="1" applyProtection="1"/>
    <xf numFmtId="0" fontId="0" fillId="0" borderId="5" xfId="0" applyFill="1" applyBorder="1" applyProtection="1"/>
    <xf numFmtId="3" fontId="0" fillId="0" borderId="6" xfId="0" applyNumberFormat="1" applyFill="1" applyBorder="1" applyProtection="1"/>
    <xf numFmtId="0" fontId="0" fillId="0" borderId="7" xfId="0" applyFill="1" applyBorder="1" applyProtection="1"/>
    <xf numFmtId="164" fontId="1" fillId="0" borderId="7" xfId="2" applyNumberFormat="1" applyFont="1" applyFill="1" applyBorder="1" applyProtection="1"/>
    <xf numFmtId="0" fontId="16" fillId="0" borderId="6" xfId="0" applyFont="1" applyBorder="1" applyAlignment="1">
      <alignment horizontal="right"/>
    </xf>
    <xf numFmtId="0" fontId="16" fillId="0" borderId="7" xfId="0" quotePrefix="1" applyFont="1" applyBorder="1" applyAlignment="1">
      <alignment horizontal="left"/>
    </xf>
    <xf numFmtId="0" fontId="0" fillId="0" borderId="6" xfId="0" applyBorder="1" applyAlignment="1">
      <alignment horizontal="right"/>
    </xf>
    <xf numFmtId="5" fontId="0" fillId="0" borderId="7" xfId="0" applyNumberFormat="1" applyFill="1" applyBorder="1" applyAlignment="1" applyProtection="1">
      <alignment horizontal="left"/>
    </xf>
    <xf numFmtId="0" fontId="0" fillId="0" borderId="0" xfId="0" applyFill="1" applyBorder="1" applyAlignment="1" applyProtection="1">
      <alignment horizontal="centerContinuous"/>
    </xf>
    <xf numFmtId="0" fontId="15" fillId="0" borderId="0" xfId="0" applyFont="1"/>
    <xf numFmtId="164" fontId="0" fillId="0" borderId="0" xfId="0" applyNumberFormat="1" applyFill="1" applyBorder="1" applyProtection="1"/>
    <xf numFmtId="0" fontId="4" fillId="0" borderId="0" xfId="0" applyFont="1" applyFill="1" applyBorder="1" applyAlignment="1" applyProtection="1">
      <alignment horizontal="right"/>
    </xf>
    <xf numFmtId="0" fontId="0" fillId="0" borderId="4" xfId="0" applyBorder="1"/>
    <xf numFmtId="0" fontId="0" fillId="0" borderId="5" xfId="0" applyBorder="1"/>
    <xf numFmtId="0" fontId="21" fillId="0" borderId="0" xfId="0" applyFont="1"/>
    <xf numFmtId="0" fontId="0" fillId="0" borderId="9" xfId="0" applyFill="1" applyBorder="1"/>
    <xf numFmtId="0" fontId="0" fillId="0" borderId="8" xfId="0" applyBorder="1" applyAlignment="1"/>
    <xf numFmtId="0" fontId="0" fillId="0" borderId="9" xfId="0" applyBorder="1" applyAlignment="1"/>
    <xf numFmtId="37" fontId="12" fillId="0" borderId="13" xfId="0" applyNumberFormat="1" applyFont="1" applyFill="1" applyBorder="1" applyAlignment="1" applyProtection="1">
      <alignment horizont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41" fontId="11" fillId="0" borderId="14" xfId="2" applyNumberFormat="1" applyFont="1" applyFill="1" applyBorder="1" applyProtection="1">
      <protection locked="0"/>
    </xf>
    <xf numFmtId="164" fontId="1" fillId="0" borderId="15" xfId="2" applyNumberFormat="1" applyFont="1" applyFill="1" applyBorder="1" applyProtection="1"/>
    <xf numFmtId="0" fontId="0" fillId="0" borderId="4" xfId="0" applyFill="1" applyBorder="1"/>
    <xf numFmtId="0" fontId="0" fillId="0" borderId="0" xfId="0" applyAlignment="1">
      <alignment vertical="center"/>
    </xf>
    <xf numFmtId="0" fontId="0" fillId="0" borderId="0" xfId="0" applyFill="1" applyBorder="1" applyAlignment="1">
      <alignment horizontal="left" wrapText="1" indent="1"/>
    </xf>
    <xf numFmtId="0" fontId="0" fillId="0" borderId="0" xfId="0" applyAlignment="1">
      <alignment horizontal="left" wrapText="1" indent="1"/>
    </xf>
    <xf numFmtId="0" fontId="0" fillId="0" borderId="0" xfId="0" applyAlignment="1">
      <alignment horizontal="left"/>
    </xf>
    <xf numFmtId="0" fontId="0" fillId="0" borderId="0" xfId="0" applyAlignment="1">
      <alignment horizontal="left" indent="1"/>
    </xf>
    <xf numFmtId="0" fontId="0" fillId="0" borderId="16" xfId="0" applyFill="1" applyBorder="1" applyAlignment="1">
      <alignment horizontal="left" indent="1"/>
    </xf>
    <xf numFmtId="0" fontId="3" fillId="0" borderId="17" xfId="0" applyFont="1" applyFill="1" applyBorder="1" applyAlignment="1">
      <alignment horizontal="center"/>
    </xf>
    <xf numFmtId="0" fontId="3" fillId="0" borderId="18" xfId="0" applyFont="1" applyFill="1" applyBorder="1" applyAlignment="1">
      <alignment horizontal="center"/>
    </xf>
    <xf numFmtId="0" fontId="15" fillId="0" borderId="19" xfId="0" applyFont="1" applyFill="1" applyBorder="1" applyAlignment="1" applyProtection="1">
      <alignment horizontal="center"/>
    </xf>
    <xf numFmtId="0" fontId="3" fillId="0" borderId="20" xfId="0" applyFont="1" applyFill="1" applyBorder="1" applyAlignment="1">
      <alignment horizontal="center" textRotation="90" wrapText="1"/>
    </xf>
    <xf numFmtId="0" fontId="4" fillId="0" borderId="21" xfId="0" applyFont="1" applyFill="1" applyBorder="1" applyAlignment="1">
      <alignment horizontal="center" textRotation="90" wrapText="1"/>
    </xf>
    <xf numFmtId="0" fontId="4" fillId="0" borderId="22" xfId="0" applyFont="1" applyFill="1" applyBorder="1" applyAlignment="1">
      <alignment horizontal="center" textRotation="90" wrapText="1"/>
    </xf>
    <xf numFmtId="0" fontId="4" fillId="0" borderId="20" xfId="0" applyFont="1" applyFill="1" applyBorder="1" applyAlignment="1">
      <alignment horizontal="center" textRotation="90" wrapText="1"/>
    </xf>
    <xf numFmtId="0" fontId="4" fillId="0" borderId="23" xfId="0" applyFont="1" applyFill="1" applyBorder="1" applyAlignment="1">
      <alignment horizontal="center" textRotation="90" wrapText="1"/>
    </xf>
    <xf numFmtId="0" fontId="3" fillId="0" borderId="0" xfId="0" applyFont="1" applyBorder="1" applyAlignment="1">
      <alignment horizontal="right"/>
    </xf>
    <xf numFmtId="41" fontId="10" fillId="0" borderId="24" xfId="0" applyNumberFormat="1" applyFont="1" applyBorder="1" applyProtection="1">
      <protection locked="0"/>
    </xf>
    <xf numFmtId="41" fontId="10" fillId="0" borderId="25" xfId="0" applyNumberFormat="1" applyFont="1" applyBorder="1" applyProtection="1">
      <protection locked="0"/>
    </xf>
    <xf numFmtId="41" fontId="10" fillId="0" borderId="26" xfId="0" applyNumberFormat="1" applyFont="1" applyBorder="1" applyProtection="1">
      <protection locked="0"/>
    </xf>
    <xf numFmtId="41" fontId="10" fillId="0" borderId="27" xfId="0" applyNumberFormat="1" applyFont="1" applyBorder="1" applyProtection="1">
      <protection locked="0"/>
    </xf>
    <xf numFmtId="41" fontId="10" fillId="0" borderId="28" xfId="0" applyNumberFormat="1" applyFont="1" applyBorder="1" applyProtection="1">
      <protection locked="0"/>
    </xf>
    <xf numFmtId="41" fontId="10" fillId="0" borderId="29" xfId="0" applyNumberFormat="1" applyFont="1" applyBorder="1" applyProtection="1">
      <protection locked="0"/>
    </xf>
    <xf numFmtId="41" fontId="10" fillId="0" borderId="30" xfId="0" applyNumberFormat="1" applyFont="1" applyBorder="1" applyProtection="1">
      <protection locked="0"/>
    </xf>
    <xf numFmtId="41" fontId="10" fillId="0" borderId="31" xfId="0" applyNumberFormat="1" applyFont="1" applyBorder="1" applyProtection="1">
      <protection locked="0"/>
    </xf>
    <xf numFmtId="41" fontId="10" fillId="0" borderId="32" xfId="0" applyNumberFormat="1" applyFont="1" applyBorder="1" applyProtection="1">
      <protection locked="0"/>
    </xf>
    <xf numFmtId="41" fontId="10" fillId="0" borderId="33" xfId="0" applyNumberFormat="1" applyFont="1" applyBorder="1" applyProtection="1">
      <protection locked="0"/>
    </xf>
    <xf numFmtId="41" fontId="10" fillId="0" borderId="34" xfId="0" applyNumberFormat="1" applyFont="1" applyBorder="1" applyProtection="1">
      <protection locked="0"/>
    </xf>
    <xf numFmtId="41" fontId="10" fillId="0" borderId="35" xfId="0" applyNumberFormat="1" applyFont="1" applyBorder="1" applyProtection="1">
      <protection locked="0"/>
    </xf>
    <xf numFmtId="0" fontId="0" fillId="0" borderId="6" xfId="0" applyFill="1" applyBorder="1" applyAlignment="1"/>
    <xf numFmtId="0" fontId="0" fillId="0" borderId="9" xfId="0" applyFill="1" applyBorder="1" applyAlignment="1" applyProtection="1"/>
    <xf numFmtId="166" fontId="0" fillId="0" borderId="9" xfId="0" applyNumberFormat="1" applyFill="1" applyBorder="1" applyAlignment="1" applyProtection="1"/>
    <xf numFmtId="0" fontId="0" fillId="0" borderId="0" xfId="0" applyFill="1" applyBorder="1" applyAlignment="1" applyProtection="1"/>
    <xf numFmtId="37" fontId="12" fillId="0" borderId="8" xfId="0" applyNumberFormat="1" applyFont="1" applyFill="1" applyBorder="1" applyAlignment="1" applyProtection="1">
      <alignment horizontal="center"/>
    </xf>
    <xf numFmtId="41" fontId="15" fillId="0" borderId="36" xfId="0" applyNumberFormat="1" applyFont="1" applyFill="1" applyBorder="1" applyProtection="1"/>
    <xf numFmtId="41" fontId="15" fillId="0" borderId="37" xfId="0" applyNumberFormat="1" applyFont="1" applyFill="1" applyBorder="1" applyProtection="1"/>
    <xf numFmtId="41" fontId="14" fillId="0" borderId="38" xfId="0" applyNumberFormat="1" applyFont="1" applyFill="1" applyBorder="1" applyProtection="1"/>
    <xf numFmtId="41" fontId="15" fillId="0" borderId="39" xfId="0" applyNumberFormat="1" applyFont="1" applyFill="1" applyBorder="1" applyProtection="1"/>
    <xf numFmtId="41" fontId="15" fillId="0" borderId="40" xfId="0" applyNumberFormat="1" applyFont="1" applyFill="1" applyBorder="1" applyProtection="1"/>
    <xf numFmtId="41" fontId="15" fillId="0" borderId="41" xfId="0" applyNumberFormat="1" applyFont="1" applyFill="1" applyBorder="1" applyProtection="1"/>
    <xf numFmtId="41" fontId="15" fillId="0" borderId="42" xfId="0" applyNumberFormat="1" applyFont="1" applyFill="1" applyBorder="1" applyProtection="1"/>
    <xf numFmtId="41" fontId="15" fillId="0" borderId="43" xfId="0" applyNumberFormat="1" applyFont="1" applyFill="1" applyBorder="1" applyProtection="1"/>
    <xf numFmtId="41" fontId="15" fillId="0" borderId="44" xfId="0" applyNumberFormat="1" applyFont="1" applyFill="1" applyBorder="1" applyProtection="1"/>
    <xf numFmtId="41" fontId="14" fillId="0" borderId="45" xfId="0" applyNumberFormat="1" applyFont="1" applyFill="1" applyBorder="1" applyProtection="1"/>
    <xf numFmtId="0" fontId="18" fillId="0" borderId="46" xfId="0" applyFont="1" applyFill="1" applyBorder="1" applyAlignment="1" applyProtection="1">
      <alignment horizontal="center" wrapText="1"/>
    </xf>
    <xf numFmtId="41" fontId="0" fillId="0" borderId="47" xfId="0" applyNumberFormat="1" applyBorder="1"/>
    <xf numFmtId="41" fontId="0" fillId="0" borderId="48" xfId="0" applyNumberFormat="1" applyBorder="1"/>
    <xf numFmtId="41" fontId="0" fillId="0" borderId="49" xfId="0" applyNumberFormat="1" applyBorder="1"/>
    <xf numFmtId="41" fontId="0" fillId="0" borderId="50" xfId="0" applyNumberFormat="1" applyBorder="1"/>
    <xf numFmtId="41" fontId="5" fillId="0" borderId="51" xfId="0" applyNumberFormat="1" applyFont="1" applyBorder="1"/>
    <xf numFmtId="0" fontId="4" fillId="0" borderId="52" xfId="0" applyFont="1" applyFill="1" applyBorder="1" applyAlignment="1">
      <alignment horizontal="center" textRotation="90" wrapText="1"/>
    </xf>
    <xf numFmtId="0" fontId="3" fillId="0" borderId="53" xfId="0" applyFont="1" applyFill="1" applyBorder="1" applyAlignment="1">
      <alignment horizontal="center"/>
    </xf>
    <xf numFmtId="0" fontId="3" fillId="0" borderId="9" xfId="0" applyFont="1" applyBorder="1" applyAlignment="1">
      <alignment horizontal="right"/>
    </xf>
    <xf numFmtId="0" fontId="0" fillId="0" borderId="54" xfId="0" applyBorder="1" applyAlignment="1">
      <alignment horizontal="left" indent="2"/>
    </xf>
    <xf numFmtId="0" fontId="0" fillId="0" borderId="0" xfId="0" applyAlignment="1">
      <alignment horizontal="left" indent="2"/>
    </xf>
    <xf numFmtId="41" fontId="3" fillId="0" borderId="0" xfId="0" applyNumberFormat="1" applyFont="1" applyFill="1" applyBorder="1" applyAlignment="1">
      <alignment horizontal="right"/>
    </xf>
    <xf numFmtId="0" fontId="4" fillId="0" borderId="4" xfId="0" applyFont="1" applyBorder="1" applyAlignment="1">
      <alignment horizontal="right"/>
    </xf>
    <xf numFmtId="41" fontId="6" fillId="0" borderId="4" xfId="0" applyNumberFormat="1" applyFont="1" applyFill="1" applyBorder="1"/>
    <xf numFmtId="41" fontId="6" fillId="0" borderId="5" xfId="0" applyNumberFormat="1" applyFont="1" applyFill="1" applyBorder="1"/>
    <xf numFmtId="0" fontId="4" fillId="0" borderId="55" xfId="0" applyFont="1" applyBorder="1" applyAlignment="1">
      <alignment horizontal="right"/>
    </xf>
    <xf numFmtId="0" fontId="3" fillId="0" borderId="55" xfId="0" applyFont="1" applyBorder="1"/>
    <xf numFmtId="41" fontId="7" fillId="0" borderId="55" xfId="0" applyNumberFormat="1" applyFont="1" applyFill="1" applyBorder="1"/>
    <xf numFmtId="41" fontId="7" fillId="0" borderId="56" xfId="0" applyNumberFormat="1" applyFont="1" applyFill="1" applyBorder="1"/>
    <xf numFmtId="0" fontId="3" fillId="0" borderId="57" xfId="0" applyFont="1" applyBorder="1"/>
    <xf numFmtId="164" fontId="3" fillId="0" borderId="0" xfId="2" applyNumberFormat="1" applyFont="1" applyFill="1" applyBorder="1" applyProtection="1"/>
    <xf numFmtId="164" fontId="6" fillId="0" borderId="0" xfId="0" applyNumberFormat="1" applyFont="1" applyFill="1" applyBorder="1" applyProtection="1"/>
    <xf numFmtId="164" fontId="0" fillId="0" borderId="0" xfId="0" quotePrefix="1" applyNumberFormat="1" applyFill="1" applyBorder="1" applyAlignment="1" applyProtection="1">
      <alignment horizontal="left"/>
    </xf>
    <xf numFmtId="0" fontId="0" fillId="0" borderId="6" xfId="0" applyFill="1" applyBorder="1" applyAlignment="1">
      <alignment horizontal="left" indent="1"/>
    </xf>
    <xf numFmtId="0" fontId="0" fillId="0" borderId="7" xfId="0" applyFill="1" applyBorder="1" applyAlignment="1">
      <alignment horizontal="left" indent="1"/>
    </xf>
    <xf numFmtId="0" fontId="0" fillId="0" borderId="6" xfId="0" applyFill="1" applyBorder="1" applyAlignment="1">
      <alignment horizontal="left" indent="2"/>
    </xf>
    <xf numFmtId="0" fontId="0" fillId="0" borderId="7" xfId="0" applyFill="1" applyBorder="1" applyAlignment="1">
      <alignment horizontal="left" indent="2"/>
    </xf>
    <xf numFmtId="0" fontId="0" fillId="0" borderId="0" xfId="0" applyFill="1" applyBorder="1" applyAlignment="1">
      <alignment horizontal="left" wrapText="1" indent="3"/>
    </xf>
    <xf numFmtId="0" fontId="0" fillId="0" borderId="0" xfId="0" applyAlignment="1">
      <alignment horizontal="left" wrapText="1" indent="3"/>
    </xf>
    <xf numFmtId="0" fontId="4" fillId="0" borderId="59" xfId="0" applyFont="1" applyFill="1" applyBorder="1" applyAlignment="1">
      <alignment horizontal="center" textRotation="90" wrapText="1"/>
    </xf>
    <xf numFmtId="41" fontId="10" fillId="0" borderId="60" xfId="0" applyNumberFormat="1" applyFont="1" applyBorder="1" applyProtection="1">
      <protection locked="0"/>
    </xf>
    <xf numFmtId="41" fontId="10" fillId="0" borderId="61" xfId="0" applyNumberFormat="1" applyFont="1" applyBorder="1" applyProtection="1">
      <protection locked="0"/>
    </xf>
    <xf numFmtId="41" fontId="10" fillId="0" borderId="62" xfId="0" applyNumberFormat="1" applyFont="1" applyBorder="1" applyProtection="1">
      <protection locked="0"/>
    </xf>
    <xf numFmtId="41" fontId="10" fillId="0" borderId="63" xfId="0" applyNumberFormat="1" applyFont="1" applyBorder="1" applyProtection="1">
      <protection locked="0"/>
    </xf>
    <xf numFmtId="41" fontId="10" fillId="0" borderId="64" xfId="0" applyNumberFormat="1" applyFont="1" applyBorder="1" applyProtection="1">
      <protection locked="0"/>
    </xf>
    <xf numFmtId="41" fontId="10" fillId="0" borderId="65" xfId="0" applyNumberFormat="1" applyFont="1" applyBorder="1" applyProtection="1">
      <protection locked="0"/>
    </xf>
    <xf numFmtId="41" fontId="10" fillId="0" borderId="66" xfId="0" applyNumberFormat="1" applyFont="1" applyBorder="1" applyProtection="1">
      <protection locked="0"/>
    </xf>
    <xf numFmtId="0" fontId="4" fillId="0" borderId="71" xfId="0" applyFont="1" applyFill="1" applyBorder="1" applyAlignment="1">
      <alignment horizontal="center" textRotation="90" wrapText="1"/>
    </xf>
    <xf numFmtId="41" fontId="10" fillId="0" borderId="72" xfId="0" applyNumberFormat="1" applyFont="1" applyBorder="1" applyProtection="1">
      <protection locked="0"/>
    </xf>
    <xf numFmtId="41" fontId="10" fillId="0" borderId="73" xfId="0" applyNumberFormat="1" applyFont="1" applyBorder="1" applyProtection="1">
      <protection locked="0"/>
    </xf>
    <xf numFmtId="41" fontId="10" fillId="0" borderId="74" xfId="0" applyNumberFormat="1" applyFont="1" applyBorder="1" applyProtection="1">
      <protection locked="0"/>
    </xf>
    <xf numFmtId="0" fontId="3" fillId="0" borderId="71" xfId="0" applyFont="1" applyFill="1" applyBorder="1" applyAlignment="1">
      <alignment horizontal="center" textRotation="90" wrapText="1"/>
    </xf>
    <xf numFmtId="0" fontId="3" fillId="0" borderId="22" xfId="0" applyFont="1" applyFill="1" applyBorder="1" applyAlignment="1">
      <alignment horizontal="center" textRotation="90" wrapText="1"/>
    </xf>
    <xf numFmtId="0" fontId="3" fillId="0" borderId="52" xfId="0" applyFont="1" applyFill="1" applyBorder="1" applyAlignment="1">
      <alignment horizontal="center" textRotation="90" wrapText="1"/>
    </xf>
    <xf numFmtId="0" fontId="3" fillId="0" borderId="21" xfId="0" applyFont="1" applyFill="1" applyBorder="1" applyAlignment="1">
      <alignment horizontal="center" textRotation="90" wrapText="1"/>
    </xf>
    <xf numFmtId="41" fontId="10" fillId="0" borderId="11" xfId="0" applyNumberFormat="1" applyFont="1" applyFill="1" applyBorder="1" applyProtection="1">
      <protection locked="0"/>
    </xf>
    <xf numFmtId="0" fontId="3" fillId="0" borderId="0" xfId="0" quotePrefix="1" applyFont="1" applyFill="1" applyBorder="1" applyAlignment="1">
      <alignment horizontal="left" wrapText="1" indent="5"/>
    </xf>
    <xf numFmtId="0" fontId="3" fillId="0" borderId="0" xfId="0" applyFont="1" applyAlignment="1">
      <alignment horizontal="left" wrapText="1" indent="5"/>
    </xf>
    <xf numFmtId="0" fontId="0" fillId="0" borderId="0" xfId="0" applyAlignment="1">
      <alignment horizontal="left" vertical="top" wrapText="1" indent="1"/>
    </xf>
    <xf numFmtId="0" fontId="0" fillId="0" borderId="0" xfId="0" applyBorder="1" applyAlignment="1"/>
    <xf numFmtId="0" fontId="9" fillId="0" borderId="0" xfId="0" applyFont="1" applyBorder="1" applyAlignment="1" applyProtection="1">
      <alignment horizontal="left" indent="1"/>
      <protection locked="0"/>
    </xf>
    <xf numFmtId="0" fontId="0" fillId="0" borderId="0" xfId="0" applyAlignment="1">
      <alignment horizontal="left" vertical="top" indent="1"/>
    </xf>
    <xf numFmtId="0" fontId="0" fillId="0" borderId="0" xfId="0" applyBorder="1" applyAlignment="1">
      <alignment wrapText="1"/>
    </xf>
    <xf numFmtId="0" fontId="24" fillId="0" borderId="0" xfId="0" applyFont="1" applyBorder="1" applyAlignment="1" applyProtection="1">
      <alignment horizontal="right"/>
    </xf>
    <xf numFmtId="0" fontId="8" fillId="0" borderId="0" xfId="0" applyFont="1" applyFill="1" applyBorder="1" applyAlignment="1" applyProtection="1">
      <alignment horizontal="center" vertical="center"/>
    </xf>
    <xf numFmtId="0" fontId="17" fillId="0" borderId="0" xfId="0" applyFont="1" applyFill="1" applyBorder="1" applyAlignment="1" applyProtection="1">
      <alignment horizontal="left"/>
    </xf>
    <xf numFmtId="0" fontId="0" fillId="0" borderId="0" xfId="0" applyBorder="1" applyAlignment="1" applyProtection="1">
      <alignment horizontal="left"/>
    </xf>
    <xf numFmtId="0" fontId="17" fillId="0" borderId="0" xfId="0" applyFont="1" applyFill="1" applyBorder="1" applyAlignment="1" applyProtection="1">
      <alignment horizontal="center"/>
    </xf>
    <xf numFmtId="0" fontId="3" fillId="0" borderId="0" xfId="0" applyFont="1" applyBorder="1" applyAlignment="1">
      <alignment horizontal="left" vertical="top" indent="4"/>
    </xf>
    <xf numFmtId="0" fontId="0" fillId="0" borderId="0" xfId="0" applyBorder="1" applyAlignment="1">
      <alignment horizontal="left" indent="4"/>
    </xf>
    <xf numFmtId="0" fontId="4" fillId="0" borderId="0" xfId="0" applyFont="1" applyFill="1" applyBorder="1" applyAlignment="1">
      <alignment horizontal="left" indent="1"/>
    </xf>
    <xf numFmtId="0" fontId="0" fillId="0" borderId="0" xfId="0" applyBorder="1" applyAlignment="1">
      <alignment horizontal="left" indent="1"/>
    </xf>
    <xf numFmtId="0" fontId="12" fillId="0" borderId="0" xfId="0" applyFont="1" applyBorder="1" applyAlignment="1">
      <alignment horizontal="left" vertical="top"/>
    </xf>
    <xf numFmtId="0" fontId="0" fillId="0" borderId="3" xfId="0" applyBorder="1"/>
    <xf numFmtId="0" fontId="0" fillId="0" borderId="0" xfId="0" applyBorder="1" applyAlignment="1" applyProtection="1">
      <alignment horizontal="center" vertical="center"/>
    </xf>
    <xf numFmtId="41" fontId="3" fillId="0" borderId="0" xfId="0" applyNumberFormat="1" applyFont="1" applyBorder="1" applyAlignment="1">
      <alignment horizontal="right"/>
    </xf>
    <xf numFmtId="0" fontId="0" fillId="0" borderId="0" xfId="0" applyBorder="1" applyAlignment="1">
      <alignment horizontal="center"/>
    </xf>
    <xf numFmtId="0" fontId="0" fillId="0" borderId="0" xfId="0" applyBorder="1" applyAlignment="1">
      <alignment vertical="center"/>
    </xf>
    <xf numFmtId="0" fontId="1" fillId="0" borderId="0" xfId="0" quotePrefix="1" applyFont="1" applyFill="1" applyBorder="1" applyAlignment="1" applyProtection="1">
      <alignment horizontal="left" vertical="center"/>
    </xf>
    <xf numFmtId="0" fontId="0" fillId="0" borderId="0" xfId="0"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vertical="center"/>
    </xf>
    <xf numFmtId="164" fontId="0" fillId="0" borderId="0" xfId="2" applyNumberFormat="1" applyFont="1" applyFill="1" applyBorder="1" applyAlignment="1" applyProtection="1">
      <alignment vertical="center"/>
    </xf>
    <xf numFmtId="0" fontId="1" fillId="0" borderId="0" xfId="0" quotePrefix="1" applyFont="1" applyFill="1" applyBorder="1" applyAlignment="1" applyProtection="1">
      <alignment horizontal="left" vertical="center" indent="1"/>
    </xf>
    <xf numFmtId="0" fontId="0" fillId="0" borderId="0" xfId="0" applyBorder="1" applyAlignment="1">
      <alignment horizontal="left" vertical="center" indent="1"/>
    </xf>
    <xf numFmtId="0" fontId="0" fillId="0" borderId="77" xfId="0" applyBorder="1" applyAlignment="1">
      <alignment vertical="center"/>
    </xf>
    <xf numFmtId="0" fontId="0" fillId="0" borderId="0" xfId="0" applyFill="1" applyBorder="1" applyAlignment="1" applyProtection="1">
      <alignment horizontal="left" vertical="center" indent="1"/>
    </xf>
    <xf numFmtId="0" fontId="0" fillId="0" borderId="0" xfId="0" applyFill="1" applyBorder="1" applyAlignment="1">
      <alignment vertical="center"/>
    </xf>
    <xf numFmtId="0" fontId="0" fillId="0" borderId="0" xfId="0" applyFill="1" applyBorder="1" applyAlignment="1">
      <alignment horizontal="left" vertical="center" indent="1"/>
    </xf>
    <xf numFmtId="0" fontId="1" fillId="0" borderId="0" xfId="0" applyFont="1" applyFill="1" applyBorder="1" applyAlignment="1" applyProtection="1">
      <alignment vertical="center"/>
    </xf>
    <xf numFmtId="0" fontId="0" fillId="0" borderId="9" xfId="0" applyFill="1" applyBorder="1" applyAlignment="1" applyProtection="1">
      <alignment vertical="center"/>
    </xf>
    <xf numFmtId="0" fontId="0" fillId="0" borderId="9" xfId="0" applyFill="1" applyBorder="1" applyAlignment="1">
      <alignment vertical="center"/>
    </xf>
    <xf numFmtId="0" fontId="0" fillId="0" borderId="9" xfId="0" applyFill="1" applyBorder="1" applyAlignment="1">
      <alignment horizontal="left" vertical="center" indent="2"/>
    </xf>
    <xf numFmtId="0" fontId="3" fillId="0" borderId="0" xfId="0" applyFont="1" applyFill="1" applyBorder="1" applyAlignment="1" applyProtection="1">
      <alignment horizontal="center"/>
    </xf>
    <xf numFmtId="41" fontId="10" fillId="0" borderId="78" xfId="0" applyNumberFormat="1" applyFont="1" applyBorder="1" applyAlignment="1" applyProtection="1">
      <alignment horizontal="center" vertical="center"/>
      <protection locked="0"/>
    </xf>
    <xf numFmtId="41" fontId="10" fillId="0" borderId="79" xfId="0" applyNumberFormat="1" applyFont="1" applyBorder="1" applyAlignment="1" applyProtection="1">
      <alignment horizontal="center" vertical="center"/>
      <protection locked="0"/>
    </xf>
    <xf numFmtId="41" fontId="10" fillId="0" borderId="80" xfId="0" applyNumberFormat="1" applyFont="1" applyBorder="1" applyAlignment="1" applyProtection="1">
      <alignment horizontal="center" vertical="center"/>
      <protection locked="0"/>
    </xf>
    <xf numFmtId="41" fontId="10" fillId="0" borderId="81" xfId="0" applyNumberFormat="1" applyFont="1" applyBorder="1" applyAlignment="1" applyProtection="1">
      <alignment horizontal="center" vertical="center"/>
      <protection locked="0"/>
    </xf>
    <xf numFmtId="166" fontId="12" fillId="0" borderId="16" xfId="0" applyNumberFormat="1" applyFont="1" applyFill="1" applyBorder="1" applyAlignment="1" applyProtection="1">
      <alignment horizontal="right" vertical="center"/>
    </xf>
    <xf numFmtId="0" fontId="0" fillId="0" borderId="82" xfId="0" applyFill="1" applyBorder="1" applyAlignment="1">
      <alignment horizontal="left" vertical="center" indent="1"/>
    </xf>
    <xf numFmtId="0" fontId="26" fillId="0" borderId="23" xfId="0" applyFont="1" applyFill="1" applyBorder="1" applyAlignment="1">
      <alignment horizontal="center" textRotation="90" wrapText="1"/>
    </xf>
    <xf numFmtId="0" fontId="26" fillId="0" borderId="83" xfId="0" applyFont="1" applyFill="1" applyBorder="1" applyAlignment="1">
      <alignment horizontal="center" textRotation="90" wrapText="1"/>
    </xf>
    <xf numFmtId="0" fontId="26" fillId="0" borderId="84" xfId="0" applyFont="1" applyFill="1" applyBorder="1" applyAlignment="1">
      <alignment horizontal="center" textRotation="90" wrapText="1"/>
    </xf>
    <xf numFmtId="0" fontId="27" fillId="0" borderId="85" xfId="0" applyFont="1" applyFill="1" applyBorder="1" applyAlignment="1" applyProtection="1">
      <alignment horizontal="center" wrapText="1"/>
    </xf>
    <xf numFmtId="0" fontId="27" fillId="0" borderId="84" xfId="0" applyFont="1" applyFill="1" applyBorder="1" applyAlignment="1" applyProtection="1">
      <alignment horizontal="center" wrapText="1"/>
    </xf>
    <xf numFmtId="0" fontId="26" fillId="0" borderId="23" xfId="0" applyFont="1" applyFill="1" applyBorder="1" applyAlignment="1" applyProtection="1">
      <alignment horizontal="center" wrapText="1"/>
    </xf>
    <xf numFmtId="0" fontId="26" fillId="0" borderId="84" xfId="0" applyFont="1" applyFill="1" applyBorder="1" applyAlignment="1" applyProtection="1">
      <alignment horizontal="center" wrapText="1"/>
    </xf>
    <xf numFmtId="0" fontId="29" fillId="0" borderId="46" xfId="0" applyFont="1" applyFill="1" applyBorder="1" applyAlignment="1" applyProtection="1">
      <alignment horizontal="center" wrapText="1"/>
    </xf>
    <xf numFmtId="0" fontId="4" fillId="0" borderId="55" xfId="0" applyFont="1" applyFill="1" applyBorder="1" applyAlignment="1">
      <alignment horizontal="left"/>
    </xf>
    <xf numFmtId="0" fontId="3" fillId="0" borderId="86" xfId="0" applyFont="1" applyFill="1" applyBorder="1" applyAlignment="1">
      <alignment horizontal="center"/>
    </xf>
    <xf numFmtId="0" fontId="4" fillId="0" borderId="0" xfId="0" applyFont="1" applyFill="1" applyBorder="1" applyAlignment="1" applyProtection="1">
      <alignment horizontal="right"/>
      <protection locked="0"/>
    </xf>
    <xf numFmtId="0" fontId="3" fillId="0" borderId="0" xfId="0" applyFont="1" applyFill="1" applyBorder="1" applyAlignment="1" applyProtection="1">
      <alignment horizontal="center"/>
      <protection locked="0"/>
    </xf>
    <xf numFmtId="0" fontId="3" fillId="0" borderId="87" xfId="0" applyFont="1" applyFill="1" applyBorder="1" applyAlignment="1" applyProtection="1">
      <alignment horizontal="center"/>
    </xf>
    <xf numFmtId="0" fontId="4" fillId="0" borderId="0" xfId="0" quotePrefix="1" applyFont="1" applyBorder="1" applyAlignment="1">
      <alignment horizontal="left"/>
    </xf>
    <xf numFmtId="0" fontId="3" fillId="0" borderId="0" xfId="0" applyFont="1" applyBorder="1" applyAlignment="1">
      <alignment horizontal="center"/>
    </xf>
    <xf numFmtId="0" fontId="3" fillId="0" borderId="55" xfId="0" applyFont="1" applyBorder="1" applyAlignment="1">
      <alignment horizontal="center"/>
    </xf>
    <xf numFmtId="0" fontId="10" fillId="0" borderId="88" xfId="0" applyFont="1" applyFill="1" applyBorder="1" applyAlignment="1" applyProtection="1">
      <alignment horizontal="left" indent="1"/>
      <protection locked="0"/>
    </xf>
    <xf numFmtId="0" fontId="10" fillId="0" borderId="11" xfId="0" applyFont="1" applyFill="1" applyBorder="1" applyAlignment="1" applyProtection="1">
      <alignment horizontal="center"/>
      <protection locked="0"/>
    </xf>
    <xf numFmtId="42" fontId="10" fillId="0" borderId="89" xfId="2" applyNumberFormat="1" applyFont="1" applyFill="1" applyBorder="1" applyAlignment="1" applyProtection="1">
      <alignment horizontal="left"/>
      <protection locked="0"/>
    </xf>
    <xf numFmtId="42" fontId="10" fillId="0" borderId="90" xfId="2" applyNumberFormat="1" applyFont="1" applyFill="1" applyBorder="1" applyAlignment="1" applyProtection="1">
      <alignment horizontal="left"/>
      <protection locked="0"/>
    </xf>
    <xf numFmtId="42" fontId="10" fillId="0" borderId="91" xfId="2" applyNumberFormat="1" applyFont="1" applyFill="1" applyBorder="1" applyAlignment="1" applyProtection="1">
      <alignment horizontal="left"/>
      <protection locked="0"/>
    </xf>
    <xf numFmtId="42" fontId="3" fillId="0" borderId="92" xfId="2" applyNumberFormat="1" applyFont="1" applyFill="1" applyBorder="1" applyAlignment="1">
      <alignment horizontal="left"/>
    </xf>
    <xf numFmtId="0" fontId="10" fillId="0" borderId="93" xfId="0" applyFont="1" applyFill="1" applyBorder="1" applyAlignment="1" applyProtection="1">
      <alignment horizontal="left" indent="1"/>
      <protection locked="0"/>
    </xf>
    <xf numFmtId="0" fontId="10" fillId="0" borderId="94" xfId="0" applyFont="1" applyFill="1" applyBorder="1" applyAlignment="1" applyProtection="1">
      <alignment horizontal="center"/>
      <protection locked="0"/>
    </xf>
    <xf numFmtId="42" fontId="10" fillId="0" borderId="95" xfId="2" applyNumberFormat="1" applyFont="1" applyFill="1" applyBorder="1" applyAlignment="1" applyProtection="1">
      <alignment horizontal="left"/>
      <protection locked="0"/>
    </xf>
    <xf numFmtId="42" fontId="10" fillId="0" borderId="96" xfId="2" applyNumberFormat="1" applyFont="1" applyFill="1" applyBorder="1" applyAlignment="1" applyProtection="1">
      <alignment horizontal="left"/>
      <protection locked="0"/>
    </xf>
    <xf numFmtId="42" fontId="10" fillId="0" borderId="97" xfId="2" applyNumberFormat="1" applyFont="1" applyFill="1" applyBorder="1" applyAlignment="1" applyProtection="1">
      <alignment horizontal="left"/>
      <protection locked="0"/>
    </xf>
    <xf numFmtId="0" fontId="10" fillId="0" borderId="98" xfId="0" applyFont="1" applyFill="1" applyBorder="1" applyAlignment="1" applyProtection="1">
      <alignment horizontal="left" indent="1"/>
      <protection locked="0"/>
    </xf>
    <xf numFmtId="0" fontId="10" fillId="0" borderId="12" xfId="0" applyFont="1" applyFill="1" applyBorder="1" applyAlignment="1" applyProtection="1">
      <alignment horizontal="center"/>
      <protection locked="0"/>
    </xf>
    <xf numFmtId="42" fontId="11" fillId="0" borderId="99" xfId="2" applyNumberFormat="1" applyFont="1" applyFill="1" applyBorder="1" applyAlignment="1" applyProtection="1">
      <alignment horizontal="left"/>
      <protection locked="0"/>
    </xf>
    <xf numFmtId="42" fontId="11" fillId="0" borderId="100" xfId="2" applyNumberFormat="1" applyFont="1" applyFill="1" applyBorder="1" applyAlignment="1" applyProtection="1">
      <alignment horizontal="left"/>
      <protection locked="0"/>
    </xf>
    <xf numFmtId="42" fontId="11" fillId="0" borderId="101" xfId="2" applyNumberFormat="1" applyFont="1" applyFill="1" applyBorder="1" applyAlignment="1" applyProtection="1">
      <alignment horizontal="left"/>
      <protection locked="0"/>
    </xf>
    <xf numFmtId="42" fontId="5" fillId="0" borderId="92" xfId="2" applyNumberFormat="1" applyFont="1" applyFill="1" applyBorder="1" applyAlignment="1">
      <alignment horizontal="left"/>
    </xf>
    <xf numFmtId="0" fontId="12" fillId="0" borderId="0" xfId="0" applyFont="1" applyFill="1" applyBorder="1" applyAlignment="1">
      <alignment horizontal="left" indent="1"/>
    </xf>
    <xf numFmtId="0" fontId="3" fillId="0" borderId="0" xfId="0" quotePrefix="1" applyFont="1" applyFill="1" applyBorder="1" applyAlignment="1">
      <alignment horizontal="center"/>
    </xf>
    <xf numFmtId="42" fontId="3" fillId="0" borderId="0" xfId="2" applyNumberFormat="1" applyFont="1" applyFill="1" applyBorder="1" applyAlignment="1">
      <alignment horizontal="left"/>
    </xf>
    <xf numFmtId="0" fontId="3" fillId="0" borderId="0" xfId="0" quotePrefix="1" applyFont="1" applyFill="1" applyBorder="1" applyAlignment="1">
      <alignment horizontal="left"/>
    </xf>
    <xf numFmtId="0" fontId="30" fillId="0" borderId="0" xfId="0" applyFont="1" applyAlignment="1">
      <alignment horizontal="center"/>
    </xf>
    <xf numFmtId="41" fontId="13" fillId="0" borderId="0" xfId="2" applyNumberFormat="1" applyFont="1" applyFill="1" applyBorder="1" applyAlignment="1">
      <alignment horizontal="left"/>
    </xf>
    <xf numFmtId="0" fontId="12" fillId="0" borderId="0" xfId="0" quotePrefix="1" applyFont="1" applyFill="1" applyBorder="1" applyAlignment="1">
      <alignment horizontal="left"/>
    </xf>
    <xf numFmtId="42" fontId="10" fillId="0" borderId="94" xfId="2" applyNumberFormat="1" applyFont="1" applyFill="1" applyBorder="1" applyAlignment="1" applyProtection="1">
      <alignment horizontal="left"/>
      <protection locked="0"/>
    </xf>
    <xf numFmtId="42" fontId="10" fillId="0" borderId="102" xfId="2" applyNumberFormat="1" applyFont="1" applyFill="1" applyBorder="1" applyAlignment="1" applyProtection="1">
      <alignment horizontal="left"/>
      <protection locked="0"/>
    </xf>
    <xf numFmtId="42" fontId="11" fillId="0" borderId="103" xfId="2" applyNumberFormat="1" applyFont="1" applyFill="1" applyBorder="1" applyAlignment="1" applyProtection="1">
      <alignment horizontal="left"/>
      <protection locked="0"/>
    </xf>
    <xf numFmtId="0" fontId="3" fillId="0" borderId="0" xfId="0" applyFont="1" applyFill="1" applyBorder="1" applyAlignment="1">
      <alignment horizontal="center"/>
    </xf>
    <xf numFmtId="0" fontId="12" fillId="0" borderId="0" xfId="0" applyFont="1" applyFill="1" applyBorder="1"/>
    <xf numFmtId="165" fontId="14" fillId="0" borderId="0" xfId="2" applyNumberFormat="1" applyFont="1" applyFill="1" applyBorder="1" applyAlignment="1">
      <alignment horizontal="left"/>
    </xf>
    <xf numFmtId="0" fontId="12" fillId="0" borderId="0" xfId="0" applyFont="1" applyFill="1" applyBorder="1" applyAlignment="1">
      <alignment horizontal="left"/>
    </xf>
    <xf numFmtId="0" fontId="25" fillId="0" borderId="0" xfId="0" quotePrefix="1" applyFont="1" applyFill="1" applyBorder="1" applyAlignment="1">
      <alignment horizontal="center"/>
    </xf>
    <xf numFmtId="42" fontId="6" fillId="0" borderId="0" xfId="2" applyNumberFormat="1" applyFont="1" applyFill="1" applyBorder="1" applyAlignment="1">
      <alignment horizontal="left"/>
    </xf>
    <xf numFmtId="0" fontId="25" fillId="0" borderId="9" xfId="0" quotePrefix="1" applyFont="1" applyFill="1" applyBorder="1" applyAlignment="1">
      <alignment horizontal="left"/>
    </xf>
    <xf numFmtId="0" fontId="25" fillId="0" borderId="9" xfId="0" quotePrefix="1" applyFont="1" applyFill="1" applyBorder="1" applyAlignment="1">
      <alignment horizontal="center"/>
    </xf>
    <xf numFmtId="41" fontId="13" fillId="0" borderId="9" xfId="2" applyNumberFormat="1" applyFont="1" applyFill="1" applyBorder="1" applyAlignment="1">
      <alignment horizontal="left"/>
    </xf>
    <xf numFmtId="0" fontId="25" fillId="0" borderId="0" xfId="0" quotePrefix="1" applyFont="1" applyFill="1" applyBorder="1" applyAlignment="1">
      <alignment horizontal="left"/>
    </xf>
    <xf numFmtId="164" fontId="3" fillId="0" borderId="0" xfId="2" applyNumberFormat="1" applyFont="1" applyFill="1" applyBorder="1" applyAlignment="1">
      <alignment horizontal="left"/>
    </xf>
    <xf numFmtId="0" fontId="15" fillId="0" borderId="0" xfId="0" quotePrefix="1" applyFont="1" applyFill="1" applyBorder="1" applyAlignment="1">
      <alignment horizontal="left" indent="1"/>
    </xf>
    <xf numFmtId="42" fontId="10" fillId="0" borderId="104" xfId="2" applyNumberFormat="1" applyFont="1" applyFill="1" applyBorder="1" applyAlignment="1" applyProtection="1">
      <alignment horizontal="left"/>
      <protection locked="0"/>
    </xf>
    <xf numFmtId="42" fontId="3" fillId="0" borderId="105" xfId="2" applyNumberFormat="1" applyFont="1" applyFill="1" applyBorder="1" applyAlignment="1">
      <alignment horizontal="left"/>
    </xf>
    <xf numFmtId="0" fontId="10" fillId="0" borderId="106" xfId="0" applyFont="1" applyFill="1" applyBorder="1" applyAlignment="1" applyProtection="1">
      <alignment horizontal="left" indent="1"/>
      <protection locked="0"/>
    </xf>
    <xf numFmtId="42" fontId="10" fillId="0" borderId="108" xfId="2" applyNumberFormat="1" applyFont="1" applyFill="1" applyBorder="1" applyAlignment="1" applyProtection="1">
      <alignment horizontal="left"/>
      <protection locked="0"/>
    </xf>
    <xf numFmtId="42" fontId="10" fillId="0" borderId="109" xfId="2" applyNumberFormat="1" applyFont="1" applyFill="1" applyBorder="1" applyAlignment="1" applyProtection="1">
      <alignment horizontal="left"/>
      <protection locked="0"/>
    </xf>
    <xf numFmtId="42" fontId="10" fillId="0" borderId="110" xfId="2" applyNumberFormat="1" applyFont="1" applyFill="1" applyBorder="1" applyAlignment="1" applyProtection="1">
      <alignment horizontal="left"/>
      <protection locked="0"/>
    </xf>
    <xf numFmtId="42" fontId="5" fillId="0" borderId="105" xfId="2" applyNumberFormat="1" applyFont="1" applyFill="1" applyBorder="1" applyAlignment="1">
      <alignment horizontal="left"/>
    </xf>
    <xf numFmtId="0" fontId="15" fillId="0" borderId="0" xfId="0" applyFont="1" applyFill="1" applyBorder="1" applyAlignment="1">
      <alignment horizontal="left" indent="1"/>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42" fontId="10" fillId="0" borderId="111" xfId="2" applyNumberFormat="1" applyFont="1" applyFill="1" applyBorder="1" applyAlignment="1" applyProtection="1">
      <alignment horizontal="left"/>
      <protection locked="0"/>
    </xf>
    <xf numFmtId="42" fontId="10" fillId="0" borderId="112" xfId="2" applyNumberFormat="1" applyFont="1" applyFill="1" applyBorder="1" applyAlignment="1" applyProtection="1">
      <alignment horizontal="left"/>
      <protection locked="0"/>
    </xf>
    <xf numFmtId="42" fontId="11" fillId="0" borderId="113" xfId="2" applyNumberFormat="1" applyFont="1" applyFill="1" applyBorder="1" applyAlignment="1" applyProtection="1">
      <alignment horizontal="left"/>
      <protection locked="0"/>
    </xf>
    <xf numFmtId="0" fontId="12" fillId="0" borderId="0" xfId="0" quotePrefix="1" applyFont="1" applyFill="1" applyBorder="1" applyAlignment="1">
      <alignment horizontal="left" indent="1"/>
    </xf>
    <xf numFmtId="0" fontId="25" fillId="0" borderId="0" xfId="0" applyFont="1" applyFill="1" applyBorder="1" applyAlignment="1">
      <alignment horizontal="center"/>
    </xf>
    <xf numFmtId="0" fontId="3" fillId="0" borderId="9" xfId="0" applyFont="1" applyFill="1" applyBorder="1" applyAlignment="1">
      <alignment horizontal="center"/>
    </xf>
    <xf numFmtId="0" fontId="3" fillId="0" borderId="0" xfId="0" applyFont="1" applyAlignment="1">
      <alignment horizontal="center"/>
    </xf>
    <xf numFmtId="164" fontId="3" fillId="0" borderId="0" xfId="2" applyNumberFormat="1" applyFont="1" applyAlignment="1">
      <alignment horizontal="left"/>
    </xf>
    <xf numFmtId="0" fontId="4" fillId="0" borderId="0" xfId="0" applyFont="1" applyAlignment="1">
      <alignment horizontal="right"/>
    </xf>
    <xf numFmtId="164" fontId="3" fillId="0" borderId="0" xfId="2" applyNumberFormat="1" applyFont="1" applyAlignment="1" applyProtection="1">
      <alignment horizontal="left"/>
      <protection hidden="1"/>
    </xf>
    <xf numFmtId="0" fontId="30" fillId="0" borderId="0" xfId="0" applyFont="1"/>
    <xf numFmtId="164" fontId="30" fillId="0" borderId="0" xfId="2" applyNumberFormat="1" applyFont="1" applyAlignment="1">
      <alignment horizontal="left"/>
    </xf>
    <xf numFmtId="164" fontId="3" fillId="0" borderId="0" xfId="2" applyNumberFormat="1" applyFont="1" applyFill="1" applyBorder="1" applyAlignment="1">
      <alignment horizontal="center"/>
    </xf>
    <xf numFmtId="0" fontId="10" fillId="0" borderId="12" xfId="0" applyFont="1" applyFill="1" applyBorder="1" applyAlignment="1" applyProtection="1">
      <alignment horizontal="left" indent="1"/>
      <protection locked="0"/>
    </xf>
    <xf numFmtId="164" fontId="31" fillId="0" borderId="0" xfId="2" applyNumberFormat="1" applyFont="1" applyAlignment="1">
      <alignment horizontal="left"/>
    </xf>
    <xf numFmtId="41" fontId="12" fillId="0" borderId="117" xfId="0" applyNumberFormat="1" applyFont="1" applyFill="1" applyBorder="1" applyAlignment="1" applyProtection="1">
      <alignment horizontal="center"/>
    </xf>
    <xf numFmtId="0" fontId="10" fillId="2" borderId="118" xfId="0" applyFont="1" applyFill="1" applyBorder="1" applyAlignment="1" applyProtection="1">
      <alignment horizontal="center"/>
      <protection locked="0"/>
    </xf>
    <xf numFmtId="42" fontId="10" fillId="2" borderId="119" xfId="2" applyNumberFormat="1" applyFont="1" applyFill="1" applyBorder="1" applyAlignment="1" applyProtection="1">
      <alignment horizontal="left"/>
      <protection locked="0"/>
    </xf>
    <xf numFmtId="0" fontId="10" fillId="2" borderId="120" xfId="0" applyFont="1" applyFill="1" applyBorder="1" applyAlignment="1" applyProtection="1">
      <alignment horizontal="center"/>
      <protection locked="0"/>
    </xf>
    <xf numFmtId="42" fontId="10" fillId="0" borderId="11" xfId="2" applyNumberFormat="1" applyFont="1" applyFill="1" applyBorder="1" applyAlignment="1" applyProtection="1">
      <alignment horizontal="left"/>
      <protection locked="0"/>
    </xf>
    <xf numFmtId="42" fontId="11" fillId="0" borderId="12" xfId="2" applyNumberFormat="1" applyFont="1" applyFill="1" applyBorder="1" applyAlignment="1" applyProtection="1">
      <alignment horizontal="left"/>
      <protection locked="0"/>
    </xf>
    <xf numFmtId="9" fontId="3" fillId="0" borderId="121" xfId="4" applyFont="1" applyBorder="1" applyAlignment="1">
      <alignment horizontal="center"/>
    </xf>
    <xf numFmtId="41" fontId="5" fillId="0" borderId="0" xfId="0" applyNumberFormat="1" applyFont="1" applyFill="1" applyBorder="1"/>
    <xf numFmtId="41" fontId="3" fillId="0" borderId="9" xfId="0" applyNumberFormat="1" applyFont="1" applyFill="1" applyBorder="1"/>
    <xf numFmtId="41" fontId="3" fillId="0" borderId="10" xfId="0" applyNumberFormat="1" applyFont="1" applyFill="1" applyBorder="1"/>
    <xf numFmtId="41" fontId="5" fillId="0" borderId="0" xfId="0" applyNumberFormat="1" applyFont="1" applyFill="1" applyBorder="1" applyProtection="1"/>
    <xf numFmtId="42" fontId="5" fillId="0" borderId="4" xfId="0" applyNumberFormat="1" applyFont="1" applyFill="1" applyBorder="1" applyProtection="1"/>
    <xf numFmtId="41" fontId="10" fillId="0" borderId="122" xfId="0" applyNumberFormat="1" applyFont="1" applyBorder="1" applyProtection="1">
      <protection locked="0"/>
    </xf>
    <xf numFmtId="41" fontId="10" fillId="0" borderId="123" xfId="0" applyNumberFormat="1" applyFont="1" applyBorder="1" applyProtection="1">
      <protection locked="0"/>
    </xf>
    <xf numFmtId="0" fontId="0" fillId="0" borderId="0" xfId="0" applyAlignment="1">
      <alignment horizontal="right"/>
    </xf>
    <xf numFmtId="9" fontId="3" fillId="0" borderId="55" xfId="4" applyFont="1" applyFill="1" applyBorder="1" applyAlignment="1" applyProtection="1"/>
    <xf numFmtId="0" fontId="0" fillId="0" borderId="0" xfId="0" applyAlignment="1">
      <alignment horizontal="left" indent="4"/>
    </xf>
    <xf numFmtId="0" fontId="0" fillId="0" borderId="0" xfId="0" applyFill="1" applyBorder="1" applyAlignment="1">
      <alignment horizontal="right"/>
    </xf>
    <xf numFmtId="0" fontId="16" fillId="0" borderId="0" xfId="0" applyFont="1" applyFill="1" applyBorder="1" applyAlignment="1">
      <alignment horizontal="left"/>
    </xf>
    <xf numFmtId="0" fontId="16" fillId="0" borderId="0" xfId="0" applyFont="1" applyFill="1" applyBorder="1" applyAlignment="1"/>
    <xf numFmtId="0" fontId="4" fillId="0" borderId="0" xfId="0" applyFont="1" applyFill="1" applyBorder="1" applyAlignment="1">
      <alignment horizontal="left"/>
    </xf>
    <xf numFmtId="0" fontId="13" fillId="0" borderId="0" xfId="0" applyFont="1" applyBorder="1" applyAlignment="1">
      <alignment horizontal="left" vertical="top" wrapText="1"/>
    </xf>
    <xf numFmtId="0" fontId="27" fillId="0" borderId="0" xfId="0" applyFont="1" applyBorder="1" applyAlignment="1"/>
    <xf numFmtId="0" fontId="32" fillId="0" borderId="0" xfId="0" applyFont="1" applyBorder="1" applyAlignment="1">
      <alignment horizontal="right"/>
    </xf>
    <xf numFmtId="0" fontId="33" fillId="0" borderId="6" xfId="3" applyBorder="1" applyAlignment="1"/>
    <xf numFmtId="0" fontId="33" fillId="0" borderId="0" xfId="3" applyBorder="1" applyAlignment="1"/>
    <xf numFmtId="0" fontId="0" fillId="0" borderId="0" xfId="0" applyBorder="1" applyAlignment="1">
      <alignment horizontal="right"/>
    </xf>
    <xf numFmtId="0" fontId="0" fillId="0" borderId="6" xfId="0" applyBorder="1" applyAlignment="1"/>
    <xf numFmtId="0" fontId="10" fillId="0" borderId="124" xfId="4" applyNumberFormat="1" applyFont="1" applyFill="1" applyBorder="1" applyAlignment="1" applyProtection="1">
      <alignment horizontal="center" vertical="center" wrapText="1"/>
      <protection locked="0"/>
    </xf>
    <xf numFmtId="0" fontId="10" fillId="0" borderId="125" xfId="4" applyNumberFormat="1" applyFont="1" applyFill="1" applyBorder="1" applyAlignment="1" applyProtection="1">
      <alignment horizontal="center" vertical="center" wrapText="1"/>
      <protection locked="0"/>
    </xf>
    <xf numFmtId="0" fontId="10" fillId="0" borderId="126" xfId="4" applyNumberFormat="1" applyFont="1" applyFill="1" applyBorder="1" applyAlignment="1" applyProtection="1">
      <alignment horizontal="center" vertical="center" wrapText="1"/>
      <protection locked="0"/>
    </xf>
    <xf numFmtId="0" fontId="10" fillId="0" borderId="127" xfId="4" applyNumberFormat="1" applyFont="1" applyFill="1" applyBorder="1" applyAlignment="1" applyProtection="1">
      <alignment horizontal="center" vertical="center" wrapText="1"/>
      <protection locked="0"/>
    </xf>
    <xf numFmtId="0" fontId="10" fillId="0" borderId="128" xfId="4" applyNumberFormat="1" applyFont="1" applyFill="1" applyBorder="1" applyAlignment="1" applyProtection="1">
      <alignment horizontal="center" vertical="center" wrapText="1"/>
      <protection locked="0"/>
    </xf>
    <xf numFmtId="0" fontId="10" fillId="0" borderId="129" xfId="0" applyNumberFormat="1" applyFont="1" applyFill="1" applyBorder="1" applyAlignment="1" applyProtection="1">
      <alignment horizontal="center" vertical="center" wrapText="1"/>
      <protection locked="0"/>
    </xf>
    <xf numFmtId="0" fontId="10" fillId="0" borderId="78" xfId="0" applyNumberFormat="1" applyFont="1" applyFill="1" applyBorder="1" applyAlignment="1" applyProtection="1">
      <alignment horizontal="center" vertical="center" wrapText="1"/>
      <protection locked="0"/>
    </xf>
    <xf numFmtId="0" fontId="10" fillId="0" borderId="79" xfId="0" applyNumberFormat="1" applyFont="1" applyFill="1" applyBorder="1" applyAlignment="1" applyProtection="1">
      <alignment horizontal="center" vertical="center" wrapText="1"/>
      <protection locked="0"/>
    </xf>
    <xf numFmtId="0" fontId="10" fillId="0" borderId="80" xfId="0" applyNumberFormat="1" applyFont="1" applyFill="1" applyBorder="1" applyAlignment="1" applyProtection="1">
      <alignment horizontal="center" vertical="center" wrapText="1"/>
      <protection locked="0"/>
    </xf>
    <xf numFmtId="0" fontId="10" fillId="0" borderId="81" xfId="0" applyNumberFormat="1" applyFont="1" applyFill="1" applyBorder="1" applyAlignment="1" applyProtection="1">
      <alignment horizontal="center" vertical="center" wrapText="1"/>
      <protection locked="0"/>
    </xf>
    <xf numFmtId="9" fontId="4" fillId="0" borderId="130" xfId="4" applyFont="1" applyBorder="1" applyAlignment="1">
      <alignment horizontal="center"/>
    </xf>
    <xf numFmtId="9" fontId="4" fillId="0" borderId="131" xfId="4" applyFont="1" applyBorder="1" applyAlignment="1">
      <alignment horizontal="center"/>
    </xf>
    <xf numFmtId="0" fontId="32" fillId="0" borderId="0" xfId="0" applyFont="1" applyFill="1" applyBorder="1" applyAlignment="1">
      <alignment horizontal="right"/>
    </xf>
    <xf numFmtId="42" fontId="10" fillId="0" borderId="94" xfId="2" applyNumberFormat="1" applyFont="1" applyFill="1" applyBorder="1" applyProtection="1">
      <protection locked="0"/>
    </xf>
    <xf numFmtId="42" fontId="15" fillId="0" borderId="0" xfId="2" applyNumberFormat="1" applyFont="1" applyFill="1" applyBorder="1" applyAlignment="1" applyProtection="1"/>
    <xf numFmtId="42" fontId="0" fillId="0" borderId="0" xfId="2" applyNumberFormat="1" applyFont="1" applyFill="1" applyBorder="1" applyProtection="1"/>
    <xf numFmtId="42" fontId="10" fillId="0" borderId="58" xfId="2" applyNumberFormat="1" applyFont="1" applyFill="1" applyBorder="1" applyAlignment="1" applyProtection="1">
      <protection locked="0"/>
    </xf>
    <xf numFmtId="41" fontId="14" fillId="0" borderId="0" xfId="2" applyNumberFormat="1" applyFont="1" applyFill="1" applyBorder="1" applyAlignment="1" applyProtection="1"/>
    <xf numFmtId="42" fontId="6" fillId="0" borderId="0" xfId="0" applyNumberFormat="1" applyFont="1" applyFill="1" applyBorder="1" applyProtection="1"/>
    <xf numFmtId="42" fontId="3" fillId="0" borderId="0" xfId="0" applyNumberFormat="1" applyFont="1" applyFill="1" applyBorder="1" applyProtection="1"/>
    <xf numFmtId="42" fontId="6" fillId="0" borderId="0" xfId="2" applyNumberFormat="1" applyFont="1" applyFill="1" applyBorder="1" applyProtection="1"/>
    <xf numFmtId="42" fontId="15" fillId="0" borderId="0" xfId="2" applyNumberFormat="1" applyFont="1" applyFill="1" applyBorder="1" applyProtection="1"/>
    <xf numFmtId="42" fontId="0" fillId="0" borderId="132" xfId="2" applyNumberFormat="1" applyFont="1" applyFill="1" applyBorder="1" applyProtection="1"/>
    <xf numFmtId="42" fontId="15" fillId="0" borderId="133" xfId="2" applyNumberFormat="1" applyFont="1" applyFill="1" applyBorder="1" applyProtection="1"/>
    <xf numFmtId="42" fontId="15" fillId="0" borderId="134" xfId="2" applyNumberFormat="1" applyFont="1" applyFill="1" applyBorder="1" applyProtection="1"/>
    <xf numFmtId="42" fontId="0" fillId="0" borderId="135" xfId="2" applyNumberFormat="1" applyFont="1" applyFill="1" applyBorder="1" applyProtection="1"/>
    <xf numFmtId="42" fontId="15" fillId="0" borderId="136" xfId="2" applyNumberFormat="1" applyFont="1" applyFill="1" applyBorder="1" applyProtection="1"/>
    <xf numFmtId="42" fontId="0" fillId="0" borderId="50" xfId="2" applyNumberFormat="1" applyFont="1" applyFill="1" applyBorder="1" applyProtection="1"/>
    <xf numFmtId="42" fontId="15" fillId="0" borderId="137" xfId="2" applyNumberFormat="1" applyFont="1" applyFill="1" applyBorder="1" applyProtection="1"/>
    <xf numFmtId="42" fontId="5" fillId="0" borderId="138" xfId="2" applyNumberFormat="1" applyFont="1" applyFill="1" applyBorder="1" applyProtection="1"/>
    <xf numFmtId="42" fontId="15" fillId="0" borderId="139" xfId="2" applyNumberFormat="1" applyFont="1" applyFill="1" applyBorder="1" applyProtection="1"/>
    <xf numFmtId="41" fontId="10" fillId="0" borderId="140" xfId="0" applyNumberFormat="1" applyFont="1" applyBorder="1" applyAlignment="1" applyProtection="1">
      <alignment horizontal="center" vertical="center"/>
      <protection locked="0"/>
    </xf>
    <xf numFmtId="0" fontId="3" fillId="0" borderId="46" xfId="0" applyFont="1" applyBorder="1" applyAlignment="1">
      <alignment wrapText="1"/>
    </xf>
    <xf numFmtId="0" fontId="2" fillId="0" borderId="46" xfId="0" applyFont="1" applyBorder="1" applyAlignment="1">
      <alignment wrapText="1"/>
    </xf>
    <xf numFmtId="0" fontId="2" fillId="0" borderId="85" xfId="0" applyFont="1" applyBorder="1" applyAlignment="1" applyProtection="1">
      <alignment horizontal="center"/>
    </xf>
    <xf numFmtId="0" fontId="0" fillId="0" borderId="85" xfId="0" applyBorder="1" applyAlignment="1" applyProtection="1">
      <alignment horizontal="center"/>
    </xf>
    <xf numFmtId="168" fontId="0" fillId="0" borderId="0" xfId="0" applyNumberFormat="1"/>
    <xf numFmtId="168" fontId="0" fillId="0" borderId="4" xfId="0" applyNumberFormat="1" applyBorder="1"/>
    <xf numFmtId="168" fontId="16" fillId="0" borderId="0" xfId="0" applyNumberFormat="1" applyFont="1" applyFill="1" applyBorder="1" applyAlignment="1"/>
    <xf numFmtId="168" fontId="16" fillId="0" borderId="0" xfId="0" applyNumberFormat="1" applyFont="1" applyFill="1" applyBorder="1" applyAlignment="1">
      <alignment horizontal="left"/>
    </xf>
    <xf numFmtId="168" fontId="33" fillId="0" borderId="0" xfId="3" applyNumberFormat="1" applyBorder="1" applyAlignment="1"/>
    <xf numFmtId="168" fontId="0" fillId="0" borderId="0" xfId="0" applyNumberFormat="1" applyBorder="1" applyAlignment="1"/>
    <xf numFmtId="168" fontId="0" fillId="0" borderId="9" xfId="0" applyNumberFormat="1" applyBorder="1" applyAlignment="1"/>
    <xf numFmtId="0" fontId="0" fillId="0" borderId="141" xfId="0" pivotButton="1" applyBorder="1"/>
    <xf numFmtId="0" fontId="0" fillId="0" borderId="142" xfId="0" applyBorder="1"/>
    <xf numFmtId="0" fontId="0" fillId="0" borderId="143" xfId="0" applyBorder="1"/>
    <xf numFmtId="0" fontId="0" fillId="0" borderId="144" xfId="0" pivotButton="1" applyBorder="1"/>
    <xf numFmtId="0" fontId="0" fillId="0" borderId="145" xfId="0" pivotButton="1" applyBorder="1"/>
    <xf numFmtId="168" fontId="16" fillId="0" borderId="180" xfId="1" quotePrefix="1" applyNumberFormat="1" applyFont="1" applyFill="1" applyBorder="1" applyAlignment="1">
      <alignment horizontal="left" vertical="center"/>
    </xf>
    <xf numFmtId="41" fontId="10" fillId="0" borderId="185" xfId="0" applyNumberFormat="1" applyFont="1" applyBorder="1" applyProtection="1">
      <protection locked="0"/>
    </xf>
    <xf numFmtId="41" fontId="10" fillId="0" borderId="58" xfId="0" applyNumberFormat="1" applyFont="1" applyBorder="1" applyProtection="1">
      <protection locked="0"/>
    </xf>
    <xf numFmtId="41" fontId="10" fillId="0" borderId="186" xfId="0" applyNumberFormat="1" applyFont="1" applyBorder="1" applyProtection="1">
      <protection locked="0"/>
    </xf>
    <xf numFmtId="41" fontId="10" fillId="0" borderId="67" xfId="0" applyNumberFormat="1" applyFont="1" applyBorder="1" applyProtection="1">
      <protection locked="0"/>
    </xf>
    <xf numFmtId="41" fontId="10" fillId="0" borderId="68" xfId="0" applyNumberFormat="1" applyFont="1" applyBorder="1" applyProtection="1">
      <protection locked="0"/>
    </xf>
    <xf numFmtId="41" fontId="10" fillId="0" borderId="69" xfId="0" applyNumberFormat="1" applyFont="1" applyBorder="1" applyProtection="1">
      <protection locked="0"/>
    </xf>
    <xf numFmtId="41" fontId="10" fillId="0" borderId="70" xfId="0" applyNumberFormat="1" applyFont="1" applyBorder="1" applyProtection="1">
      <protection locked="0"/>
    </xf>
    <xf numFmtId="41" fontId="10" fillId="0" borderId="75" xfId="0" applyNumberFormat="1" applyFont="1" applyBorder="1" applyProtection="1">
      <protection locked="0"/>
    </xf>
    <xf numFmtId="41" fontId="10" fillId="0" borderId="76" xfId="0" applyNumberFormat="1" applyFont="1" applyBorder="1" applyProtection="1">
      <protection locked="0"/>
    </xf>
    <xf numFmtId="0" fontId="8" fillId="0" borderId="4" xfId="0" applyFont="1" applyBorder="1" applyAlignment="1">
      <alignment horizontal="center"/>
    </xf>
    <xf numFmtId="0" fontId="28" fillId="0" borderId="0" xfId="0" applyFont="1" applyBorder="1" applyAlignment="1" applyProtection="1">
      <alignment horizontal="left" vertical="top" wrapText="1"/>
      <protection locked="0"/>
    </xf>
    <xf numFmtId="0" fontId="2" fillId="0" borderId="0" xfId="0" applyFont="1"/>
    <xf numFmtId="0" fontId="2" fillId="0" borderId="0" xfId="0" applyFont="1" applyAlignment="1">
      <alignment horizontal="right"/>
    </xf>
    <xf numFmtId="0" fontId="0" fillId="0" borderId="141" xfId="0" applyBorder="1"/>
    <xf numFmtId="0" fontId="0" fillId="0" borderId="187" xfId="0" applyBorder="1"/>
    <xf numFmtId="0" fontId="0" fillId="0" borderId="189" xfId="0" applyBorder="1"/>
    <xf numFmtId="0" fontId="0" fillId="0" borderId="145" xfId="0" applyBorder="1"/>
    <xf numFmtId="0" fontId="0" fillId="0" borderId="191" xfId="0" applyBorder="1"/>
    <xf numFmtId="0" fontId="0" fillId="0" borderId="192" xfId="0" applyBorder="1"/>
    <xf numFmtId="168" fontId="0" fillId="0" borderId="142" xfId="0" applyNumberFormat="1" applyBorder="1"/>
    <xf numFmtId="168" fontId="0" fillId="0" borderId="188" xfId="0" applyNumberFormat="1" applyBorder="1"/>
    <xf numFmtId="168" fontId="0" fillId="0" borderId="190" xfId="0" applyNumberFormat="1" applyBorder="1"/>
    <xf numFmtId="0" fontId="2" fillId="0" borderId="0" xfId="7"/>
    <xf numFmtId="0" fontId="2" fillId="0" borderId="0" xfId="7" applyFill="1" applyBorder="1" applyAlignment="1">
      <alignment horizontal="left"/>
    </xf>
    <xf numFmtId="38" fontId="2" fillId="0" borderId="0" xfId="7" applyNumberFormat="1" applyBorder="1" applyAlignment="1">
      <alignment horizontal="right"/>
    </xf>
    <xf numFmtId="0" fontId="1" fillId="0" borderId="55" xfId="7" applyFont="1" applyBorder="1" applyAlignment="1">
      <alignment horizontal="center"/>
    </xf>
    <xf numFmtId="0" fontId="1" fillId="0" borderId="0" xfId="7" applyFont="1" applyBorder="1" applyAlignment="1">
      <alignment horizontal="center"/>
    </xf>
    <xf numFmtId="169" fontId="2" fillId="0" borderId="0" xfId="7" applyNumberFormat="1"/>
    <xf numFmtId="168" fontId="2" fillId="0" borderId="0" xfId="7" applyNumberFormat="1"/>
    <xf numFmtId="0" fontId="2" fillId="0" borderId="0" xfId="7" applyAlignment="1">
      <alignment wrapText="1"/>
    </xf>
    <xf numFmtId="0" fontId="2" fillId="0" borderId="0" xfId="7" applyFill="1" applyBorder="1"/>
    <xf numFmtId="168" fontId="2" fillId="0" borderId="0" xfId="7" applyNumberFormat="1" applyBorder="1"/>
    <xf numFmtId="0" fontId="2" fillId="0" borderId="0" xfId="7" applyBorder="1" applyAlignment="1">
      <alignment wrapText="1"/>
    </xf>
    <xf numFmtId="6" fontId="2" fillId="0" borderId="0" xfId="7" applyNumberFormat="1"/>
    <xf numFmtId="49" fontId="2" fillId="0" borderId="0" xfId="7" applyNumberFormat="1"/>
    <xf numFmtId="0" fontId="2" fillId="0" borderId="10" xfId="7" applyBorder="1"/>
    <xf numFmtId="0" fontId="2" fillId="0" borderId="9" xfId="7" applyBorder="1"/>
    <xf numFmtId="0" fontId="2" fillId="0" borderId="8" xfId="7" applyBorder="1"/>
    <xf numFmtId="0" fontId="2" fillId="0" borderId="7" xfId="7" applyBorder="1"/>
    <xf numFmtId="0" fontId="2" fillId="0" borderId="6" xfId="7" applyFill="1" applyBorder="1"/>
    <xf numFmtId="10" fontId="2" fillId="0" borderId="7" xfId="7" applyNumberFormat="1" applyBorder="1"/>
    <xf numFmtId="0" fontId="2" fillId="0" borderId="6" xfId="7" applyBorder="1"/>
    <xf numFmtId="10" fontId="8" fillId="2" borderId="7" xfId="7" applyNumberFormat="1" applyFont="1" applyFill="1" applyBorder="1"/>
    <xf numFmtId="168" fontId="8" fillId="2" borderId="0" xfId="7" applyNumberFormat="1" applyFont="1" applyFill="1" applyBorder="1"/>
    <xf numFmtId="0" fontId="8" fillId="2" borderId="6" xfId="7" applyFont="1" applyFill="1" applyBorder="1"/>
    <xf numFmtId="0" fontId="2" fillId="0" borderId="6" xfId="7" applyBorder="1" applyAlignment="1">
      <alignment wrapText="1"/>
    </xf>
    <xf numFmtId="49" fontId="2" fillId="0" borderId="6" xfId="7" applyNumberFormat="1" applyBorder="1"/>
    <xf numFmtId="6" fontId="2" fillId="0" borderId="7" xfId="7" applyNumberFormat="1" applyBorder="1"/>
    <xf numFmtId="0" fontId="2" fillId="0" borderId="7" xfId="7" applyBorder="1" applyAlignment="1">
      <alignment horizontal="center"/>
    </xf>
    <xf numFmtId="0" fontId="2" fillId="0" borderId="0" xfId="7" applyBorder="1" applyAlignment="1">
      <alignment horizontal="center"/>
    </xf>
    <xf numFmtId="49" fontId="8" fillId="2" borderId="6" xfId="7" applyNumberFormat="1" applyFont="1" applyFill="1" applyBorder="1"/>
    <xf numFmtId="169" fontId="2" fillId="0" borderId="0" xfId="7" applyNumberFormat="1" applyBorder="1"/>
    <xf numFmtId="0" fontId="1" fillId="0" borderId="6" xfId="7" applyFont="1" applyBorder="1"/>
    <xf numFmtId="0" fontId="2" fillId="0" borderId="6" xfId="7" applyFont="1" applyBorder="1"/>
    <xf numFmtId="6" fontId="2" fillId="0" borderId="9" xfId="7" applyNumberFormat="1" applyBorder="1" applyAlignment="1">
      <alignment horizontal="right"/>
    </xf>
    <xf numFmtId="0" fontId="2" fillId="0" borderId="8" xfId="7" applyFill="1" applyBorder="1" applyAlignment="1">
      <alignment horizontal="left"/>
    </xf>
    <xf numFmtId="169" fontId="2" fillId="0" borderId="0" xfId="7" applyNumberFormat="1" applyBorder="1" applyAlignment="1">
      <alignment horizontal="center"/>
    </xf>
    <xf numFmtId="169" fontId="2" fillId="0" borderId="0" xfId="7" applyNumberFormat="1" applyBorder="1" applyAlignment="1">
      <alignment horizontal="right"/>
    </xf>
    <xf numFmtId="0" fontId="2" fillId="0" borderId="6" xfId="7" applyFill="1" applyBorder="1" applyAlignment="1">
      <alignment horizontal="left"/>
    </xf>
    <xf numFmtId="10" fontId="2" fillId="0" borderId="0" xfId="7" applyNumberFormat="1" applyBorder="1" applyAlignment="1">
      <alignment horizontal="right"/>
    </xf>
    <xf numFmtId="10" fontId="8" fillId="2" borderId="0" xfId="7" applyNumberFormat="1" applyFont="1" applyFill="1" applyBorder="1" applyAlignment="1">
      <alignment horizontal="right"/>
    </xf>
    <xf numFmtId="0" fontId="8" fillId="2" borderId="6" xfId="7" applyFont="1" applyFill="1" applyBorder="1" applyAlignment="1">
      <alignment horizontal="left"/>
    </xf>
    <xf numFmtId="0" fontId="2" fillId="0" borderId="194" xfId="7" applyBorder="1" applyAlignment="1">
      <alignment horizontal="left"/>
    </xf>
    <xf numFmtId="38" fontId="2" fillId="0" borderId="0" xfId="7" applyNumberFormat="1" applyFill="1" applyBorder="1" applyAlignment="1">
      <alignment horizontal="right"/>
    </xf>
    <xf numFmtId="6" fontId="2" fillId="0" borderId="0" xfId="7" applyNumberFormat="1" applyBorder="1" applyAlignment="1">
      <alignment horizontal="right"/>
    </xf>
    <xf numFmtId="0" fontId="1" fillId="0" borderId="13" xfId="7" applyFont="1" applyBorder="1"/>
    <xf numFmtId="14" fontId="2" fillId="0" borderId="0" xfId="7" applyNumberFormat="1" applyBorder="1" applyAlignment="1">
      <alignment horizontal="center"/>
    </xf>
    <xf numFmtId="0" fontId="8" fillId="0" borderId="0" xfId="0" applyFont="1" applyBorder="1" applyAlignment="1">
      <alignment horizontal="center"/>
    </xf>
    <xf numFmtId="0" fontId="1" fillId="0" borderId="0" xfId="7" applyFont="1" applyBorder="1"/>
    <xf numFmtId="0" fontId="2" fillId="0" borderId="0" xfId="7"/>
    <xf numFmtId="0" fontId="0" fillId="0" borderId="9" xfId="0" applyBorder="1"/>
    <xf numFmtId="0" fontId="27" fillId="0" borderId="9" xfId="0" applyFont="1" applyBorder="1" applyAlignment="1">
      <alignment horizontal="right" vertical="top" wrapText="1"/>
    </xf>
    <xf numFmtId="0" fontId="3" fillId="0" borderId="0" xfId="0" applyFont="1" applyFill="1" applyBorder="1" applyAlignment="1" applyProtection="1">
      <alignment horizontal="center"/>
    </xf>
    <xf numFmtId="168" fontId="2" fillId="0" borderId="0" xfId="0" applyNumberFormat="1" applyFont="1" applyAlignment="1">
      <alignment horizontal="center"/>
    </xf>
    <xf numFmtId="49" fontId="9" fillId="0" borderId="166" xfId="0" applyNumberFormat="1" applyFont="1" applyBorder="1" applyAlignment="1" applyProtection="1">
      <alignment horizontal="left" vertical="center" indent="1"/>
      <protection locked="0"/>
    </xf>
    <xf numFmtId="49" fontId="9" fillId="0" borderId="167" xfId="0" applyNumberFormat="1" applyFont="1" applyBorder="1" applyAlignment="1" applyProtection="1">
      <alignment horizontal="left" vertical="center" indent="1"/>
      <protection locked="0"/>
    </xf>
    <xf numFmtId="49" fontId="9" fillId="0" borderId="168" xfId="0" applyNumberFormat="1" applyFont="1" applyBorder="1" applyAlignment="1" applyProtection="1">
      <alignment horizontal="left" vertical="center" indent="1"/>
      <protection locked="0"/>
    </xf>
    <xf numFmtId="0" fontId="1" fillId="0" borderId="0" xfId="0" applyFont="1" applyFill="1" applyBorder="1" applyAlignment="1">
      <alignment horizontal="right"/>
    </xf>
    <xf numFmtId="0" fontId="3" fillId="0" borderId="6" xfId="0" applyFont="1" applyBorder="1" applyAlignment="1">
      <alignment vertical="center"/>
    </xf>
    <xf numFmtId="0" fontId="3" fillId="0" borderId="7" xfId="0" applyFont="1" applyBorder="1" applyAlignment="1">
      <alignment vertical="center"/>
    </xf>
    <xf numFmtId="42" fontId="2" fillId="0" borderId="0" xfId="7" applyNumberFormat="1" applyBorder="1"/>
    <xf numFmtId="0" fontId="2" fillId="0" borderId="0" xfId="7" applyBorder="1"/>
    <xf numFmtId="42" fontId="36" fillId="0" borderId="195" xfId="0" applyNumberFormat="1" applyFont="1" applyBorder="1" applyAlignment="1" applyProtection="1">
      <alignment horizontal="center" vertical="center"/>
      <protection locked="0"/>
    </xf>
    <xf numFmtId="0" fontId="2" fillId="0" borderId="10" xfId="7" applyBorder="1" applyAlignment="1">
      <alignment horizontal="center"/>
    </xf>
    <xf numFmtId="0" fontId="0" fillId="0" borderId="7" xfId="0" applyBorder="1"/>
    <xf numFmtId="0" fontId="12" fillId="0" borderId="197" xfId="0" applyFont="1" applyBorder="1" applyAlignment="1" applyProtection="1"/>
    <xf numFmtId="0" fontId="15" fillId="0" borderId="198" xfId="0" applyFont="1" applyBorder="1" applyAlignment="1" applyProtection="1"/>
    <xf numFmtId="0" fontId="15" fillId="0" borderId="199" xfId="0" applyFont="1" applyBorder="1" applyAlignment="1" applyProtection="1"/>
    <xf numFmtId="0" fontId="9" fillId="0" borderId="167" xfId="0" applyFont="1" applyBorder="1" applyAlignment="1" applyProtection="1">
      <alignment vertical="center"/>
      <protection locked="0"/>
    </xf>
    <xf numFmtId="0" fontId="9" fillId="0" borderId="168" xfId="0" applyFont="1" applyBorder="1" applyAlignment="1" applyProtection="1">
      <alignment vertical="center"/>
      <protection locked="0"/>
    </xf>
    <xf numFmtId="49" fontId="12" fillId="0" borderId="197" xfId="0" applyNumberFormat="1" applyFont="1" applyBorder="1" applyAlignment="1" applyProtection="1"/>
    <xf numFmtId="49" fontId="9" fillId="0" borderId="0" xfId="0" applyNumberFormat="1" applyFont="1" applyBorder="1" applyAlignment="1" applyProtection="1">
      <alignment vertical="center"/>
      <protection locked="0"/>
    </xf>
    <xf numFmtId="0" fontId="1" fillId="0" borderId="0" xfId="7" applyFont="1" applyBorder="1" applyAlignment="1">
      <alignment horizontal="center" wrapText="1"/>
    </xf>
    <xf numFmtId="6" fontId="2" fillId="0" borderId="0" xfId="7" applyNumberFormat="1" applyBorder="1"/>
    <xf numFmtId="49" fontId="1" fillId="0" borderId="201" xfId="0" applyNumberFormat="1" applyFont="1" applyBorder="1" applyAlignment="1" applyProtection="1">
      <alignment vertical="center"/>
      <protection locked="0"/>
    </xf>
    <xf numFmtId="49" fontId="1" fillId="0" borderId="202" xfId="0" applyNumberFormat="1" applyFont="1" applyBorder="1" applyAlignment="1" applyProtection="1">
      <alignment vertical="center"/>
      <protection locked="0"/>
    </xf>
    <xf numFmtId="49" fontId="1" fillId="0" borderId="203" xfId="0" applyNumberFormat="1" applyFont="1" applyBorder="1" applyAlignment="1" applyProtection="1">
      <alignment vertical="center"/>
      <protection locked="0"/>
    </xf>
    <xf numFmtId="0" fontId="2" fillId="0" borderId="205" xfId="7" applyBorder="1"/>
    <xf numFmtId="6" fontId="2" fillId="0" borderId="208" xfId="7" applyNumberFormat="1" applyBorder="1"/>
    <xf numFmtId="6" fontId="2" fillId="0" borderId="209" xfId="7" applyNumberFormat="1" applyBorder="1"/>
    <xf numFmtId="6" fontId="2" fillId="0" borderId="8" xfId="7" applyNumberFormat="1" applyBorder="1"/>
    <xf numFmtId="6" fontId="1" fillId="0" borderId="201" xfId="7" applyNumberFormat="1" applyFont="1" applyBorder="1" applyAlignment="1">
      <alignment horizontal="center"/>
    </xf>
    <xf numFmtId="0" fontId="1" fillId="0" borderId="202" xfId="7" applyFont="1" applyBorder="1" applyAlignment="1">
      <alignment horizontal="center"/>
    </xf>
    <xf numFmtId="6" fontId="2" fillId="0" borderId="9" xfId="7" applyNumberFormat="1" applyBorder="1"/>
    <xf numFmtId="169" fontId="2" fillId="0" borderId="212" xfId="7" applyNumberFormat="1" applyBorder="1"/>
    <xf numFmtId="169" fontId="2" fillId="0" borderId="213" xfId="7" applyNumberFormat="1" applyBorder="1"/>
    <xf numFmtId="169" fontId="2" fillId="0" borderId="10" xfId="7" applyNumberFormat="1" applyBorder="1"/>
    <xf numFmtId="169" fontId="2" fillId="0" borderId="210" xfId="7" applyNumberFormat="1" applyBorder="1"/>
    <xf numFmtId="169" fontId="2" fillId="0" borderId="211" xfId="7" applyNumberFormat="1" applyBorder="1"/>
    <xf numFmtId="169" fontId="2" fillId="0" borderId="9" xfId="7" applyNumberFormat="1" applyBorder="1"/>
    <xf numFmtId="6" fontId="2" fillId="0" borderId="0" xfId="7" applyNumberFormat="1" applyBorder="1" applyAlignment="1">
      <alignment horizontal="center"/>
    </xf>
    <xf numFmtId="10" fontId="2" fillId="0" borderId="215" xfId="4" applyNumberFormat="1" applyBorder="1"/>
    <xf numFmtId="10" fontId="2" fillId="0" borderId="216" xfId="4" applyNumberFormat="1" applyBorder="1"/>
    <xf numFmtId="6" fontId="1" fillId="0" borderId="200" xfId="7" applyNumberFormat="1" applyFont="1" applyBorder="1" applyAlignment="1">
      <alignment horizontal="center" wrapText="1"/>
    </xf>
    <xf numFmtId="169" fontId="2" fillId="0" borderId="214" xfId="7" applyNumberFormat="1" applyBorder="1" applyAlignment="1">
      <alignment horizontal="right"/>
    </xf>
    <xf numFmtId="0" fontId="2" fillId="0" borderId="206" xfId="7" applyBorder="1" applyAlignment="1">
      <alignment wrapText="1"/>
    </xf>
    <xf numFmtId="0" fontId="2" fillId="0" borderId="157" xfId="7" applyBorder="1" applyAlignment="1">
      <alignment wrapText="1"/>
    </xf>
    <xf numFmtId="6" fontId="2" fillId="0" borderId="8" xfId="7" applyNumberFormat="1" applyBorder="1" applyAlignment="1">
      <alignment vertical="center"/>
    </xf>
    <xf numFmtId="0" fontId="2" fillId="0" borderId="0" xfId="7" applyFont="1" applyBorder="1"/>
    <xf numFmtId="0" fontId="1" fillId="0" borderId="200" xfId="7" applyFont="1" applyBorder="1" applyAlignment="1">
      <alignment horizontal="center" vertical="center"/>
    </xf>
    <xf numFmtId="0" fontId="2" fillId="0" borderId="0" xfId="7" applyFont="1" applyBorder="1" applyAlignment="1">
      <alignment horizontal="center" vertical="center"/>
    </xf>
    <xf numFmtId="0" fontId="2" fillId="0" borderId="204" xfId="7" applyBorder="1"/>
    <xf numFmtId="0" fontId="2" fillId="0" borderId="207" xfId="7" applyBorder="1"/>
    <xf numFmtId="0" fontId="0" fillId="0" borderId="6" xfId="0" applyBorder="1"/>
    <xf numFmtId="49" fontId="9" fillId="0" borderId="7" xfId="0" applyNumberFormat="1" applyFont="1" applyBorder="1" applyAlignment="1" applyProtection="1">
      <alignment vertical="center"/>
      <protection locked="0"/>
    </xf>
    <xf numFmtId="0" fontId="1" fillId="0" borderId="0" xfId="7" applyFont="1" applyBorder="1" applyAlignment="1">
      <alignment vertical="center"/>
    </xf>
    <xf numFmtId="0" fontId="22" fillId="0" borderId="0" xfId="7" applyFont="1" applyBorder="1"/>
    <xf numFmtId="0" fontId="10" fillId="0" borderId="217" xfId="0" applyFont="1" applyFill="1" applyBorder="1" applyAlignment="1" applyProtection="1">
      <alignment horizontal="left" indent="1"/>
      <protection locked="0"/>
    </xf>
    <xf numFmtId="42" fontId="10" fillId="0" borderId="219" xfId="2" applyNumberFormat="1" applyFont="1" applyFill="1" applyBorder="1" applyAlignment="1" applyProtection="1">
      <alignment horizontal="left"/>
      <protection locked="0"/>
    </xf>
    <xf numFmtId="42" fontId="10" fillId="0" borderId="220" xfId="2" applyNumberFormat="1" applyFont="1" applyFill="1" applyBorder="1" applyAlignment="1" applyProtection="1">
      <alignment horizontal="left"/>
      <protection locked="0"/>
    </xf>
    <xf numFmtId="0" fontId="10" fillId="3" borderId="12" xfId="0" applyFont="1" applyFill="1" applyBorder="1" applyAlignment="1" applyProtection="1">
      <alignment horizontal="center"/>
      <protection locked="0"/>
    </xf>
    <xf numFmtId="0" fontId="2" fillId="0" borderId="11" xfId="0" applyFont="1" applyFill="1" applyBorder="1" applyAlignment="1" applyProtection="1">
      <alignment horizontal="left" indent="1"/>
    </xf>
    <xf numFmtId="0" fontId="2" fillId="0" borderId="114" xfId="0" applyFont="1" applyFill="1" applyBorder="1" applyAlignment="1" applyProtection="1">
      <alignment horizontal="center"/>
    </xf>
    <xf numFmtId="0" fontId="2" fillId="0" borderId="94" xfId="0" applyFont="1" applyFill="1" applyBorder="1" applyAlignment="1" applyProtection="1">
      <alignment horizontal="left" indent="1"/>
    </xf>
    <xf numFmtId="1" fontId="2" fillId="0" borderId="115" xfId="0" applyNumberFormat="1" applyFont="1" applyFill="1" applyBorder="1" applyAlignment="1" applyProtection="1">
      <alignment horizontal="center"/>
    </xf>
    <xf numFmtId="0" fontId="2" fillId="0" borderId="115" xfId="0" applyFont="1" applyFill="1" applyBorder="1" applyAlignment="1" applyProtection="1">
      <alignment horizontal="center"/>
    </xf>
    <xf numFmtId="0" fontId="2" fillId="0" borderId="12" xfId="0" applyFont="1" applyFill="1" applyBorder="1" applyAlignment="1" applyProtection="1">
      <alignment horizontal="left" indent="1"/>
    </xf>
    <xf numFmtId="0" fontId="2" fillId="0" borderId="116" xfId="0" applyFont="1" applyFill="1" applyBorder="1" applyAlignment="1" applyProtection="1">
      <alignment horizontal="center"/>
    </xf>
    <xf numFmtId="0" fontId="2" fillId="0" borderId="93" xfId="0" applyFont="1" applyFill="1" applyBorder="1" applyAlignment="1" applyProtection="1">
      <alignment horizontal="left" indent="1"/>
    </xf>
    <xf numFmtId="0" fontId="10" fillId="3" borderId="94" xfId="0" applyFont="1" applyFill="1" applyBorder="1" applyAlignment="1" applyProtection="1">
      <alignment horizontal="center"/>
    </xf>
    <xf numFmtId="0" fontId="2" fillId="0" borderId="94" xfId="0" applyFont="1" applyFill="1" applyBorder="1" applyAlignment="1" applyProtection="1">
      <alignment horizontal="center"/>
    </xf>
    <xf numFmtId="0" fontId="2" fillId="0" borderId="94" xfId="0" quotePrefix="1" applyFont="1" applyFill="1" applyBorder="1" applyAlignment="1" applyProtection="1">
      <alignment horizontal="center"/>
    </xf>
    <xf numFmtId="0" fontId="2" fillId="0" borderId="88" xfId="0" applyFont="1" applyFill="1" applyBorder="1" applyAlignment="1" applyProtection="1">
      <alignment horizontal="left" indent="1"/>
    </xf>
    <xf numFmtId="0" fontId="2" fillId="0" borderId="11" xfId="0" quotePrefix="1" applyFont="1" applyFill="1" applyBorder="1" applyAlignment="1" applyProtection="1">
      <alignment horizontal="center"/>
    </xf>
    <xf numFmtId="0" fontId="2" fillId="0" borderId="217" xfId="0" applyFont="1" applyFill="1" applyBorder="1" applyAlignment="1" applyProtection="1">
      <alignment horizontal="left" indent="1"/>
    </xf>
    <xf numFmtId="0" fontId="2" fillId="0" borderId="106" xfId="0" applyFont="1" applyFill="1" applyBorder="1" applyAlignment="1" applyProtection="1">
      <alignment horizontal="left" indent="1"/>
    </xf>
    <xf numFmtId="0" fontId="2" fillId="0" borderId="107" xfId="0" quotePrefix="1" applyFont="1" applyFill="1" applyBorder="1" applyAlignment="1" applyProtection="1">
      <alignment horizontal="center"/>
    </xf>
    <xf numFmtId="0" fontId="2" fillId="0" borderId="221" xfId="0" applyFont="1" applyBorder="1" applyAlignment="1">
      <alignment vertical="center"/>
    </xf>
    <xf numFmtId="42" fontId="0" fillId="0" borderId="157" xfId="0" applyNumberFormat="1" applyBorder="1" applyAlignment="1">
      <alignment horizontal="center" vertical="center"/>
    </xf>
    <xf numFmtId="0" fontId="2" fillId="0" borderId="221" xfId="0" applyFont="1" applyBorder="1"/>
    <xf numFmtId="42" fontId="2" fillId="0" borderId="157" xfId="0" applyNumberFormat="1" applyFont="1" applyBorder="1"/>
    <xf numFmtId="42" fontId="0" fillId="0" borderId="157" xfId="0" applyNumberFormat="1" applyBorder="1"/>
    <xf numFmtId="0" fontId="2" fillId="0" borderId="0" xfId="7" applyProtection="1"/>
    <xf numFmtId="0" fontId="2" fillId="0" borderId="0" xfId="7" applyAlignment="1" applyProtection="1">
      <alignment horizontal="center"/>
    </xf>
    <xf numFmtId="0" fontId="2" fillId="0" borderId="3" xfId="7" applyBorder="1" applyProtection="1"/>
    <xf numFmtId="0" fontId="2" fillId="0" borderId="4" xfId="7" applyBorder="1" applyProtection="1"/>
    <xf numFmtId="0" fontId="8" fillId="0" borderId="4" xfId="7" applyFont="1" applyBorder="1" applyProtection="1"/>
    <xf numFmtId="0" fontId="2" fillId="0" borderId="5" xfId="7" applyBorder="1" applyAlignment="1" applyProtection="1">
      <alignment horizontal="center"/>
    </xf>
    <xf numFmtId="0" fontId="2" fillId="0" borderId="6" xfId="7" applyBorder="1" applyProtection="1"/>
    <xf numFmtId="0" fontId="2" fillId="0" borderId="0" xfId="7" applyBorder="1" applyProtection="1"/>
    <xf numFmtId="0" fontId="2" fillId="0" borderId="0" xfId="7" applyBorder="1" applyAlignment="1" applyProtection="1">
      <alignment horizontal="center"/>
    </xf>
    <xf numFmtId="0" fontId="0" fillId="0" borderId="7" xfId="0" applyBorder="1" applyProtection="1"/>
    <xf numFmtId="0" fontId="1" fillId="0" borderId="0" xfId="0" applyFont="1" applyFill="1" applyBorder="1" applyAlignment="1" applyProtection="1">
      <alignment horizontal="right"/>
    </xf>
    <xf numFmtId="49" fontId="1" fillId="0" borderId="0" xfId="7" applyNumberFormat="1" applyFont="1" applyBorder="1" applyProtection="1"/>
    <xf numFmtId="0" fontId="1" fillId="0" borderId="0" xfId="7" applyFont="1" applyBorder="1" applyProtection="1"/>
    <xf numFmtId="0" fontId="1" fillId="0" borderId="0" xfId="7" applyFont="1" applyBorder="1" applyAlignment="1" applyProtection="1">
      <alignment horizontal="center"/>
    </xf>
    <xf numFmtId="42" fontId="2" fillId="0" borderId="121" xfId="7" applyNumberFormat="1" applyBorder="1" applyProtection="1"/>
    <xf numFmtId="6" fontId="2" fillId="0" borderId="0" xfId="7" applyNumberFormat="1" applyAlignment="1" applyProtection="1">
      <alignment horizontal="right"/>
    </xf>
    <xf numFmtId="38" fontId="2" fillId="0" borderId="0" xfId="7" applyNumberFormat="1" applyAlignment="1" applyProtection="1">
      <alignment horizontal="right"/>
    </xf>
    <xf numFmtId="0" fontId="2" fillId="0" borderId="7" xfId="7" applyBorder="1" applyProtection="1"/>
    <xf numFmtId="38" fontId="2" fillId="0" borderId="0" xfId="7" applyNumberFormat="1" applyAlignment="1" applyProtection="1">
      <alignment horizontal="left"/>
    </xf>
    <xf numFmtId="38" fontId="2" fillId="0" borderId="0" xfId="7" applyNumberFormat="1" applyBorder="1" applyAlignment="1" applyProtection="1">
      <alignment horizontal="right"/>
    </xf>
    <xf numFmtId="0" fontId="2" fillId="0" borderId="0" xfId="7" applyBorder="1" applyAlignment="1" applyProtection="1">
      <alignment horizontal="center" wrapText="1"/>
    </xf>
    <xf numFmtId="42" fontId="36" fillId="0" borderId="0" xfId="0" applyNumberFormat="1" applyFont="1" applyBorder="1" applyAlignment="1" applyProtection="1">
      <alignment horizontal="center" vertical="center"/>
    </xf>
    <xf numFmtId="0" fontId="0" fillId="0" borderId="0" xfId="0" applyProtection="1"/>
    <xf numFmtId="0" fontId="2" fillId="0" borderId="55" xfId="7" applyBorder="1" applyProtection="1"/>
    <xf numFmtId="0" fontId="2" fillId="0" borderId="0" xfId="7" quotePrefix="1" applyBorder="1" applyAlignment="1" applyProtection="1">
      <alignment horizontal="left" indent="1"/>
    </xf>
    <xf numFmtId="42" fontId="2" fillId="0" borderId="0" xfId="7" applyNumberFormat="1" applyBorder="1" applyProtection="1"/>
    <xf numFmtId="0" fontId="2" fillId="0" borderId="0" xfId="7" applyBorder="1" applyAlignment="1" applyProtection="1">
      <alignment horizontal="right"/>
    </xf>
    <xf numFmtId="169" fontId="2" fillId="0" borderId="0" xfId="7" applyNumberFormat="1" applyAlignment="1" applyProtection="1">
      <alignment horizontal="center"/>
    </xf>
    <xf numFmtId="0" fontId="2" fillId="0" borderId="0" xfId="7" applyFill="1" applyBorder="1" applyAlignment="1" applyProtection="1">
      <alignment horizontal="right"/>
    </xf>
    <xf numFmtId="6" fontId="2" fillId="0" borderId="157" xfId="7" applyNumberFormat="1" applyBorder="1" applyProtection="1"/>
    <xf numFmtId="169" fontId="2" fillId="0" borderId="0" xfId="7" applyNumberFormat="1" applyBorder="1" applyAlignment="1" applyProtection="1">
      <alignment horizontal="right"/>
    </xf>
    <xf numFmtId="0" fontId="2" fillId="0" borderId="7" xfId="7" applyBorder="1" applyAlignment="1" applyProtection="1">
      <alignment horizontal="center"/>
    </xf>
    <xf numFmtId="0" fontId="2" fillId="0" borderId="8" xfId="7" applyBorder="1" applyProtection="1"/>
    <xf numFmtId="0" fontId="2" fillId="0" borderId="9" xfId="7" applyBorder="1" applyProtection="1"/>
    <xf numFmtId="169" fontId="2" fillId="0" borderId="9" xfId="7" applyNumberFormat="1" applyBorder="1" applyAlignment="1" applyProtection="1">
      <alignment horizontal="right"/>
    </xf>
    <xf numFmtId="0" fontId="2" fillId="0" borderId="10" xfId="7" applyBorder="1" applyAlignment="1" applyProtection="1">
      <alignment horizontal="center"/>
    </xf>
    <xf numFmtId="0" fontId="0" fillId="0" borderId="0" xfId="0" applyBorder="1" applyAlignment="1" applyProtection="1">
      <alignment horizontal="right"/>
    </xf>
    <xf numFmtId="6" fontId="1" fillId="0" borderId="196" xfId="7" applyNumberFormat="1" applyFont="1" applyBorder="1" applyProtection="1"/>
    <xf numFmtId="42" fontId="2" fillId="0" borderId="208" xfId="7" applyNumberFormat="1" applyBorder="1" applyAlignment="1">
      <alignment vertical="center"/>
    </xf>
    <xf numFmtId="42" fontId="2" fillId="0" borderId="209" xfId="7" applyNumberFormat="1" applyBorder="1" applyAlignment="1">
      <alignment vertical="center"/>
    </xf>
    <xf numFmtId="42" fontId="2" fillId="0" borderId="208" xfId="7" applyNumberFormat="1" applyBorder="1"/>
    <xf numFmtId="10" fontId="2" fillId="0" borderId="200" xfId="4" applyNumberFormat="1" applyBorder="1" applyProtection="1"/>
    <xf numFmtId="6" fontId="1" fillId="0" borderId="200" xfId="7" applyNumberFormat="1" applyFont="1" applyBorder="1" applyProtection="1"/>
    <xf numFmtId="49" fontId="2" fillId="0" borderId="0" xfId="7" applyNumberFormat="1" applyBorder="1"/>
    <xf numFmtId="49" fontId="2" fillId="0" borderId="207" xfId="7" applyNumberFormat="1" applyBorder="1"/>
    <xf numFmtId="6" fontId="2" fillId="0" borderId="207" xfId="7" applyNumberFormat="1" applyBorder="1"/>
    <xf numFmtId="0" fontId="1" fillId="0" borderId="7" xfId="7" applyFont="1" applyBorder="1" applyAlignment="1" applyProtection="1">
      <alignment wrapText="1"/>
    </xf>
    <xf numFmtId="49" fontId="2" fillId="0" borderId="9" xfId="7" applyNumberFormat="1" applyBorder="1"/>
    <xf numFmtId="49" fontId="2" fillId="0" borderId="0" xfId="7" applyNumberFormat="1" applyAlignment="1">
      <alignment horizontal="right"/>
    </xf>
    <xf numFmtId="0" fontId="2" fillId="0" borderId="7" xfId="7" applyBorder="1" applyAlignment="1">
      <alignment wrapText="1"/>
    </xf>
    <xf numFmtId="49" fontId="2" fillId="0" borderId="146" xfId="7" applyNumberFormat="1" applyBorder="1"/>
    <xf numFmtId="0" fontId="2" fillId="0" borderId="193" xfId="7" applyBorder="1"/>
    <xf numFmtId="0" fontId="2" fillId="0" borderId="208" xfId="7" applyFont="1" applyBorder="1"/>
    <xf numFmtId="6" fontId="2" fillId="0" borderId="212" xfId="7" applyNumberFormat="1" applyFont="1" applyBorder="1"/>
    <xf numFmtId="0" fontId="2" fillId="0" borderId="194" xfId="7" applyFont="1" applyBorder="1"/>
    <xf numFmtId="6" fontId="2" fillId="0" borderId="222" xfId="7" applyNumberFormat="1" applyFont="1" applyBorder="1"/>
    <xf numFmtId="0" fontId="2" fillId="0" borderId="209" xfId="7" applyFont="1" applyBorder="1"/>
    <xf numFmtId="6" fontId="2" fillId="0" borderId="213" xfId="7" applyNumberFormat="1" applyFont="1" applyBorder="1"/>
    <xf numFmtId="0" fontId="2" fillId="0" borderId="8" xfId="7" applyFont="1" applyBorder="1"/>
    <xf numFmtId="6" fontId="2" fillId="0" borderId="10" xfId="7" applyNumberFormat="1" applyFont="1" applyBorder="1"/>
    <xf numFmtId="0" fontId="2" fillId="0" borderId="208" xfId="7" applyBorder="1"/>
    <xf numFmtId="6" fontId="2" fillId="0" borderId="212" xfId="7" applyNumberFormat="1" applyBorder="1"/>
    <xf numFmtId="0" fontId="2" fillId="0" borderId="172" xfId="7" applyBorder="1"/>
    <xf numFmtId="6" fontId="2" fillId="0" borderId="173" xfId="7" applyNumberFormat="1" applyBorder="1"/>
    <xf numFmtId="49" fontId="2" fillId="0" borderId="146" xfId="7" applyNumberFormat="1" applyBorder="1" applyAlignment="1">
      <alignment wrapText="1"/>
    </xf>
    <xf numFmtId="0" fontId="2" fillId="0" borderId="201" xfId="7" applyBorder="1"/>
    <xf numFmtId="6" fontId="2" fillId="0" borderId="203" xfId="7" applyNumberFormat="1" applyBorder="1"/>
    <xf numFmtId="0" fontId="2" fillId="0" borderId="201" xfId="7" applyBorder="1" applyAlignment="1">
      <alignment wrapText="1"/>
    </xf>
    <xf numFmtId="0" fontId="3" fillId="0" borderId="0" xfId="0" applyFont="1" applyProtection="1"/>
    <xf numFmtId="0" fontId="3" fillId="0" borderId="6" xfId="0" applyFont="1" applyBorder="1" applyProtection="1"/>
    <xf numFmtId="0" fontId="4" fillId="0" borderId="0" xfId="0" applyFont="1" applyBorder="1" applyAlignment="1" applyProtection="1">
      <alignment horizontal="center"/>
    </xf>
    <xf numFmtId="0" fontId="4" fillId="0" borderId="0" xfId="0" applyFont="1" applyBorder="1" applyAlignment="1" applyProtection="1">
      <alignment horizontal="right"/>
    </xf>
    <xf numFmtId="0" fontId="4" fillId="0" borderId="55" xfId="0" applyFont="1" applyFill="1" applyBorder="1" applyAlignment="1" applyProtection="1">
      <alignment horizontal="left"/>
    </xf>
    <xf numFmtId="0" fontId="3" fillId="0" borderId="86" xfId="0" applyFont="1" applyFill="1" applyBorder="1" applyAlignment="1" applyProtection="1">
      <alignment horizontal="center"/>
    </xf>
    <xf numFmtId="0" fontId="4" fillId="0" borderId="0" xfId="0" quotePrefix="1" applyFont="1" applyBorder="1" applyAlignment="1" applyProtection="1">
      <alignment horizontal="left"/>
    </xf>
    <xf numFmtId="0" fontId="3" fillId="0" borderId="0" xfId="0" applyFont="1" applyBorder="1" applyAlignment="1" applyProtection="1">
      <alignment horizontal="center"/>
    </xf>
    <xf numFmtId="0" fontId="3" fillId="0" borderId="55" xfId="0" applyFont="1" applyBorder="1" applyAlignment="1" applyProtection="1">
      <alignment horizontal="center"/>
    </xf>
    <xf numFmtId="0" fontId="2" fillId="0" borderId="11" xfId="0" applyFont="1" applyFill="1" applyBorder="1" applyAlignment="1" applyProtection="1">
      <alignment horizontal="center"/>
    </xf>
    <xf numFmtId="0" fontId="2" fillId="3" borderId="218" xfId="0" applyFont="1" applyFill="1" applyBorder="1" applyAlignment="1" applyProtection="1">
      <alignment horizontal="center"/>
      <protection locked="0"/>
    </xf>
    <xf numFmtId="0" fontId="2" fillId="3" borderId="218" xfId="0" applyFont="1" applyFill="1" applyBorder="1" applyAlignment="1" applyProtection="1">
      <alignment horizontal="center"/>
    </xf>
    <xf numFmtId="49" fontId="1" fillId="0" borderId="201" xfId="0" applyNumberFormat="1" applyFont="1" applyBorder="1" applyAlignment="1" applyProtection="1">
      <alignment vertical="center"/>
    </xf>
    <xf numFmtId="49" fontId="1" fillId="0" borderId="202" xfId="0" applyNumberFormat="1" applyFont="1" applyBorder="1" applyAlignment="1" applyProtection="1">
      <alignment vertical="center"/>
    </xf>
    <xf numFmtId="49" fontId="1" fillId="0" borderId="203" xfId="0" applyNumberFormat="1" applyFont="1" applyBorder="1" applyAlignment="1" applyProtection="1">
      <alignment vertical="center"/>
    </xf>
    <xf numFmtId="49" fontId="1" fillId="0" borderId="200" xfId="0" applyNumberFormat="1" applyFont="1" applyBorder="1" applyAlignment="1" applyProtection="1">
      <alignment vertical="center"/>
    </xf>
    <xf numFmtId="49" fontId="1" fillId="0" borderId="157" xfId="0" applyNumberFormat="1" applyFont="1" applyBorder="1" applyAlignment="1" applyProtection="1">
      <alignment vertical="center"/>
    </xf>
    <xf numFmtId="0" fontId="2" fillId="0" borderId="207" xfId="7" applyBorder="1" applyProtection="1"/>
    <xf numFmtId="6" fontId="2" fillId="3" borderId="121" xfId="7" applyNumberFormat="1" applyFill="1" applyBorder="1" applyProtection="1"/>
    <xf numFmtId="10" fontId="1" fillId="0" borderId="203" xfId="7" applyNumberFormat="1" applyFont="1" applyBorder="1" applyAlignment="1">
      <alignment horizontal="center" vertical="center" wrapText="1"/>
    </xf>
    <xf numFmtId="42" fontId="2" fillId="0" borderId="0" xfId="7" applyNumberFormat="1" applyBorder="1" applyAlignment="1">
      <alignment horizontal="right"/>
    </xf>
    <xf numFmtId="6" fontId="2" fillId="3" borderId="0" xfId="7" applyNumberFormat="1" applyFill="1" applyBorder="1" applyAlignment="1">
      <alignment horizontal="right"/>
    </xf>
    <xf numFmtId="6" fontId="2" fillId="0" borderId="193" xfId="7" applyNumberFormat="1" applyBorder="1" applyAlignment="1">
      <alignment horizontal="right"/>
    </xf>
    <xf numFmtId="0" fontId="1" fillId="0" borderId="207" xfId="7" applyFont="1" applyBorder="1"/>
    <xf numFmtId="0" fontId="1" fillId="0" borderId="55" xfId="7" applyFont="1" applyBorder="1"/>
    <xf numFmtId="0" fontId="2" fillId="0" borderId="193" xfId="7" applyBorder="1" applyAlignment="1">
      <alignment horizontal="left"/>
    </xf>
    <xf numFmtId="0" fontId="8" fillId="2" borderId="0" xfId="7" applyFont="1" applyFill="1" applyBorder="1" applyAlignment="1">
      <alignment horizontal="left"/>
    </xf>
    <xf numFmtId="0" fontId="2" fillId="0" borderId="9" xfId="7" applyFill="1" applyBorder="1" applyAlignment="1">
      <alignment horizontal="left"/>
    </xf>
    <xf numFmtId="0" fontId="1" fillId="2" borderId="207" xfId="7" applyFont="1" applyFill="1" applyBorder="1"/>
    <xf numFmtId="0" fontId="8" fillId="2" borderId="0" xfId="7" applyFont="1" applyFill="1" applyBorder="1"/>
    <xf numFmtId="9" fontId="2" fillId="0" borderId="0" xfId="7" applyNumberFormat="1" applyFill="1" applyBorder="1" applyAlignment="1">
      <alignment horizontal="right"/>
    </xf>
    <xf numFmtId="0" fontId="2" fillId="0" borderId="223" xfId="7" applyFill="1" applyBorder="1" applyAlignment="1">
      <alignment horizontal="left"/>
    </xf>
    <xf numFmtId="169" fontId="2" fillId="0" borderId="0" xfId="7" applyNumberFormat="1" applyBorder="1" applyAlignment="1">
      <alignment horizontal="left"/>
    </xf>
    <xf numFmtId="49" fontId="1" fillId="0" borderId="0" xfId="7" applyNumberFormat="1" applyFont="1" applyBorder="1" applyAlignment="1">
      <alignment horizontal="left"/>
    </xf>
    <xf numFmtId="0" fontId="1" fillId="2" borderId="204" xfId="7" applyFont="1" applyFill="1" applyBorder="1"/>
    <xf numFmtId="0" fontId="1" fillId="0" borderId="207" xfId="7" applyFont="1" applyBorder="1" applyAlignment="1">
      <alignment horizontal="center"/>
    </xf>
    <xf numFmtId="0" fontId="1" fillId="0" borderId="205" xfId="7" applyFont="1" applyBorder="1" applyAlignment="1">
      <alignment horizontal="center"/>
    </xf>
    <xf numFmtId="0" fontId="1" fillId="0" borderId="56" xfId="7" applyFont="1" applyBorder="1" applyAlignment="1">
      <alignment horizontal="center"/>
    </xf>
    <xf numFmtId="6" fontId="2" fillId="0" borderId="7" xfId="7" applyNumberFormat="1" applyBorder="1" applyAlignment="1">
      <alignment horizontal="right"/>
    </xf>
    <xf numFmtId="38" fontId="2" fillId="0" borderId="7" xfId="7" applyNumberFormat="1" applyBorder="1" applyAlignment="1">
      <alignment horizontal="left"/>
    </xf>
    <xf numFmtId="169" fontId="2" fillId="0" borderId="7" xfId="7" applyNumberFormat="1" applyBorder="1" applyAlignment="1">
      <alignment horizontal="right"/>
    </xf>
    <xf numFmtId="10" fontId="2" fillId="0" borderId="7" xfId="7" applyNumberFormat="1" applyBorder="1" applyAlignment="1">
      <alignment horizontal="right"/>
    </xf>
    <xf numFmtId="0" fontId="2" fillId="0" borderId="194" xfId="7" applyBorder="1"/>
    <xf numFmtId="0" fontId="2" fillId="0" borderId="194" xfId="7" quotePrefix="1" applyFont="1" applyBorder="1" applyAlignment="1"/>
    <xf numFmtId="0" fontId="2" fillId="0" borderId="193" xfId="7" quotePrefix="1" applyFont="1" applyBorder="1" applyAlignment="1"/>
    <xf numFmtId="0" fontId="2" fillId="0" borderId="13" xfId="7" quotePrefix="1" applyFont="1" applyBorder="1" applyAlignment="1"/>
    <xf numFmtId="0" fontId="2" fillId="0" borderId="55" xfId="7" quotePrefix="1" applyFont="1" applyBorder="1" applyAlignment="1"/>
    <xf numFmtId="6" fontId="2" fillId="0" borderId="0" xfId="7" applyNumberFormat="1" applyFill="1" applyBorder="1" applyAlignment="1">
      <alignment horizontal="right"/>
    </xf>
    <xf numFmtId="38" fontId="2" fillId="0" borderId="0" xfId="7" applyNumberFormat="1" applyFill="1" applyBorder="1" applyAlignment="1">
      <alignment horizontal="left"/>
    </xf>
    <xf numFmtId="42" fontId="2" fillId="0" borderId="0" xfId="7" applyNumberFormat="1" applyFill="1" applyBorder="1" applyAlignment="1">
      <alignment horizontal="right"/>
    </xf>
    <xf numFmtId="42" fontId="8" fillId="2" borderId="7" xfId="7" applyNumberFormat="1" applyFont="1" applyFill="1" applyBorder="1"/>
    <xf numFmtId="169" fontId="2" fillId="0" borderId="0" xfId="7" applyNumberFormat="1" applyBorder="1" applyAlignment="1"/>
    <xf numFmtId="49" fontId="1" fillId="2" borderId="204" xfId="7" applyNumberFormat="1" applyFont="1" applyFill="1" applyBorder="1"/>
    <xf numFmtId="6" fontId="2" fillId="2" borderId="205" xfId="7" applyNumberFormat="1" applyFill="1" applyBorder="1"/>
    <xf numFmtId="0" fontId="1" fillId="0" borderId="204" xfId="7" applyFont="1" applyBorder="1"/>
    <xf numFmtId="49" fontId="1" fillId="0" borderId="207" xfId="7" applyNumberFormat="1" applyFont="1" applyBorder="1" applyAlignment="1">
      <alignment horizontal="left"/>
    </xf>
    <xf numFmtId="0" fontId="2" fillId="0" borderId="207" xfId="7" applyBorder="1" applyAlignment="1">
      <alignment horizontal="center"/>
    </xf>
    <xf numFmtId="14" fontId="2" fillId="0" borderId="207" xfId="7" applyNumberFormat="1" applyBorder="1" applyAlignment="1">
      <alignment horizontal="center"/>
    </xf>
    <xf numFmtId="0" fontId="2" fillId="0" borderId="0" xfId="7" applyBorder="1" applyProtection="1"/>
    <xf numFmtId="38" fontId="2" fillId="0" borderId="7" xfId="7" applyNumberFormat="1" applyBorder="1" applyAlignment="1">
      <alignment horizontal="right"/>
    </xf>
    <xf numFmtId="42" fontId="0" fillId="0" borderId="224" xfId="0" applyNumberFormat="1" applyBorder="1" applyAlignment="1">
      <alignment horizontal="center" vertical="center"/>
    </xf>
    <xf numFmtId="42" fontId="0" fillId="0" borderId="224" xfId="0" applyNumberFormat="1" applyBorder="1"/>
    <xf numFmtId="42" fontId="10" fillId="0" borderId="225" xfId="2" applyNumberFormat="1" applyFont="1" applyFill="1" applyBorder="1" applyAlignment="1" applyProtection="1">
      <alignment horizontal="left"/>
      <protection locked="0"/>
    </xf>
    <xf numFmtId="169" fontId="2" fillId="0" borderId="0" xfId="7" applyNumberFormat="1" applyBorder="1" applyAlignment="1" applyProtection="1">
      <alignment horizontal="left"/>
    </xf>
    <xf numFmtId="0" fontId="2" fillId="0" borderId="204" xfId="7" applyBorder="1" applyProtection="1"/>
    <xf numFmtId="0" fontId="1" fillId="0" borderId="207" xfId="7" applyFont="1" applyBorder="1" applyProtection="1"/>
    <xf numFmtId="0" fontId="2" fillId="0" borderId="207" xfId="7" applyBorder="1" applyAlignment="1" applyProtection="1">
      <alignment horizontal="right"/>
    </xf>
    <xf numFmtId="0" fontId="2" fillId="0" borderId="205" xfId="7" applyBorder="1" applyProtection="1"/>
    <xf numFmtId="6" fontId="1" fillId="0" borderId="221" xfId="7" applyNumberFormat="1" applyFont="1" applyBorder="1" applyProtection="1"/>
    <xf numFmtId="169" fontId="2" fillId="0" borderId="9" xfId="7" applyNumberFormat="1" applyBorder="1" applyAlignment="1" applyProtection="1">
      <alignment horizontal="center"/>
    </xf>
    <xf numFmtId="169" fontId="2" fillId="0" borderId="207" xfId="7" applyNumberFormat="1" applyBorder="1" applyAlignment="1" applyProtection="1">
      <alignment horizontal="right"/>
    </xf>
    <xf numFmtId="169" fontId="2" fillId="0" borderId="207" xfId="7" applyNumberFormat="1" applyBorder="1" applyAlignment="1" applyProtection="1">
      <alignment horizontal="center"/>
    </xf>
    <xf numFmtId="0" fontId="2" fillId="0" borderId="205" xfId="7" applyBorder="1" applyAlignment="1" applyProtection="1">
      <alignment horizontal="center"/>
    </xf>
    <xf numFmtId="169" fontId="1" fillId="0" borderId="0" xfId="7" applyNumberFormat="1" applyFont="1" applyBorder="1" applyAlignment="1" applyProtection="1">
      <alignment horizontal="left"/>
    </xf>
    <xf numFmtId="6" fontId="1" fillId="0" borderId="228" xfId="7" applyNumberFormat="1" applyFont="1" applyBorder="1" applyProtection="1"/>
    <xf numFmtId="0" fontId="0" fillId="0" borderId="46" xfId="0" applyNumberFormat="1" applyBorder="1"/>
    <xf numFmtId="42" fontId="2" fillId="0" borderId="46" xfId="0" applyNumberFormat="1" applyFont="1" applyBorder="1"/>
    <xf numFmtId="0" fontId="8" fillId="0" borderId="207" xfId="7" applyFont="1" applyBorder="1" applyAlignment="1" applyProtection="1">
      <alignment horizontal="center"/>
    </xf>
    <xf numFmtId="49" fontId="1" fillId="0" borderId="9" xfId="0" applyNumberFormat="1" applyFont="1" applyBorder="1" applyAlignment="1" applyProtection="1">
      <alignment vertical="center"/>
    </xf>
    <xf numFmtId="42" fontId="2" fillId="0" borderId="147" xfId="7" applyNumberFormat="1" applyBorder="1" applyProtection="1"/>
    <xf numFmtId="0" fontId="2" fillId="0" borderId="147" xfId="7" applyBorder="1" applyProtection="1"/>
    <xf numFmtId="0" fontId="3" fillId="0" borderId="9" xfId="0" applyFont="1" applyBorder="1" applyProtection="1"/>
    <xf numFmtId="0" fontId="0" fillId="0" borderId="0" xfId="0" applyAlignment="1"/>
    <xf numFmtId="0" fontId="2" fillId="0" borderId="0" xfId="7" applyBorder="1" applyProtection="1"/>
    <xf numFmtId="0" fontId="2" fillId="0" borderId="0" xfId="0" applyFont="1" applyAlignment="1"/>
    <xf numFmtId="0" fontId="2" fillId="0" borderId="0" xfId="7"/>
    <xf numFmtId="169" fontId="2" fillId="0" borderId="0" xfId="7" applyNumberFormat="1"/>
    <xf numFmtId="0" fontId="1" fillId="0" borderId="0" xfId="7" applyFont="1"/>
    <xf numFmtId="0" fontId="2" fillId="0" borderId="0" xfId="0" applyFont="1" applyAlignment="1">
      <alignment wrapText="1"/>
    </xf>
    <xf numFmtId="0" fontId="0" fillId="0" borderId="204" xfId="0" applyBorder="1"/>
    <xf numFmtId="0" fontId="0" fillId="0" borderId="207" xfId="0" applyBorder="1"/>
    <xf numFmtId="0" fontId="0" fillId="0" borderId="205" xfId="0" applyBorder="1"/>
    <xf numFmtId="0" fontId="2" fillId="0" borderId="55" xfId="7" applyBorder="1"/>
    <xf numFmtId="0" fontId="2" fillId="0" borderId="242" xfId="7" applyNumberFormat="1" applyFont="1" applyBorder="1" applyAlignment="1" applyProtection="1">
      <alignment horizontal="center"/>
    </xf>
    <xf numFmtId="0" fontId="2" fillId="0" borderId="0" xfId="7" applyNumberFormat="1" applyProtection="1"/>
    <xf numFmtId="0" fontId="2" fillId="0" borderId="55" xfId="7" applyNumberFormat="1" applyBorder="1" applyProtection="1"/>
    <xf numFmtId="0" fontId="2" fillId="0" borderId="55" xfId="7" applyNumberFormat="1" applyFont="1" applyBorder="1" applyAlignment="1" applyProtection="1">
      <alignment horizontal="center"/>
    </xf>
    <xf numFmtId="0" fontId="2" fillId="0" borderId="243" xfId="7" applyNumberFormat="1" applyFont="1" applyBorder="1" applyAlignment="1" applyProtection="1">
      <alignment horizontal="center"/>
    </xf>
    <xf numFmtId="37" fontId="0" fillId="0" borderId="244" xfId="1" applyNumberFormat="1" applyFont="1" applyBorder="1" applyProtection="1"/>
    <xf numFmtId="0" fontId="2" fillId="8" borderId="55" xfId="7" applyNumberFormat="1" applyFill="1" applyBorder="1" applyProtection="1"/>
    <xf numFmtId="0" fontId="1" fillId="0" borderId="193" xfId="7" applyNumberFormat="1" applyFont="1" applyBorder="1" applyProtection="1"/>
    <xf numFmtId="0" fontId="2" fillId="0" borderId="193" xfId="7" applyNumberFormat="1" applyBorder="1" applyProtection="1"/>
    <xf numFmtId="0" fontId="1" fillId="0" borderId="193" xfId="7" applyNumberFormat="1" applyFont="1" applyBorder="1" applyAlignment="1" applyProtection="1">
      <alignment horizontal="center"/>
    </xf>
    <xf numFmtId="174" fontId="0" fillId="0" borderId="193" xfId="1" applyNumberFormat="1" applyFont="1" applyBorder="1" applyProtection="1"/>
    <xf numFmtId="0" fontId="2" fillId="0" borderId="193" xfId="7" applyNumberFormat="1" applyFill="1" applyBorder="1" applyProtection="1"/>
    <xf numFmtId="37" fontId="1" fillId="0" borderId="146" xfId="1" applyNumberFormat="1" applyFont="1" applyBorder="1" applyProtection="1"/>
    <xf numFmtId="0" fontId="2" fillId="8" borderId="0" xfId="7" applyNumberFormat="1" applyFill="1" applyBorder="1" applyProtection="1"/>
    <xf numFmtId="0" fontId="1" fillId="0" borderId="193" xfId="7" applyNumberFormat="1" applyFont="1" applyFill="1" applyBorder="1" applyProtection="1"/>
    <xf numFmtId="37" fontId="0" fillId="0" borderId="243" xfId="1" applyNumberFormat="1" applyFont="1" applyBorder="1" applyProtection="1"/>
    <xf numFmtId="0" fontId="1" fillId="0" borderId="55" xfId="7" applyNumberFormat="1" applyFont="1" applyBorder="1" applyProtection="1"/>
    <xf numFmtId="0" fontId="1" fillId="0" borderId="55" xfId="7" applyNumberFormat="1" applyFont="1" applyBorder="1" applyAlignment="1" applyProtection="1">
      <alignment horizontal="center"/>
    </xf>
    <xf numFmtId="0" fontId="2" fillId="0" borderId="55" xfId="7" applyNumberFormat="1" applyFill="1" applyBorder="1" applyProtection="1"/>
    <xf numFmtId="37" fontId="1" fillId="0" borderId="243" xfId="7" applyNumberFormat="1" applyFont="1" applyBorder="1" applyProtection="1"/>
    <xf numFmtId="0" fontId="2" fillId="0" borderId="193" xfId="7" applyNumberFormat="1" applyBorder="1" applyAlignment="1" applyProtection="1">
      <alignment horizontal="center"/>
    </xf>
    <xf numFmtId="0" fontId="1" fillId="0" borderId="193" xfId="7" applyNumberFormat="1" applyFont="1" applyBorder="1" applyAlignment="1" applyProtection="1">
      <alignment horizontal="center"/>
      <protection locked="0"/>
    </xf>
    <xf numFmtId="37" fontId="1" fillId="0" borderId="243" xfId="1" applyNumberFormat="1" applyFont="1" applyBorder="1" applyProtection="1"/>
    <xf numFmtId="0" fontId="1" fillId="0" borderId="0" xfId="7" applyNumberFormat="1" applyFont="1" applyBorder="1" applyProtection="1"/>
    <xf numFmtId="0" fontId="2" fillId="0" borderId="0" xfId="7" applyNumberFormat="1" applyBorder="1" applyAlignment="1" applyProtection="1">
      <alignment horizontal="center"/>
    </xf>
    <xf numFmtId="0" fontId="1" fillId="0" borderId="211" xfId="7" applyNumberFormat="1" applyFont="1" applyBorder="1" applyAlignment="1" applyProtection="1">
      <alignment horizontal="center"/>
    </xf>
    <xf numFmtId="0" fontId="1" fillId="0" borderId="0" xfId="7" applyNumberFormat="1" applyFont="1" applyBorder="1" applyAlignment="1" applyProtection="1">
      <alignment horizontal="center"/>
    </xf>
    <xf numFmtId="174" fontId="0" fillId="0" borderId="0" xfId="1" applyNumberFormat="1" applyFont="1" applyBorder="1" applyProtection="1"/>
    <xf numFmtId="37" fontId="1" fillId="0" borderId="211" xfId="7" applyNumberFormat="1" applyFont="1" applyBorder="1" applyAlignment="1" applyProtection="1">
      <alignment horizontal="right"/>
    </xf>
    <xf numFmtId="0" fontId="2" fillId="0" borderId="0" xfId="7" applyNumberFormat="1" applyFont="1" applyBorder="1" applyProtection="1"/>
    <xf numFmtId="0" fontId="2" fillId="0" borderId="0" xfId="7" applyNumberFormat="1" applyFont="1" applyProtection="1"/>
    <xf numFmtId="0" fontId="8" fillId="0" borderId="221" xfId="7" applyNumberFormat="1" applyFont="1" applyBorder="1" applyProtection="1">
      <protection locked="0"/>
    </xf>
    <xf numFmtId="0" fontId="35" fillId="0" borderId="205" xfId="7" applyNumberFormat="1" applyFont="1" applyBorder="1" applyAlignment="1" applyProtection="1">
      <alignment horizontal="center"/>
    </xf>
    <xf numFmtId="0" fontId="2" fillId="0" borderId="0" xfId="7" applyNumberFormat="1" applyAlignment="1" applyProtection="1">
      <alignment horizontal="center"/>
    </xf>
    <xf numFmtId="0" fontId="8" fillId="0" borderId="157" xfId="7" applyNumberFormat="1" applyFont="1" applyBorder="1" applyProtection="1"/>
    <xf numFmtId="0" fontId="35" fillId="0" borderId="10" xfId="7" applyNumberFormat="1" applyFont="1" applyBorder="1" applyAlignment="1" applyProtection="1">
      <alignment horizontal="center"/>
    </xf>
    <xf numFmtId="0" fontId="35" fillId="0" borderId="157" xfId="7" applyNumberFormat="1" applyFont="1" applyBorder="1" applyAlignment="1" applyProtection="1">
      <alignment horizontal="center"/>
    </xf>
    <xf numFmtId="0" fontId="2" fillId="0" borderId="0" xfId="7" applyNumberFormat="1" applyAlignment="1" applyProtection="1"/>
    <xf numFmtId="0" fontId="38" fillId="0" borderId="224" xfId="7" applyNumberFormat="1" applyFont="1" applyBorder="1" applyProtection="1"/>
    <xf numFmtId="37" fontId="38" fillId="0" borderId="7" xfId="7" applyNumberFormat="1" applyFont="1" applyBorder="1" applyAlignment="1" applyProtection="1">
      <alignment horizontal="right"/>
    </xf>
    <xf numFmtId="37" fontId="38" fillId="4" borderId="56" xfId="7" applyNumberFormat="1" applyFont="1" applyFill="1" applyBorder="1" applyProtection="1"/>
    <xf numFmtId="0" fontId="2" fillId="0" borderId="0" xfId="7" applyNumberFormat="1" applyFill="1" applyProtection="1"/>
    <xf numFmtId="37" fontId="38" fillId="0" borderId="7" xfId="7" applyNumberFormat="1" applyFont="1" applyBorder="1" applyAlignment="1" applyProtection="1">
      <alignment horizontal="right"/>
      <protection locked="0"/>
    </xf>
    <xf numFmtId="0" fontId="38" fillId="0" borderId="224" xfId="7" applyNumberFormat="1" applyFont="1" applyFill="1" applyBorder="1" applyProtection="1"/>
    <xf numFmtId="37" fontId="38" fillId="0" borderId="56" xfId="7" applyNumberFormat="1" applyFont="1" applyFill="1" applyBorder="1" applyProtection="1"/>
    <xf numFmtId="0" fontId="35" fillId="0" borderId="237" xfId="7" applyNumberFormat="1" applyFont="1" applyBorder="1" applyProtection="1"/>
    <xf numFmtId="37" fontId="35" fillId="4" borderId="238" xfId="7" applyNumberFormat="1" applyFont="1" applyFill="1" applyBorder="1" applyProtection="1"/>
    <xf numFmtId="0" fontId="35" fillId="0" borderId="224" xfId="7" applyNumberFormat="1" applyFont="1" applyBorder="1" applyProtection="1"/>
    <xf numFmtId="37" fontId="38" fillId="0" borderId="7" xfId="7" applyNumberFormat="1" applyFont="1" applyBorder="1" applyProtection="1"/>
    <xf numFmtId="37" fontId="38" fillId="0" borderId="224" xfId="7" applyNumberFormat="1" applyFont="1" applyBorder="1" applyProtection="1"/>
    <xf numFmtId="0" fontId="2" fillId="0" borderId="0" xfId="7" applyNumberFormat="1" applyFont="1" applyFill="1" applyProtection="1"/>
    <xf numFmtId="37" fontId="35" fillId="4" borderId="213" xfId="7" applyNumberFormat="1" applyFont="1" applyFill="1" applyBorder="1" applyProtection="1"/>
    <xf numFmtId="0" fontId="35" fillId="0" borderId="239" xfId="7" applyNumberFormat="1" applyFont="1" applyBorder="1" applyProtection="1"/>
    <xf numFmtId="37" fontId="35" fillId="4" borderId="224" xfId="7" applyNumberFormat="1" applyFont="1" applyFill="1" applyBorder="1" applyProtection="1"/>
    <xf numFmtId="39" fontId="38" fillId="0" borderId="239" xfId="7" applyNumberFormat="1" applyFont="1" applyFill="1" applyBorder="1" applyProtection="1"/>
    <xf numFmtId="0" fontId="38" fillId="0" borderId="237" xfId="7" applyNumberFormat="1" applyFont="1" applyBorder="1" applyProtection="1"/>
    <xf numFmtId="37" fontId="35" fillId="4" borderId="240" xfId="7" applyNumberFormat="1" applyFont="1" applyFill="1" applyBorder="1" applyProtection="1"/>
    <xf numFmtId="0" fontId="35" fillId="0" borderId="0" xfId="7" applyNumberFormat="1" applyFont="1" applyBorder="1" applyProtection="1"/>
    <xf numFmtId="37" fontId="35" fillId="0" borderId="0" xfId="7" applyNumberFormat="1" applyFont="1" applyFill="1" applyBorder="1" applyProtection="1"/>
    <xf numFmtId="170" fontId="35" fillId="0" borderId="0" xfId="7" applyNumberFormat="1" applyFont="1" applyBorder="1" applyProtection="1"/>
    <xf numFmtId="0" fontId="38" fillId="0" borderId="55" xfId="7" applyNumberFormat="1" applyFont="1" applyBorder="1" applyAlignment="1" applyProtection="1">
      <alignment horizontal="right"/>
    </xf>
    <xf numFmtId="37" fontId="38" fillId="0" borderId="55" xfId="7" applyNumberFormat="1" applyFont="1" applyBorder="1" applyProtection="1"/>
    <xf numFmtId="0" fontId="2" fillId="0" borderId="0" xfId="7" applyNumberFormat="1" applyAlignment="1" applyProtection="1">
      <alignment horizontal="right"/>
    </xf>
    <xf numFmtId="0" fontId="35" fillId="0" borderId="221" xfId="7" applyNumberFormat="1" applyFont="1" applyBorder="1" applyAlignment="1" applyProtection="1">
      <alignment horizontal="center"/>
    </xf>
    <xf numFmtId="173" fontId="38" fillId="0" borderId="247" xfId="7" applyNumberFormat="1" applyFont="1" applyBorder="1" applyProtection="1">
      <protection locked="0"/>
    </xf>
    <xf numFmtId="7" fontId="38" fillId="0" borderId="247" xfId="7" applyNumberFormat="1" applyFont="1" applyBorder="1" applyProtection="1">
      <protection locked="0"/>
    </xf>
    <xf numFmtId="0" fontId="2" fillId="0" borderId="0" xfId="7" applyAlignment="1">
      <alignment horizontal="right"/>
    </xf>
    <xf numFmtId="0" fontId="1" fillId="0" borderId="0" xfId="7" applyFont="1" applyBorder="1" applyAlignment="1">
      <alignment horizontal="right"/>
    </xf>
    <xf numFmtId="0" fontId="22" fillId="0" borderId="0" xfId="7" applyFont="1" applyBorder="1" applyAlignment="1" applyProtection="1">
      <alignment horizontal="center" vertical="top"/>
    </xf>
    <xf numFmtId="0" fontId="1" fillId="0" borderId="0" xfId="7" applyFont="1" applyBorder="1" applyAlignment="1" applyProtection="1">
      <alignment horizontal="right"/>
    </xf>
    <xf numFmtId="49" fontId="2" fillId="0" borderId="0" xfId="7" applyNumberFormat="1" applyBorder="1" applyProtection="1"/>
    <xf numFmtId="0" fontId="38" fillId="0" borderId="0" xfId="7" applyFont="1" applyBorder="1" applyProtection="1"/>
    <xf numFmtId="0" fontId="38" fillId="0" borderId="0" xfId="7" applyFont="1" applyBorder="1" applyAlignment="1" applyProtection="1">
      <alignment horizontal="right"/>
    </xf>
    <xf numFmtId="0" fontId="44" fillId="0" borderId="0" xfId="7" applyFont="1" applyBorder="1" applyProtection="1"/>
    <xf numFmtId="0" fontId="38" fillId="0" borderId="0" xfId="7" applyFont="1" applyBorder="1" applyAlignment="1" applyProtection="1">
      <alignment horizontal="center"/>
    </xf>
    <xf numFmtId="0" fontId="38" fillId="0" borderId="0" xfId="7" applyFont="1" applyBorder="1" applyAlignment="1" applyProtection="1">
      <alignment horizontal="left"/>
    </xf>
    <xf numFmtId="0" fontId="2" fillId="0" borderId="10" xfId="7" applyBorder="1" applyProtection="1"/>
    <xf numFmtId="0" fontId="2" fillId="0" borderId="0" xfId="7" applyAlignment="1" applyProtection="1">
      <alignment horizontal="right"/>
    </xf>
    <xf numFmtId="0" fontId="2" fillId="0" borderId="0" xfId="7" applyNumberFormat="1" applyBorder="1" applyProtection="1"/>
    <xf numFmtId="0" fontId="2" fillId="0" borderId="0" xfId="7" applyNumberFormat="1" applyFont="1" applyBorder="1" applyAlignment="1" applyProtection="1">
      <alignment horizontal="center"/>
    </xf>
    <xf numFmtId="174" fontId="0" fillId="0" borderId="55" xfId="1" applyNumberFormat="1" applyFont="1" applyBorder="1" applyProtection="1"/>
    <xf numFmtId="0" fontId="2" fillId="0" borderId="247" xfId="7" applyNumberFormat="1" applyBorder="1" applyProtection="1">
      <protection locked="0"/>
    </xf>
    <xf numFmtId="0" fontId="2" fillId="0" borderId="247" xfId="7" applyNumberFormat="1" applyBorder="1" applyAlignment="1" applyProtection="1">
      <alignment horizontal="center"/>
      <protection locked="0"/>
    </xf>
    <xf numFmtId="174" fontId="0" fillId="0" borderId="247" xfId="1" applyNumberFormat="1" applyFont="1" applyBorder="1" applyProtection="1">
      <protection locked="0"/>
    </xf>
    <xf numFmtId="0" fontId="1" fillId="0" borderId="247" xfId="7" applyNumberFormat="1" applyFont="1" applyBorder="1" applyAlignment="1" applyProtection="1">
      <alignment horizontal="center"/>
      <protection locked="0"/>
    </xf>
    <xf numFmtId="0" fontId="2" fillId="0" borderId="0" xfId="7" applyNumberFormat="1" applyBorder="1" applyAlignment="1" applyProtection="1">
      <alignment horizontal="left" vertical="center" wrapText="1"/>
      <protection locked="0"/>
    </xf>
    <xf numFmtId="0" fontId="1" fillId="0" borderId="207" xfId="7" applyFont="1" applyBorder="1" applyProtection="1">
      <protection locked="0"/>
    </xf>
    <xf numFmtId="0" fontId="1" fillId="0" borderId="0" xfId="7" applyFont="1" applyBorder="1" applyProtection="1">
      <protection locked="0"/>
    </xf>
    <xf numFmtId="0" fontId="2" fillId="0" borderId="7" xfId="7" applyNumberFormat="1" applyBorder="1" applyProtection="1"/>
    <xf numFmtId="0" fontId="22" fillId="0" borderId="0" xfId="7" applyFont="1" applyBorder="1" applyAlignment="1">
      <alignment horizontal="center"/>
    </xf>
    <xf numFmtId="0" fontId="2" fillId="0" borderId="204" xfId="7" applyNumberFormat="1" applyBorder="1" applyProtection="1"/>
    <xf numFmtId="0" fontId="2" fillId="0" borderId="207" xfId="7" applyNumberFormat="1" applyBorder="1" applyProtection="1"/>
    <xf numFmtId="0" fontId="2" fillId="0" borderId="205" xfId="7" applyNumberFormat="1" applyBorder="1" applyProtection="1"/>
    <xf numFmtId="0" fontId="2" fillId="0" borderId="6" xfId="7" applyNumberFormat="1" applyBorder="1" applyProtection="1"/>
    <xf numFmtId="0" fontId="22" fillId="0" borderId="0" xfId="7" applyNumberFormat="1" applyFont="1" applyBorder="1" applyProtection="1"/>
    <xf numFmtId="0" fontId="1" fillId="0" borderId="0" xfId="7" applyNumberFormat="1" applyFont="1" applyBorder="1" applyAlignment="1" applyProtection="1">
      <alignment horizontal="right"/>
    </xf>
    <xf numFmtId="0" fontId="46" fillId="0" borderId="0" xfId="7" applyNumberFormat="1" applyFont="1" applyBorder="1" applyProtection="1"/>
    <xf numFmtId="0" fontId="23" fillId="0" borderId="0" xfId="7" applyNumberFormat="1" applyFont="1" applyBorder="1" applyProtection="1"/>
    <xf numFmtId="0" fontId="2" fillId="0" borderId="7" xfId="7" applyNumberFormat="1" applyBorder="1" applyAlignment="1" applyProtection="1">
      <alignment horizontal="center"/>
    </xf>
    <xf numFmtId="0" fontId="2" fillId="0" borderId="7" xfId="7" applyNumberFormat="1" applyBorder="1" applyAlignment="1" applyProtection="1"/>
    <xf numFmtId="0" fontId="2" fillId="0" borderId="7" xfId="7" applyNumberFormat="1" applyFill="1" applyBorder="1" applyProtection="1"/>
    <xf numFmtId="0" fontId="2" fillId="0" borderId="6" xfId="7" applyNumberFormat="1" applyFont="1" applyBorder="1" applyProtection="1"/>
    <xf numFmtId="0" fontId="2" fillId="0" borderId="7" xfId="7" applyNumberFormat="1" applyFont="1" applyFill="1" applyBorder="1" applyProtection="1"/>
    <xf numFmtId="0" fontId="38" fillId="0" borderId="0" xfId="7" applyNumberFormat="1" applyFont="1" applyBorder="1" applyAlignment="1" applyProtection="1">
      <alignment horizontal="right"/>
    </xf>
    <xf numFmtId="37" fontId="38" fillId="0" borderId="0" xfId="7" applyNumberFormat="1" applyFont="1" applyBorder="1" applyProtection="1"/>
    <xf numFmtId="0" fontId="38" fillId="0" borderId="0" xfId="7" applyNumberFormat="1" applyFont="1" applyBorder="1" applyProtection="1"/>
    <xf numFmtId="0" fontId="2" fillId="0" borderId="8" xfId="7" applyNumberFormat="1" applyBorder="1" applyProtection="1"/>
    <xf numFmtId="0" fontId="2" fillId="0" borderId="9" xfId="7" applyNumberFormat="1" applyBorder="1" applyProtection="1"/>
    <xf numFmtId="0" fontId="2" fillId="0" borderId="10" xfId="7" applyNumberFormat="1" applyBorder="1" applyProtection="1"/>
    <xf numFmtId="0" fontId="35" fillId="0" borderId="0" xfId="7" applyNumberFormat="1" applyFont="1" applyBorder="1" applyAlignment="1" applyProtection="1">
      <alignment horizontal="right"/>
    </xf>
    <xf numFmtId="37" fontId="35" fillId="0" borderId="0" xfId="7" applyNumberFormat="1" applyFont="1" applyBorder="1" applyProtection="1"/>
    <xf numFmtId="0" fontId="38" fillId="0" borderId="6" xfId="7" applyNumberFormat="1" applyFont="1" applyBorder="1" applyProtection="1"/>
    <xf numFmtId="0" fontId="38" fillId="0" borderId="6" xfId="7" applyNumberFormat="1" applyFont="1" applyFill="1" applyBorder="1" applyProtection="1"/>
    <xf numFmtId="37" fontId="38" fillId="0" borderId="247" xfId="7" applyNumberFormat="1" applyFont="1" applyFill="1" applyBorder="1" applyProtection="1">
      <protection locked="0"/>
    </xf>
    <xf numFmtId="37" fontId="38" fillId="0" borderId="251" xfId="7" applyNumberFormat="1" applyFont="1" applyBorder="1" applyAlignment="1" applyProtection="1">
      <alignment horizontal="right"/>
    </xf>
    <xf numFmtId="37" fontId="38" fillId="0" borderId="56" xfId="7" applyNumberFormat="1" applyFont="1" applyBorder="1" applyAlignment="1" applyProtection="1">
      <alignment horizontal="right"/>
    </xf>
    <xf numFmtId="174" fontId="2" fillId="0" borderId="0" xfId="1" applyNumberFormat="1" applyFont="1"/>
    <xf numFmtId="174" fontId="2" fillId="0" borderId="0" xfId="1" applyNumberFormat="1" applyFont="1" applyBorder="1"/>
    <xf numFmtId="174" fontId="2" fillId="0" borderId="0" xfId="1" applyNumberFormat="1" applyFont="1" applyFill="1"/>
    <xf numFmtId="38" fontId="2" fillId="0" borderId="0" xfId="17" applyFont="1"/>
    <xf numFmtId="174" fontId="2" fillId="0" borderId="55" xfId="1" applyNumberFormat="1" applyFont="1" applyBorder="1"/>
    <xf numFmtId="10" fontId="2" fillId="0" borderId="0" xfId="4" applyNumberFormat="1" applyFont="1"/>
    <xf numFmtId="43" fontId="2" fillId="0" borderId="0" xfId="1" applyNumberFormat="1" applyFont="1"/>
    <xf numFmtId="174" fontId="38" fillId="0" borderId="0" xfId="1" applyNumberFormat="1" applyFont="1"/>
    <xf numFmtId="174" fontId="38" fillId="0" borderId="0" xfId="1" applyNumberFormat="1" applyFont="1" applyBorder="1"/>
    <xf numFmtId="174" fontId="38" fillId="0" borderId="0" xfId="1" applyNumberFormat="1" applyFont="1" applyFill="1"/>
    <xf numFmtId="174" fontId="38" fillId="0" borderId="0" xfId="1" applyNumberFormat="1" applyFont="1" applyAlignment="1"/>
    <xf numFmtId="38" fontId="38" fillId="0" borderId="0" xfId="17" applyFont="1"/>
    <xf numFmtId="174" fontId="38" fillId="0" borderId="0" xfId="1" applyNumberFormat="1" applyFont="1" applyFill="1" applyBorder="1"/>
    <xf numFmtId="174" fontId="38" fillId="0" borderId="0" xfId="1" applyNumberFormat="1" applyFont="1" applyBorder="1" applyAlignment="1"/>
    <xf numFmtId="174" fontId="38" fillId="0" borderId="0" xfId="1" applyNumberFormat="1" applyFont="1" applyFill="1" applyBorder="1" applyAlignment="1"/>
    <xf numFmtId="174" fontId="38" fillId="0" borderId="0" xfId="1" applyNumberFormat="1" applyFont="1" applyBorder="1" applyAlignment="1">
      <alignment horizontal="right"/>
    </xf>
    <xf numFmtId="38" fontId="2" fillId="0" borderId="55" xfId="17" applyFont="1" applyBorder="1"/>
    <xf numFmtId="9" fontId="2" fillId="0" borderId="0" xfId="4" applyFont="1" applyBorder="1"/>
    <xf numFmtId="174" fontId="2" fillId="0" borderId="87" xfId="4" applyNumberFormat="1" applyFont="1" applyBorder="1"/>
    <xf numFmtId="174" fontId="49" fillId="0" borderId="87" xfId="4" applyNumberFormat="1" applyFont="1" applyBorder="1"/>
    <xf numFmtId="38" fontId="2" fillId="0" borderId="87" xfId="17" applyFont="1" applyBorder="1"/>
    <xf numFmtId="174" fontId="38" fillId="0" borderId="55" xfId="1" applyNumberFormat="1" applyFont="1" applyBorder="1"/>
    <xf numFmtId="0" fontId="2" fillId="0" borderId="0" xfId="1" applyNumberFormat="1" applyFont="1" applyBorder="1"/>
    <xf numFmtId="174" fontId="2" fillId="0" borderId="0" xfId="1" applyNumberFormat="1" applyFont="1" applyBorder="1" applyAlignment="1"/>
    <xf numFmtId="9" fontId="2" fillId="0" borderId="0" xfId="4" applyFont="1" applyBorder="1" applyAlignment="1">
      <alignment horizontal="center"/>
    </xf>
    <xf numFmtId="37" fontId="2" fillId="0" borderId="0" xfId="18" applyFont="1" applyBorder="1"/>
    <xf numFmtId="17" fontId="2" fillId="0" borderId="0" xfId="1" applyNumberFormat="1" applyFont="1" applyBorder="1" applyAlignment="1"/>
    <xf numFmtId="0" fontId="2" fillId="0" borderId="0" xfId="1" applyNumberFormat="1" applyFont="1" applyBorder="1" applyAlignment="1"/>
    <xf numFmtId="3" fontId="2" fillId="0" borderId="0" xfId="19" applyNumberFormat="1" applyFont="1" applyBorder="1" applyAlignment="1">
      <alignment horizontal="left" vertical="center"/>
    </xf>
    <xf numFmtId="17" fontId="2" fillId="0" borderId="0" xfId="1" applyNumberFormat="1" applyFont="1" applyBorder="1"/>
    <xf numFmtId="174" fontId="2" fillId="0" borderId="0" xfId="1" applyNumberFormat="1" applyFont="1" applyFill="1" applyBorder="1"/>
    <xf numFmtId="38" fontId="2" fillId="0" borderId="0" xfId="17" applyFont="1" applyBorder="1"/>
    <xf numFmtId="174" fontId="2" fillId="0" borderId="252" xfId="1" applyNumberFormat="1" applyFont="1" applyBorder="1"/>
    <xf numFmtId="174" fontId="13" fillId="0" borderId="0" xfId="1" applyNumberFormat="1" applyFont="1" applyBorder="1"/>
    <xf numFmtId="174" fontId="2" fillId="0" borderId="0" xfId="1" applyNumberFormat="1" applyFont="1" applyBorder="1" applyAlignment="1">
      <alignment horizontal="left"/>
    </xf>
    <xf numFmtId="174" fontId="2" fillId="0" borderId="0" xfId="1" applyNumberFormat="1" applyFont="1" applyBorder="1" applyAlignment="1">
      <alignment horizontal="right"/>
    </xf>
    <xf numFmtId="174" fontId="2" fillId="0" borderId="253" xfId="1" applyNumberFormat="1" applyFont="1" applyBorder="1"/>
    <xf numFmtId="174" fontId="13" fillId="0" borderId="55" xfId="1" applyNumberFormat="1" applyFont="1" applyBorder="1"/>
    <xf numFmtId="174" fontId="2" fillId="0" borderId="55" xfId="1" applyNumberFormat="1" applyFont="1" applyBorder="1" applyAlignment="1">
      <alignment horizontal="right"/>
    </xf>
    <xf numFmtId="174" fontId="2" fillId="0" borderId="243" xfId="1" applyNumberFormat="1" applyFont="1" applyBorder="1" applyAlignment="1">
      <alignment horizontal="left"/>
    </xf>
    <xf numFmtId="10" fontId="2" fillId="0" borderId="0" xfId="4" applyNumberFormat="1" applyFont="1" applyBorder="1"/>
    <xf numFmtId="174" fontId="2" fillId="0" borderId="244" xfId="1" applyNumberFormat="1" applyFont="1" applyBorder="1" applyAlignment="1">
      <alignment horizontal="left"/>
    </xf>
    <xf numFmtId="174" fontId="2" fillId="0" borderId="254" xfId="1" applyNumberFormat="1" applyFont="1" applyBorder="1"/>
    <xf numFmtId="174" fontId="2" fillId="0" borderId="87" xfId="1" applyNumberFormat="1" applyFont="1" applyBorder="1"/>
    <xf numFmtId="174" fontId="2" fillId="0" borderId="87" xfId="1" applyNumberFormat="1" applyFont="1" applyBorder="1" applyAlignment="1">
      <alignment horizontal="right"/>
    </xf>
    <xf numFmtId="174" fontId="2" fillId="0" borderId="242" xfId="1" applyNumberFormat="1" applyFont="1" applyBorder="1" applyAlignment="1">
      <alignment horizontal="left"/>
    </xf>
    <xf numFmtId="38" fontId="2" fillId="0" borderId="0" xfId="17" applyFont="1" applyFill="1" applyBorder="1"/>
    <xf numFmtId="38" fontId="1" fillId="0" borderId="0" xfId="17" applyFont="1" applyBorder="1"/>
    <xf numFmtId="174" fontId="1" fillId="0" borderId="0" xfId="1" applyNumberFormat="1" applyFont="1"/>
    <xf numFmtId="38" fontId="1" fillId="0" borderId="180" xfId="17" applyFont="1" applyBorder="1"/>
    <xf numFmtId="38" fontId="1" fillId="0" borderId="181" xfId="17" applyFont="1" applyBorder="1"/>
    <xf numFmtId="38" fontId="1" fillId="0" borderId="181" xfId="17" applyFont="1" applyFill="1" applyBorder="1"/>
    <xf numFmtId="37" fontId="1" fillId="0" borderId="181" xfId="17" applyNumberFormat="1" applyFont="1" applyBorder="1"/>
    <xf numFmtId="38" fontId="2" fillId="0" borderId="180" xfId="17" applyFont="1" applyBorder="1"/>
    <xf numFmtId="174" fontId="2" fillId="0" borderId="181" xfId="1" applyNumberFormat="1" applyFont="1" applyBorder="1"/>
    <xf numFmtId="174" fontId="2" fillId="0" borderId="181" xfId="1" applyNumberFormat="1" applyFont="1" applyFill="1" applyBorder="1"/>
    <xf numFmtId="38" fontId="2" fillId="0" borderId="181" xfId="17" applyFont="1" applyBorder="1"/>
    <xf numFmtId="174" fontId="2" fillId="0" borderId="255" xfId="1" applyNumberFormat="1" applyFont="1" applyBorder="1"/>
    <xf numFmtId="174" fontId="2" fillId="0" borderId="9" xfId="1" applyNumberFormat="1" applyFont="1" applyBorder="1"/>
    <xf numFmtId="174" fontId="2" fillId="0" borderId="9" xfId="1" applyNumberFormat="1" applyFont="1" applyFill="1" applyBorder="1"/>
    <xf numFmtId="38" fontId="2" fillId="0" borderId="252" xfId="17" applyFont="1" applyBorder="1"/>
    <xf numFmtId="38" fontId="1" fillId="0" borderId="0" xfId="20" applyFont="1" applyFill="1" applyBorder="1"/>
    <xf numFmtId="174" fontId="2" fillId="0" borderId="87" xfId="1" applyNumberFormat="1" applyFont="1" applyFill="1" applyBorder="1"/>
    <xf numFmtId="43" fontId="2" fillId="0" borderId="0" xfId="1" applyNumberFormat="1" applyFont="1" applyBorder="1"/>
    <xf numFmtId="174" fontId="1" fillId="0" borderId="0" xfId="1" applyNumberFormat="1" applyFont="1" applyFill="1"/>
    <xf numFmtId="174" fontId="1" fillId="0" borderId="147" xfId="20" applyNumberFormat="1" applyFont="1" applyFill="1" applyBorder="1"/>
    <xf numFmtId="174" fontId="1" fillId="0" borderId="193" xfId="20" applyNumberFormat="1" applyFont="1" applyFill="1" applyBorder="1"/>
    <xf numFmtId="38" fontId="1" fillId="0" borderId="193" xfId="20" applyFont="1" applyFill="1" applyBorder="1"/>
    <xf numFmtId="174" fontId="13" fillId="0" borderId="0" xfId="1" applyNumberFormat="1" applyFont="1"/>
    <xf numFmtId="174" fontId="1" fillId="0" borderId="0" xfId="1" applyNumberFormat="1" applyFont="1" applyBorder="1"/>
    <xf numFmtId="174" fontId="1" fillId="0" borderId="0" xfId="1" applyNumberFormat="1" applyFont="1" applyFill="1" applyBorder="1"/>
    <xf numFmtId="174" fontId="1" fillId="0" borderId="252" xfId="1" applyNumberFormat="1" applyFont="1" applyBorder="1"/>
    <xf numFmtId="174" fontId="2" fillId="0" borderId="252" xfId="1" applyNumberFormat="1" applyFont="1" applyFill="1" applyBorder="1"/>
    <xf numFmtId="174" fontId="2" fillId="0" borderId="55" xfId="1" applyNumberFormat="1" applyFont="1" applyFill="1" applyBorder="1"/>
    <xf numFmtId="174" fontId="2" fillId="0" borderId="252" xfId="1" applyNumberFormat="1" applyFont="1" applyBorder="1" applyAlignment="1">
      <alignment horizontal="right"/>
    </xf>
    <xf numFmtId="174" fontId="2" fillId="0" borderId="256" xfId="1" applyNumberFormat="1" applyFont="1" applyFill="1" applyBorder="1"/>
    <xf numFmtId="174" fontId="2" fillId="0" borderId="256" xfId="1" applyNumberFormat="1" applyFont="1" applyBorder="1"/>
    <xf numFmtId="174" fontId="2" fillId="3" borderId="256" xfId="1" applyNumberFormat="1" applyFont="1" applyFill="1" applyBorder="1"/>
    <xf numFmtId="174" fontId="2" fillId="0" borderId="257" xfId="1" applyNumberFormat="1" applyFont="1" applyFill="1" applyBorder="1"/>
    <xf numFmtId="38" fontId="2" fillId="0" borderId="256" xfId="17" applyFont="1" applyBorder="1"/>
    <xf numFmtId="174" fontId="1" fillId="0" borderId="0" xfId="1" applyNumberFormat="1" applyFont="1" applyAlignment="1">
      <alignment wrapText="1"/>
    </xf>
    <xf numFmtId="9" fontId="2" fillId="0" borderId="0" xfId="4" applyFont="1" applyBorder="1" applyAlignment="1">
      <alignment horizontal="center" wrapText="1"/>
    </xf>
    <xf numFmtId="174" fontId="2" fillId="0" borderId="55" xfId="4" applyNumberFormat="1" applyFont="1" applyBorder="1" applyAlignment="1">
      <alignment horizontal="center" wrapText="1"/>
    </xf>
    <xf numFmtId="9" fontId="2" fillId="0" borderId="0" xfId="4" applyFont="1" applyFill="1" applyBorder="1" applyAlignment="1">
      <alignment horizontal="center" wrapText="1"/>
    </xf>
    <xf numFmtId="174" fontId="2" fillId="0" borderId="0" xfId="1" applyNumberFormat="1" applyFont="1" applyBorder="1" applyAlignment="1">
      <alignment horizontal="center" wrapText="1"/>
    </xf>
    <xf numFmtId="174" fontId="2" fillId="0" borderId="0" xfId="4" applyNumberFormat="1" applyFont="1" applyBorder="1" applyAlignment="1">
      <alignment horizontal="center" wrapText="1"/>
    </xf>
    <xf numFmtId="174" fontId="2" fillId="0" borderId="55" xfId="1" applyNumberFormat="1" applyFont="1" applyBorder="1" applyAlignment="1">
      <alignment horizontal="center" wrapText="1"/>
    </xf>
    <xf numFmtId="43" fontId="2" fillId="0" borderId="0" xfId="1" applyFont="1" applyBorder="1" applyAlignment="1">
      <alignment horizontal="center" wrapText="1"/>
    </xf>
    <xf numFmtId="174" fontId="2" fillId="0" borderId="252" xfId="1" applyNumberFormat="1" applyFont="1" applyFill="1" applyBorder="1" applyAlignment="1">
      <alignment wrapText="1"/>
    </xf>
    <xf numFmtId="174" fontId="1" fillId="0" borderId="0" xfId="1" applyNumberFormat="1" applyFont="1" applyBorder="1" applyAlignment="1">
      <alignment wrapText="1"/>
    </xf>
    <xf numFmtId="0" fontId="2" fillId="0" borderId="0" xfId="21" applyFont="1" applyBorder="1" applyAlignment="1">
      <alignment wrapText="1"/>
    </xf>
    <xf numFmtId="173" fontId="2" fillId="0" borderId="193" xfId="4" applyNumberFormat="1" applyFont="1" applyBorder="1" applyAlignment="1">
      <alignment horizontal="center" wrapText="1"/>
    </xf>
    <xf numFmtId="9" fontId="2" fillId="0" borderId="55" xfId="4" applyFont="1" applyBorder="1" applyAlignment="1">
      <alignment horizontal="center" wrapText="1"/>
    </xf>
    <xf numFmtId="9" fontId="2" fillId="0" borderId="55" xfId="4" applyFont="1" applyFill="1" applyBorder="1" applyAlignment="1">
      <alignment horizontal="center" wrapText="1"/>
    </xf>
    <xf numFmtId="173" fontId="2" fillId="0" borderId="55" xfId="4" applyNumberFormat="1" applyFont="1" applyBorder="1" applyAlignment="1">
      <alignment horizontal="center" wrapText="1"/>
    </xf>
    <xf numFmtId="9" fontId="2" fillId="0" borderId="55" xfId="4" applyNumberFormat="1" applyFont="1" applyBorder="1" applyAlignment="1">
      <alignment horizontal="center" wrapText="1"/>
    </xf>
    <xf numFmtId="38" fontId="2" fillId="0" borderId="258" xfId="17" applyFont="1" applyBorder="1"/>
    <xf numFmtId="38" fontId="2" fillId="0" borderId="207" xfId="17" applyFont="1" applyFill="1" applyBorder="1"/>
    <xf numFmtId="38" fontId="1" fillId="0" borderId="245" xfId="17" applyFont="1" applyBorder="1"/>
    <xf numFmtId="38" fontId="1" fillId="0" borderId="259" xfId="17" applyFont="1" applyBorder="1"/>
    <xf numFmtId="38" fontId="1" fillId="0" borderId="85" xfId="17" applyFont="1" applyBorder="1"/>
    <xf numFmtId="174" fontId="2" fillId="0" borderId="193" xfId="1" applyNumberFormat="1" applyFont="1" applyBorder="1"/>
    <xf numFmtId="174" fontId="2" fillId="0" borderId="147" xfId="1" applyNumberFormat="1" applyFont="1" applyBorder="1"/>
    <xf numFmtId="174" fontId="2" fillId="0" borderId="193" xfId="1" applyNumberFormat="1" applyFont="1" applyFill="1" applyBorder="1"/>
    <xf numFmtId="38" fontId="25" fillId="0" borderId="193" xfId="22" applyNumberFormat="1" applyFont="1" applyBorder="1"/>
    <xf numFmtId="174" fontId="25" fillId="0" borderId="147" xfId="20" applyNumberFormat="1" applyFont="1" applyFill="1" applyBorder="1"/>
    <xf numFmtId="38" fontId="25" fillId="0" borderId="193" xfId="20" applyFont="1" applyBorder="1"/>
    <xf numFmtId="174" fontId="2" fillId="0" borderId="0" xfId="1" applyNumberFormat="1" applyFont="1" applyBorder="1" applyAlignment="1">
      <alignment wrapText="1"/>
    </xf>
    <xf numFmtId="174" fontId="2" fillId="0" borderId="55" xfId="1" applyNumberFormat="1" applyFont="1" applyBorder="1" applyAlignment="1">
      <alignment wrapText="1"/>
    </xf>
    <xf numFmtId="174" fontId="2" fillId="0" borderId="55" xfId="1" applyNumberFormat="1" applyFont="1" applyFill="1" applyBorder="1" applyAlignment="1">
      <alignment wrapText="1"/>
    </xf>
    <xf numFmtId="37" fontId="2" fillId="0" borderId="55" xfId="18" applyFont="1" applyBorder="1"/>
    <xf numFmtId="174" fontId="2" fillId="0" borderId="0" xfId="1" applyNumberFormat="1" applyFont="1" applyFill="1" applyBorder="1" applyAlignment="1">
      <alignment wrapText="1"/>
    </xf>
    <xf numFmtId="174" fontId="2" fillId="0" borderId="0" xfId="20" applyNumberFormat="1" applyFont="1" applyFill="1" applyBorder="1"/>
    <xf numFmtId="174" fontId="2" fillId="0" borderId="252" xfId="20" applyNumberFormat="1" applyFont="1" applyFill="1" applyBorder="1"/>
    <xf numFmtId="174" fontId="2" fillId="0" borderId="256" xfId="20" applyNumberFormat="1" applyFont="1" applyFill="1" applyBorder="1"/>
    <xf numFmtId="174" fontId="2" fillId="0" borderId="257" xfId="20" applyNumberFormat="1" applyFont="1" applyFill="1" applyBorder="1"/>
    <xf numFmtId="38" fontId="1" fillId="0" borderId="256" xfId="20" applyFont="1" applyFill="1" applyBorder="1"/>
    <xf numFmtId="38" fontId="2" fillId="0" borderId="0" xfId="22" applyNumberFormat="1" applyFont="1" applyFill="1" applyBorder="1"/>
    <xf numFmtId="38" fontId="2" fillId="0" borderId="0" xfId="20" applyFont="1" applyBorder="1"/>
    <xf numFmtId="174" fontId="1" fillId="0" borderId="146" xfId="20" applyNumberFormat="1" applyFont="1" applyFill="1" applyBorder="1"/>
    <xf numFmtId="38" fontId="2" fillId="0" borderId="0" xfId="22" applyNumberFormat="1" applyFont="1" applyBorder="1"/>
    <xf numFmtId="38" fontId="2" fillId="0" borderId="193" xfId="22" applyNumberFormat="1" applyFont="1" applyBorder="1"/>
    <xf numFmtId="38" fontId="2" fillId="0" borderId="193" xfId="22" applyNumberFormat="1" applyFont="1" applyFill="1" applyBorder="1"/>
    <xf numFmtId="174" fontId="2" fillId="0" borderId="147" xfId="20" applyNumberFormat="1" applyFont="1" applyFill="1" applyBorder="1"/>
    <xf numFmtId="38" fontId="2" fillId="0" borderId="193" xfId="20" applyFont="1" applyBorder="1"/>
    <xf numFmtId="38" fontId="2" fillId="0" borderId="147" xfId="22" applyNumberFormat="1" applyFont="1" applyBorder="1"/>
    <xf numFmtId="37" fontId="2" fillId="0" borderId="193" xfId="22" applyNumberFormat="1" applyFont="1" applyBorder="1"/>
    <xf numFmtId="38" fontId="2" fillId="0" borderId="252" xfId="17" quotePrefix="1" applyFont="1" applyBorder="1"/>
    <xf numFmtId="38" fontId="2" fillId="0" borderId="0" xfId="17" quotePrefix="1" applyFont="1" applyBorder="1"/>
    <xf numFmtId="38" fontId="2" fillId="0" borderId="252" xfId="17" quotePrefix="1" applyFont="1" applyFill="1" applyBorder="1"/>
    <xf numFmtId="38" fontId="2" fillId="0" borderId="0" xfId="17" applyNumberFormat="1" applyFont="1" applyBorder="1"/>
    <xf numFmtId="38" fontId="25" fillId="0" borderId="193" xfId="22" applyNumberFormat="1" applyFont="1" applyFill="1" applyBorder="1"/>
    <xf numFmtId="38" fontId="25" fillId="0" borderId="147" xfId="22" applyNumberFormat="1" applyFont="1" applyBorder="1"/>
    <xf numFmtId="37" fontId="25" fillId="0" borderId="55" xfId="22" applyNumberFormat="1" applyFont="1" applyBorder="1"/>
    <xf numFmtId="37" fontId="25" fillId="0" borderId="193" xfId="22" applyNumberFormat="1" applyFont="1" applyBorder="1"/>
    <xf numFmtId="38" fontId="13" fillId="0" borderId="0" xfId="17" applyNumberFormat="1" applyFont="1" applyBorder="1"/>
    <xf numFmtId="38" fontId="2" fillId="0" borderId="252" xfId="17" quotePrefix="1" applyNumberFormat="1" applyFont="1" applyBorder="1"/>
    <xf numFmtId="38" fontId="2" fillId="0" borderId="0" xfId="24" applyNumberFormat="1" applyFont="1" applyBorder="1"/>
    <xf numFmtId="38" fontId="2" fillId="0" borderId="0" xfId="24" applyNumberFormat="1" applyFont="1" applyFill="1" applyBorder="1"/>
    <xf numFmtId="174" fontId="1" fillId="0" borderId="252" xfId="1" applyNumberFormat="1" applyFont="1" applyBorder="1" applyAlignment="1">
      <alignment wrapText="1"/>
    </xf>
    <xf numFmtId="174" fontId="2" fillId="0" borderId="0" xfId="1" applyNumberFormat="1" applyFont="1" applyFill="1" applyBorder="1" applyAlignment="1">
      <alignment horizontal="center" wrapText="1"/>
    </xf>
    <xf numFmtId="174" fontId="1" fillId="0" borderId="254" xfId="1" applyNumberFormat="1" applyFont="1" applyBorder="1" applyAlignment="1">
      <alignment wrapText="1"/>
    </xf>
    <xf numFmtId="174" fontId="1" fillId="0" borderId="55" xfId="1" applyNumberFormat="1" applyFont="1" applyBorder="1" applyAlignment="1">
      <alignment horizontal="center" wrapText="1"/>
    </xf>
    <xf numFmtId="174" fontId="1" fillId="0" borderId="193" xfId="1" applyNumberFormat="1" applyFont="1" applyBorder="1" applyAlignment="1">
      <alignment wrapText="1"/>
    </xf>
    <xf numFmtId="174" fontId="1" fillId="0" borderId="193" xfId="1" applyNumberFormat="1" applyFont="1" applyBorder="1" applyAlignment="1">
      <alignment horizontal="center" wrapText="1"/>
    </xf>
    <xf numFmtId="174" fontId="1" fillId="3" borderId="193" xfId="1" applyNumberFormat="1" applyFont="1" applyFill="1" applyBorder="1" applyAlignment="1">
      <alignment horizontal="center" wrapText="1"/>
    </xf>
    <xf numFmtId="174" fontId="1" fillId="3" borderId="193" xfId="1" applyNumberFormat="1" applyFont="1" applyFill="1" applyBorder="1" applyAlignment="1">
      <alignment wrapText="1"/>
    </xf>
    <xf numFmtId="174" fontId="1" fillId="0" borderId="193" xfId="1" applyNumberFormat="1" applyFont="1" applyFill="1" applyBorder="1" applyAlignment="1">
      <alignment horizontal="center" wrapText="1"/>
    </xf>
    <xf numFmtId="175" fontId="1" fillId="0" borderId="193" xfId="4" applyNumberFormat="1" applyFont="1" applyBorder="1" applyAlignment="1">
      <alignment wrapText="1"/>
    </xf>
    <xf numFmtId="0" fontId="8" fillId="0" borderId="193" xfId="21" applyFont="1" applyBorder="1" applyAlignment="1">
      <alignment wrapText="1"/>
    </xf>
    <xf numFmtId="17" fontId="2" fillId="0" borderId="0" xfId="25" applyFont="1" applyBorder="1" applyAlignment="1">
      <alignment wrapText="1"/>
    </xf>
    <xf numFmtId="17" fontId="2" fillId="0" borderId="55" xfId="25" applyFont="1" applyBorder="1" applyAlignment="1">
      <alignment horizontal="center" wrapText="1"/>
    </xf>
    <xf numFmtId="17" fontId="2" fillId="0" borderId="0" xfId="25" applyFont="1" applyBorder="1" applyAlignment="1">
      <alignment horizontal="center" wrapText="1"/>
    </xf>
    <xf numFmtId="43" fontId="2" fillId="0" borderId="55" xfId="1" applyFont="1" applyBorder="1" applyAlignment="1">
      <alignment horizontal="center" wrapText="1"/>
    </xf>
    <xf numFmtId="174" fontId="2" fillId="0" borderId="9" xfId="1" applyNumberFormat="1" applyFont="1" applyBorder="1" applyAlignment="1">
      <alignment horizontal="center"/>
    </xf>
    <xf numFmtId="174" fontId="2" fillId="0" borderId="9" xfId="1" applyNumberFormat="1" applyFont="1" applyBorder="1" applyAlignment="1"/>
    <xf numFmtId="0" fontId="40" fillId="0" borderId="9" xfId="21" applyFont="1" applyBorder="1"/>
    <xf numFmtId="10" fontId="48" fillId="0" borderId="55" xfId="4" applyNumberFormat="1" applyFont="1" applyBorder="1" applyAlignment="1">
      <alignment horizontal="center"/>
    </xf>
    <xf numFmtId="174" fontId="2" fillId="0" borderId="0" xfId="1" applyNumberFormat="1" applyFont="1" applyAlignment="1">
      <alignment horizontal="center"/>
    </xf>
    <xf numFmtId="174" fontId="1" fillId="0" borderId="0" xfId="1" applyNumberFormat="1" applyFont="1" applyBorder="1" applyAlignment="1">
      <alignment horizontal="center" wrapText="1"/>
    </xf>
    <xf numFmtId="38" fontId="25" fillId="0" borderId="193" xfId="22" applyNumberFormat="1" applyFont="1" applyBorder="1" applyAlignment="1">
      <alignment horizontal="center"/>
    </xf>
    <xf numFmtId="38" fontId="2" fillId="0" borderId="0" xfId="17" applyFont="1" applyBorder="1" applyAlignment="1">
      <alignment horizontal="center"/>
    </xf>
    <xf numFmtId="173" fontId="2" fillId="0" borderId="0" xfId="4" applyNumberFormat="1" applyFont="1" applyBorder="1" applyAlignment="1">
      <alignment horizontal="center"/>
    </xf>
    <xf numFmtId="38" fontId="2" fillId="0" borderId="0" xfId="17" quotePrefix="1" applyFont="1" applyBorder="1" applyAlignment="1">
      <alignment horizontal="center"/>
    </xf>
    <xf numFmtId="173" fontId="2" fillId="0" borderId="55" xfId="4" applyNumberFormat="1" applyFont="1" applyBorder="1" applyAlignment="1">
      <alignment horizontal="center"/>
    </xf>
    <xf numFmtId="38" fontId="25" fillId="0" borderId="55" xfId="22" applyNumberFormat="1" applyFont="1" applyBorder="1" applyAlignment="1">
      <alignment horizontal="center"/>
    </xf>
    <xf numFmtId="38" fontId="2" fillId="0" borderId="0" xfId="17" quotePrefix="1" applyFont="1" applyFill="1" applyBorder="1" applyAlignment="1">
      <alignment horizontal="center"/>
    </xf>
    <xf numFmtId="37" fontId="2" fillId="0" borderId="193" xfId="22" applyNumberFormat="1" applyFont="1" applyBorder="1" applyAlignment="1">
      <alignment horizontal="center"/>
    </xf>
    <xf numFmtId="38" fontId="2" fillId="0" borderId="193" xfId="22" applyNumberFormat="1" applyFont="1" applyBorder="1" applyAlignment="1">
      <alignment horizontal="center"/>
    </xf>
    <xf numFmtId="38" fontId="2" fillId="0" borderId="0" xfId="22" applyNumberFormat="1" applyFont="1" applyBorder="1" applyAlignment="1">
      <alignment horizontal="center"/>
    </xf>
    <xf numFmtId="174" fontId="1" fillId="0" borderId="193" xfId="20" applyNumberFormat="1" applyFont="1" applyFill="1" applyBorder="1" applyAlignment="1">
      <alignment horizontal="center"/>
    </xf>
    <xf numFmtId="174" fontId="2" fillId="0" borderId="256" xfId="20" applyNumberFormat="1" applyFont="1" applyFill="1" applyBorder="1" applyAlignment="1">
      <alignment horizontal="center"/>
    </xf>
    <xf numFmtId="174" fontId="2" fillId="0" borderId="0" xfId="20" applyNumberFormat="1" applyFont="1" applyFill="1" applyBorder="1" applyAlignment="1">
      <alignment horizontal="center"/>
    </xf>
    <xf numFmtId="43" fontId="2" fillId="0" borderId="0" xfId="1" applyFont="1" applyFill="1" applyBorder="1" applyAlignment="1">
      <alignment horizontal="center"/>
    </xf>
    <xf numFmtId="174" fontId="2" fillId="0" borderId="55" xfId="1" applyNumberFormat="1" applyFont="1" applyBorder="1" applyAlignment="1">
      <alignment horizontal="center"/>
    </xf>
    <xf numFmtId="38" fontId="1" fillId="0" borderId="181" xfId="17" applyFont="1" applyBorder="1" applyAlignment="1">
      <alignment horizontal="center"/>
    </xf>
    <xf numFmtId="174" fontId="2" fillId="0" borderId="256" xfId="1" applyNumberFormat="1" applyFont="1" applyBorder="1" applyAlignment="1">
      <alignment horizontal="center"/>
    </xf>
    <xf numFmtId="174" fontId="2" fillId="0" borderId="0" xfId="1" applyNumberFormat="1" applyFont="1" applyBorder="1" applyAlignment="1">
      <alignment horizontal="center"/>
    </xf>
    <xf numFmtId="174" fontId="2" fillId="0" borderId="0" xfId="1" applyNumberFormat="1" applyFont="1" applyFill="1" applyBorder="1" applyAlignment="1">
      <alignment horizontal="center"/>
    </xf>
    <xf numFmtId="38" fontId="2" fillId="0" borderId="181" xfId="17" applyFont="1" applyBorder="1" applyAlignment="1">
      <alignment horizontal="center"/>
    </xf>
    <xf numFmtId="174" fontId="2" fillId="0" borderId="87" xfId="1" applyNumberFormat="1" applyFont="1" applyBorder="1" applyAlignment="1">
      <alignment horizontal="center"/>
    </xf>
    <xf numFmtId="174" fontId="38" fillId="0" borderId="0" xfId="1" applyNumberFormat="1" applyFont="1" applyAlignment="1">
      <alignment horizontal="center"/>
    </xf>
    <xf numFmtId="38" fontId="35" fillId="0" borderId="0" xfId="17" applyFont="1" applyBorder="1" applyAlignment="1">
      <alignment horizontal="center"/>
    </xf>
    <xf numFmtId="174" fontId="1" fillId="0" borderId="0" xfId="1" applyNumberFormat="1" applyFont="1" applyBorder="1" applyAlignment="1">
      <alignment horizontal="center"/>
    </xf>
    <xf numFmtId="174" fontId="35" fillId="0" borderId="0" xfId="1" applyNumberFormat="1" applyFont="1" applyBorder="1" applyAlignment="1">
      <alignment horizontal="center"/>
    </xf>
    <xf numFmtId="174" fontId="1" fillId="0" borderId="87" xfId="1" applyNumberFormat="1" applyFont="1" applyBorder="1" applyAlignment="1">
      <alignment horizontal="center"/>
    </xf>
    <xf numFmtId="174" fontId="1" fillId="0" borderId="253" xfId="1" applyNumberFormat="1" applyFont="1" applyFill="1" applyBorder="1" applyAlignment="1">
      <alignment horizontal="center" wrapText="1"/>
    </xf>
    <xf numFmtId="174" fontId="2" fillId="0" borderId="204" xfId="1" applyNumberFormat="1" applyFont="1" applyBorder="1"/>
    <xf numFmtId="38" fontId="2" fillId="0" borderId="207" xfId="17" applyFont="1" applyBorder="1"/>
    <xf numFmtId="174" fontId="2" fillId="0" borderId="207" xfId="1" applyNumberFormat="1" applyFont="1" applyBorder="1" applyAlignment="1">
      <alignment horizontal="center"/>
    </xf>
    <xf numFmtId="174" fontId="2" fillId="0" borderId="207" xfId="1" applyNumberFormat="1" applyFont="1" applyBorder="1"/>
    <xf numFmtId="174" fontId="2" fillId="0" borderId="207" xfId="1" applyNumberFormat="1" applyFont="1" applyFill="1" applyBorder="1"/>
    <xf numFmtId="174" fontId="2" fillId="0" borderId="205" xfId="1" applyNumberFormat="1" applyFont="1" applyBorder="1"/>
    <xf numFmtId="174" fontId="2" fillId="0" borderId="6" xfId="1" applyNumberFormat="1" applyFont="1" applyBorder="1"/>
    <xf numFmtId="174" fontId="2" fillId="0" borderId="7" xfId="1" applyNumberFormat="1" applyFont="1" applyBorder="1"/>
    <xf numFmtId="38" fontId="2" fillId="0" borderId="0" xfId="17" applyFont="1" applyBorder="1" applyAlignment="1">
      <alignment horizontal="right"/>
    </xf>
    <xf numFmtId="37" fontId="55" fillId="0" borderId="0" xfId="26" applyNumberFormat="1" applyFont="1" applyBorder="1"/>
    <xf numFmtId="174" fontId="49" fillId="0" borderId="0" xfId="1" applyNumberFormat="1" applyFont="1" applyBorder="1"/>
    <xf numFmtId="37" fontId="54" fillId="0" borderId="0" xfId="26" applyNumberFormat="1" applyFont="1" applyBorder="1" applyAlignment="1">
      <alignment wrapText="1"/>
    </xf>
    <xf numFmtId="37" fontId="54" fillId="0" borderId="0" xfId="26" applyNumberFormat="1" applyFont="1" applyBorder="1" applyAlignment="1">
      <alignment horizontal="center" wrapText="1"/>
    </xf>
    <xf numFmtId="9" fontId="2" fillId="0" borderId="56" xfId="4" applyFont="1" applyBorder="1"/>
    <xf numFmtId="174" fontId="2" fillId="0" borderId="10" xfId="1" applyNumberFormat="1" applyFont="1" applyBorder="1"/>
    <xf numFmtId="17" fontId="2" fillId="0" borderId="6" xfId="25" applyFont="1" applyBorder="1" applyAlignment="1">
      <alignment wrapText="1"/>
    </xf>
    <xf numFmtId="17" fontId="2" fillId="0" borderId="262" xfId="25" applyFont="1" applyBorder="1" applyAlignment="1">
      <alignment horizontal="center" wrapText="1"/>
    </xf>
    <xf numFmtId="174" fontId="1" fillId="0" borderId="6" xfId="1" applyNumberFormat="1" applyFont="1" applyBorder="1" applyAlignment="1">
      <alignment wrapText="1"/>
    </xf>
    <xf numFmtId="174" fontId="1" fillId="0" borderId="131" xfId="1" applyNumberFormat="1" applyFont="1" applyBorder="1" applyAlignment="1">
      <alignment wrapText="1"/>
    </xf>
    <xf numFmtId="0" fontId="1" fillId="0" borderId="0" xfId="23" applyFont="1" applyBorder="1"/>
    <xf numFmtId="174" fontId="1" fillId="0" borderId="170" xfId="1" applyNumberFormat="1" applyFont="1" applyBorder="1" applyAlignment="1">
      <alignment wrapText="1"/>
    </xf>
    <xf numFmtId="38" fontId="25" fillId="0" borderId="170" xfId="22" applyNumberFormat="1" applyFont="1" applyBorder="1"/>
    <xf numFmtId="38" fontId="25" fillId="0" borderId="131" xfId="22" applyNumberFormat="1" applyFont="1" applyBorder="1"/>
    <xf numFmtId="38" fontId="2" fillId="0" borderId="6" xfId="17" applyFont="1" applyBorder="1"/>
    <xf numFmtId="38" fontId="2" fillId="0" borderId="170" xfId="17" applyFont="1" applyBorder="1"/>
    <xf numFmtId="0" fontId="2" fillId="0" borderId="0" xfId="23" applyFont="1" applyBorder="1"/>
    <xf numFmtId="38" fontId="2" fillId="0" borderId="6" xfId="17" applyFont="1" applyFill="1" applyBorder="1"/>
    <xf numFmtId="3" fontId="2" fillId="0" borderId="131" xfId="22" applyNumberFormat="1" applyFont="1" applyBorder="1"/>
    <xf numFmtId="38" fontId="2" fillId="0" borderId="170" xfId="22" applyNumberFormat="1" applyFont="1" applyFill="1" applyBorder="1"/>
    <xf numFmtId="174" fontId="1" fillId="0" borderId="6" xfId="1" applyNumberFormat="1" applyFont="1" applyFill="1" applyBorder="1"/>
    <xf numFmtId="174" fontId="2" fillId="0" borderId="6" xfId="1" applyNumberFormat="1" applyFont="1" applyFill="1" applyBorder="1"/>
    <xf numFmtId="174" fontId="2" fillId="0" borderId="263" xfId="20" applyNumberFormat="1" applyFont="1" applyFill="1" applyBorder="1"/>
    <xf numFmtId="174" fontId="2" fillId="0" borderId="170" xfId="20" applyNumberFormat="1" applyFont="1" applyFill="1" applyBorder="1"/>
    <xf numFmtId="174" fontId="2" fillId="0" borderId="171" xfId="20" applyNumberFormat="1" applyFont="1" applyFill="1" applyBorder="1"/>
    <xf numFmtId="3" fontId="25" fillId="0" borderId="131" xfId="22" applyNumberFormat="1" applyFont="1" applyBorder="1"/>
    <xf numFmtId="174" fontId="1" fillId="0" borderId="6" xfId="1" applyNumberFormat="1" applyFont="1" applyBorder="1"/>
    <xf numFmtId="38" fontId="1" fillId="0" borderId="246" xfId="17" applyFont="1" applyBorder="1"/>
    <xf numFmtId="38" fontId="2" fillId="0" borderId="205" xfId="17" applyFont="1" applyBorder="1"/>
    <xf numFmtId="174" fontId="1" fillId="0" borderId="171" xfId="1" applyNumberFormat="1" applyFont="1" applyFill="1" applyBorder="1" applyAlignment="1">
      <alignment horizontal="center" wrapText="1"/>
    </xf>
    <xf numFmtId="174" fontId="1" fillId="0" borderId="170" xfId="1" applyNumberFormat="1" applyFont="1" applyFill="1" applyBorder="1" applyAlignment="1">
      <alignment horizontal="center" wrapText="1"/>
    </xf>
    <xf numFmtId="174" fontId="1" fillId="0" borderId="263" xfId="1" applyNumberFormat="1" applyFont="1" applyFill="1" applyBorder="1"/>
    <xf numFmtId="174" fontId="1" fillId="0" borderId="170" xfId="1" applyNumberFormat="1" applyFont="1" applyFill="1" applyBorder="1"/>
    <xf numFmtId="174" fontId="1" fillId="0" borderId="171" xfId="1" applyNumberFormat="1" applyFont="1" applyFill="1" applyBorder="1"/>
    <xf numFmtId="9" fontId="2" fillId="0" borderId="0" xfId="4" applyNumberFormat="1" applyFont="1" applyBorder="1" applyAlignment="1">
      <alignment horizontal="center"/>
    </xf>
    <xf numFmtId="43" fontId="2" fillId="0" borderId="0" xfId="1" applyFont="1" applyBorder="1" applyAlignment="1">
      <alignment horizontal="center"/>
    </xf>
    <xf numFmtId="174" fontId="2" fillId="0" borderId="170" xfId="1" applyNumberFormat="1" applyFont="1" applyFill="1" applyBorder="1"/>
    <xf numFmtId="38" fontId="39" fillId="0" borderId="0" xfId="17" applyFont="1" applyBorder="1"/>
    <xf numFmtId="174" fontId="13" fillId="0" borderId="6" xfId="1" applyNumberFormat="1" applyFont="1" applyBorder="1"/>
    <xf numFmtId="174" fontId="1" fillId="0" borderId="222" xfId="1" applyNumberFormat="1" applyFont="1" applyFill="1" applyBorder="1"/>
    <xf numFmtId="174" fontId="2" fillId="0" borderId="264" xfId="1" applyNumberFormat="1" applyFont="1" applyBorder="1"/>
    <xf numFmtId="38" fontId="2" fillId="0" borderId="7" xfId="17" applyFont="1" applyBorder="1"/>
    <xf numFmtId="38" fontId="2" fillId="0" borderId="0" xfId="17" applyFont="1" applyBorder="1" applyAlignment="1">
      <alignment wrapText="1"/>
    </xf>
    <xf numFmtId="174" fontId="1" fillId="0" borderId="214" xfId="1" applyNumberFormat="1" applyFont="1" applyFill="1" applyBorder="1"/>
    <xf numFmtId="174" fontId="38" fillId="0" borderId="6" xfId="1" applyNumberFormat="1" applyFont="1" applyBorder="1"/>
    <xf numFmtId="174" fontId="2" fillId="0" borderId="56" xfId="1" applyNumberFormat="1" applyFont="1" applyBorder="1"/>
    <xf numFmtId="174" fontId="38" fillId="0" borderId="0" xfId="1" applyNumberFormat="1" applyFont="1" applyBorder="1" applyAlignment="1">
      <alignment horizontal="center"/>
    </xf>
    <xf numFmtId="174" fontId="27" fillId="0" borderId="0" xfId="1" applyNumberFormat="1" applyFont="1" applyBorder="1"/>
    <xf numFmtId="174" fontId="38" fillId="0" borderId="7" xfId="1" applyNumberFormat="1" applyFont="1" applyBorder="1"/>
    <xf numFmtId="174" fontId="38" fillId="0" borderId="0" xfId="1" applyNumberFormat="1" applyFont="1" applyBorder="1" applyAlignment="1">
      <alignment horizontal="left"/>
    </xf>
    <xf numFmtId="38" fontId="38" fillId="0" borderId="0" xfId="17" applyFont="1" applyBorder="1"/>
    <xf numFmtId="174" fontId="38" fillId="0" borderId="56" xfId="1" applyNumberFormat="1" applyFont="1" applyBorder="1"/>
    <xf numFmtId="174" fontId="2" fillId="0" borderId="7" xfId="4" applyNumberFormat="1" applyFont="1" applyBorder="1"/>
    <xf numFmtId="174" fontId="2" fillId="0" borderId="8" xfId="1" applyNumberFormat="1" applyFont="1" applyBorder="1"/>
    <xf numFmtId="38" fontId="2" fillId="0" borderId="9" xfId="17" applyFont="1" applyBorder="1"/>
    <xf numFmtId="174" fontId="1" fillId="0" borderId="9" xfId="1" applyNumberFormat="1" applyFont="1" applyBorder="1" applyAlignment="1">
      <alignment horizontal="center"/>
    </xf>
    <xf numFmtId="14" fontId="1" fillId="0" borderId="247" xfId="7" applyNumberFormat="1" applyFont="1" applyBorder="1"/>
    <xf numFmtId="176" fontId="2" fillId="0" borderId="247" xfId="18" applyNumberFormat="1" applyFont="1" applyFill="1" applyBorder="1"/>
    <xf numFmtId="0" fontId="68" fillId="0" borderId="0" xfId="0" applyFont="1" applyBorder="1" applyAlignment="1"/>
    <xf numFmtId="0" fontId="55" fillId="0" borderId="0" xfId="0" applyFont="1" applyAlignment="1"/>
    <xf numFmtId="0" fontId="2" fillId="0" borderId="0" xfId="0" applyFont="1" applyBorder="1" applyAlignment="1"/>
    <xf numFmtId="0" fontId="0" fillId="0" borderId="8" xfId="0" applyBorder="1"/>
    <xf numFmtId="0" fontId="1" fillId="0" borderId="207" xfId="0" applyFont="1" applyBorder="1" applyAlignment="1">
      <alignment horizontal="center"/>
    </xf>
    <xf numFmtId="0" fontId="30" fillId="0" borderId="0" xfId="0" applyFont="1" applyBorder="1"/>
    <xf numFmtId="0" fontId="30" fillId="0" borderId="0" xfId="0" applyFont="1" applyBorder="1" applyAlignment="1">
      <alignment horizontal="right"/>
    </xf>
    <xf numFmtId="0" fontId="1" fillId="0" borderId="0" xfId="0" applyFont="1" applyFill="1" applyBorder="1" applyAlignment="1">
      <alignment horizontal="left" wrapText="1"/>
    </xf>
    <xf numFmtId="0" fontId="0" fillId="0" borderId="0" xfId="0" applyAlignment="1">
      <alignment wrapText="1"/>
    </xf>
    <xf numFmtId="0" fontId="0" fillId="0" borderId="0" xfId="0" applyFill="1" applyBorder="1" applyAlignment="1">
      <alignment horizontal="left" wrapText="1" indent="1"/>
    </xf>
    <xf numFmtId="0" fontId="0" fillId="0" borderId="0" xfId="0" applyAlignment="1">
      <alignment horizontal="left" wrapText="1"/>
    </xf>
    <xf numFmtId="0" fontId="0" fillId="0" borderId="0" xfId="0" quotePrefix="1" applyFill="1" applyBorder="1" applyAlignment="1">
      <alignment horizontal="left" indent="5"/>
    </xf>
    <xf numFmtId="0" fontId="0" fillId="0" borderId="0" xfId="0" applyFill="1" applyBorder="1" applyAlignment="1">
      <alignment horizontal="left" indent="4"/>
    </xf>
    <xf numFmtId="0" fontId="16" fillId="0" borderId="0" xfId="0" quotePrefix="1" applyFont="1" applyFill="1" applyBorder="1" applyAlignment="1">
      <alignment horizontal="left"/>
    </xf>
    <xf numFmtId="0" fontId="0" fillId="0" borderId="0" xfId="0" applyFill="1" applyBorder="1" applyAlignment="1"/>
    <xf numFmtId="0" fontId="0" fillId="0" borderId="0" xfId="0" applyFill="1" applyBorder="1" applyAlignment="1">
      <alignment horizontal="left" indent="1"/>
    </xf>
    <xf numFmtId="0" fontId="3" fillId="0" borderId="0" xfId="0" quotePrefix="1" applyFont="1" applyFill="1" applyBorder="1" applyAlignment="1">
      <alignment horizontal="left" wrapText="1" indent="5"/>
    </xf>
    <xf numFmtId="0" fontId="3" fillId="0" borderId="0" xfId="0" applyFont="1" applyAlignment="1">
      <alignment horizontal="left" wrapText="1" indent="4"/>
    </xf>
    <xf numFmtId="0" fontId="0" fillId="0" borderId="0" xfId="0" applyFill="1" applyBorder="1" applyAlignment="1">
      <alignment horizontal="left" wrapText="1" indent="3"/>
    </xf>
    <xf numFmtId="0" fontId="0" fillId="0" borderId="0" xfId="0" applyAlignment="1">
      <alignment horizontal="left" indent="3"/>
    </xf>
    <xf numFmtId="0" fontId="0" fillId="0" borderId="0" xfId="0" applyAlignment="1">
      <alignment horizontal="left" wrapText="1" indent="3"/>
    </xf>
    <xf numFmtId="0" fontId="16" fillId="0" borderId="0" xfId="0" applyFont="1" applyFill="1" applyBorder="1" applyAlignment="1">
      <alignment horizontal="left"/>
    </xf>
    <xf numFmtId="0" fontId="16" fillId="0" borderId="0" xfId="0" applyFont="1" applyAlignment="1">
      <alignment horizontal="left"/>
    </xf>
    <xf numFmtId="0" fontId="0" fillId="0" borderId="0" xfId="0" applyAlignment="1"/>
    <xf numFmtId="0" fontId="0" fillId="0" borderId="0" xfId="0" applyFill="1" applyBorder="1" applyAlignment="1">
      <alignment horizontal="left" indent="3"/>
    </xf>
    <xf numFmtId="0" fontId="0" fillId="0" borderId="0" xfId="0" applyFill="1" applyAlignment="1">
      <alignment horizontal="left" indent="1"/>
    </xf>
    <xf numFmtId="0" fontId="0" fillId="0" borderId="0" xfId="0" applyAlignment="1">
      <alignment horizontal="left" indent="1"/>
    </xf>
    <xf numFmtId="0" fontId="3" fillId="0" borderId="0" xfId="0" quotePrefix="1" applyFont="1" applyFill="1" applyBorder="1" applyAlignment="1">
      <alignment horizontal="left" indent="5"/>
    </xf>
    <xf numFmtId="0" fontId="3" fillId="0" borderId="0" xfId="0" applyFont="1" applyFill="1" applyBorder="1" applyAlignment="1">
      <alignment horizontal="left" indent="4"/>
    </xf>
    <xf numFmtId="0" fontId="4" fillId="0" borderId="0" xfId="0" applyFont="1" applyFill="1" applyBorder="1" applyAlignment="1"/>
    <xf numFmtId="0" fontId="3" fillId="0" borderId="0" xfId="0" applyFont="1" applyFill="1" applyBorder="1" applyAlignment="1">
      <alignment horizontal="left" indent="1"/>
    </xf>
    <xf numFmtId="0" fontId="0" fillId="0" borderId="0" xfId="0" applyAlignment="1">
      <alignment horizontal="left" wrapText="1" indent="2"/>
    </xf>
    <xf numFmtId="0" fontId="0" fillId="0" borderId="0" xfId="0" applyFill="1" applyBorder="1" applyAlignment="1">
      <alignment horizontal="left" indent="2"/>
    </xf>
    <xf numFmtId="0" fontId="3" fillId="0" borderId="0" xfId="0" applyFont="1" applyAlignment="1">
      <alignment horizontal="left" wrapText="1" indent="5"/>
    </xf>
    <xf numFmtId="0" fontId="16" fillId="0" borderId="0" xfId="0" quotePrefix="1" applyFont="1" applyFill="1" applyBorder="1" applyAlignment="1">
      <alignment horizontal="left" wrapText="1"/>
    </xf>
    <xf numFmtId="0" fontId="16" fillId="0" borderId="0" xfId="0" applyFont="1" applyAlignment="1">
      <alignment horizontal="left" wrapText="1"/>
    </xf>
    <xf numFmtId="0" fontId="3" fillId="0" borderId="0" xfId="0" applyFont="1" applyFill="1" applyBorder="1" applyAlignment="1">
      <alignment horizontal="left" wrapText="1" indent="3"/>
    </xf>
    <xf numFmtId="0" fontId="3" fillId="0" borderId="0" xfId="0" applyFont="1" applyFill="1" applyBorder="1" applyAlignment="1">
      <alignment horizontal="left" wrapText="1" indent="1"/>
    </xf>
    <xf numFmtId="0" fontId="3" fillId="0" borderId="0" xfId="0" applyFont="1" applyAlignment="1">
      <alignment horizontal="left" wrapText="1" indent="1"/>
    </xf>
    <xf numFmtId="0" fontId="16" fillId="0" borderId="0" xfId="0" applyFont="1" applyFill="1" applyBorder="1" applyAlignment="1">
      <alignment horizontal="left" wrapText="1"/>
    </xf>
    <xf numFmtId="0" fontId="4" fillId="0" borderId="0" xfId="0" applyFont="1" applyFill="1" applyBorder="1" applyAlignment="1">
      <alignment wrapText="1"/>
    </xf>
    <xf numFmtId="0" fontId="0" fillId="0" borderId="0" xfId="0" applyFill="1" applyBorder="1" applyAlignment="1">
      <alignment wrapText="1"/>
    </xf>
    <xf numFmtId="0" fontId="0" fillId="0" borderId="0" xfId="0" quotePrefix="1" applyFill="1" applyBorder="1" applyAlignment="1">
      <alignment horizontal="left" wrapText="1" indent="5"/>
    </xf>
    <xf numFmtId="0" fontId="0" fillId="0" borderId="0" xfId="0" applyAlignment="1">
      <alignment horizontal="left" wrapText="1" indent="4"/>
    </xf>
    <xf numFmtId="0" fontId="0" fillId="0" borderId="0" xfId="0" applyAlignment="1">
      <alignment horizontal="left" wrapText="1" indent="5"/>
    </xf>
    <xf numFmtId="0" fontId="3" fillId="0" borderId="0" xfId="0" applyFont="1" applyFill="1" applyBorder="1" applyAlignment="1">
      <alignment horizontal="left" indent="3"/>
    </xf>
    <xf numFmtId="0" fontId="3" fillId="0" borderId="0" xfId="0" applyFont="1" applyAlignment="1">
      <alignment horizontal="left" wrapText="1" indent="3"/>
    </xf>
    <xf numFmtId="0" fontId="13" fillId="0" borderId="0" xfId="0" applyFont="1" applyAlignment="1"/>
    <xf numFmtId="0" fontId="8" fillId="0" borderId="0" xfId="0" quotePrefix="1" applyFont="1" applyFill="1" applyBorder="1" applyAlignment="1">
      <alignment horizontal="center" vertical="center"/>
    </xf>
    <xf numFmtId="0" fontId="4" fillId="0" borderId="3" xfId="0" applyFont="1" applyFill="1"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0"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0" fillId="0" borderId="0" xfId="0" applyFill="1" applyBorder="1" applyAlignment="1">
      <alignment horizontal="left" vertical="top" wrapText="1" indent="1"/>
    </xf>
    <xf numFmtId="0" fontId="0" fillId="0" borderId="0" xfId="0" applyAlignment="1">
      <alignment horizontal="left" vertical="top" wrapText="1" indent="1"/>
    </xf>
    <xf numFmtId="0" fontId="0" fillId="0" borderId="0" xfId="0" applyAlignment="1">
      <alignment horizontal="left" vertical="top" indent="1"/>
    </xf>
    <xf numFmtId="0" fontId="26" fillId="0" borderId="181" xfId="0" applyFont="1" applyBorder="1" applyAlignment="1">
      <alignment vertical="top" wrapText="1"/>
    </xf>
    <xf numFmtId="0" fontId="26" fillId="0" borderId="9" xfId="0" applyFont="1" applyBorder="1" applyAlignment="1">
      <alignment horizontal="center" vertical="top" wrapText="1"/>
    </xf>
    <xf numFmtId="0" fontId="22" fillId="0" borderId="0" xfId="0" applyFont="1" applyBorder="1" applyAlignment="1">
      <alignment horizontal="left" vertical="top" wrapText="1"/>
    </xf>
    <xf numFmtId="0" fontId="22" fillId="0" borderId="9" xfId="0" applyFont="1" applyBorder="1" applyAlignment="1">
      <alignment horizontal="left" vertical="top" wrapText="1"/>
    </xf>
    <xf numFmtId="0" fontId="35" fillId="0" borderId="0" xfId="0" applyFont="1" applyBorder="1" applyAlignment="1">
      <alignment horizontal="center" vertical="top" wrapText="1"/>
    </xf>
    <xf numFmtId="0" fontId="27" fillId="0" borderId="0" xfId="0" applyFont="1" applyBorder="1" applyAlignment="1">
      <alignment horizontal="right" vertical="top" wrapText="1"/>
    </xf>
    <xf numFmtId="0" fontId="13" fillId="0" borderId="0" xfId="0" applyFont="1" applyBorder="1" applyAlignment="1">
      <alignment horizontal="left" vertical="top" wrapText="1"/>
    </xf>
    <xf numFmtId="0" fontId="26" fillId="0" borderId="3" xfId="0" applyFont="1" applyFill="1" applyBorder="1" applyAlignment="1">
      <alignment horizontal="left" vertical="center" wrapText="1" indent="1"/>
    </xf>
    <xf numFmtId="0" fontId="29" fillId="0" borderId="3" xfId="0" applyFont="1" applyFill="1" applyBorder="1" applyAlignment="1">
      <alignment horizontal="left" vertical="center" wrapText="1" indent="1"/>
    </xf>
    <xf numFmtId="0" fontId="1" fillId="0" borderId="146" xfId="0" applyFont="1" applyFill="1" applyBorder="1" applyAlignment="1">
      <alignment horizontal="center"/>
    </xf>
    <xf numFmtId="0" fontId="2" fillId="0" borderId="147" xfId="0" applyFont="1" applyBorder="1" applyAlignment="1">
      <alignment horizontal="center"/>
    </xf>
    <xf numFmtId="167" fontId="2" fillId="0" borderId="146" xfId="0" applyNumberFormat="1" applyFont="1" applyBorder="1" applyAlignment="1">
      <alignment horizontal="center"/>
    </xf>
    <xf numFmtId="0" fontId="8" fillId="0" borderId="0" xfId="0" applyFont="1" applyBorder="1" applyAlignment="1">
      <alignment horizontal="center" vertical="top"/>
    </xf>
    <xf numFmtId="0" fontId="16" fillId="0" borderId="0" xfId="0" applyFont="1" applyBorder="1" applyAlignment="1">
      <alignment vertical="center"/>
    </xf>
    <xf numFmtId="0" fontId="0" fillId="0" borderId="0" xfId="0" applyAlignment="1">
      <alignment vertical="center"/>
    </xf>
    <xf numFmtId="0" fontId="28" fillId="0" borderId="159" xfId="0" applyFont="1" applyBorder="1" applyAlignment="1" applyProtection="1">
      <alignment horizontal="left" vertical="top" wrapText="1"/>
      <protection locked="0"/>
    </xf>
    <xf numFmtId="0" fontId="28" fillId="0" borderId="153" xfId="0" applyFont="1" applyBorder="1" applyAlignment="1" applyProtection="1">
      <alignment horizontal="left" vertical="top" wrapText="1"/>
      <protection locked="0"/>
    </xf>
    <xf numFmtId="0" fontId="28" fillId="0" borderId="160" xfId="0" applyFont="1" applyBorder="1" applyAlignment="1" applyProtection="1">
      <alignment horizontal="left" vertical="top" wrapText="1"/>
      <protection locked="0"/>
    </xf>
    <xf numFmtId="0" fontId="27" fillId="0" borderId="156" xfId="0" applyFont="1" applyFill="1" applyBorder="1" applyAlignment="1">
      <alignment horizontal="center" wrapText="1"/>
    </xf>
    <xf numFmtId="0" fontId="27" fillId="0" borderId="157" xfId="0" applyFont="1" applyFill="1" applyBorder="1" applyAlignment="1">
      <alignment horizontal="center" wrapText="1"/>
    </xf>
    <xf numFmtId="0" fontId="4" fillId="0" borderId="148" xfId="0" applyFont="1" applyBorder="1" applyAlignment="1">
      <alignment horizontal="center" vertical="center" textRotation="90" wrapText="1"/>
    </xf>
    <xf numFmtId="0" fontId="0" fillId="0" borderId="133" xfId="0" applyBorder="1" applyAlignment="1">
      <alignment wrapText="1"/>
    </xf>
    <xf numFmtId="0" fontId="0" fillId="0" borderId="139" xfId="0" applyBorder="1" applyAlignment="1">
      <alignment wrapText="1"/>
    </xf>
    <xf numFmtId="0" fontId="1" fillId="0" borderId="149" xfId="0" applyFont="1" applyFill="1" applyBorder="1" applyAlignment="1">
      <alignment horizontal="center"/>
    </xf>
    <xf numFmtId="0" fontId="4" fillId="0" borderId="150" xfId="0" applyFont="1" applyFill="1" applyBorder="1" applyAlignment="1">
      <alignment horizontal="center"/>
    </xf>
    <xf numFmtId="0" fontId="4" fillId="0" borderId="151" xfId="0" applyFont="1" applyFill="1" applyBorder="1" applyAlignment="1">
      <alignment horizontal="center"/>
    </xf>
    <xf numFmtId="0" fontId="28" fillId="0" borderId="152" xfId="0" applyFont="1" applyBorder="1" applyAlignment="1" applyProtection="1">
      <alignment horizontal="left" vertical="top" wrapText="1"/>
      <protection locked="0"/>
    </xf>
    <xf numFmtId="0" fontId="28" fillId="0" borderId="154" xfId="0" applyFont="1" applyBorder="1" applyAlignment="1" applyProtection="1">
      <alignment horizontal="left" vertical="top" wrapText="1"/>
      <protection locked="0"/>
    </xf>
    <xf numFmtId="0" fontId="3" fillId="0" borderId="46" xfId="0" applyFont="1" applyFill="1" applyBorder="1" applyAlignment="1">
      <alignment horizontal="center" wrapText="1"/>
    </xf>
    <xf numFmtId="0" fontId="3" fillId="0" borderId="155" xfId="0" applyFont="1" applyFill="1" applyBorder="1" applyAlignment="1">
      <alignment horizontal="center" wrapText="1"/>
    </xf>
    <xf numFmtId="0" fontId="2" fillId="0" borderId="156" xfId="0" applyFont="1" applyFill="1" applyBorder="1" applyAlignment="1">
      <alignment horizontal="center" wrapText="1"/>
    </xf>
    <xf numFmtId="0" fontId="3" fillId="0" borderId="157" xfId="0" applyFont="1" applyFill="1" applyBorder="1" applyAlignment="1">
      <alignment horizontal="center" wrapText="1"/>
    </xf>
    <xf numFmtId="0" fontId="2" fillId="0" borderId="158" xfId="0" applyFont="1" applyFill="1" applyBorder="1" applyAlignment="1">
      <alignment horizontal="center" wrapText="1"/>
    </xf>
    <xf numFmtId="0" fontId="2" fillId="0" borderId="3" xfId="0" applyFont="1" applyBorder="1" applyAlignment="1" applyProtection="1">
      <alignment horizontal="center" textRotation="90" wrapText="1"/>
    </xf>
    <xf numFmtId="0" fontId="3" fillId="0" borderId="8" xfId="0" applyFont="1" applyBorder="1" applyAlignment="1" applyProtection="1">
      <alignment horizontal="center" textRotation="90" wrapText="1"/>
    </xf>
    <xf numFmtId="0" fontId="4" fillId="0" borderId="148" xfId="0" applyFont="1" applyFill="1" applyBorder="1" applyAlignment="1">
      <alignment horizontal="center" vertical="center" textRotation="90"/>
    </xf>
    <xf numFmtId="0" fontId="4" fillId="0" borderId="133" xfId="0" applyFont="1" applyBorder="1" applyAlignment="1">
      <alignment horizontal="center" vertical="center" textRotation="90"/>
    </xf>
    <xf numFmtId="0" fontId="4" fillId="0" borderId="8" xfId="0" applyFont="1" applyBorder="1" applyAlignment="1">
      <alignment horizontal="center" vertical="center" textRotation="90"/>
    </xf>
    <xf numFmtId="0" fontId="2" fillId="0" borderId="157" xfId="0" applyFont="1" applyFill="1" applyBorder="1" applyAlignment="1">
      <alignment horizontal="center" wrapText="1"/>
    </xf>
    <xf numFmtId="0" fontId="3" fillId="0" borderId="161" xfId="0" applyFont="1" applyFill="1" applyBorder="1" applyAlignment="1">
      <alignment horizontal="center" wrapText="1"/>
    </xf>
    <xf numFmtId="0" fontId="4" fillId="0" borderId="163" xfId="0" applyFont="1" applyBorder="1" applyAlignment="1">
      <alignment horizontal="center"/>
    </xf>
    <xf numFmtId="0" fontId="4" fillId="0" borderId="164" xfId="0" applyFont="1" applyBorder="1" applyAlignment="1">
      <alignment horizontal="center"/>
    </xf>
    <xf numFmtId="0" fontId="4" fillId="0" borderId="165" xfId="0" applyFont="1" applyBorder="1" applyAlignment="1">
      <alignment horizontal="center"/>
    </xf>
    <xf numFmtId="0" fontId="16" fillId="0" borderId="162" xfId="0" applyFont="1" applyBorder="1" applyAlignment="1">
      <alignment vertical="center"/>
    </xf>
    <xf numFmtId="0" fontId="0" fillId="0" borderId="162" xfId="0" applyBorder="1" applyAlignment="1">
      <alignment vertical="center"/>
    </xf>
    <xf numFmtId="0" fontId="0" fillId="0" borderId="162" xfId="0" applyBorder="1" applyAlignment="1"/>
    <xf numFmtId="0" fontId="4" fillId="0" borderId="133" xfId="0" applyFont="1" applyFill="1" applyBorder="1" applyAlignment="1">
      <alignment horizontal="center" vertical="center" textRotation="90"/>
    </xf>
    <xf numFmtId="0" fontId="4" fillId="0" borderId="139" xfId="0" applyFont="1" applyBorder="1" applyAlignment="1">
      <alignment horizontal="center" vertical="center" textRotation="90"/>
    </xf>
    <xf numFmtId="0" fontId="16" fillId="0" borderId="9" xfId="0" applyFont="1" applyBorder="1" applyAlignment="1">
      <alignment vertical="center"/>
    </xf>
    <xf numFmtId="0" fontId="0" fillId="0" borderId="9" xfId="0" applyBorder="1" applyAlignment="1"/>
    <xf numFmtId="0" fontId="26" fillId="0" borderId="158" xfId="0" applyFont="1" applyFill="1" applyBorder="1" applyAlignment="1">
      <alignment horizontal="center" wrapText="1"/>
    </xf>
    <xf numFmtId="0" fontId="27" fillId="0" borderId="46" xfId="0" applyFont="1" applyFill="1" applyBorder="1" applyAlignment="1">
      <alignment horizontal="center" wrapText="1"/>
    </xf>
    <xf numFmtId="0" fontId="4" fillId="0" borderId="148" xfId="0" applyFont="1" applyFill="1" applyBorder="1" applyAlignment="1">
      <alignment horizontal="center" vertical="center" textRotation="90" wrapText="1"/>
    </xf>
    <xf numFmtId="0" fontId="27" fillId="0" borderId="161" xfId="0" applyFont="1" applyFill="1" applyBorder="1" applyAlignment="1">
      <alignment horizontal="center" wrapText="1"/>
    </xf>
    <xf numFmtId="0" fontId="26" fillId="0" borderId="46" xfId="0" applyFont="1" applyFill="1" applyBorder="1" applyAlignment="1">
      <alignment horizontal="center" wrapText="1"/>
    </xf>
    <xf numFmtId="0" fontId="27" fillId="0" borderId="155" xfId="0" applyFont="1" applyFill="1" applyBorder="1" applyAlignment="1">
      <alignment horizontal="center" wrapText="1"/>
    </xf>
    <xf numFmtId="164" fontId="15" fillId="0" borderId="6" xfId="2" applyNumberFormat="1" applyFont="1" applyFill="1" applyBorder="1" applyAlignment="1" applyProtection="1">
      <alignment horizontal="center"/>
    </xf>
    <xf numFmtId="164" fontId="15" fillId="0" borderId="7" xfId="2" applyNumberFormat="1" applyFont="1" applyFill="1" applyBorder="1" applyAlignment="1" applyProtection="1">
      <alignment horizontal="center"/>
    </xf>
    <xf numFmtId="0" fontId="13" fillId="0" borderId="16" xfId="0" quotePrefix="1" applyFont="1" applyFill="1" applyBorder="1" applyAlignment="1" applyProtection="1">
      <alignment horizontal="left" vertical="center" indent="1"/>
    </xf>
    <xf numFmtId="0" fontId="0" fillId="0" borderId="16" xfId="0" applyBorder="1" applyAlignment="1">
      <alignment horizontal="left" vertical="center" indent="1"/>
    </xf>
    <xf numFmtId="0" fontId="0" fillId="0" borderId="16" xfId="0" applyBorder="1" applyAlignment="1">
      <alignment vertical="center"/>
    </xf>
    <xf numFmtId="164" fontId="0" fillId="0" borderId="0" xfId="0" applyNumberFormat="1" applyFill="1" applyBorder="1" applyAlignment="1" applyProtection="1">
      <alignment wrapText="1"/>
    </xf>
    <xf numFmtId="0" fontId="0" fillId="0" borderId="0" xfId="0" applyBorder="1" applyAlignment="1">
      <alignment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20" fillId="0" borderId="0" xfId="0" applyFont="1" applyFill="1" applyBorder="1" applyAlignment="1" applyProtection="1">
      <alignment horizontal="center"/>
    </xf>
    <xf numFmtId="0" fontId="3" fillId="0" borderId="0" xfId="0" applyFont="1" applyFill="1" applyBorder="1" applyAlignment="1" applyProtection="1">
      <alignment horizontal="center"/>
    </xf>
    <xf numFmtId="164" fontId="15" fillId="0" borderId="6" xfId="2" applyNumberFormat="1" applyFont="1" applyFill="1" applyBorder="1" applyAlignment="1" applyProtection="1">
      <alignment horizontal="center" vertical="center" wrapText="1"/>
    </xf>
    <xf numFmtId="0" fontId="15" fillId="0" borderId="7" xfId="0" applyFont="1" applyBorder="1" applyAlignment="1">
      <alignment vertical="center" wrapText="1"/>
    </xf>
    <xf numFmtId="0" fontId="15" fillId="0" borderId="6" xfId="0" applyFont="1" applyBorder="1" applyAlignment="1">
      <alignment vertical="center" wrapText="1"/>
    </xf>
    <xf numFmtId="0" fontId="24" fillId="0" borderId="6"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1" fillId="0" borderId="3" xfId="0" applyFont="1" applyBorder="1" applyAlignment="1">
      <alignment horizontal="center" vertical="top" wrapText="1"/>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10" xfId="0" applyBorder="1" applyAlignment="1">
      <alignment horizontal="center" vertical="top"/>
    </xf>
    <xf numFmtId="0" fontId="1" fillId="0" borderId="174" xfId="0" applyFont="1" applyBorder="1" applyAlignment="1">
      <alignment horizontal="center" wrapText="1"/>
    </xf>
    <xf numFmtId="0" fontId="4" fillId="0" borderId="175" xfId="0" applyFont="1" applyBorder="1" applyAlignment="1">
      <alignment horizontal="center" wrapText="1"/>
    </xf>
    <xf numFmtId="0" fontId="4" fillId="0" borderId="176" xfId="0" applyFont="1" applyBorder="1" applyAlignment="1">
      <alignment horizontal="center" wrapText="1"/>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5" fontId="4" fillId="0" borderId="8" xfId="2" applyNumberFormat="1"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0" fillId="0" borderId="8" xfId="0" applyBorder="1" applyAlignment="1"/>
    <xf numFmtId="0" fontId="0" fillId="0" borderId="10" xfId="0" applyBorder="1" applyAlignment="1"/>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169" xfId="0" applyFont="1" applyBorder="1" applyAlignment="1">
      <alignment horizontal="center" wrapText="1"/>
    </xf>
    <xf numFmtId="0" fontId="4" fillId="0" borderId="170" xfId="0" applyFont="1" applyBorder="1" applyAlignment="1">
      <alignment horizontal="center" wrapText="1"/>
    </xf>
    <xf numFmtId="0" fontId="4" fillId="0" borderId="171" xfId="0" applyFont="1" applyBorder="1" applyAlignment="1">
      <alignment horizontal="center" wrapText="1"/>
    </xf>
    <xf numFmtId="0" fontId="4" fillId="0" borderId="172" xfId="0" applyFont="1" applyBorder="1" applyAlignment="1">
      <alignment horizontal="center" vertical="center"/>
    </xf>
    <xf numFmtId="0" fontId="4" fillId="0" borderId="173" xfId="0" applyFont="1" applyBorder="1" applyAlignment="1">
      <alignment horizontal="center" vertical="center"/>
    </xf>
    <xf numFmtId="10" fontId="22" fillId="0" borderId="3" xfId="0" applyNumberFormat="1" applyFont="1" applyFill="1" applyBorder="1" applyAlignment="1" applyProtection="1">
      <alignment horizontal="center" vertical="center"/>
    </xf>
    <xf numFmtId="10" fontId="22" fillId="0" borderId="5" xfId="0" applyNumberFormat="1" applyFont="1" applyFill="1" applyBorder="1" applyAlignment="1" applyProtection="1">
      <alignment horizontal="center" vertical="center"/>
    </xf>
    <xf numFmtId="10" fontId="22" fillId="0" borderId="8" xfId="0" applyNumberFormat="1" applyFont="1" applyFill="1" applyBorder="1" applyAlignment="1" applyProtection="1">
      <alignment horizontal="center" vertical="center"/>
    </xf>
    <xf numFmtId="10" fontId="22" fillId="0" borderId="1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 fillId="0" borderId="0" xfId="0" applyFont="1" applyFill="1" applyBorder="1" applyAlignment="1" applyProtection="1">
      <alignment horizontal="left" vertical="center" indent="1"/>
    </xf>
    <xf numFmtId="0" fontId="0" fillId="0" borderId="0" xfId="0" applyBorder="1" applyAlignment="1">
      <alignment horizontal="left" vertical="center" indent="1"/>
    </xf>
    <xf numFmtId="0" fontId="0" fillId="0" borderId="0" xfId="0" applyAlignment="1">
      <alignment horizontal="left" vertical="center" indent="1"/>
    </xf>
    <xf numFmtId="0" fontId="3"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left" vertical="center" indent="1"/>
    </xf>
    <xf numFmtId="0" fontId="0" fillId="0" borderId="0" xfId="0" quotePrefix="1" applyFill="1" applyBorder="1" applyAlignment="1" applyProtection="1">
      <alignment horizontal="left" vertical="center" indent="2"/>
    </xf>
    <xf numFmtId="0" fontId="0" fillId="0" borderId="0" xfId="0" applyBorder="1" applyAlignment="1">
      <alignment horizontal="left" vertical="center" indent="2"/>
    </xf>
    <xf numFmtId="0" fontId="0" fillId="0" borderId="0" xfId="0" applyBorder="1" applyAlignment="1">
      <alignment vertical="center"/>
    </xf>
    <xf numFmtId="0" fontId="0" fillId="0" borderId="0" xfId="0" applyFill="1" applyBorder="1" applyAlignment="1" applyProtection="1">
      <alignment horizontal="left" vertical="center" indent="2"/>
    </xf>
    <xf numFmtId="0" fontId="1" fillId="0" borderId="0" xfId="0" quotePrefix="1" applyFont="1" applyFill="1" applyBorder="1" applyAlignment="1" applyProtection="1">
      <alignment horizontal="left" vertical="center" indent="1"/>
    </xf>
    <xf numFmtId="0" fontId="3" fillId="0" borderId="0" xfId="0" quotePrefix="1" applyFont="1" applyFill="1" applyBorder="1" applyAlignment="1" applyProtection="1">
      <alignment horizontal="left" vertical="center" indent="2"/>
    </xf>
    <xf numFmtId="0" fontId="15" fillId="0" borderId="0" xfId="0" quotePrefix="1" applyFont="1" applyFill="1" applyBorder="1" applyAlignment="1" applyProtection="1">
      <alignment horizontal="left" vertical="center" indent="1"/>
    </xf>
    <xf numFmtId="0" fontId="3" fillId="0" borderId="0" xfId="0" applyFont="1" applyBorder="1" applyAlignment="1">
      <alignment horizontal="left" vertical="center" indent="1"/>
    </xf>
    <xf numFmtId="0" fontId="16" fillId="0" borderId="16" xfId="0" applyFont="1" applyFill="1" applyBorder="1" applyAlignment="1" applyProtection="1">
      <alignment vertical="center"/>
    </xf>
    <xf numFmtId="0" fontId="13" fillId="0" borderId="177" xfId="0" applyFont="1" applyFill="1" applyBorder="1" applyAlignment="1" applyProtection="1">
      <alignment horizontal="left" vertical="center" indent="1"/>
    </xf>
    <xf numFmtId="0" fontId="0" fillId="0" borderId="177" xfId="0" applyBorder="1" applyAlignment="1">
      <alignment horizontal="left" vertical="center" indent="1"/>
    </xf>
    <xf numFmtId="10" fontId="22" fillId="0" borderId="3" xfId="4" applyNumberFormat="1" applyFont="1" applyFill="1" applyBorder="1" applyAlignment="1" applyProtection="1">
      <alignment horizontal="center" vertical="center" wrapText="1"/>
    </xf>
    <xf numFmtId="10" fontId="22" fillId="0" borderId="5" xfId="4" applyNumberFormat="1" applyFont="1" applyFill="1" applyBorder="1" applyAlignment="1" applyProtection="1">
      <alignment horizontal="center" vertical="center" wrapText="1"/>
    </xf>
    <xf numFmtId="10" fontId="22" fillId="0" borderId="8" xfId="4" applyNumberFormat="1" applyFont="1" applyFill="1" applyBorder="1" applyAlignment="1" applyProtection="1">
      <alignment horizontal="center" vertical="center" wrapText="1"/>
    </xf>
    <xf numFmtId="10" fontId="22" fillId="0" borderId="10" xfId="4" applyNumberFormat="1" applyFont="1" applyFill="1" applyBorder="1" applyAlignment="1" applyProtection="1">
      <alignment horizontal="center" vertical="center" wrapText="1"/>
    </xf>
    <xf numFmtId="0" fontId="16" fillId="0" borderId="0" xfId="0" applyFont="1" applyFill="1" applyBorder="1" applyAlignment="1" applyProtection="1">
      <alignment horizontal="left" vertical="center"/>
    </xf>
    <xf numFmtId="0" fontId="13" fillId="0" borderId="178" xfId="0" applyFont="1" applyFill="1" applyBorder="1" applyAlignment="1" applyProtection="1">
      <alignment horizontal="left" vertical="center" indent="1"/>
    </xf>
    <xf numFmtId="0" fontId="0" fillId="0" borderId="178" xfId="0" applyBorder="1" applyAlignment="1">
      <alignment horizontal="left" vertical="center" indent="1"/>
    </xf>
    <xf numFmtId="0" fontId="13" fillId="0" borderId="134" xfId="0" quotePrefix="1" applyFont="1" applyFill="1" applyBorder="1" applyAlignment="1" applyProtection="1">
      <alignment horizontal="left" vertical="center" indent="1"/>
    </xf>
    <xf numFmtId="0" fontId="0" fillId="0" borderId="134" xfId="0" applyBorder="1" applyAlignment="1">
      <alignment horizontal="left" vertical="center" indent="1"/>
    </xf>
    <xf numFmtId="0" fontId="0" fillId="0" borderId="179" xfId="0" applyBorder="1" applyAlignment="1">
      <alignment horizontal="left" vertical="center" indent="1"/>
    </xf>
    <xf numFmtId="0" fontId="0" fillId="0" borderId="82" xfId="0" applyFill="1" applyBorder="1" applyAlignment="1" applyProtection="1">
      <alignment horizontal="left" vertical="center"/>
    </xf>
    <xf numFmtId="0" fontId="0" fillId="0" borderId="82" xfId="0" applyBorder="1" applyAlignment="1">
      <alignment horizontal="left" vertical="center"/>
    </xf>
    <xf numFmtId="6" fontId="16" fillId="0" borderId="6" xfId="0" applyNumberFormat="1" applyFont="1" applyFill="1" applyBorder="1" applyAlignment="1" applyProtection="1">
      <alignment horizontal="center"/>
    </xf>
    <xf numFmtId="6" fontId="16" fillId="0" borderId="7" xfId="0" applyNumberFormat="1" applyFont="1" applyFill="1" applyBorder="1" applyAlignment="1" applyProtection="1">
      <alignment horizontal="center"/>
    </xf>
    <xf numFmtId="0" fontId="13" fillId="0" borderId="16" xfId="0" applyFont="1" applyFill="1" applyBorder="1" applyAlignment="1" applyProtection="1">
      <alignment horizontal="left" vertical="center" indent="1"/>
    </xf>
    <xf numFmtId="0" fontId="18" fillId="0" borderId="46" xfId="0" applyFont="1" applyFill="1" applyBorder="1" applyAlignment="1" applyProtection="1">
      <alignment horizontal="center" vertical="center"/>
    </xf>
    <xf numFmtId="0" fontId="22" fillId="0" borderId="0" xfId="0" applyFont="1" applyFill="1" applyBorder="1" applyAlignment="1" applyProtection="1">
      <alignment horizontal="center"/>
    </xf>
    <xf numFmtId="0" fontId="12" fillId="0" borderId="85" xfId="0" applyFont="1" applyFill="1" applyBorder="1" applyAlignment="1" applyProtection="1">
      <alignment horizontal="center" vertical="center"/>
    </xf>
    <xf numFmtId="0" fontId="12" fillId="0" borderId="180" xfId="0" applyFont="1" applyFill="1" applyBorder="1" applyAlignment="1" applyProtection="1">
      <alignment horizontal="center" vertical="center"/>
    </xf>
    <xf numFmtId="0" fontId="8" fillId="0" borderId="0" xfId="0" applyFont="1" applyFill="1" applyBorder="1" applyAlignment="1" applyProtection="1">
      <alignment horizontal="center"/>
    </xf>
    <xf numFmtId="0" fontId="12" fillId="0" borderId="181" xfId="0" applyFont="1" applyFill="1" applyBorder="1" applyAlignment="1" applyProtection="1">
      <alignment horizontal="center" vertical="center"/>
    </xf>
    <xf numFmtId="0" fontId="18" fillId="0" borderId="46" xfId="0" applyFont="1" applyBorder="1" applyAlignment="1">
      <alignment horizontal="center" vertical="center"/>
    </xf>
    <xf numFmtId="0" fontId="19" fillId="0" borderId="0" xfId="0" applyFont="1" applyFill="1" applyBorder="1" applyAlignment="1" applyProtection="1">
      <alignment horizontal="center"/>
    </xf>
    <xf numFmtId="164" fontId="15" fillId="0" borderId="6" xfId="2" quotePrefix="1" applyNumberFormat="1" applyFont="1" applyFill="1" applyBorder="1" applyAlignment="1" applyProtection="1">
      <alignment horizontal="center"/>
    </xf>
    <xf numFmtId="164" fontId="15" fillId="0" borderId="7" xfId="2" quotePrefix="1" applyNumberFormat="1" applyFont="1" applyFill="1" applyBorder="1" applyAlignment="1" applyProtection="1">
      <alignment horizontal="center"/>
    </xf>
    <xf numFmtId="0" fontId="8" fillId="0" borderId="0" xfId="0" applyFont="1" applyBorder="1" applyAlignment="1">
      <alignment horizontal="center"/>
    </xf>
    <xf numFmtId="49" fontId="12" fillId="0" borderId="182" xfId="0" applyNumberFormat="1" applyFont="1" applyBorder="1" applyAlignment="1" applyProtection="1">
      <alignment horizontal="left" indent="1"/>
    </xf>
    <xf numFmtId="0" fontId="15" fillId="0" borderId="183" xfId="0" applyFont="1" applyBorder="1" applyAlignment="1" applyProtection="1">
      <alignment horizontal="left" indent="1"/>
    </xf>
    <xf numFmtId="0" fontId="15" fillId="0" borderId="184" xfId="0" applyFont="1" applyBorder="1" applyAlignment="1" applyProtection="1">
      <alignment horizontal="left" indent="1"/>
    </xf>
    <xf numFmtId="0" fontId="4" fillId="0" borderId="0" xfId="0" applyFont="1" applyBorder="1" applyAlignment="1">
      <alignment horizontal="center"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8" fillId="0" borderId="4" xfId="7" applyFont="1" applyBorder="1" applyAlignment="1" applyProtection="1">
      <alignment horizontal="center"/>
    </xf>
    <xf numFmtId="0" fontId="2" fillId="0" borderId="0" xfId="7" applyBorder="1" applyProtection="1"/>
    <xf numFmtId="0" fontId="2" fillId="0" borderId="121" xfId="7" applyBorder="1" applyProtection="1"/>
    <xf numFmtId="0" fontId="2" fillId="0" borderId="146" xfId="7" applyBorder="1" applyProtection="1"/>
    <xf numFmtId="0" fontId="1" fillId="0" borderId="0" xfId="7" applyFont="1" applyBorder="1" applyAlignment="1" applyProtection="1">
      <alignment horizontal="center" wrapText="1"/>
    </xf>
    <xf numFmtId="0" fontId="2" fillId="0" borderId="229" xfId="7" applyBorder="1" applyAlignment="1" applyProtection="1">
      <alignment horizontal="center" vertical="center" wrapText="1"/>
    </xf>
    <xf numFmtId="0" fontId="2" fillId="0" borderId="230" xfId="7" applyBorder="1" applyAlignment="1" applyProtection="1">
      <alignment horizontal="center" vertical="center" wrapText="1"/>
    </xf>
    <xf numFmtId="0" fontId="2" fillId="0" borderId="231" xfId="7" applyBorder="1" applyAlignment="1" applyProtection="1">
      <alignment horizontal="center" vertical="center" wrapText="1"/>
    </xf>
    <xf numFmtId="0" fontId="2" fillId="0" borderId="232" xfId="7" applyBorder="1" applyAlignment="1" applyProtection="1">
      <alignment horizontal="center" vertical="center" wrapText="1"/>
    </xf>
    <xf numFmtId="0" fontId="2" fillId="0" borderId="0" xfId="7" applyBorder="1" applyAlignment="1" applyProtection="1">
      <alignment horizontal="center" vertical="center" wrapText="1"/>
    </xf>
    <xf numFmtId="0" fontId="2" fillId="0" borderId="233" xfId="7" applyBorder="1" applyAlignment="1" applyProtection="1">
      <alignment horizontal="center" vertical="center" wrapText="1"/>
    </xf>
    <xf numFmtId="0" fontId="2" fillId="0" borderId="234" xfId="7" applyBorder="1" applyAlignment="1" applyProtection="1">
      <alignment horizontal="center" vertical="center" wrapText="1"/>
    </xf>
    <xf numFmtId="0" fontId="2" fillId="0" borderId="235" xfId="7" applyBorder="1" applyAlignment="1" applyProtection="1">
      <alignment horizontal="center" vertical="center" wrapText="1"/>
    </xf>
    <xf numFmtId="0" fontId="2" fillId="0" borderId="236" xfId="7" applyBorder="1" applyAlignment="1" applyProtection="1">
      <alignment horizontal="center" vertical="center" wrapText="1"/>
    </xf>
    <xf numFmtId="0" fontId="2" fillId="0" borderId="146" xfId="7" quotePrefix="1" applyBorder="1" applyAlignment="1" applyProtection="1">
      <alignment horizontal="left" indent="2"/>
    </xf>
    <xf numFmtId="0" fontId="2" fillId="0" borderId="193" xfId="7" quotePrefix="1" applyBorder="1" applyAlignment="1" applyProtection="1">
      <alignment horizontal="left" indent="2"/>
    </xf>
    <xf numFmtId="0" fontId="2" fillId="0" borderId="147" xfId="7" quotePrefix="1" applyBorder="1" applyAlignment="1" applyProtection="1">
      <alignment horizontal="left" indent="2"/>
    </xf>
    <xf numFmtId="0" fontId="2" fillId="0" borderId="146" xfId="7" quotePrefix="1" applyBorder="1" applyAlignment="1" applyProtection="1">
      <alignment horizontal="left" indent="4"/>
    </xf>
    <xf numFmtId="0" fontId="2" fillId="0" borderId="193" xfId="7" quotePrefix="1" applyBorder="1" applyAlignment="1" applyProtection="1">
      <alignment horizontal="left" indent="4"/>
    </xf>
    <xf numFmtId="0" fontId="2" fillId="0" borderId="147" xfId="7" quotePrefix="1" applyBorder="1" applyAlignment="1" applyProtection="1">
      <alignment horizontal="left" indent="4"/>
    </xf>
    <xf numFmtId="0" fontId="2" fillId="0" borderId="146" xfId="7" applyBorder="1" applyAlignment="1" applyProtection="1">
      <alignment horizontal="left" indent="4"/>
    </xf>
    <xf numFmtId="10" fontId="36" fillId="0" borderId="226" xfId="4" applyNumberFormat="1" applyFont="1" applyBorder="1" applyAlignment="1" applyProtection="1">
      <alignment horizontal="center" vertical="center"/>
      <protection locked="0"/>
    </xf>
    <xf numFmtId="10" fontId="36" fillId="0" borderId="227" xfId="4" applyNumberFormat="1" applyFont="1" applyBorder="1" applyAlignment="1" applyProtection="1">
      <alignment horizontal="center" vertical="center"/>
      <protection locked="0"/>
    </xf>
    <xf numFmtId="0" fontId="1" fillId="0" borderId="0" xfId="7" applyFont="1" applyBorder="1" applyAlignment="1">
      <alignment horizontal="center" wrapText="1"/>
    </xf>
    <xf numFmtId="0" fontId="2" fillId="0" borderId="0" xfId="7" applyFill="1" applyBorder="1" applyAlignment="1">
      <alignment horizontal="center" vertical="center"/>
    </xf>
    <xf numFmtId="49" fontId="1" fillId="0" borderId="0" xfId="7" applyNumberFormat="1" applyFont="1" applyBorder="1" applyAlignment="1">
      <alignment horizontal="center"/>
    </xf>
    <xf numFmtId="38" fontId="2" fillId="0" borderId="0" xfId="7" applyNumberFormat="1" applyBorder="1" applyAlignment="1">
      <alignment horizontal="left" vertical="center" wrapText="1"/>
    </xf>
    <xf numFmtId="38" fontId="2" fillId="0" borderId="7" xfId="7" applyNumberFormat="1" applyBorder="1" applyAlignment="1">
      <alignment horizontal="left" vertical="center" wrapText="1"/>
    </xf>
    <xf numFmtId="14" fontId="1" fillId="0" borderId="205" xfId="7" applyNumberFormat="1" applyFont="1" applyBorder="1" applyAlignment="1">
      <alignment horizontal="center" wrapText="1"/>
    </xf>
    <xf numFmtId="14" fontId="1" fillId="0" borderId="7" xfId="7" applyNumberFormat="1" applyFont="1" applyBorder="1" applyAlignment="1">
      <alignment horizontal="center" wrapText="1"/>
    </xf>
    <xf numFmtId="169" fontId="2" fillId="0" borderId="9" xfId="7" applyNumberFormat="1" applyBorder="1" applyAlignment="1">
      <alignment horizontal="center"/>
    </xf>
    <xf numFmtId="49" fontId="2" fillId="0" borderId="6" xfId="7" applyNumberFormat="1" applyBorder="1" applyAlignment="1">
      <alignment horizontal="center" wrapText="1"/>
    </xf>
    <xf numFmtId="49" fontId="2" fillId="0" borderId="8" xfId="7" applyNumberFormat="1" applyBorder="1" applyAlignment="1">
      <alignment horizontal="center" wrapText="1"/>
    </xf>
    <xf numFmtId="10" fontId="2" fillId="0" borderId="7" xfId="7" applyNumberFormat="1" applyBorder="1" applyAlignment="1">
      <alignment horizontal="center" vertical="center"/>
    </xf>
    <xf numFmtId="10" fontId="2" fillId="0" borderId="10" xfId="7" applyNumberFormat="1" applyBorder="1" applyAlignment="1">
      <alignment horizontal="center" vertical="center"/>
    </xf>
    <xf numFmtId="0" fontId="2" fillId="0" borderId="248" xfId="7" applyNumberFormat="1" applyBorder="1" applyAlignment="1" applyProtection="1">
      <alignment horizontal="center" vertical="center" wrapText="1"/>
      <protection locked="0"/>
    </xf>
    <xf numFmtId="0" fontId="2" fillId="0" borderId="249" xfId="7" applyNumberFormat="1" applyBorder="1" applyAlignment="1" applyProtection="1">
      <alignment horizontal="center" vertical="center" wrapText="1"/>
      <protection locked="0"/>
    </xf>
    <xf numFmtId="0" fontId="2" fillId="0" borderId="250" xfId="7" applyNumberFormat="1" applyBorder="1" applyAlignment="1" applyProtection="1">
      <alignment horizontal="center" vertical="center" wrapText="1"/>
      <protection locked="0"/>
    </xf>
    <xf numFmtId="0" fontId="2" fillId="0" borderId="248" xfId="7" applyNumberFormat="1" applyBorder="1" applyAlignment="1" applyProtection="1">
      <alignment horizontal="left" vertical="center" wrapText="1"/>
      <protection locked="0"/>
    </xf>
    <xf numFmtId="0" fontId="2" fillId="0" borderId="249" xfId="7" applyNumberFormat="1" applyBorder="1" applyAlignment="1" applyProtection="1">
      <alignment horizontal="left" vertical="center" wrapText="1"/>
      <protection locked="0"/>
    </xf>
    <xf numFmtId="0" fontId="2" fillId="0" borderId="250" xfId="7" applyNumberFormat="1" applyBorder="1" applyAlignment="1" applyProtection="1">
      <alignment horizontal="left" vertical="center" wrapText="1"/>
      <protection locked="0"/>
    </xf>
    <xf numFmtId="174" fontId="38" fillId="0" borderId="0" xfId="1" applyNumberFormat="1" applyFont="1" applyAlignment="1">
      <alignment horizontal="center"/>
    </xf>
    <xf numFmtId="38" fontId="2" fillId="0" borderId="265" xfId="17" applyFont="1" applyBorder="1" applyAlignment="1">
      <alignment horizontal="center" wrapText="1"/>
    </xf>
    <xf numFmtId="38" fontId="2" fillId="0" borderId="266" xfId="17" applyFont="1" applyBorder="1" applyAlignment="1">
      <alignment horizontal="center" wrapText="1"/>
    </xf>
    <xf numFmtId="38" fontId="2" fillId="0" borderId="267" xfId="17" applyFont="1" applyBorder="1" applyAlignment="1">
      <alignment horizontal="center" wrapText="1"/>
    </xf>
    <xf numFmtId="0" fontId="8" fillId="0" borderId="55" xfId="21" applyFont="1" applyBorder="1" applyAlignment="1">
      <alignment horizont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0" fillId="0" borderId="0" xfId="0" applyBorder="1" applyAlignment="1"/>
    <xf numFmtId="0" fontId="0" fillId="0" borderId="7" xfId="0" applyBorder="1" applyAlignment="1"/>
    <xf numFmtId="0" fontId="2" fillId="0" borderId="0" xfId="0" applyFont="1" applyBorder="1" applyAlignment="1">
      <alignment wrapText="1"/>
    </xf>
    <xf numFmtId="0" fontId="2" fillId="0" borderId="7" xfId="0" applyFont="1" applyBorder="1" applyAlignment="1">
      <alignment wrapText="1"/>
    </xf>
    <xf numFmtId="0" fontId="2" fillId="0" borderId="0" xfId="0" applyFont="1" applyBorder="1" applyAlignment="1"/>
    <xf numFmtId="0" fontId="2" fillId="0" borderId="7" xfId="0" applyFont="1" applyBorder="1" applyAlignment="1"/>
  </cellXfs>
  <cellStyles count="51">
    <cellStyle name="Box" xfId="27"/>
    <cellStyle name="ColumnB" xfId="28"/>
    <cellStyle name="ColumnD" xfId="29"/>
    <cellStyle name="ColumnE" xfId="30"/>
    <cellStyle name="ColumnF" xfId="31"/>
    <cellStyle name="Comma" xfId="1" builtinId="3"/>
    <cellStyle name="Comma0" xfId="8"/>
    <cellStyle name="Currency" xfId="2" builtinId="4"/>
    <cellStyle name="Currency0" xfId="9"/>
    <cellStyle name="Date" xfId="10"/>
    <cellStyle name="Final" xfId="32"/>
    <cellStyle name="Fixed" xfId="11"/>
    <cellStyle name="Grey" xfId="33"/>
    <cellStyle name="Header 1" xfId="34"/>
    <cellStyle name="Header 2" xfId="35"/>
    <cellStyle name="Heading 1 2" xfId="26"/>
    <cellStyle name="Heading 2 2" xfId="21"/>
    <cellStyle name="Heading 3 2" xfId="23"/>
    <cellStyle name="HEADING1" xfId="12"/>
    <cellStyle name="HEADING2" xfId="13"/>
    <cellStyle name="Input [yellow]" xfId="36"/>
    <cellStyle name="input cells" xfId="37"/>
    <cellStyle name="Loss" xfId="38"/>
    <cellStyle name="Normal" xfId="0" builtinId="0"/>
    <cellStyle name="Normal - Style1" xfId="39"/>
    <cellStyle name="Normal 2" xfId="7"/>
    <cellStyle name="Normal_Book1" xfId="18"/>
    <cellStyle name="Normal_FUNDFLOW" xfId="17"/>
    <cellStyle name="Normal_PRELIM~1" xfId="24"/>
    <cellStyle name="Normal_Select City &amp; State" xfId="3"/>
    <cellStyle name="Page" xfId="40"/>
    <cellStyle name="Percent" xfId="4" builtinId="5"/>
    <cellStyle name="Percent [2]" xfId="41"/>
    <cellStyle name="Project" xfId="42"/>
    <cellStyle name="PSChar" xfId="43"/>
    <cellStyle name="PSDec" xfId="44"/>
    <cellStyle name="PSHeading" xfId="45"/>
    <cellStyle name="Scenario" xfId="46"/>
    <cellStyle name="Style 1" xfId="5"/>
    <cellStyle name="Style 2" xfId="6"/>
    <cellStyle name="Subheader" xfId="47"/>
    <cellStyle name="Subtotal" xfId="19"/>
    <cellStyle name="Subtotal_FUNDFLOW" xfId="22"/>
    <cellStyle name="Times 10_cashflow" xfId="48"/>
    <cellStyle name="Top Line" xfId="49"/>
    <cellStyle name="Top Line_FUNDFLOW" xfId="25"/>
    <cellStyle name="Total_FUNDFLOW" xfId="20"/>
    <cellStyle name="white" xfId="14"/>
    <cellStyle name="Win" xfId="50"/>
    <cellStyle name="Year" xfId="15"/>
    <cellStyle name="Yellow" xfId="16"/>
  </cellStyles>
  <dxfs count="23">
    <dxf>
      <font>
        <color rgb="FFFF0000"/>
      </font>
    </dxf>
    <dxf>
      <font>
        <color rgb="FFFF0000"/>
      </font>
    </dxf>
    <dxf>
      <font>
        <color rgb="FFFF0000"/>
      </font>
      <fill>
        <patternFill patternType="none">
          <bgColor auto="1"/>
        </patternFill>
      </fill>
    </dxf>
    <dxf>
      <font>
        <strike val="0"/>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dxf>
    <dxf>
      <font>
        <condense val="0"/>
        <extend val="0"/>
        <color indexed="10"/>
      </font>
    </dxf>
    <dxf>
      <font>
        <condense val="0"/>
        <extend val="0"/>
        <color indexed="10"/>
      </font>
    </dxf>
    <dxf>
      <border>
        <left style="thick">
          <color indexed="56"/>
        </left>
        <right style="thick">
          <color indexed="56"/>
        </right>
        <top style="thick">
          <color indexed="56"/>
        </top>
        <bottom style="thick">
          <color indexed="56"/>
        </bottom>
      </border>
    </dxf>
    <dxf>
      <border>
        <left style="thick">
          <color indexed="56"/>
        </left>
        <right style="thick">
          <color indexed="56"/>
        </right>
        <top style="thick">
          <color indexed="56"/>
        </top>
        <bottom style="thick">
          <color indexed="56"/>
        </bottom>
      </border>
    </dxf>
    <dxf>
      <numFmt numFmtId="168" formatCode="&quot;$&quot;#,##0.00"/>
    </dxf>
    <dxf>
      <border>
        <left style="medium">
          <color indexed="64"/>
        </left>
      </border>
    </dxf>
    <dxf>
      <border>
        <bottom style="medium">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12</xdr:col>
      <xdr:colOff>586740</xdr:colOff>
      <xdr:row>33</xdr:row>
      <xdr:rowOff>106680</xdr:rowOff>
    </xdr:from>
    <xdr:to>
      <xdr:col>13</xdr:col>
      <xdr:colOff>419100</xdr:colOff>
      <xdr:row>39</xdr:row>
      <xdr:rowOff>106680</xdr:rowOff>
    </xdr:to>
    <xdr:pic>
      <xdr:nvPicPr>
        <xdr:cNvPr id="2061" name="Picture 1" descr="PE01460_"/>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7437120" y="4945380"/>
          <a:ext cx="746760" cy="914400"/>
        </a:xfrm>
        <a:prstGeom prst="rect">
          <a:avLst/>
        </a:prstGeom>
        <a:noFill/>
        <a:ln w="9525">
          <a:noFill/>
          <a:miter lim="800000"/>
          <a:headEnd/>
          <a:tailEnd/>
        </a:ln>
      </xdr:spPr>
    </xdr:pic>
    <xdr:clientData/>
  </xdr:twoCellAnchor>
  <xdr:twoCellAnchor editAs="oneCell">
    <xdr:from>
      <xdr:col>7</xdr:col>
      <xdr:colOff>259080</xdr:colOff>
      <xdr:row>64</xdr:row>
      <xdr:rowOff>91440</xdr:rowOff>
    </xdr:from>
    <xdr:to>
      <xdr:col>7</xdr:col>
      <xdr:colOff>563880</xdr:colOff>
      <xdr:row>65</xdr:row>
      <xdr:rowOff>144780</xdr:rowOff>
    </xdr:to>
    <xdr:pic>
      <xdr:nvPicPr>
        <xdr:cNvPr id="2062" name="Picture 2" descr="pcs_popular_143"/>
        <xdr:cNvPicPr>
          <a:picLocks noChangeAspect="1" noChangeArrowheads="1"/>
        </xdr:cNvPicPr>
      </xdr:nvPicPr>
      <xdr:blipFill>
        <a:blip xmlns:r="http://schemas.openxmlformats.org/officeDocument/2006/relationships" r:embed="rId2" cstate="print"/>
        <a:srcRect/>
        <a:stretch>
          <a:fillRect/>
        </a:stretch>
      </xdr:blipFill>
      <xdr:spPr bwMode="auto">
        <a:xfrm>
          <a:off x="3672840" y="10035540"/>
          <a:ext cx="304800" cy="2209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205740</xdr:colOff>
      <xdr:row>10</xdr:row>
      <xdr:rowOff>30480</xdr:rowOff>
    </xdr:from>
    <xdr:to>
      <xdr:col>3</xdr:col>
      <xdr:colOff>38100</xdr:colOff>
      <xdr:row>13</xdr:row>
      <xdr:rowOff>160019</xdr:rowOff>
    </xdr:to>
    <xdr:pic>
      <xdr:nvPicPr>
        <xdr:cNvPr id="4103" name="Picture 1" descr="PE01460_"/>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556260" y="1546860"/>
          <a:ext cx="6096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42</xdr:row>
      <xdr:rowOff>0</xdr:rowOff>
    </xdr:from>
    <xdr:to>
      <xdr:col>8</xdr:col>
      <xdr:colOff>0</xdr:colOff>
      <xdr:row>43</xdr:row>
      <xdr:rowOff>0</xdr:rowOff>
    </xdr:to>
    <xdr:sp macro="" textlink="">
      <xdr:nvSpPr>
        <xdr:cNvPr id="5163" name="Rectangle 3"/>
        <xdr:cNvSpPr>
          <a:spLocks noChangeArrowheads="1"/>
        </xdr:cNvSpPr>
      </xdr:nvSpPr>
      <xdr:spPr bwMode="auto">
        <a:xfrm>
          <a:off x="6568440" y="7399020"/>
          <a:ext cx="1143000" cy="198120"/>
        </a:xfrm>
        <a:prstGeom prst="rect">
          <a:avLst/>
        </a:prstGeom>
        <a:noFill/>
        <a:ln w="9525">
          <a:solidFill>
            <a:srgbClr val="000000"/>
          </a:solidFill>
          <a:miter lim="800000"/>
          <a:headEnd/>
          <a:tailEnd/>
        </a:ln>
      </xdr:spPr>
    </xdr:sp>
    <xdr:clientData/>
  </xdr:twoCellAnchor>
  <xdr:twoCellAnchor>
    <xdr:from>
      <xdr:col>9</xdr:col>
      <xdr:colOff>0</xdr:colOff>
      <xdr:row>79</xdr:row>
      <xdr:rowOff>0</xdr:rowOff>
    </xdr:from>
    <xdr:to>
      <xdr:col>11</xdr:col>
      <xdr:colOff>0</xdr:colOff>
      <xdr:row>81</xdr:row>
      <xdr:rowOff>0</xdr:rowOff>
    </xdr:to>
    <xdr:sp macro="" textlink="">
      <xdr:nvSpPr>
        <xdr:cNvPr id="1028" name="Rectangle 4"/>
        <xdr:cNvSpPr>
          <a:spLocks noChangeArrowheads="1"/>
        </xdr:cNvSpPr>
      </xdr:nvSpPr>
      <xdr:spPr bwMode="auto">
        <a:xfrm>
          <a:off x="8629650" y="13849350"/>
          <a:ext cx="2228850" cy="361950"/>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en-US"/>
        </a:p>
      </xdr:txBody>
    </xdr:sp>
    <xdr:clientData/>
  </xdr:twoCellAnchor>
  <xdr:twoCellAnchor>
    <xdr:from>
      <xdr:col>9</xdr:col>
      <xdr:colOff>0</xdr:colOff>
      <xdr:row>87</xdr:row>
      <xdr:rowOff>0</xdr:rowOff>
    </xdr:from>
    <xdr:to>
      <xdr:col>11</xdr:col>
      <xdr:colOff>0</xdr:colOff>
      <xdr:row>89</xdr:row>
      <xdr:rowOff>0</xdr:rowOff>
    </xdr:to>
    <xdr:sp macro="" textlink="">
      <xdr:nvSpPr>
        <xdr:cNvPr id="1029" name="Rectangle 5"/>
        <xdr:cNvSpPr>
          <a:spLocks noChangeArrowheads="1"/>
        </xdr:cNvSpPr>
      </xdr:nvSpPr>
      <xdr:spPr bwMode="auto">
        <a:xfrm>
          <a:off x="8629650" y="15278100"/>
          <a:ext cx="2228850" cy="361950"/>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en-US"/>
        </a:p>
      </xdr:txBody>
    </xdr:sp>
    <xdr:clientData/>
  </xdr:twoCellAnchor>
  <xdr:twoCellAnchor>
    <xdr:from>
      <xdr:col>13</xdr:col>
      <xdr:colOff>0</xdr:colOff>
      <xdr:row>78</xdr:row>
      <xdr:rowOff>0</xdr:rowOff>
    </xdr:from>
    <xdr:to>
      <xdr:col>16</xdr:col>
      <xdr:colOff>0</xdr:colOff>
      <xdr:row>83</xdr:row>
      <xdr:rowOff>0</xdr:rowOff>
    </xdr:to>
    <xdr:sp macro="" textlink="">
      <xdr:nvSpPr>
        <xdr:cNvPr id="1030" name="Rectangle 6"/>
        <xdr:cNvSpPr>
          <a:spLocks noChangeArrowheads="1"/>
        </xdr:cNvSpPr>
      </xdr:nvSpPr>
      <xdr:spPr bwMode="auto">
        <a:xfrm>
          <a:off x="11201400" y="13649325"/>
          <a:ext cx="2943225" cy="904875"/>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en-US"/>
        </a:p>
      </xdr:txBody>
    </xdr:sp>
    <xdr:clientData/>
  </xdr:twoCellAnchor>
  <xdr:twoCellAnchor>
    <xdr:from>
      <xdr:col>12</xdr:col>
      <xdr:colOff>163286</xdr:colOff>
      <xdr:row>84</xdr:row>
      <xdr:rowOff>0</xdr:rowOff>
    </xdr:from>
    <xdr:to>
      <xdr:col>15</xdr:col>
      <xdr:colOff>990601</xdr:colOff>
      <xdr:row>90</xdr:row>
      <xdr:rowOff>0</xdr:rowOff>
    </xdr:to>
    <xdr:sp macro="" textlink="">
      <xdr:nvSpPr>
        <xdr:cNvPr id="1031" name="Rectangle 7"/>
        <xdr:cNvSpPr>
          <a:spLocks noChangeArrowheads="1"/>
        </xdr:cNvSpPr>
      </xdr:nvSpPr>
      <xdr:spPr bwMode="auto">
        <a:xfrm>
          <a:off x="11495315" y="14793686"/>
          <a:ext cx="3004457" cy="1088571"/>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en-US"/>
        </a:p>
      </xdr:txBody>
    </xdr:sp>
    <xdr:clientData/>
  </xdr:twoCellAnchor>
  <xdr:twoCellAnchor editAs="oneCell">
    <xdr:from>
      <xdr:col>9</xdr:col>
      <xdr:colOff>861060</xdr:colOff>
      <xdr:row>62</xdr:row>
      <xdr:rowOff>76200</xdr:rowOff>
    </xdr:from>
    <xdr:to>
      <xdr:col>10</xdr:col>
      <xdr:colOff>30480</xdr:colOff>
      <xdr:row>63</xdr:row>
      <xdr:rowOff>144780</xdr:rowOff>
    </xdr:to>
    <xdr:pic>
      <xdr:nvPicPr>
        <xdr:cNvPr id="5168" name="Picture 8" descr="pcs_popular_143"/>
        <xdr:cNvPicPr>
          <a:picLocks noChangeAspect="1" noChangeArrowheads="1"/>
        </xdr:cNvPicPr>
      </xdr:nvPicPr>
      <xdr:blipFill>
        <a:blip xmlns:r="http://schemas.openxmlformats.org/officeDocument/2006/relationships" r:embed="rId1" cstate="print"/>
        <a:srcRect/>
        <a:stretch>
          <a:fillRect/>
        </a:stretch>
      </xdr:blipFill>
      <xdr:spPr bwMode="auto">
        <a:xfrm>
          <a:off x="9715500" y="10995660"/>
          <a:ext cx="312420" cy="236220"/>
        </a:xfrm>
        <a:prstGeom prst="rect">
          <a:avLst/>
        </a:prstGeom>
        <a:noFill/>
        <a:ln w="9525">
          <a:noFill/>
          <a:miter lim="800000"/>
          <a:headEnd/>
          <a:tailEnd/>
        </a:ln>
      </xdr:spPr>
    </xdr:pic>
    <xdr:clientData/>
  </xdr:twoCellAnchor>
  <xdr:twoCellAnchor editAs="oneCell">
    <xdr:from>
      <xdr:col>2</xdr:col>
      <xdr:colOff>45720</xdr:colOff>
      <xdr:row>8</xdr:row>
      <xdr:rowOff>15240</xdr:rowOff>
    </xdr:from>
    <xdr:to>
      <xdr:col>2</xdr:col>
      <xdr:colOff>685800</xdr:colOff>
      <xdr:row>10</xdr:row>
      <xdr:rowOff>0</xdr:rowOff>
    </xdr:to>
    <xdr:pic>
      <xdr:nvPicPr>
        <xdr:cNvPr id="5169" name="Picture 382" descr="PE01460_"/>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396240" y="1379220"/>
          <a:ext cx="640080" cy="92964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tive_Projects\Albany%20Housing\draft%20projections%20ezra%208-27-08%20lower%20section%208%20higher%20F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GMACCM%20Atl%20Folder\1.%20Project%20Files\B.%20Under%20Engagement\Riverside%20Phase%20I%20-%20Schrage\GMACCM%20Atl%20Folder\1%20Project%20Files\B.%20Analysis\Curtis%20Park%20II\1.%20General\a.%20Preliminary%20Loan%20Analysis\060501%20Curtis%20Park%20II%20Prelim%20Loan%20Analys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bny2006\d&amp;b\Active_Projects\Atlanta\Mixed%20Finance\Adamsville%20Green%20Senio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bny2006\d&amp;b\Documents\Grady%20I\AAP%20I%20(7-31-08)%20AA%20units%20@%2050%25AM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min_nt8rc\users\Active_Projects\Philadelphia%20III\2005%20HOPE%20VI\TDC%20HCC%20limits%20shee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min_nt8rc\users\Active_Projects\PHA-Millcreek\F-1%20millcreek%20by%20phase%20revised%200315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bny2006\d&amp;b\IProperties\PROJECT_OPERATIONS\Atlanta_Harris%20Homes\Harris%20Homes%20Program\02_Draws,%20Budgets%20&amp;%20Financial%20Info\2.3_Project%20Budgets%20and%20Proformas\Development%20Proformas\West%20End%2099-2000\West%20End%205-19-00dp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ny2006\d&amp;b\DOCUME~1\morrist\LOCALS~1\Temp\2001%20financial%20forms%20camblu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Kimb112999d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ny2006\d&amp;b\WINDOWS\Temporary%20Internet%20Files\Content.IE5\335PUELY\2001%20Series%20C,%20Sept%202001\East%20148th%20Stree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ny2006\d&amp;b\Active_Projects\NYCHA%20PP%20consulting\PPlaza%20Towers%20HDC%20format%20-4-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shley%20College%20Town\Chiles\DevBudget%20Phase%20III%209%25%20De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m-svr1-int\home$\Documents%20and%20Settings\nathanm\Local%20Settings\Temporary%20Internet%20Files\OLK8\My%20Documents\Focus%20Group\Summit%20Ridge%20(8-3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bny2006\d&amp;b\WINDOWS\Temporary%20Internet%20Files\Content.IE5\335PUELY\PLP--Round%20III\670sta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bnyserver\d&amp;b\Active_Projects\Atlanta\NOFA\AtlantaHarrisHom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ject Assumptions"/>
      <sheetName val="Rent Worksheet"/>
      <sheetName val="Sources and Uses"/>
      <sheetName val="Flow of Funds"/>
      <sheetName val="Tax Credit Analysis"/>
      <sheetName val="PROFORMA"/>
      <sheetName val="D+B Permanent Loan Analysis"/>
      <sheetName val="unit count EGI"/>
      <sheetName val="Scenarios"/>
      <sheetName val="Chart1"/>
      <sheetName val="DHCR ex 9b"/>
      <sheetName val="DHCR ex9a"/>
      <sheetName val="Const costs"/>
      <sheetName val="15YOP"/>
      <sheetName val="Operating Budget"/>
      <sheetName val="ExF construction"/>
      <sheetName val="ExF perm"/>
      <sheetName val="TDC Instructions (2)"/>
      <sheetName val="Select City &amp; State (2)"/>
      <sheetName val="Unit Mix (2)"/>
      <sheetName val="TDC &amp; HCC Limit calculation (2)"/>
      <sheetName val="AMORTA"/>
      <sheetName val="D+B Proforma"/>
      <sheetName val="Developer Proforma"/>
      <sheetName val="Dev. Permanent Loan Analysis A"/>
      <sheetName val="HUD Sources &amp; Uses"/>
      <sheetName val="Exhibit 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 sheetId="21"/>
      <sheetData sheetId="22"/>
      <sheetData sheetId="23" refreshError="1"/>
      <sheetData sheetId="24" refreshError="1"/>
      <sheetData sheetId="25"/>
      <sheetData sheetId="2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sheetName val="Summary"/>
      <sheetName val="221d4Prelim"/>
      <sheetName val="Third Parties"/>
      <sheetName val="InOpDf Resv"/>
    </sheetNames>
    <sheetDataSet>
      <sheetData sheetId="0"/>
      <sheetData sheetId="1"/>
      <sheetData sheetId="2" refreshError="1">
        <row r="34">
          <cell r="I34">
            <v>9917400</v>
          </cell>
        </row>
      </sheetData>
      <sheetData sheetId="3"/>
      <sheetData sheetId="4"/>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ssumptions"/>
      <sheetName val="Rent Worksheet"/>
      <sheetName val="S&amp;U"/>
      <sheetName val="Tax Credit"/>
      <sheetName val="Operating Budg."/>
      <sheetName val="Proforma"/>
      <sheetName val="Loan Underwriting"/>
      <sheetName val="Dev Fee Pay-in"/>
    </sheetNames>
    <sheetDataSet>
      <sheetData sheetId="0">
        <row r="12">
          <cell r="I12">
            <v>90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ummary"/>
      <sheetName val="Sources"/>
      <sheetName val="Gen Info &amp; Assumptions"/>
      <sheetName val="Other Assumptions"/>
      <sheetName val="ExF-Permanent PH III"/>
      <sheetName val="Syndication"/>
      <sheetName val="Development Budget"/>
      <sheetName val="Rent"/>
      <sheetName val="Operating Budget"/>
      <sheetName val="Lease Up Schedule"/>
      <sheetName val="Tax Credit Calculation"/>
      <sheetName val="Cash Flow"/>
      <sheetName val="Amortization (1)"/>
      <sheetName val="Residual Analysis"/>
      <sheetName val="Max Rent"/>
      <sheetName val="DCA Limits"/>
      <sheetName val="HUD TDC &amp; HCC"/>
      <sheetName val="Income or Loss"/>
      <sheetName val="Partners' Capital"/>
      <sheetName val="ILP - IRR "/>
      <sheetName val="AHA IRR"/>
      <sheetName val="GP Returns"/>
      <sheetName val="Min_Gain Cal"/>
      <sheetName val="Depr &amp; Funded Exp"/>
      <sheetName val="Reserves"/>
      <sheetName val="Construction Interest (1)"/>
      <sheetName val="Construction Interest (2)"/>
      <sheetName val="Construction Interest (3)"/>
      <sheetName val="Equity Bridge Loan"/>
      <sheetName val="Amortization (2)"/>
      <sheetName val="Amortization (3)"/>
      <sheetName val="Flow of Funds"/>
      <sheetName val="Monthly Draw"/>
      <sheetName val="Flow - 1st Mortgage"/>
      <sheetName val="Flow - HOPE VI @ AFR "/>
      <sheetName val="AHA Capital Contribution"/>
      <sheetName val="Flow - Equity"/>
      <sheetName val="221(d)4 PLA"/>
      <sheetName val="221(d)4 PLA S&amp;U"/>
      <sheetName val="Dev Fee Pymts"/>
      <sheetName val="IRR"/>
      <sheetName val="RE Tax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elect City &amp; State"/>
      <sheetName val="TDC Limit Calculation"/>
      <sheetName val="Maximum Grant Calculation"/>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original exhibit f"/>
      <sheetName val="PHA Phases Budget Mill Creek"/>
      <sheetName val="Phase I"/>
      <sheetName val="phase 2 constr"/>
      <sheetName val="phase 2 perm"/>
      <sheetName val="phase 3 (aka3a) const"/>
      <sheetName val="phase 3 (aka 3a) perm"/>
      <sheetName val="Unit Mix (3a)"/>
      <sheetName val="TDC &amp; HCC Limit calc 3 (aka 3a)"/>
      <sheetName val="Phase 4 (3b) constr"/>
      <sheetName val="phase 4 (3b) perm"/>
      <sheetName val="Unit Mix 4 (3b)"/>
      <sheetName val="TDC &amp; HCC Limit calc 4 (3b)"/>
      <sheetName val="phase 5 (aka 4a)"/>
      <sheetName val="phase 6 (aka 4b) constr"/>
      <sheetName val="phase 6 (aka 4b) perm"/>
      <sheetName val="phase 6B constr"/>
      <sheetName val="phase 6B perm"/>
      <sheetName val="phase 7a (aka 5a)"/>
      <sheetName val="phase 7b (aka 5a)"/>
      <sheetName val="phase 10 (aka 5b)"/>
      <sheetName val="phase 8 (aka 6)"/>
      <sheetName val="phase 9 (aka 7)"/>
      <sheetName val="phase 11 (aka 8)"/>
      <sheetName val="phase 12 (aka 9) constr"/>
      <sheetName val="phase 12 (aka 9) perm"/>
      <sheetName val="overall f"/>
      <sheetName val="HOPE VI Budget Part I"/>
      <sheetName val="TDC Instructions"/>
      <sheetName val="Select City &amp; State"/>
      <sheetName val="Unit Mix"/>
      <sheetName val="TDC &amp; HCC Limit calculations"/>
    </sheetNames>
    <sheetDataSet>
      <sheetData sheetId="0" refreshError="1">
        <row r="1">
          <cell r="G1">
            <v>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Financing"/>
      <sheetName val="Discount Rate on AFR"/>
      <sheetName val="Taxable Income"/>
      <sheetName val="AFR Note"/>
      <sheetName val="Permanent S&amp;U"/>
      <sheetName val="Const Period S&amp;U"/>
      <sheetName val="Draw 1"/>
      <sheetName val="Draw 2"/>
      <sheetName val="Draw 3"/>
      <sheetName val="Draw 4"/>
      <sheetName val="Draw 5"/>
      <sheetName val="Draw 6"/>
      <sheetName val="Draw 7"/>
      <sheetName val="Draw 8"/>
      <sheetName val="Draw 9"/>
      <sheetName val="Draw 10"/>
      <sheetName val="Draw 11"/>
      <sheetName val="Draw 12"/>
      <sheetName val="Draw 13"/>
      <sheetName val="Draw 14"/>
      <sheetName val="Draw 15"/>
      <sheetName val="Draw 16"/>
      <sheetName val="Draw 17"/>
      <sheetName val="Draw 18"/>
      <sheetName val="Deferred Fees Rec"/>
      <sheetName val="AMI calc"/>
      <sheetName val="MF125 Op Exp"/>
      <sheetName val="Rental Analysis"/>
    </sheetNames>
    <sheetDataSet>
      <sheetData sheetId="0" refreshError="1">
        <row r="8">
          <cell r="F8">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PE6Budgt"/>
      <sheetName val="HUD Budget Supporting Pages"/>
      <sheetName val="Unit Summary"/>
      <sheetName val="Application Data Sources&amp;Uses"/>
      <sheetName val="Total Sources and Uses"/>
      <sheetName val="Total Resources"/>
      <sheetName val="unit mix"/>
      <sheetName val="Att 23"/>
      <sheetName val="GrantLimits Part1"/>
      <sheetName val="GrantLimits Part2"/>
      <sheetName val="Leveraged Resource List"/>
      <sheetName val="Capitol Homes Financing Summary"/>
      <sheetName val="Assumptions"/>
      <sheetName val="Hard Costs"/>
      <sheetName val="DevCost"/>
      <sheetName val="Rental Worksheet"/>
      <sheetName val="South of Memorial PH"/>
      <sheetName val="South of Memorial Tax Credit"/>
      <sheetName val="South of Memorial Market"/>
      <sheetName val="North of Memorial PH"/>
      <sheetName val="North of Memorial Tax Credit"/>
      <sheetName val="North of Memorial Market"/>
      <sheetName val="SF HomeownerNewConst."/>
      <sheetName val="MLK Village"/>
      <sheetName val="Public Housing Rental S&amp;U"/>
      <sheetName val="Tax Credit Rental S&amp;U"/>
      <sheetName val="Market Rate S&amp;U"/>
      <sheetName val="Off-Site Homeownership S&amp;U"/>
      <sheetName val="Mgmt. and Comm. Facil. S&amp;U"/>
      <sheetName val="Retail S&amp;U"/>
      <sheetName val="Section202"/>
      <sheetName val="OperCostWksht"/>
      <sheetName val="ReservedRentalTwo"/>
      <sheetName val="Resvd. For-Sale One"/>
      <sheetName val="Reservd For-Sale Two"/>
      <sheetName val="TDC-HCC Calculation"/>
      <sheetName val="GrantLimi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nancing"/>
      <sheetName val="Sheet1"/>
      <sheetName val="AFR Note"/>
      <sheetName val="Summary S&amp;U"/>
      <sheetName val="MF125 Op Exp"/>
    </sheetNames>
    <sheetDataSet>
      <sheetData sheetId="0" refreshError="1">
        <row r="142">
          <cell r="B142">
            <v>211649.57802305993</v>
          </cell>
        </row>
        <row r="147">
          <cell r="B147">
            <v>3411400</v>
          </cell>
        </row>
        <row r="177">
          <cell r="B177">
            <v>6500</v>
          </cell>
        </row>
      </sheetData>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Unit Distrib."/>
      <sheetName val="Sources and Use"/>
      <sheetName val="M and O"/>
      <sheetName val="Mort"/>
      <sheetName val="Devel. Bud"/>
      <sheetName val="Int Calc (LT1st)"/>
      <sheetName val="Tax Credi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ources and Use"/>
      <sheetName val="Devel. Bud"/>
      <sheetName val="Cons Int, LOC, Bonds"/>
      <sheetName val="Summary of Draw Schedule"/>
      <sheetName val="Detailed Draw Schedule"/>
      <sheetName val="Income Tiering"/>
      <sheetName val="Units &amp; Income"/>
      <sheetName val="M and O"/>
      <sheetName val="Mort"/>
      <sheetName val="Tax Credits"/>
      <sheetName val="Bond Costs Basis Schedule"/>
      <sheetName val="Cash Flow S8 &amp; ACC"/>
      <sheetName val="Cash Flow S8 rents"/>
      <sheetName val="Cash Flow ACC Units"/>
      <sheetName val="Cash Flow Max LIHTC rents"/>
    </sheetNames>
    <sheetDataSet>
      <sheetData sheetId="0"/>
      <sheetData sheetId="1"/>
      <sheetData sheetId="2"/>
      <sheetData sheetId="3"/>
      <sheetData sheetId="4"/>
      <sheetData sheetId="5"/>
      <sheetData sheetId="6"/>
      <sheetData sheetId="7"/>
      <sheetData sheetId="8" refreshError="1">
        <row r="22">
          <cell r="J22">
            <v>2297527.419051697</v>
          </cell>
        </row>
      </sheetData>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ssumps"/>
      <sheetName val="LoanCalc"/>
      <sheetName val="OpExp"/>
      <sheetName val="Revenue"/>
      <sheetName val="DevBudg"/>
      <sheetName val="Lease-up"/>
      <sheetName val="Amort"/>
      <sheetName val="Draw"/>
      <sheetName val="Projections"/>
      <sheetName val="First Draw"/>
    </sheetNames>
    <sheetDataSet>
      <sheetData sheetId="0" refreshError="1">
        <row r="7">
          <cell r="G7">
            <v>5.6500000000000002E-2</v>
          </cell>
        </row>
      </sheetData>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Expenses"/>
      <sheetName val="Income"/>
      <sheetName val="Loan Info."/>
    </sheetNames>
    <sheetDataSet>
      <sheetData sheetId="0"/>
      <sheetData sheetId="1" refreshError="1">
        <row r="24">
          <cell r="D24">
            <v>27716.694769230769</v>
          </cell>
        </row>
      </sheetData>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otal Sources and Uses"/>
      <sheetName val="Total Resources"/>
      <sheetName val="Rental Worksheet"/>
      <sheetName val="DevCost"/>
      <sheetName val="PH New Const. - Rental"/>
      <sheetName val="TC New Const. - Rental"/>
      <sheetName val="MR New Constr. - Rental"/>
      <sheetName val="SF HomeownerNewConst."/>
      <sheetName val="TDC-HCC Calculation"/>
      <sheetName val="Assumptions"/>
      <sheetName val="Phase I Resources"/>
      <sheetName val="Phase II Resources"/>
      <sheetName val="Phase III Resources"/>
      <sheetName val="Phase IV Resources"/>
      <sheetName val="ReservedRentalOne"/>
      <sheetName val="ReservedRentalTwo"/>
      <sheetName val="Resvd. For-Sale One"/>
      <sheetName val="Reservd For-Sale Two"/>
      <sheetName val="Total Sources&amp;Uses"/>
      <sheetName val="HOPE6Budgt"/>
      <sheetName val="On-Site Rehab S&amp;U"/>
      <sheetName val="On-Site New Const. S&amp;U"/>
      <sheetName val="Off-Site Mulitfamily S&amp;U"/>
      <sheetName val="Single-family New Const. S&amp;U"/>
      <sheetName val="GrantLimits"/>
      <sheetName val="Section202"/>
      <sheetName val="OperCostWksht"/>
      <sheetName val="Sources and Uses"/>
      <sheetName val="Summary Sources and Uses"/>
      <sheetName val="10YR Phasing"/>
      <sheetName val="Hard Costs"/>
      <sheetName val="Resources"/>
      <sheetName val="BGRV PH LIHTC Rentals"/>
      <sheetName val="BG RV SeniorPH-Rentals"/>
      <sheetName val="BG RV LIHTCRentals"/>
      <sheetName val="GV"/>
      <sheetName val="YT"/>
      <sheetName val="TG"/>
      <sheetName val="LeasePurchase"/>
      <sheetName val="Aff Single Family"/>
      <sheetName val="Single Family"/>
      <sheetName val="HOPEVI Budget Supporting Pages"/>
      <sheetName val="PH On-site"/>
      <sheetName val="Senior PH - Onsite"/>
      <sheetName val="NonPH LIHTC"/>
      <sheetName val="Lease Purchase "/>
      <sheetName val="Single Family Affordable"/>
      <sheetName val="Single Family MR"/>
      <sheetName val="Comm.Facilites"/>
      <sheetName val="(reserved4)"/>
      <sheetName val="(Reserved -FS)"/>
      <sheetName val="(Reserved - F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B15">
            <v>130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wrence Gnessin" refreshedDate="40385.598233101853" createdVersion="1" refreshedVersion="2" recordCount="1608" upgradeOnRefresh="1">
  <cacheSource type="worksheet">
    <worksheetSource ref="A1:U1609" sheet="qryRPTCostBOTHIndexes_Crosstab"/>
  </cacheSource>
  <cacheFields count="21">
    <cacheField name="Region Order" numFmtId="0">
      <sharedItems containsSemiMixedTypes="0" containsString="0" containsNumber="1" containsInteger="1" minValue="1" maxValue="10" count="10">
        <n v="1"/>
        <n v="2"/>
        <n v="3"/>
        <n v="4"/>
        <n v="5"/>
        <n v="6"/>
        <n v="7"/>
        <n v="8"/>
        <n v="9"/>
        <n v="10"/>
      </sharedItems>
    </cacheField>
    <cacheField name="RegionLabel" numFmtId="0">
      <sharedItems count="10">
        <s v="Region I - Northeast"/>
        <s v="Region II - Northeast"/>
        <s v="Region III -"/>
        <s v="Region IV - Southeast"/>
        <s v="Region V - Midwest"/>
        <s v="Region VI - Midsouth"/>
        <s v="Region VII - Midwest"/>
        <s v="Region VIII -"/>
        <s v="Region IX - West"/>
        <s v="Region X - Northwest"/>
      </sharedItems>
    </cacheField>
    <cacheField name="StateName" numFmtId="0">
      <sharedItems count="53">
        <s v="CONNECTICUT"/>
        <s v="MAINE"/>
        <s v="MASSACHUSETTS"/>
        <s v="NEW HAMPSHIRE"/>
        <s v="RHODE ISLAND"/>
        <s v="VERMONT"/>
        <s v="NEW JERSEY"/>
        <s v="NEW YORK"/>
        <s v="PUERTO RICO"/>
        <s v="VIRGIN ISLANDS"/>
        <s v="DELAWARE"/>
        <s v="DISTRICT OF COLUMBIA"/>
        <s v="MARYLAND"/>
        <s v="PENNSYLVANIA"/>
        <s v="VIRGINIA"/>
        <s v="WEST VIRGINIA"/>
        <s v="ALABAMA"/>
        <s v="FLORIDA"/>
        <s v="GEORGIA"/>
        <s v="KENTUCKY"/>
        <s v="MISSISSIPPI"/>
        <s v="NORTH CAROLINA"/>
        <s v="SOUTH CAROLINA"/>
        <s v="TENNESSEE"/>
        <s v="ILLINOIS"/>
        <s v="INDIANA"/>
        <s v="MICHIGAN"/>
        <s v="MINNESOTA"/>
        <s v="OHIO"/>
        <s v="WISCONSIN"/>
        <s v="ARKANSAS"/>
        <s v="LOUISIANA"/>
        <s v="NEW MEXICO"/>
        <s v="OKLAHOMA"/>
        <s v="TEXAS"/>
        <s v="IOWA"/>
        <s v="KANSAS"/>
        <s v="MISSOURI"/>
        <s v="NEBRASKA"/>
        <s v="COLORADO"/>
        <s v="MONTANA"/>
        <s v="NORTH DAKOTA"/>
        <s v="SOUTH DAKOTA"/>
        <s v="UTAH"/>
        <s v="WYOMING"/>
        <s v="ARIZONA"/>
        <s v="CALIFORNIA"/>
        <s v="HAWAII"/>
        <s v="NEVADA"/>
        <s v="ALASKA"/>
        <s v="IDAHO"/>
        <s v="OREGON"/>
        <s v="WASHINGTON"/>
      </sharedItems>
    </cacheField>
    <cacheField name="StateAbbrev" numFmtId="0">
      <sharedItems/>
    </cacheField>
    <cacheField name="City" numFmtId="0">
      <sharedItems count="382">
        <s v="Bridgeport"/>
        <s v="Hartford"/>
        <s v="New Haven"/>
        <s v="New London"/>
        <s v="New Milford"/>
        <s v="Norwich"/>
        <s v="Ridgefield"/>
        <s v="Windham"/>
        <s v="Augusta"/>
        <s v="Bangor"/>
        <s v="Brunswick"/>
        <s v="Lewiston"/>
        <s v="Portland"/>
        <s v="Waterville"/>
        <s v="BOSTON"/>
        <s v="FALL RIVER"/>
        <s v="WORCESTER"/>
        <s v="Concord"/>
        <s v="Dover"/>
        <s v="Keene"/>
        <s v="Manchester"/>
        <s v="Nashua"/>
        <s v="Portsmouth"/>
        <s v="Providence"/>
        <s v="Bennington"/>
        <s v="Brattleboro"/>
        <s v="Burlington"/>
        <s v="Montpelier"/>
        <s v="Rutland"/>
        <s v="Asbury Park"/>
        <s v="Atlantic City"/>
        <s v="Camden"/>
        <s v="Freehold"/>
        <s v="Gloucester"/>
        <s v="Newark"/>
        <s v="North Bergen"/>
        <s v="Trenton"/>
        <s v="Vineland"/>
        <s v="Albany"/>
        <s v="Binghamton"/>
        <s v="Buffalo"/>
        <s v="Elmira"/>
        <s v="Jamestown"/>
        <s v="Nassau County"/>
        <s v="New York City (inner)"/>
        <s v="New York City (metro)"/>
        <s v="Orange County"/>
        <s v="Plattsburgh"/>
        <s v="Poughkeepsie"/>
        <s v="Rochester"/>
        <s v="Rockland County"/>
        <s v="Suffolk County"/>
        <s v="Syracuse"/>
        <s v="Westchester County"/>
        <s v="ARECIBO"/>
        <s v="MAYAGUEZ"/>
        <s v="PONCE"/>
        <s v="SAN JUAN"/>
        <s v="ST. CROIX"/>
        <s v="ST. THOMAS"/>
        <s v="WILMINGTON"/>
        <s v="WASHINGTON, D.C."/>
        <s v="BALTIMORE"/>
        <s v="BALTIMORE CITY"/>
        <s v="HAGERSTOWN"/>
        <s v="SALISBURY"/>
        <s v="WALDORF"/>
        <s v="ALLENTOWN"/>
        <s v="ALTOONA"/>
        <s v="BELLEFONTE"/>
        <s v="ERIE"/>
        <s v="HARRISBURG"/>
        <s v="JOHNSTOWN"/>
        <s v="LANCASTER"/>
        <s v="PHILADELPHIA"/>
        <s v="PITTSBURGH"/>
        <s v="READING"/>
        <s v="SCRANTON"/>
        <s v="WELLSBORO"/>
        <s v="YORK"/>
        <s v="CHARLOTTESVILLE"/>
        <s v="HARRISONBURG"/>
        <s v="NEWPORT NEWS"/>
        <s v="NORFOLK"/>
        <s v="NORTON"/>
        <s v="RICHMOND"/>
        <s v="BLUEFIELD"/>
        <s v="CHARLESTON"/>
        <s v="FAIRMONT"/>
        <s v="HUNTINGTON"/>
        <s v="MARTINSBURG"/>
        <s v="PARKERSBURG"/>
        <s v="POINT PLEASANT"/>
        <s v="WHEELING"/>
        <s v="BIRMINGHAM"/>
        <s v="DOTHAN"/>
        <s v="FLORENCE"/>
        <s v="HUNTSVILLE"/>
        <s v="MOBILE"/>
        <s v="MONTGOMERY"/>
        <s v="TUSCALOOSA"/>
        <s v="JACKSONVILLE"/>
        <s v="KEY WEST"/>
        <s v="MIAMI"/>
        <s v="ORLANDO"/>
        <s v="PENSACOLA"/>
        <s v="TAMPA"/>
        <s v="ATLANTA"/>
        <s v="COLUMBUS"/>
        <s v="MACON"/>
        <s v="ROME"/>
        <s v="SAVANNAH"/>
        <s v="VALDOSTA"/>
        <s v="ASHLAND"/>
        <s v="COVINGTON"/>
        <s v="LOUISVILLE"/>
        <s v="MIDDLESBORO"/>
        <s v="OWENSBORO"/>
        <s v="PADUCAH"/>
        <s v="CORINTH"/>
        <s v="GREENVILLE"/>
        <s v="GREENWOOD"/>
        <s v="GULFPORT"/>
        <s v="HATTIESBURG"/>
        <s v="JACKSON"/>
        <s v="SOUTHAVEN"/>
        <s v="ASHEVILLE"/>
        <s v="CHARLOTTE"/>
        <s v="DURHAM"/>
        <s v="ELIZABETH CITY"/>
        <s v="FAYETTEVILLE"/>
        <s v="GREENSBORO"/>
        <s v="RALEIGH"/>
        <s v="WINSTON-SALEM"/>
        <s v="AIKEN"/>
        <s v="ANDERSON"/>
        <s v="BEAUFORT"/>
        <s v="COLUMBIA"/>
        <s v="MYRTLE BEACH"/>
        <s v="NORTH AUGUSTA"/>
        <s v="ORANGEBURG"/>
        <s v="ROCK HILL"/>
        <s v="SPARTANBURG"/>
        <s v="CHATTANOOGA"/>
        <s v="CLARKSVILLE"/>
        <s v="JOHNSON CITY"/>
        <s v="KINGSPORT"/>
        <s v="KNOXVILLE"/>
        <s v="MEMPHIS"/>
        <s v="NASHVILLE"/>
        <s v="OAK RIDGE"/>
        <s v="BELLEVILLE"/>
        <s v="CHICAGO"/>
        <s v="EAST ST. LOUIS"/>
        <s v="MOLINE"/>
        <s v="SPRINGFIELD"/>
        <s v="BLOOMINGTON"/>
        <s v="EVANSVILLE"/>
        <s v="FORT WAYNE"/>
        <s v="GARY"/>
        <s v="HAMMOND"/>
        <s v="INDIANAPOLIS"/>
        <s v="LAFAYETTE"/>
        <s v="SOUTH BEND"/>
        <s v="TERRE HAUTE"/>
        <s v="ANN ARBOR"/>
        <s v="BATTLE CREEK"/>
        <s v="BENTON HARBOR"/>
        <s v="DETROIT"/>
        <s v="FLINT"/>
        <s v="GRAND RAPIDS"/>
        <s v="LANSING"/>
        <s v="MARQUETTE"/>
        <s v="MT. PLEASANT"/>
        <s v="MUSKEGAN"/>
        <s v="SAGINAW"/>
        <s v="TRAVERSE CITY"/>
        <s v="YPSILANTI"/>
        <s v="DULUTH"/>
        <s v="MANKATO"/>
        <s v="MINNEAPOLIS"/>
        <s v="ST. CLOUD"/>
        <s v="WORTHINGTON"/>
        <s v="AKRON"/>
        <s v="CINCINNATI"/>
        <s v="CLEVELAND"/>
        <s v="DAYTON"/>
        <s v="FINDLAY"/>
        <s v="LORAIN"/>
        <s v="MANSFIELD"/>
        <s v="TOLEDO"/>
        <s v="YOUNGSTOWN"/>
        <s v="EAU CLAIRE"/>
        <s v="GREEN BAY"/>
        <s v="MADISON"/>
        <s v="MILWAUKEE"/>
        <s v="REEDSVILLE"/>
        <s v="SUPERIOR"/>
        <s v="WAUSAU"/>
        <s v="FAYETTSVILLE"/>
        <s v="FORT SMITH"/>
        <s v="JONESBORO"/>
        <s v="LITTLE ROCK"/>
        <s v="TEXARKANA"/>
        <s v="ALEXANDRIA"/>
        <s v="BATON ROUGE"/>
        <s v="HOUMA"/>
        <s v="LAKE CHARLES"/>
        <s v="MARSHALL"/>
        <s v="MONROE"/>
        <s v="NEW ORLEANS"/>
        <s v="SHREVEPORT"/>
        <s v="ALBUQUERQUE"/>
        <s v="CLOVIS"/>
        <s v="SANTA FE"/>
        <s v="SILVER CITY"/>
        <s v="TAOS"/>
        <s v="ADA"/>
        <s v="ARDMORE"/>
        <s v="BARTLESVILLE"/>
        <s v="ENID"/>
        <s v="GUYMON"/>
        <s v="LAWTON"/>
        <s v="MCALESTER"/>
        <s v="MUSKOGEE"/>
        <s v="OKLAHOMA CITY"/>
        <s v="SHAWNEE"/>
        <s v="STILLWATER"/>
        <s v="TULSA"/>
        <s v="WOODWARD"/>
        <s v="ABILENE"/>
        <s v="AMARILLO"/>
        <s v="AUSTIN"/>
        <s v="BEAUMONT"/>
        <s v="BRYAN"/>
        <s v="CORPUS CHRISTI"/>
        <s v="DEL RIO"/>
        <s v="EAGLE PASS"/>
        <s v="EL CAMPO"/>
        <s v="EL PASO"/>
        <s v="FORT WORTH-DALLAS"/>
        <s v="HARLINGEN"/>
        <s v="HOUSTON"/>
        <s v="JUNCTION"/>
        <s v="LAREDO"/>
        <s v="LUBBOCK"/>
        <s v="LUFKIN"/>
        <s v="MIDLAND"/>
        <s v="ODESSA"/>
        <s v="SAN ANGELO"/>
        <s v="SAN ANTONIO"/>
        <s v="SHERMAN"/>
        <s v="TEXAS CITY"/>
        <s v="TYLER"/>
        <s v="VICTORIA"/>
        <s v="WACO"/>
        <s v="WICHITA FALLS"/>
        <s v="BETTENDORF"/>
        <s v="CEDAR RAPIDS"/>
        <s v="COUNCIL BLUFFS"/>
        <s v="DAVENPORT"/>
        <s v="DES MOINES"/>
        <s v="DUBUQUE"/>
        <s v="MASON CITY"/>
        <s v="SIOUX CITY"/>
        <s v="WATERLOO"/>
        <s v="GARDEN CITY"/>
        <s v="KANSAS CITY"/>
        <s v="PITTSBURG"/>
        <s v="SALINA"/>
        <s v="TOPEKA"/>
        <s v="WICHITA"/>
        <s v="CAPE GIRARDEAU"/>
        <s v="JOPLIN"/>
        <s v="KIRKSVILLE"/>
        <s v="ROLLA"/>
        <s v="SEDALIA"/>
        <s v="ST. JOSEPH"/>
        <s v="ST. LOUIS"/>
        <s v="GRAND ISLAND"/>
        <s v="LINCOLN"/>
        <s v="MACY"/>
        <s v="NORTH PLATTE"/>
        <s v="OMAHA"/>
        <s v="SCOTTSBLUFF"/>
        <s v="ASPEN"/>
        <s v="DENVER"/>
        <s v="GRAND JUNCTION"/>
        <s v="BILLINGS"/>
        <s v="GREAT FALLS"/>
        <s v="HELENA"/>
        <s v="MISSOULA"/>
        <s v="BISMARCK"/>
        <s v="DICKINSON"/>
        <s v="FARGO"/>
        <s v="PIERRE"/>
        <s v="RAPID CITY"/>
        <s v="SIOUX FALLS"/>
        <s v="CEDAR CITY"/>
        <s v="SALT LAKE CITY"/>
        <s v="VERNAL"/>
        <s v="CASPER"/>
        <s v="CHEYENNE"/>
        <s v="CODY"/>
        <s v="CASA GRANDE"/>
        <s v="FLAGSTAFF"/>
        <s v="KINGMAN"/>
        <s v="PHOENIX"/>
        <s v="SIERRA VISTA"/>
        <s v="TUCSON"/>
        <s v="YUMA"/>
        <s v="ARROWHEAD"/>
        <s v="BAKERSFIELD"/>
        <s v="BARSTOW"/>
        <s v="BIG BEAR"/>
        <s v="DESERT CENTER"/>
        <s v="EL CAJON"/>
        <s v="EUREKA"/>
        <s v="FRESNO"/>
        <s v="INYOKERN"/>
        <s v="LOS ANGELES"/>
        <s v="MODESTO"/>
        <s v="MOJAVE"/>
        <s v="NEEDLES"/>
        <s v="OAKLAND"/>
        <s v="OJAI"/>
        <s v="OXNARD"/>
        <s v="PASO ROBLES"/>
        <s v="PIRU"/>
        <s v="PLACERVILLE"/>
        <s v="REDDING"/>
        <s v="RIDGECREST"/>
        <s v="SACRAMENTO"/>
        <s v="SAN BERNADINO"/>
        <s v="SAN DIEGO"/>
        <s v="SAN FRANCISCO"/>
        <s v="SAN JOSE"/>
        <s v="SANTA ANA"/>
        <s v="SANTA BARBARA"/>
        <s v="SANTA CRUZ"/>
        <s v="SANTA MARIA"/>
        <s v="SANTA ROSA"/>
        <s v="SOUTH LAKE TAHOE"/>
        <s v="TEHACHAPI"/>
        <s v="VENTURA"/>
        <s v="VICTORVILLE"/>
        <s v="YREKA"/>
        <s v="GUAM"/>
        <s v="HILO"/>
        <s v="HONOLULU"/>
        <s v="KAUAI"/>
        <s v="KONO"/>
        <s v="MAUI"/>
        <s v="LAS VEGAS"/>
        <s v="RENO"/>
        <s v="ANCHORAGE"/>
        <s v="FAIRBANKS"/>
        <s v="JUNEAU"/>
        <s v="KENAI"/>
        <s v="KETCHIKAN"/>
        <s v="SITKA"/>
        <s v="BOISE"/>
        <s v="COEUR D'ALENE"/>
        <s v="IDAHO FALLS"/>
        <s v="POCATELLO"/>
        <s v="BEND"/>
        <s v="COOS BAY"/>
        <s v="EUGENE"/>
        <s v="ABERDEEN"/>
        <s v="BELLINGHAM"/>
        <s v="CHENEY"/>
        <s v="KENNEWICK"/>
        <s v="LONGVIEW"/>
        <s v="OLYMPIA"/>
        <s v="PORT ANGELES"/>
        <s v="PULLMAN"/>
        <s v="SEATTLE"/>
        <s v="SPOKANE"/>
        <s v="YAKIMA"/>
        <s v="OAKLAND-MARIN" u="1"/>
        <s v="MUSKEGON" u="1"/>
        <s v="ASPEN-VAIL" u="1"/>
      </sharedItems>
    </cacheField>
    <cacheField name="SortOrder" numFmtId="0">
      <sharedItems containsSemiMixedTypes="0" containsString="0" containsNumber="1" containsInteger="1" minValue="1" maxValue="4" count="4">
        <n v="1"/>
        <n v="2"/>
        <n v="3"/>
        <n v="4"/>
      </sharedItems>
    </cacheField>
    <cacheField name="Type" numFmtId="0">
      <sharedItems count="4">
        <s v="Detached/Semi-Detached"/>
        <s v="Row House"/>
        <s v="Walkup"/>
        <s v="Elevator"/>
      </sharedItems>
    </cacheField>
    <cacheField name="0 Bedrooms, HCC" numFmtId="0">
      <sharedItems containsSemiMixedTypes="0" containsString="0" containsNumber="1" minValue="43247.35" maxValue="116069.41099999999"/>
    </cacheField>
    <cacheField name="0 Bedrooms, TDC" numFmtId="0">
      <sharedItems containsSemiMixedTypes="0" containsString="0" containsNumber="1" minValue="75682.862500000003" maxValue="203121.4693"/>
    </cacheField>
    <cacheField name="1 Bedrooms, HCC" numFmtId="0">
      <sharedItems containsSemiMixedTypes="0" containsString="0" containsNumber="1" minValue="58374.962800000001" maxValue="150323.68049999999"/>
    </cacheField>
    <cacheField name="1 Bedrooms, TDC" numFmtId="0">
      <sharedItems containsSemiMixedTypes="0" containsString="0" containsNumber="1" minValue="102156.18489999999" maxValue="263066.44089999999"/>
    </cacheField>
    <cacheField name="2 Bedrooms, HCC" numFmtId="0">
      <sharedItems containsSemiMixedTypes="0" containsString="0" containsNumber="1" minValue="74109.695399999997" maxValue="171010.7199"/>
    </cacheField>
    <cacheField name="2 Bedrooms, TDC" numFmtId="0">
      <sharedItems containsSemiMixedTypes="0" containsString="0" containsNumber="1" minValue="129691.967" maxValue="299268.7598"/>
    </cacheField>
    <cacheField name="3 Bedrooms, HCC" numFmtId="0">
      <sharedItems containsSemiMixedTypes="0" containsString="0" containsNumber="1" minValue="96294.820500000002" maxValue="225530.63039999999"/>
    </cacheField>
    <cacheField name="3 Bedrooms, TDC" numFmtId="0">
      <sharedItems containsSemiMixedTypes="0" containsString="0" containsNumber="1" minValue="168515.93590000001" maxValue="360849.0086"/>
    </cacheField>
    <cacheField name="4 Bedrooms, HCC" numFmtId="0">
      <sharedItems containsSemiMixedTypes="0" containsString="0" containsNumber="1" minValue="114875.7999" maxValue="281913.288"/>
    </cacheField>
    <cacheField name="4 Bedrooms, TDC" numFmtId="0">
      <sharedItems containsSemiMixedTypes="0" containsString="0" containsNumber="1" minValue="201032.64989999999" maxValue="451061.26079999999"/>
    </cacheField>
    <cacheField name="5 Bedrooms, HCC" numFmtId="0">
      <sharedItems containsSemiMixedTypes="0" containsString="0" containsNumber="1" minValue="126729.0385" maxValue="319501.72639999999"/>
    </cacheField>
    <cacheField name="5 Bedrooms, TDC" numFmtId="0">
      <sharedItems containsSemiMixedTypes="0" containsString="0" containsNumber="1" minValue="221775.8174" maxValue="511202.7622"/>
    </cacheField>
    <cacheField name="6 Bedrooms, HCC" numFmtId="0">
      <sharedItems containsSemiMixedTypes="0" containsString="0" containsNumber="1" minValue="137970.95809999999" maxValue="357090.16480000003"/>
    </cacheField>
    <cacheField name="6 Bedrooms, TDC" numFmtId="0">
      <sharedItems containsSemiMixedTypes="0" containsString="0" containsNumber="1" minValue="241449.17670000001" maxValue="571344.26370000001"/>
    </cacheField>
  </cacheFields>
</pivotCacheDefinition>
</file>

<file path=xl/pivotCache/pivotCacheRecords1.xml><?xml version="1.0" encoding="utf-8"?>
<pivotCacheRecords xmlns="http://schemas.openxmlformats.org/spreadsheetml/2006/main" xmlns:r="http://schemas.openxmlformats.org/officeDocument/2006/relationships" count="1608">
  <r>
    <x v="0"/>
    <x v="0"/>
    <x v="0"/>
    <s v="CT"/>
    <x v="0"/>
    <x v="0"/>
    <x v="0"/>
    <n v="93984.756999999998"/>
    <n v="164473.3248"/>
    <n v="121764.1635"/>
    <n v="213087.2861"/>
    <n v="138456.81630000001"/>
    <n v="242299.42850000001"/>
    <n v="163894.82879999999"/>
    <n v="286815.95039999997"/>
    <n v="192631.59599999999"/>
    <n v="337105.29300000001"/>
    <n v="211003.10750000001"/>
    <n v="369255.43810000003"/>
    <n v="228105.8965"/>
    <n v="399185.31890000001"/>
  </r>
  <r>
    <x v="0"/>
    <x v="0"/>
    <x v="0"/>
    <s v="CT"/>
    <x v="0"/>
    <x v="1"/>
    <x v="1"/>
    <n v="77397.334000000003"/>
    <n v="135445.3345"/>
    <n v="101866.11440000001"/>
    <n v="178265.70009999999"/>
    <n v="122435.3376"/>
    <n v="214261.84080000001"/>
    <n v="148112.598"/>
    <n v="259197.0465"/>
    <n v="176406.0784"/>
    <n v="308710.6372"/>
    <n v="194418.60370000001"/>
    <n v="340232.5564"/>
    <n v="211436.8878"/>
    <n v="370014.55359999998"/>
  </r>
  <r>
    <x v="0"/>
    <x v="0"/>
    <x v="0"/>
    <s v="CT"/>
    <x v="0"/>
    <x v="2"/>
    <x v="2"/>
    <n v="67456.875"/>
    <n v="118049.5313"/>
    <n v="91359.345000000001"/>
    <n v="159878.85380000001"/>
    <n v="116123.08500000001"/>
    <n v="203215.3988"/>
    <n v="151698.06"/>
    <n v="265471.60499999998"/>
    <n v="188348.625"/>
    <n v="329610.09379999997"/>
    <n v="212008.27499999999"/>
    <n v="371014.48129999998"/>
    <n v="235336.755"/>
    <n v="411839.32130000001"/>
  </r>
  <r>
    <x v="0"/>
    <x v="0"/>
    <x v="0"/>
    <s v="CT"/>
    <x v="0"/>
    <x v="3"/>
    <x v="3"/>
    <n v="75953.825500000006"/>
    <n v="121526.1208"/>
    <n v="106335.3557"/>
    <n v="170136.56909999999"/>
    <n v="136716.88589999999"/>
    <n v="218747.01740000001"/>
    <n v="182289.18119999999"/>
    <n v="291662.6899"/>
    <n v="227861.47649999999"/>
    <n v="364578.36239999998"/>
    <n v="258243.0067"/>
    <n v="413188.81069999997"/>
    <n v="288624.53690000001"/>
    <n v="461799.25900000002"/>
  </r>
  <r>
    <x v="0"/>
    <x v="0"/>
    <x v="0"/>
    <s v="CT"/>
    <x v="1"/>
    <x v="0"/>
    <x v="0"/>
    <n v="93548.807000000001"/>
    <n v="163710.4123"/>
    <n v="121207.5585"/>
    <n v="212113.2274"/>
    <n v="137811.60630000001"/>
    <n v="241170.31099999999"/>
    <n v="163157.12880000001"/>
    <n v="285524.9754"/>
    <n v="191772.24600000001"/>
    <n v="335601.43050000002"/>
    <n v="210066.1525"/>
    <n v="367615.76689999999"/>
    <n v="227101.1765"/>
    <n v="397427.0589"/>
  </r>
  <r>
    <x v="0"/>
    <x v="0"/>
    <x v="0"/>
    <s v="CT"/>
    <x v="1"/>
    <x v="1"/>
    <x v="1"/>
    <n v="76991.342749999996"/>
    <n v="134734.8498"/>
    <n v="101347.78969999999"/>
    <n v="177358.63200000001"/>
    <n v="121835.1164"/>
    <n v="213211.45360000001"/>
    <n v="147427.03049999999"/>
    <n v="257997.3034"/>
    <n v="175606.1078"/>
    <n v="307310.68859999999"/>
    <n v="193547.93590000001"/>
    <n v="338708.88780000003"/>
    <n v="210503.24679999999"/>
    <n v="368380.68180000002"/>
  </r>
  <r>
    <x v="0"/>
    <x v="0"/>
    <x v="0"/>
    <s v="CT"/>
    <x v="1"/>
    <x v="2"/>
    <x v="2"/>
    <n v="66388.3125"/>
    <n v="116179.5469"/>
    <n v="89944.417499999996"/>
    <n v="157402.73060000001"/>
    <n v="114339.1275"/>
    <n v="200093.4731"/>
    <n v="149401.89000000001"/>
    <n v="261453.3075"/>
    <n v="185511.9375"/>
    <n v="324645.89059999998"/>
    <n v="208831.61249999999"/>
    <n v="365455.32189999998"/>
    <n v="231828.83249999999"/>
    <n v="405700.45689999999"/>
  </r>
  <r>
    <x v="0"/>
    <x v="0"/>
    <x v="0"/>
    <s v="CT"/>
    <x v="1"/>
    <x v="3"/>
    <x v="3"/>
    <n v="74612.443249999997"/>
    <n v="119379.90919999999"/>
    <n v="104457.4206"/>
    <n v="167131.87289999999"/>
    <n v="134302.39790000001"/>
    <n v="214883.83660000001"/>
    <n v="179069.86379999999"/>
    <n v="286511.78210000001"/>
    <n v="223837.32980000001"/>
    <n v="358139.72759999998"/>
    <n v="253682.30710000001"/>
    <n v="405891.69130000001"/>
    <n v="283527.2844"/>
    <n v="453643.65500000003"/>
  </r>
  <r>
    <x v="0"/>
    <x v="0"/>
    <x v="0"/>
    <s v="CT"/>
    <x v="2"/>
    <x v="0"/>
    <x v="0"/>
    <n v="91230.81"/>
    <n v="159653.91750000001"/>
    <n v="118142.255"/>
    <n v="206748.94630000001"/>
    <n v="134419.329"/>
    <n v="235233.82579999999"/>
    <n v="158944.10399999999"/>
    <n v="278152.18199999997"/>
    <n v="186762.18"/>
    <n v="326833.815"/>
    <n v="204545.27499999999"/>
    <n v="357954.23129999998"/>
    <n v="221070.79500000001"/>
    <n v="386873.89130000002"/>
  </r>
  <r>
    <x v="0"/>
    <x v="0"/>
    <x v="0"/>
    <s v="CT"/>
    <x v="2"/>
    <x v="1"/>
    <x v="1"/>
    <n v="75438.632500000007"/>
    <n v="132017.60690000001"/>
    <n v="99182.75675"/>
    <n v="173569.82430000001"/>
    <n v="119060.3205"/>
    <n v="208355.56090000001"/>
    <n v="143763.01500000001"/>
    <n v="251585.2763"/>
    <n v="171116.63250000001"/>
    <n v="299454.10690000001"/>
    <n v="188516.75700000001"/>
    <n v="329904.3248"/>
    <n v="204931.29250000001"/>
    <n v="358629.76189999998"/>
  </r>
  <r>
    <x v="0"/>
    <x v="0"/>
    <x v="0"/>
    <s v="CT"/>
    <x v="2"/>
    <x v="2"/>
    <x v="2"/>
    <n v="66297.5"/>
    <n v="116020.625"/>
    <n v="89871.32"/>
    <n v="157274.81"/>
    <n v="114268.63499999999"/>
    <n v="199970.11129999999"/>
    <n v="149362.85999999999"/>
    <n v="261385.005"/>
    <n v="185485.5"/>
    <n v="324599.625"/>
    <n v="208827.15"/>
    <n v="365447.51250000001"/>
    <n v="231852.155"/>
    <n v="405741.27130000002"/>
  </r>
  <r>
    <x v="0"/>
    <x v="0"/>
    <x v="0"/>
    <s v="CT"/>
    <x v="2"/>
    <x v="3"/>
    <x v="3"/>
    <n v="74296.45925"/>
    <n v="118874.3348"/>
    <n v="104015.04300000001"/>
    <n v="166424.0687"/>
    <n v="133733.62669999999"/>
    <n v="213973.8026"/>
    <n v="178311.50219999999"/>
    <n v="285298.40350000001"/>
    <n v="222889.37779999999"/>
    <n v="356623.00439999998"/>
    <n v="252607.9615"/>
    <n v="404172.73830000003"/>
    <n v="282326.54519999999"/>
    <n v="451722.47220000002"/>
  </r>
  <r>
    <x v="0"/>
    <x v="0"/>
    <x v="0"/>
    <s v="CT"/>
    <x v="3"/>
    <x v="0"/>
    <x v="0"/>
    <n v="91188.281000000003"/>
    <n v="159579.49179999999"/>
    <n v="118103.0655"/>
    <n v="206680.3646"/>
    <n v="134350.90289999999"/>
    <n v="235114.08009999999"/>
    <n v="158913.65040000001"/>
    <n v="278098.88819999999"/>
    <n v="186741.318"/>
    <n v="326797.30650000001"/>
    <n v="204530.86749999999"/>
    <n v="357929.01809999999"/>
    <n v="221071.0895"/>
    <n v="386874.40659999999"/>
  </r>
  <r>
    <x v="0"/>
    <x v="0"/>
    <x v="0"/>
    <s v="CT"/>
    <x v="3"/>
    <x v="1"/>
    <x v="1"/>
    <n v="75312.455749999994"/>
    <n v="131796.79759999999"/>
    <n v="99047.768930000006"/>
    <n v="173333.5956"/>
    <n v="118942.24460000001"/>
    <n v="208148.92800000001"/>
    <n v="143698.81649999999"/>
    <n v="251472.9289"/>
    <n v="171072.29699999999"/>
    <n v="299376.51980000001"/>
    <n v="188489.2102"/>
    <n v="329856.11790000001"/>
    <n v="204927.02230000001"/>
    <n v="358622.28889999999"/>
  </r>
  <r>
    <x v="0"/>
    <x v="0"/>
    <x v="0"/>
    <s v="CT"/>
    <x v="3"/>
    <x v="2"/>
    <x v="2"/>
    <n v="64765.1875"/>
    <n v="113339.0781"/>
    <n v="87861.182499999995"/>
    <n v="153757.06940000001"/>
    <n v="111742.89750000001"/>
    <n v="195550.07060000001"/>
    <n v="146132.60999999999"/>
    <n v="255732.0675"/>
    <n v="181503.5625"/>
    <n v="317631.23440000002"/>
    <n v="204378.03750000001"/>
    <n v="357661.56559999997"/>
    <n v="226950.39249999999"/>
    <n v="397163.18689999997"/>
  </r>
  <r>
    <x v="0"/>
    <x v="0"/>
    <x v="0"/>
    <s v="CT"/>
    <x v="3"/>
    <x v="3"/>
    <x v="3"/>
    <n v="72292.130499999999"/>
    <n v="115667.4088"/>
    <n v="101208.98269999999"/>
    <n v="161934.37229999999"/>
    <n v="130125.8349"/>
    <n v="208201.3358"/>
    <n v="173501.11319999999"/>
    <n v="277601.78110000002"/>
    <n v="216876.3915"/>
    <n v="347002.22639999999"/>
    <n v="245793.24369999999"/>
    <n v="393269.1899"/>
    <n v="274710.09590000001"/>
    <n v="439536.15340000001"/>
  </r>
  <r>
    <x v="0"/>
    <x v="0"/>
    <x v="0"/>
    <s v="CT"/>
    <x v="4"/>
    <x v="0"/>
    <x v="0"/>
    <n v="90443.967999999993"/>
    <n v="158276.94399999999"/>
    <n v="117107.424"/>
    <n v="204937.992"/>
    <n v="133265.76120000001"/>
    <n v="233215.0821"/>
    <n v="157529.61120000001"/>
    <n v="275676.81959999999"/>
    <n v="185085.204"/>
    <n v="323899.10700000002"/>
    <n v="202700.18"/>
    <n v="354725.315"/>
    <n v="219060.766"/>
    <n v="383356.34049999999"/>
  </r>
  <r>
    <x v="0"/>
    <x v="0"/>
    <x v="0"/>
    <s v="CT"/>
    <x v="4"/>
    <x v="1"/>
    <x v="1"/>
    <n v="74879.003500000006"/>
    <n v="131038.2561"/>
    <n v="98416.083150000006"/>
    <n v="172228.14550000001"/>
    <n v="118096.02989999999"/>
    <n v="206668.05230000001"/>
    <n v="142520.277"/>
    <n v="249410.48480000001"/>
    <n v="169605.36230000001"/>
    <n v="296809.38390000002"/>
    <n v="186830.51509999999"/>
    <n v="326953.40139999997"/>
    <n v="203072.55100000001"/>
    <n v="355376.96429999999"/>
  </r>
  <r>
    <x v="0"/>
    <x v="0"/>
    <x v="0"/>
    <s v="CT"/>
    <x v="4"/>
    <x v="2"/>
    <x v="2"/>
    <n v="65833.75"/>
    <n v="115209.0625"/>
    <n v="89276.11"/>
    <n v="156233.1925"/>
    <n v="113526.855"/>
    <n v="198671.9963"/>
    <n v="148428.78"/>
    <n v="259750.36499999999"/>
    <n v="184340.25"/>
    <n v="322595.4375"/>
    <n v="207554.7"/>
    <n v="363220.72499999998"/>
    <n v="230458.315"/>
    <n v="403302.05129999999"/>
  </r>
  <r>
    <x v="0"/>
    <x v="0"/>
    <x v="0"/>
    <s v="CT"/>
    <x v="4"/>
    <x v="3"/>
    <x v="3"/>
    <n v="73633.512749999994"/>
    <n v="117813.6204"/>
    <n v="103086.9179"/>
    <n v="164939.0686"/>
    <n v="132540.323"/>
    <n v="212064.51670000001"/>
    <n v="176720.43059999999"/>
    <n v="282752.68900000001"/>
    <n v="220900.53829999999"/>
    <n v="353440.86119999998"/>
    <n v="250353.94339999999"/>
    <n v="400566.30940000003"/>
    <n v="279807.34850000002"/>
    <n v="447691.75750000001"/>
  </r>
  <r>
    <x v="0"/>
    <x v="0"/>
    <x v="0"/>
    <s v="CT"/>
    <x v="5"/>
    <x v="0"/>
    <x v="0"/>
    <n v="91188.281000000003"/>
    <n v="159579.49179999999"/>
    <n v="118103.0655"/>
    <n v="206680.3646"/>
    <n v="134350.90289999999"/>
    <n v="235114.08009999999"/>
    <n v="158913.65040000001"/>
    <n v="278098.88819999999"/>
    <n v="186741.318"/>
    <n v="326797.30650000001"/>
    <n v="204530.86749999999"/>
    <n v="357929.01809999999"/>
    <n v="221071.0895"/>
    <n v="386874.40659999999"/>
  </r>
  <r>
    <x v="0"/>
    <x v="0"/>
    <x v="0"/>
    <s v="CT"/>
    <x v="5"/>
    <x v="1"/>
    <x v="1"/>
    <n v="75312.455749999994"/>
    <n v="131796.79759999999"/>
    <n v="99047.768930000006"/>
    <n v="173333.5956"/>
    <n v="118942.24460000001"/>
    <n v="208148.92800000001"/>
    <n v="143698.81649999999"/>
    <n v="251472.9289"/>
    <n v="171072.29699999999"/>
    <n v="299376.51980000001"/>
    <n v="188489.2102"/>
    <n v="329856.11790000001"/>
    <n v="204927.02230000001"/>
    <n v="358622.28889999999"/>
  </r>
  <r>
    <x v="0"/>
    <x v="0"/>
    <x v="0"/>
    <s v="CT"/>
    <x v="5"/>
    <x v="2"/>
    <x v="2"/>
    <n v="64765.1875"/>
    <n v="113339.0781"/>
    <n v="87861.182499999995"/>
    <n v="153757.06940000001"/>
    <n v="111742.89750000001"/>
    <n v="195550.07060000001"/>
    <n v="146132.60999999999"/>
    <n v="255732.0675"/>
    <n v="181503.5625"/>
    <n v="317631.23440000002"/>
    <n v="204378.03750000001"/>
    <n v="357661.56559999997"/>
    <n v="226950.39249999999"/>
    <n v="397163.18689999997"/>
  </r>
  <r>
    <x v="0"/>
    <x v="0"/>
    <x v="0"/>
    <s v="CT"/>
    <x v="5"/>
    <x v="3"/>
    <x v="3"/>
    <n v="72292.130499999999"/>
    <n v="115667.4088"/>
    <n v="101208.98269999999"/>
    <n v="161934.37229999999"/>
    <n v="130125.8349"/>
    <n v="208201.3358"/>
    <n v="173501.11319999999"/>
    <n v="277601.78110000002"/>
    <n v="216876.3915"/>
    <n v="347002.22639999999"/>
    <n v="245793.24369999999"/>
    <n v="393269.1899"/>
    <n v="274710.09590000001"/>
    <n v="439536.15340000001"/>
  </r>
  <r>
    <x v="0"/>
    <x v="0"/>
    <x v="0"/>
    <s v="CT"/>
    <x v="6"/>
    <x v="0"/>
    <x v="0"/>
    <n v="97568.074999999997"/>
    <n v="170744.13130000001"/>
    <n v="126460.0925"/>
    <n v="221305.16190000001"/>
    <n v="143716.29749999999"/>
    <n v="251503.52059999999"/>
    <n v="170290.5"/>
    <n v="298008.375"/>
    <n v="200198.85"/>
    <n v="350347.98749999999"/>
    <n v="219320.4425"/>
    <n v="383810.77439999999"/>
    <n v="237150.73250000001"/>
    <n v="415013.7819"/>
  </r>
  <r>
    <x v="0"/>
    <x v="0"/>
    <x v="0"/>
    <s v="CT"/>
    <x v="6"/>
    <x v="1"/>
    <x v="1"/>
    <n v="80041.841249999998"/>
    <n v="140073.22219999999"/>
    <n v="105451.13340000001"/>
    <n v="184539.4834"/>
    <n v="126892.7213"/>
    <n v="222062.2622"/>
    <n v="153769.11749999999"/>
    <n v="269095.95559999999"/>
    <n v="183251.13"/>
    <n v="320689.47749999998"/>
    <n v="202034.239"/>
    <n v="353559.91830000002"/>
    <n v="219805.49479999999"/>
    <n v="384659.61580000003"/>
  </r>
  <r>
    <x v="0"/>
    <x v="0"/>
    <x v="0"/>
    <s v="CT"/>
    <x v="6"/>
    <x v="2"/>
    <x v="2"/>
    <n v="70148.5625"/>
    <n v="122759.9844"/>
    <n v="94857.507500000007"/>
    <n v="166000.63810000001"/>
    <n v="120503.27250000001"/>
    <n v="210880.72690000001"/>
    <n v="157263.51"/>
    <n v="275211.14250000002"/>
    <n v="195193.6875"/>
    <n v="341588.95309999998"/>
    <n v="219638.51250000001"/>
    <n v="384367.39689999999"/>
    <n v="243723.11749999999"/>
    <n v="426515.45559999999"/>
  </r>
  <r>
    <x v="0"/>
    <x v="0"/>
    <x v="0"/>
    <s v="CT"/>
    <x v="6"/>
    <x v="3"/>
    <x v="3"/>
    <n v="79615.520499999999"/>
    <n v="127384.8328"/>
    <n v="111461.72870000001"/>
    <n v="178338.7659"/>
    <n v="143307.9369"/>
    <n v="229292.69899999999"/>
    <n v="191077.24919999999"/>
    <n v="305723.59869999997"/>
    <n v="238846.56150000001"/>
    <n v="382154.49839999998"/>
    <n v="270692.7697"/>
    <n v="433108.43150000001"/>
    <n v="302538.9779"/>
    <n v="484062.36459999997"/>
  </r>
  <r>
    <x v="0"/>
    <x v="0"/>
    <x v="0"/>
    <s v="CT"/>
    <x v="7"/>
    <x v="0"/>
    <x v="0"/>
    <n v="93548.807000000001"/>
    <n v="163710.4123"/>
    <n v="121207.5585"/>
    <n v="212113.2274"/>
    <n v="137811.60630000001"/>
    <n v="241170.31099999999"/>
    <n v="163157.12880000001"/>
    <n v="285524.9754"/>
    <n v="191772.24600000001"/>
    <n v="335601.43050000002"/>
    <n v="210066.1525"/>
    <n v="367615.76689999999"/>
    <n v="227101.1765"/>
    <n v="397427.0589"/>
  </r>
  <r>
    <x v="0"/>
    <x v="0"/>
    <x v="0"/>
    <s v="CT"/>
    <x v="7"/>
    <x v="1"/>
    <x v="1"/>
    <n v="76991.342749999996"/>
    <n v="134734.8498"/>
    <n v="101347.78969999999"/>
    <n v="177358.63200000001"/>
    <n v="121835.1164"/>
    <n v="213211.45360000001"/>
    <n v="147427.03049999999"/>
    <n v="257997.3034"/>
    <n v="175606.1078"/>
    <n v="307310.68859999999"/>
    <n v="193547.93590000001"/>
    <n v="338708.88780000003"/>
    <n v="210503.24679999999"/>
    <n v="368380.68180000002"/>
  </r>
  <r>
    <x v="0"/>
    <x v="0"/>
    <x v="0"/>
    <s v="CT"/>
    <x v="7"/>
    <x v="2"/>
    <x v="2"/>
    <n v="66388.3125"/>
    <n v="116179.5469"/>
    <n v="89944.417499999996"/>
    <n v="157402.73060000001"/>
    <n v="114339.1275"/>
    <n v="200093.4731"/>
    <n v="149401.89000000001"/>
    <n v="261453.3075"/>
    <n v="185511.9375"/>
    <n v="324645.89059999998"/>
    <n v="208831.61249999999"/>
    <n v="365455.32189999998"/>
    <n v="231828.83249999999"/>
    <n v="405700.45689999999"/>
  </r>
  <r>
    <x v="0"/>
    <x v="0"/>
    <x v="0"/>
    <s v="CT"/>
    <x v="7"/>
    <x v="3"/>
    <x v="3"/>
    <n v="74612.443249999997"/>
    <n v="119379.90919999999"/>
    <n v="104457.4206"/>
    <n v="167131.87289999999"/>
    <n v="134302.39790000001"/>
    <n v="214883.83660000001"/>
    <n v="179069.86379999999"/>
    <n v="286511.78210000001"/>
    <n v="223837.32980000001"/>
    <n v="358139.72759999998"/>
    <n v="253682.30710000001"/>
    <n v="405891.69130000001"/>
    <n v="283527.2844"/>
    <n v="453643.65500000003"/>
  </r>
  <r>
    <x v="0"/>
    <x v="0"/>
    <x v="1"/>
    <s v="ME"/>
    <x v="8"/>
    <x v="0"/>
    <x v="0"/>
    <n v="79492.028999999995"/>
    <n v="139111.0508"/>
    <n v="102988.3995"/>
    <n v="180229.6991"/>
    <n v="117106.1361"/>
    <n v="204935.73819999999"/>
    <n v="138623.49359999999"/>
    <n v="242591.11379999999"/>
    <n v="162929.86199999999"/>
    <n v="285127.2585"/>
    <n v="178469.01749999999"/>
    <n v="312320.7806"/>
    <n v="192935.39550000001"/>
    <n v="337636.94209999999"/>
  </r>
  <r>
    <x v="0"/>
    <x v="0"/>
    <x v="1"/>
    <s v="ME"/>
    <x v="8"/>
    <x v="1"/>
    <x v="1"/>
    <n v="65458.821750000003"/>
    <n v="114552.9381"/>
    <n v="86154.533330000006"/>
    <n v="150770.4333"/>
    <n v="103552.961"/>
    <n v="181217.68169999999"/>
    <n v="125273.3085"/>
    <n v="219228.2899"/>
    <n v="149205.14550000001"/>
    <n v="261109.00459999999"/>
    <n v="164441.0748"/>
    <n v="287771.88089999999"/>
    <n v="178836.3173"/>
    <n v="312963.5552"/>
  </r>
  <r>
    <x v="0"/>
    <x v="0"/>
    <x v="1"/>
    <s v="ME"/>
    <x v="8"/>
    <x v="2"/>
    <x v="2"/>
    <n v="57638.8125"/>
    <n v="100867.9219"/>
    <n v="78019.357499999998"/>
    <n v="136533.8756"/>
    <n v="99147.847500000003"/>
    <n v="173508.73310000001"/>
    <n v="129476.61"/>
    <n v="226584.0675"/>
    <n v="160739.4375"/>
    <n v="281294.01559999998"/>
    <n v="180909.11249999999"/>
    <n v="316590.94689999998"/>
    <n v="200791.1925"/>
    <n v="351384.58689999999"/>
  </r>
  <r>
    <x v="0"/>
    <x v="0"/>
    <x v="1"/>
    <s v="ME"/>
    <x v="8"/>
    <x v="3"/>
    <x v="3"/>
    <n v="65083.364249999999"/>
    <n v="104133.38280000001"/>
    <n v="91116.709950000004"/>
    <n v="145786.7359"/>
    <n v="117150.0557"/>
    <n v="187440.08900000001"/>
    <n v="156200.0742"/>
    <n v="249920.11869999999"/>
    <n v="195250.09280000001"/>
    <n v="312400.14840000001"/>
    <n v="221283.43849999999"/>
    <n v="354053.50150000001"/>
    <n v="247316.78419999999"/>
    <n v="395706.85460000002"/>
  </r>
  <r>
    <x v="0"/>
    <x v="0"/>
    <x v="1"/>
    <s v="ME"/>
    <x v="9"/>
    <x v="0"/>
    <x v="0"/>
    <n v="78928.491999999998"/>
    <n v="138124.861"/>
    <n v="102314.226"/>
    <n v="179049.89550000001"/>
    <n v="116255.64780000001"/>
    <n v="203447.38370000001"/>
    <n v="137794.43280000001"/>
    <n v="241140.2574"/>
    <n v="162007.92600000001"/>
    <n v="283513.87050000002"/>
    <n v="177488.84"/>
    <n v="310605.46999999997"/>
    <n v="191931.55900000001"/>
    <n v="335880.22830000002"/>
  </r>
  <r>
    <x v="0"/>
    <x v="0"/>
    <x v="1"/>
    <s v="ME"/>
    <x v="9"/>
    <x v="1"/>
    <x v="1"/>
    <n v="64674.30025"/>
    <n v="113180.0254"/>
    <n v="85231.24523"/>
    <n v="149154.67910000001"/>
    <n v="102598.5119"/>
    <n v="179547.39569999999"/>
    <n v="124395.1455"/>
    <n v="217691.50459999999"/>
    <n v="148272.1684"/>
    <n v="259476.2947"/>
    <n v="163487.76670000001"/>
    <n v="286103.59159999999"/>
    <n v="177889.86550000001"/>
    <n v="311307.26459999999"/>
  </r>
  <r>
    <x v="0"/>
    <x v="0"/>
    <x v="1"/>
    <s v="ME"/>
    <x v="9"/>
    <x v="2"/>
    <x v="2"/>
    <n v="56378.9375"/>
    <n v="98663.140629999994"/>
    <n v="76228.512499999997"/>
    <n v="133399.89689999999"/>
    <n v="96833.587499999994"/>
    <n v="169458.7781"/>
    <n v="126363.45"/>
    <n v="221136.03750000001"/>
    <n v="156836.8125"/>
    <n v="274464.42190000002"/>
    <n v="176473.38750000001"/>
    <n v="308828.42810000002"/>
    <n v="195819.46249999999"/>
    <n v="342684.05940000003"/>
  </r>
  <r>
    <x v="0"/>
    <x v="0"/>
    <x v="1"/>
    <s v="ME"/>
    <x v="9"/>
    <x v="3"/>
    <x v="3"/>
    <n v="64026.987500000003"/>
    <n v="102443.18"/>
    <n v="89637.782500000001"/>
    <n v="143420.45199999999"/>
    <n v="115248.5775"/>
    <n v="184397.72399999999"/>
    <n v="153664.76999999999"/>
    <n v="245863.63200000001"/>
    <n v="192080.96249999999"/>
    <n v="307329.53999999998"/>
    <n v="217691.75750000001"/>
    <n v="348306.81199999998"/>
    <n v="243302.55249999999"/>
    <n v="389284.08399999997"/>
  </r>
  <r>
    <x v="0"/>
    <x v="0"/>
    <x v="1"/>
    <s v="ME"/>
    <x v="10"/>
    <x v="0"/>
    <x v="0"/>
    <n v="79364.441999999995"/>
    <n v="138887.77350000001"/>
    <n v="102870.83100000001"/>
    <n v="180023.95430000001"/>
    <n v="116900.8578"/>
    <n v="204576.5012"/>
    <n v="138532.13279999999"/>
    <n v="242431.23240000001"/>
    <n v="162867.27600000001"/>
    <n v="285017.73300000001"/>
    <n v="178425.79500000001"/>
    <n v="312245.14130000002"/>
    <n v="192936.27900000001"/>
    <n v="337638.48830000003"/>
  </r>
  <r>
    <x v="0"/>
    <x v="0"/>
    <x v="1"/>
    <s v="ME"/>
    <x v="10"/>
    <x v="1"/>
    <x v="1"/>
    <n v="65080.291499999999"/>
    <n v="113890.5101"/>
    <n v="85749.56985"/>
    <n v="150061.74720000001"/>
    <n v="103198.7331"/>
    <n v="180597.78289999999"/>
    <n v="125080.713"/>
    <n v="218891.24780000001"/>
    <n v="149072.139"/>
    <n v="260876.2433"/>
    <n v="164358.4344"/>
    <n v="287627.26020000002"/>
    <n v="178823.50649999999"/>
    <n v="312941.13640000002"/>
  </r>
  <r>
    <x v="0"/>
    <x v="0"/>
    <x v="1"/>
    <s v="ME"/>
    <x v="10"/>
    <x v="2"/>
    <x v="2"/>
    <n v="56751.875"/>
    <n v="99315.78125"/>
    <n v="76750.625"/>
    <n v="134313.5938"/>
    <n v="97504.875"/>
    <n v="170633.5313"/>
    <n v="127258.5"/>
    <n v="222702.375"/>
    <n v="157955.625"/>
    <n v="276422.34379999997"/>
    <n v="177741.375"/>
    <n v="311047.40629999997"/>
    <n v="197236.625"/>
    <n v="345164.09379999997"/>
  </r>
  <r>
    <x v="0"/>
    <x v="0"/>
    <x v="1"/>
    <s v="ME"/>
    <x v="10"/>
    <x v="3"/>
    <x v="3"/>
    <n v="64373.95"/>
    <n v="102998.32"/>
    <n v="90123.53"/>
    <n v="144197.64799999999"/>
    <n v="115873.11"/>
    <n v="185396.976"/>
    <n v="154497.48000000001"/>
    <n v="247195.96799999999"/>
    <n v="193121.85"/>
    <n v="308994.96000000002"/>
    <n v="218871.43"/>
    <n v="350194.288"/>
    <n v="244621.01"/>
    <n v="391393.61599999998"/>
  </r>
  <r>
    <x v="0"/>
    <x v="0"/>
    <x v="1"/>
    <s v="ME"/>
    <x v="11"/>
    <x v="0"/>
    <x v="0"/>
    <n v="79757.862999999998"/>
    <n v="139576.26029999999"/>
    <n v="103388.24649999999"/>
    <n v="180929.4314"/>
    <n v="117477.64169999999"/>
    <n v="205585.87299999999"/>
    <n v="139239.3792"/>
    <n v="243668.9136"/>
    <n v="163705.764"/>
    <n v="286485.087"/>
    <n v="179348.3425"/>
    <n v="313859.59940000001"/>
    <n v="193941.2935"/>
    <n v="339397.26360000001"/>
  </r>
  <r>
    <x v="0"/>
    <x v="0"/>
    <x v="1"/>
    <s v="ME"/>
    <x v="11"/>
    <x v="1"/>
    <x v="1"/>
    <n v="65360.106"/>
    <n v="114380.18550000001"/>
    <n v="86132.906650000004"/>
    <n v="150732.58660000001"/>
    <n v="103680.8784"/>
    <n v="181441.53719999999"/>
    <n v="125702.08199999999"/>
    <n v="219978.64350000001"/>
    <n v="149827.77410000001"/>
    <n v="262198.60470000003"/>
    <n v="165201.55540000001"/>
    <n v="289102.7219"/>
    <n v="179752.87729999999"/>
    <n v="314567.53519999998"/>
  </r>
  <r>
    <x v="0"/>
    <x v="0"/>
    <x v="1"/>
    <s v="ME"/>
    <x v="11"/>
    <x v="2"/>
    <x v="2"/>
    <n v="57215.625"/>
    <n v="100127.3438"/>
    <n v="77345.835000000006"/>
    <n v="135355.2113"/>
    <n v="98246.654999999999"/>
    <n v="171931.64629999999"/>
    <n v="128192.58"/>
    <n v="224337.01500000001"/>
    <n v="159100.875"/>
    <n v="278426.53129999997"/>
    <n v="179013.82500000001"/>
    <n v="313274.19380000001"/>
    <n v="198630.465"/>
    <n v="347603.3138"/>
  </r>
  <r>
    <x v="0"/>
    <x v="0"/>
    <x v="1"/>
    <s v="ME"/>
    <x v="11"/>
    <x v="3"/>
    <x v="3"/>
    <n v="65036.896500000003"/>
    <n v="104059.0344"/>
    <n v="91051.655100000004"/>
    <n v="145682.6482"/>
    <n v="117066.4137"/>
    <n v="187306.26190000001"/>
    <n v="156088.55160000001"/>
    <n v="249741.6826"/>
    <n v="195110.68950000001"/>
    <n v="312177.10320000001"/>
    <n v="221125.44810000001"/>
    <n v="353800.717"/>
    <n v="247140.20670000001"/>
    <n v="395424.33069999999"/>
  </r>
  <r>
    <x v="0"/>
    <x v="0"/>
    <x v="1"/>
    <s v="ME"/>
    <x v="12"/>
    <x v="0"/>
    <x v="0"/>
    <n v="79364.441999999995"/>
    <n v="138887.77350000001"/>
    <n v="102870.83100000001"/>
    <n v="180023.95430000001"/>
    <n v="116900.8578"/>
    <n v="204576.5012"/>
    <n v="138532.13279999999"/>
    <n v="242431.23240000001"/>
    <n v="162867.27600000001"/>
    <n v="285017.73300000001"/>
    <n v="178425.79500000001"/>
    <n v="312245.14130000002"/>
    <n v="192936.27900000001"/>
    <n v="337638.48830000003"/>
  </r>
  <r>
    <x v="0"/>
    <x v="0"/>
    <x v="1"/>
    <s v="ME"/>
    <x v="12"/>
    <x v="1"/>
    <x v="1"/>
    <n v="65080.291499999999"/>
    <n v="113890.5101"/>
    <n v="85749.56985"/>
    <n v="150061.74720000001"/>
    <n v="103198.7331"/>
    <n v="180597.78289999999"/>
    <n v="125080.713"/>
    <n v="218891.24780000001"/>
    <n v="149072.139"/>
    <n v="260876.2433"/>
    <n v="164358.4344"/>
    <n v="287627.26020000002"/>
    <n v="178823.50649999999"/>
    <n v="312941.13640000002"/>
  </r>
  <r>
    <x v="0"/>
    <x v="0"/>
    <x v="1"/>
    <s v="ME"/>
    <x v="12"/>
    <x v="2"/>
    <x v="2"/>
    <n v="56751.875"/>
    <n v="99315.78125"/>
    <n v="76750.625"/>
    <n v="134313.5938"/>
    <n v="97504.875"/>
    <n v="170633.5313"/>
    <n v="127258.5"/>
    <n v="222702.375"/>
    <n v="157955.625"/>
    <n v="276422.34379999997"/>
    <n v="177741.375"/>
    <n v="311047.40629999997"/>
    <n v="197236.625"/>
    <n v="345164.09379999997"/>
  </r>
  <r>
    <x v="0"/>
    <x v="0"/>
    <x v="1"/>
    <s v="ME"/>
    <x v="12"/>
    <x v="3"/>
    <x v="3"/>
    <n v="64373.95"/>
    <n v="102998.32"/>
    <n v="90123.53"/>
    <n v="144197.64799999999"/>
    <n v="115873.11"/>
    <n v="185396.976"/>
    <n v="154497.48000000001"/>
    <n v="247195.96799999999"/>
    <n v="193121.85"/>
    <n v="308994.96000000002"/>
    <n v="218871.43"/>
    <n v="350194.288"/>
    <n v="244621.01"/>
    <n v="391393.61599999998"/>
  </r>
  <r>
    <x v="0"/>
    <x v="0"/>
    <x v="1"/>
    <s v="ME"/>
    <x v="13"/>
    <x v="0"/>
    <x v="0"/>
    <n v="77833.286999999997"/>
    <n v="136208.25229999999"/>
    <n v="100840.3585"/>
    <n v="176470.6274"/>
    <n v="114662.1483"/>
    <n v="200658.75949999999"/>
    <n v="135733.60079999999"/>
    <n v="237533.8014"/>
    <n v="159534.18599999999"/>
    <n v="279184.82549999998"/>
    <n v="174750.01250000001"/>
    <n v="305812.52189999999"/>
    <n v="188915.9265"/>
    <n v="330602.8714"/>
  </r>
  <r>
    <x v="0"/>
    <x v="0"/>
    <x v="1"/>
    <s v="ME"/>
    <x v="13"/>
    <x v="1"/>
    <x v="1"/>
    <n v="64087.210249999996"/>
    <n v="112152.6179"/>
    <n v="84351.210479999994"/>
    <n v="147614.6183"/>
    <n v="101388.2279"/>
    <n v="177429.39869999999"/>
    <n v="122659.43550000001"/>
    <n v="214654.01209999999"/>
    <n v="146093.93400000001"/>
    <n v="255664.38449999999"/>
    <n v="161013.49739999999"/>
    <n v="281773.62050000002"/>
    <n v="175110.29380000001"/>
    <n v="306443.01409999997"/>
  </r>
  <r>
    <x v="0"/>
    <x v="0"/>
    <x v="1"/>
    <s v="ME"/>
    <x v="13"/>
    <x v="2"/>
    <x v="2"/>
    <n v="56661.0625"/>
    <n v="99156.859379999994"/>
    <n v="76677.527499999997"/>
    <n v="134185.67310000001"/>
    <n v="97434.382500000007"/>
    <n v="170510.16940000001"/>
    <n v="127219.47"/>
    <n v="222634.07250000001"/>
    <n v="157929.1875"/>
    <n v="276376.07809999998"/>
    <n v="177736.91250000001"/>
    <n v="311039.5969"/>
    <n v="197259.94750000001"/>
    <n v="345204.9081"/>
  </r>
  <r>
    <x v="0"/>
    <x v="0"/>
    <x v="1"/>
    <s v="ME"/>
    <x v="13"/>
    <x v="3"/>
    <x v="3"/>
    <n v="64057.966"/>
    <n v="102492.74559999999"/>
    <n v="89681.152400000006"/>
    <n v="143489.8438"/>
    <n v="115304.3388"/>
    <n v="184486.94209999999"/>
    <n v="153739.11840000001"/>
    <n v="245982.5894"/>
    <n v="192173.89799999999"/>
    <n v="307478.23680000001"/>
    <n v="217797.08439999999"/>
    <n v="348475.33500000002"/>
    <n v="243420.2708"/>
    <n v="389472.43329999998"/>
  </r>
  <r>
    <x v="0"/>
    <x v="0"/>
    <x v="2"/>
    <s v="MA"/>
    <x v="14"/>
    <x v="0"/>
    <x v="0"/>
    <n v="103107.838"/>
    <n v="180438.71650000001"/>
    <n v="133578.389"/>
    <n v="233762.1808"/>
    <n v="151898.74919999999"/>
    <n v="265822.81109999999"/>
    <n v="179789.23920000001"/>
    <n v="314631.16859999998"/>
    <n v="211307.81400000001"/>
    <n v="369788.67450000002"/>
    <n v="231457.63500000001"/>
    <n v="405050.86129999999"/>
    <n v="250212.976"/>
    <n v="437872.70799999998"/>
  </r>
  <r>
    <x v="0"/>
    <x v="0"/>
    <x v="2"/>
    <s v="MA"/>
    <x v="14"/>
    <x v="1"/>
    <x v="1"/>
    <n v="84941.197249999997"/>
    <n v="148647.09520000001"/>
    <n v="111784.39"/>
    <n v="195622.6825"/>
    <n v="134341.36970000001"/>
    <n v="235097.39689999999"/>
    <n v="162488.8995"/>
    <n v="284355.57410000003"/>
    <n v="193517.74160000001"/>
    <n v="338656.0478"/>
    <n v="213270.2794"/>
    <n v="373222.9889"/>
    <n v="231930.01699999999"/>
    <n v="405877.52980000002"/>
  </r>
  <r>
    <x v="0"/>
    <x v="0"/>
    <x v="2"/>
    <s v="MA"/>
    <x v="14"/>
    <x v="2"/>
    <x v="2"/>
    <n v="74341.6875"/>
    <n v="130097.9531"/>
    <n v="100673.8425"/>
    <n v="176179.22440000001"/>
    <n v="127957.92750000001"/>
    <n v="223926.3731"/>
    <n v="167148.09"/>
    <n v="292509.15749999997"/>
    <n v="207527.0625"/>
    <n v="363172.35940000002"/>
    <n v="233590.83749999999"/>
    <n v="408783.9656"/>
    <n v="259288.58249999999"/>
    <n v="453755.01939999999"/>
  </r>
  <r>
    <x v="0"/>
    <x v="0"/>
    <x v="2"/>
    <s v="MA"/>
    <x v="14"/>
    <x v="3"/>
    <x v="3"/>
    <n v="83748.092000000004"/>
    <n v="133996.9472"/>
    <n v="117247.3288"/>
    <n v="187595.7261"/>
    <n v="150746.5656"/>
    <n v="241194.505"/>
    <n v="200995.42079999999"/>
    <n v="321592.67330000002"/>
    <n v="251244.27600000001"/>
    <n v="401990.84159999999"/>
    <n v="284743.51280000003"/>
    <n v="455589.62050000002"/>
    <n v="318242.74959999998"/>
    <n v="509188.39939999999"/>
  </r>
  <r>
    <x v="0"/>
    <x v="0"/>
    <x v="2"/>
    <s v="MA"/>
    <x v="15"/>
    <x v="0"/>
    <x v="0"/>
    <n v="94069.815000000002"/>
    <n v="164622.17629999999"/>
    <n v="121842.5425"/>
    <n v="213224.44940000001"/>
    <n v="138593.6685"/>
    <n v="242538.91990000001"/>
    <n v="163955.736"/>
    <n v="286922.538"/>
    <n v="192673.32"/>
    <n v="337178.31"/>
    <n v="211031.92249999999"/>
    <n v="369305.86440000002"/>
    <n v="228105.3075"/>
    <n v="399184.28810000001"/>
  </r>
  <r>
    <x v="0"/>
    <x v="0"/>
    <x v="2"/>
    <s v="MA"/>
    <x v="15"/>
    <x v="1"/>
    <x v="1"/>
    <n v="77649.6875"/>
    <n v="135886.95310000001"/>
    <n v="102136.09"/>
    <n v="178738.1575"/>
    <n v="122671.4895"/>
    <n v="214675.1066"/>
    <n v="148240.995"/>
    <n v="259421.74129999999"/>
    <n v="176494.7494"/>
    <n v="308865.81140000001"/>
    <n v="194473.6973"/>
    <n v="340328.97019999998"/>
    <n v="211445.4283"/>
    <n v="370029.49939999997"/>
  </r>
  <r>
    <x v="0"/>
    <x v="0"/>
    <x v="2"/>
    <s v="MA"/>
    <x v="15"/>
    <x v="2"/>
    <x v="2"/>
    <n v="68202.75"/>
    <n v="119354.8125"/>
    <n v="92403.57"/>
    <n v="161706.2475"/>
    <n v="117465.66"/>
    <n v="205564.905"/>
    <n v="153488.16"/>
    <n v="268604.28000000003"/>
    <n v="190586.25"/>
    <n v="333525.9375"/>
    <n v="214544.25"/>
    <n v="375452.4375"/>
    <n v="238171.08"/>
    <n v="416799.39"/>
  </r>
  <r>
    <x v="0"/>
    <x v="0"/>
    <x v="2"/>
    <s v="MA"/>
    <x v="15"/>
    <x v="3"/>
    <x v="3"/>
    <n v="76647.750499999995"/>
    <n v="122636.4008"/>
    <n v="107306.8507"/>
    <n v="171690.96109999999"/>
    <n v="137965.9509"/>
    <n v="220745.5214"/>
    <n v="183954.6012"/>
    <n v="294327.36190000002"/>
    <n v="229943.25150000001"/>
    <n v="367909.20240000001"/>
    <n v="260602.3517"/>
    <n v="416963.76270000002"/>
    <n v="291261.45189999999"/>
    <n v="466018.32299999997"/>
  </r>
  <r>
    <x v="0"/>
    <x v="0"/>
    <x v="2"/>
    <s v="MA"/>
    <x v="16"/>
    <x v="0"/>
    <x v="0"/>
    <n v="92932.081000000006"/>
    <n v="162631.14180000001"/>
    <n v="120329.4855"/>
    <n v="210576.59959999999"/>
    <n v="136931.74290000001"/>
    <n v="239630.55009999999"/>
    <n v="161864.4504"/>
    <n v="283262.78820000001"/>
    <n v="190178.71799999999"/>
    <n v="332812.75650000002"/>
    <n v="208278.6875"/>
    <n v="364487.70309999998"/>
    <n v="225089.96950000001"/>
    <n v="393907.44660000002"/>
  </r>
  <r>
    <x v="0"/>
    <x v="0"/>
    <x v="2"/>
    <s v="MA"/>
    <x v="16"/>
    <x v="1"/>
    <x v="1"/>
    <n v="76936.420750000005"/>
    <n v="134638.73629999999"/>
    <n v="101121.0674"/>
    <n v="176961.86799999999"/>
    <n v="121343.1296"/>
    <n v="212350.4767"/>
    <n v="146441.0865"/>
    <n v="256271.9014"/>
    <n v="174272.1795"/>
    <n v="304976.31410000002"/>
    <n v="191971.8812"/>
    <n v="335950.79210000002"/>
    <n v="208661.5863"/>
    <n v="365157.77590000001"/>
  </r>
  <r>
    <x v="0"/>
    <x v="0"/>
    <x v="2"/>
    <s v="MA"/>
    <x v="16"/>
    <x v="2"/>
    <x v="2"/>
    <n v="67184.4375"/>
    <n v="117572.7656"/>
    <n v="91140.052500000005"/>
    <n v="159495.0919"/>
    <n v="115911.6075"/>
    <n v="202845.3131"/>
    <n v="151580.97"/>
    <n v="265266.69750000001"/>
    <n v="188269.3125"/>
    <n v="329471.29690000002"/>
    <n v="211994.88750000001"/>
    <n v="370991.05310000002"/>
    <n v="235406.7225"/>
    <n v="411961.76439999999"/>
  </r>
  <r>
    <x v="0"/>
    <x v="0"/>
    <x v="2"/>
    <s v="MA"/>
    <x v="16"/>
    <x v="3"/>
    <x v="3"/>
    <n v="75005.873500000002"/>
    <n v="120009.3976"/>
    <n v="105008.22289999999"/>
    <n v="168013.15659999999"/>
    <n v="135010.5723"/>
    <n v="216016.91570000001"/>
    <n v="180014.09640000001"/>
    <n v="288022.55420000001"/>
    <n v="225017.62049999999"/>
    <n v="360028.19280000002"/>
    <n v="255019.9699"/>
    <n v="408031.95179999998"/>
    <n v="285022.31929999997"/>
    <n v="456035.71090000001"/>
  </r>
  <r>
    <x v="0"/>
    <x v="0"/>
    <x v="3"/>
    <s v="NH"/>
    <x v="17"/>
    <x v="0"/>
    <x v="0"/>
    <n v="78662.657999999996"/>
    <n v="137659.65150000001"/>
    <n v="101914.379"/>
    <n v="178350.16329999999"/>
    <n v="115884.1422"/>
    <n v="202797.24890000001"/>
    <n v="137178.5472"/>
    <n v="240062.45759999999"/>
    <n v="161232.024"/>
    <n v="282156.04200000002"/>
    <n v="176609.51500000001"/>
    <n v="309066.65130000003"/>
    <n v="190925.66099999999"/>
    <n v="334119.9068"/>
  </r>
  <r>
    <x v="0"/>
    <x v="0"/>
    <x v="3"/>
    <s v="NH"/>
    <x v="17"/>
    <x v="1"/>
    <x v="1"/>
    <n v="64773.016000000003"/>
    <n v="113352.77800000001"/>
    <n v="85252.871899999998"/>
    <n v="149192.5258"/>
    <n v="102470.5944"/>
    <n v="179323.54019999999"/>
    <n v="123966.372"/>
    <n v="216941.15100000001"/>
    <n v="147649.5398"/>
    <n v="258386.69459999999"/>
    <n v="162727.2861"/>
    <n v="284772.75069999998"/>
    <n v="176973.30549999999"/>
    <n v="309703.28460000001"/>
  </r>
  <r>
    <x v="0"/>
    <x v="0"/>
    <x v="3"/>
    <s v="NH"/>
    <x v="17"/>
    <x v="2"/>
    <x v="2"/>
    <n v="57265.875"/>
    <n v="100215.2813"/>
    <n v="77497.244999999995"/>
    <n v="135620.17879999999"/>
    <n v="98476.56"/>
    <n v="172333.98"/>
    <n v="128581.56"/>
    <n v="225017.73"/>
    <n v="159620.625"/>
    <n v="279336.09379999997"/>
    <n v="179641.125"/>
    <n v="314371.96879999997"/>
    <n v="199374.03"/>
    <n v="348904.55249999999"/>
  </r>
  <r>
    <x v="0"/>
    <x v="0"/>
    <x v="3"/>
    <s v="NH"/>
    <x v="17"/>
    <x v="3"/>
    <x v="3"/>
    <n v="64736.401749999997"/>
    <n v="103578.24280000001"/>
    <n v="90630.962450000006"/>
    <n v="145009.5399"/>
    <n v="116525.5232"/>
    <n v="186440.837"/>
    <n v="155367.36420000001"/>
    <n v="248587.78270000001"/>
    <n v="194209.2053"/>
    <n v="310734.72840000002"/>
    <n v="220103.766"/>
    <n v="352166.02549999999"/>
    <n v="245998.32670000001"/>
    <n v="393597.32260000001"/>
  </r>
  <r>
    <x v="0"/>
    <x v="0"/>
    <x v="3"/>
    <s v="NH"/>
    <x v="18"/>
    <x v="0"/>
    <x v="0"/>
    <n v="73920.396999999997"/>
    <n v="129360.6948"/>
    <n v="95995.623500000002"/>
    <n v="167992.34109999999"/>
    <n v="108816.20729999999"/>
    <n v="190428.3628"/>
    <n v="129527.4648"/>
    <n v="226673.06340000001"/>
    <n v="152450.766"/>
    <n v="266788.84049999999"/>
    <n v="167110.29749999999"/>
    <n v="292443.02059999999"/>
    <n v="180881.1115"/>
    <n v="316541.94510000001"/>
  </r>
  <r>
    <x v="0"/>
    <x v="0"/>
    <x v="3"/>
    <s v="NH"/>
    <x v="18"/>
    <x v="1"/>
    <x v="1"/>
    <n v="59577.512750000002"/>
    <n v="104260.6473"/>
    <n v="78854.735230000006"/>
    <n v="137995.78659999999"/>
    <n v="95405.698350000006"/>
    <n v="166959.97210000001"/>
    <n v="116532.9105"/>
    <n v="203932.59340000001"/>
    <n v="139250.81400000001"/>
    <n v="243688.92449999999"/>
    <n v="153772.6874"/>
    <n v="269102.20299999998"/>
    <n v="167598.4633"/>
    <n v="293297.31069999997"/>
  </r>
  <r>
    <x v="0"/>
    <x v="0"/>
    <x v="3"/>
    <s v="NH"/>
    <x v="18"/>
    <x v="2"/>
    <x v="2"/>
    <n v="52035.0625"/>
    <n v="91061.359379999994"/>
    <n v="69957.947499999995"/>
    <n v="122426.4081"/>
    <n v="88689.217499999999"/>
    <n v="155206.1306"/>
    <n v="115311.93"/>
    <n v="201795.8775"/>
    <n v="142944.1875"/>
    <n v="250152.32810000001"/>
    <n v="160639.16250000001"/>
    <n v="281118.5344"/>
    <n v="178023.30249999999"/>
    <n v="311540.7794"/>
  </r>
  <r>
    <x v="0"/>
    <x v="0"/>
    <x v="3"/>
    <s v="NH"/>
    <x v="18"/>
    <x v="3"/>
    <x v="3"/>
    <n v="60795.900249999999"/>
    <n v="97273.440400000007"/>
    <n v="85114.260349999997"/>
    <n v="136182.81659999999"/>
    <n v="109432.6205"/>
    <n v="175092.19270000001"/>
    <n v="145910.1606"/>
    <n v="233456.25700000001"/>
    <n v="182387.70079999999"/>
    <n v="291820.32120000001"/>
    <n v="206706.06090000001"/>
    <n v="330729.6974"/>
    <n v="231024.421"/>
    <n v="369639.0735"/>
  </r>
  <r>
    <x v="0"/>
    <x v="0"/>
    <x v="3"/>
    <s v="NH"/>
    <x v="19"/>
    <x v="0"/>
    <x v="0"/>
    <n v="69986.187000000005"/>
    <n v="122475.8273"/>
    <n v="90821.468500000003"/>
    <n v="158937.5699"/>
    <n v="103048.3683"/>
    <n v="180334.64449999999"/>
    <n v="122455.00079999999"/>
    <n v="214296.25140000001"/>
    <n v="144065.886"/>
    <n v="252115.30050000001"/>
    <n v="157884.82250000001"/>
    <n v="276298.43939999997"/>
    <n v="170830.96650000001"/>
    <n v="298954.19140000001"/>
  </r>
  <r>
    <x v="0"/>
    <x v="0"/>
    <x v="3"/>
    <s v="NH"/>
    <x v="19"/>
    <x v="1"/>
    <x v="1"/>
    <n v="56779.367749999998"/>
    <n v="99363.893559999997"/>
    <n v="75021.367230000003"/>
    <n v="131287.39259999999"/>
    <n v="90584.245349999997"/>
    <n v="158522.42939999999"/>
    <n v="110319.2205"/>
    <n v="193058.63589999999"/>
    <n v="131694.46280000001"/>
    <n v="230465.30979999999"/>
    <n v="145341.4779"/>
    <n v="254347.5863"/>
    <n v="158304.75580000001"/>
    <n v="277033.32260000001"/>
  </r>
  <r>
    <x v="0"/>
    <x v="0"/>
    <x v="3"/>
    <s v="NH"/>
    <x v="19"/>
    <x v="2"/>
    <x v="2"/>
    <n v="49948.1875"/>
    <n v="87409.328129999994"/>
    <n v="67279.502500000002"/>
    <n v="117739.12940000001"/>
    <n v="85351.207500000004"/>
    <n v="149364.61309999999"/>
    <n v="111108.57"/>
    <n v="194439.9975"/>
    <n v="137790.5625"/>
    <n v="241133.48439999999"/>
    <n v="154913.13750000001"/>
    <n v="271097.99060000002"/>
    <n v="171751.02249999999"/>
    <n v="300564.28940000001"/>
  </r>
  <r>
    <x v="0"/>
    <x v="0"/>
    <x v="3"/>
    <s v="NH"/>
    <x v="19"/>
    <x v="3"/>
    <x v="3"/>
    <n v="57812.641000000003"/>
    <n v="92500.225600000005"/>
    <n v="80937.697400000005"/>
    <n v="129500.3158"/>
    <n v="104062.75380000001"/>
    <n v="166500.40609999999"/>
    <n v="138750.33840000001"/>
    <n v="222000.54139999999"/>
    <n v="173437.92300000001"/>
    <n v="277500.67680000002"/>
    <n v="196562.97940000001"/>
    <n v="314500.76699999999"/>
    <n v="219688.03580000001"/>
    <n v="351500.85729999997"/>
  </r>
  <r>
    <x v="0"/>
    <x v="0"/>
    <x v="3"/>
    <s v="NH"/>
    <x v="20"/>
    <x v="0"/>
    <x v="0"/>
    <n v="81895.084000000003"/>
    <n v="143316.397"/>
    <n v="106132.08199999999"/>
    <n v="185731.14350000001"/>
    <n v="120635.2656"/>
    <n v="211111.71479999999"/>
    <n v="142897.42559999999"/>
    <n v="250070.49479999999"/>
    <n v="167981.652"/>
    <n v="293967.891"/>
    <n v="184018.71"/>
    <n v="322032.74249999999"/>
    <n v="198965.18799999999"/>
    <n v="348189.07900000003"/>
  </r>
  <r>
    <x v="0"/>
    <x v="0"/>
    <x v="3"/>
    <s v="NH"/>
    <x v="20"/>
    <x v="1"/>
    <x v="1"/>
    <n v="67263.885500000004"/>
    <n v="117711.7996"/>
    <n v="88589.541949999999"/>
    <n v="155031.69839999999"/>
    <n v="106563.9087"/>
    <n v="186486.84020000001"/>
    <n v="129065.72100000001"/>
    <n v="225865.01180000001"/>
    <n v="153783.29180000001"/>
    <n v="269120.76059999998"/>
    <n v="169527.34729999999"/>
    <n v="296672.8578"/>
    <n v="184416.81200000001"/>
    <n v="322729.42099999997"/>
  </r>
  <r>
    <x v="0"/>
    <x v="0"/>
    <x v="3"/>
    <s v="NH"/>
    <x v="20"/>
    <x v="2"/>
    <x v="2"/>
    <n v="59171.125"/>
    <n v="103549.4688"/>
    <n v="80029.494999999995"/>
    <n v="140051.61629999999"/>
    <n v="101673.58500000001"/>
    <n v="177928.7738"/>
    <n v="132706.85999999999"/>
    <n v="232237.005"/>
    <n v="164721.375"/>
    <n v="288262.40629999997"/>
    <n v="185358.22500000001"/>
    <n v="324376.89380000002"/>
    <n v="205692.95499999999"/>
    <n v="359962.67129999999"/>
  </r>
  <r>
    <x v="0"/>
    <x v="0"/>
    <x v="3"/>
    <s v="NH"/>
    <x v="20"/>
    <x v="3"/>
    <x v="3"/>
    <n v="67087.692999999999"/>
    <n v="107340.3088"/>
    <n v="93922.770199999999"/>
    <n v="150276.43229999999"/>
    <n v="120757.8474"/>
    <n v="193212.5558"/>
    <n v="161010.4632"/>
    <n v="257616.74110000001"/>
    <n v="201263.079"/>
    <n v="322020.9264"/>
    <n v="228098.1562"/>
    <n v="364957.04989999998"/>
    <n v="254933.2334"/>
    <n v="407893.17340000003"/>
  </r>
  <r>
    <x v="0"/>
    <x v="0"/>
    <x v="3"/>
    <s v="NH"/>
    <x v="21"/>
    <x v="0"/>
    <x v="0"/>
    <n v="85829.293999999994"/>
    <n v="150201.26449999999"/>
    <n v="111306.23699999999"/>
    <n v="194785.9148"/>
    <n v="126403.10460000001"/>
    <n v="221205.43309999999"/>
    <n v="149969.88959999999"/>
    <n v="262447.30680000002"/>
    <n v="176366.53200000001"/>
    <n v="308641.43099999998"/>
    <n v="193244.185"/>
    <n v="338177.32380000001"/>
    <n v="209015.33300000001"/>
    <n v="365776.83279999997"/>
  </r>
  <r>
    <x v="0"/>
    <x v="0"/>
    <x v="3"/>
    <s v="NH"/>
    <x v="21"/>
    <x v="1"/>
    <x v="1"/>
    <n v="70062.030499999993"/>
    <n v="122608.5534"/>
    <n v="92422.909950000001"/>
    <n v="161740.09239999999"/>
    <n v="111385.36169999999"/>
    <n v="194924.383"/>
    <n v="135279.41099999999"/>
    <n v="236738.9693"/>
    <n v="161339.64300000001"/>
    <n v="282344.37530000001"/>
    <n v="177958.55679999999"/>
    <n v="311427.47440000001"/>
    <n v="193710.51949999999"/>
    <n v="338993.40909999999"/>
  </r>
  <r>
    <x v="0"/>
    <x v="0"/>
    <x v="3"/>
    <s v="NH"/>
    <x v="21"/>
    <x v="2"/>
    <x v="2"/>
    <n v="61721.75"/>
    <n v="108013.0625"/>
    <n v="83303.149999999994"/>
    <n v="145780.51250000001"/>
    <n v="105753.375"/>
    <n v="185068.4063"/>
    <n v="137844.29999999999"/>
    <n v="241227.52499999999"/>
    <n v="171020.25"/>
    <n v="299285.4375"/>
    <n v="192356.7"/>
    <n v="336624.22499999998"/>
    <n v="213359.07500000001"/>
    <n v="373378.38130000001"/>
  </r>
  <r>
    <x v="0"/>
    <x v="0"/>
    <x v="3"/>
    <s v="NH"/>
    <x v="21"/>
    <x v="3"/>
    <x v="3"/>
    <n v="70733.898749999993"/>
    <n v="113174.238"/>
    <n v="99027.458249999996"/>
    <n v="158443.9332"/>
    <n v="127321.0178"/>
    <n v="203713.62839999999"/>
    <n v="169761.35699999999"/>
    <n v="271618.17119999998"/>
    <n v="212201.69630000001"/>
    <n v="339522.71399999998"/>
    <n v="240495.25580000001"/>
    <n v="384792.40919999999"/>
    <n v="268788.81530000002"/>
    <n v="430062.10440000001"/>
  </r>
  <r>
    <x v="0"/>
    <x v="0"/>
    <x v="3"/>
    <s v="NH"/>
    <x v="22"/>
    <x v="0"/>
    <x v="0"/>
    <n v="81501.663"/>
    <n v="142627.91029999999"/>
    <n v="105614.66650000001"/>
    <n v="184825.66639999999"/>
    <n v="120058.4817"/>
    <n v="210102.34299999999"/>
    <n v="142190.17920000001"/>
    <n v="248832.81359999999"/>
    <n v="167143.16399999999"/>
    <n v="292500.53700000001"/>
    <n v="183096.16250000001"/>
    <n v="320418.2844"/>
    <n v="197960.1735"/>
    <n v="346430.30359999998"/>
  </r>
  <r>
    <x v="0"/>
    <x v="0"/>
    <x v="3"/>
    <s v="NH"/>
    <x v="22"/>
    <x v="1"/>
    <x v="1"/>
    <n v="66984.070999999996"/>
    <n v="117222.1243"/>
    <n v="88206.205149999994"/>
    <n v="154360.859"/>
    <n v="106081.7634"/>
    <n v="185643.08600000001"/>
    <n v="128444.352"/>
    <n v="224777.61600000001"/>
    <n v="153027.65659999999"/>
    <n v="267798.39909999998"/>
    <n v="168684.22640000001"/>
    <n v="295197.39610000001"/>
    <n v="183487.44130000001"/>
    <n v="321103.02220000001"/>
  </r>
  <r>
    <x v="0"/>
    <x v="0"/>
    <x v="3"/>
    <s v="NH"/>
    <x v="22"/>
    <x v="2"/>
    <x v="2"/>
    <n v="58939.25"/>
    <n v="103143.6875"/>
    <n v="79731.89"/>
    <n v="139530.8075"/>
    <n v="101302.69500000001"/>
    <n v="177279.7163"/>
    <n v="132239.82"/>
    <n v="231419.685"/>
    <n v="164148.75"/>
    <n v="287260.3125"/>
    <n v="184722"/>
    <n v="323263.5"/>
    <n v="204996.035"/>
    <n v="358743.0613"/>
  </r>
  <r>
    <x v="0"/>
    <x v="0"/>
    <x v="3"/>
    <s v="NH"/>
    <x v="22"/>
    <x v="3"/>
    <x v="3"/>
    <n v="66756.219750000004"/>
    <n v="106809.9516"/>
    <n v="93458.707649999997"/>
    <n v="149533.93220000001"/>
    <n v="120161.19560000001"/>
    <n v="192257.9129"/>
    <n v="160214.92739999999"/>
    <n v="256343.88380000001"/>
    <n v="200268.6593"/>
    <n v="320429.85479999997"/>
    <n v="226971.14720000001"/>
    <n v="363153.83539999998"/>
    <n v="253673.63510000001"/>
    <n v="405877.8161"/>
  </r>
  <r>
    <x v="0"/>
    <x v="0"/>
    <x v="4"/>
    <s v="RI"/>
    <x v="23"/>
    <x v="0"/>
    <x v="0"/>
    <n v="93112.857000000004"/>
    <n v="162947.49979999999"/>
    <n v="120650.9535"/>
    <n v="211139.1686"/>
    <n v="137166.39629999999"/>
    <n v="240041.19349999999"/>
    <n v="162419.42879999999"/>
    <n v="284234.00040000002"/>
    <n v="190912.89600000001"/>
    <n v="334097.56800000003"/>
    <n v="209129.19750000001"/>
    <n v="365976.0956"/>
    <n v="226096.4565"/>
    <n v="395668.79889999999"/>
  </r>
  <r>
    <x v="0"/>
    <x v="0"/>
    <x v="4"/>
    <s v="RI"/>
    <x v="23"/>
    <x v="1"/>
    <x v="1"/>
    <n v="76585.351500000004"/>
    <n v="134024.3651"/>
    <n v="100829.4651"/>
    <n v="176451.56390000001"/>
    <n v="121234.89509999999"/>
    <n v="212161.06640000001"/>
    <n v="146741.46299999999"/>
    <n v="256797.56030000001"/>
    <n v="174806.13709999999"/>
    <n v="305910.74"/>
    <n v="192677.26819999999"/>
    <n v="337185.2193"/>
    <n v="209569.60579999999"/>
    <n v="366746.8101"/>
  </r>
  <r>
    <x v="0"/>
    <x v="0"/>
    <x v="4"/>
    <s v="RI"/>
    <x v="23"/>
    <x v="2"/>
    <x v="2"/>
    <n v="66711"/>
    <n v="116744.25"/>
    <n v="90315.12"/>
    <n v="158051.46"/>
    <n v="114780.51"/>
    <n v="200865.89249999999"/>
    <n v="149907.96"/>
    <n v="262338.93"/>
    <n v="186111"/>
    <n v="325694.25"/>
    <n v="209472.3"/>
    <n v="366576.52500000002"/>
    <n v="232502.43"/>
    <n v="406879.2525"/>
  </r>
  <r>
    <x v="0"/>
    <x v="0"/>
    <x v="4"/>
    <s v="RI"/>
    <x v="23"/>
    <x v="3"/>
    <x v="3"/>
    <n v="75259.900500000003"/>
    <n v="120415.84080000001"/>
    <n v="105363.8607"/>
    <n v="168582.1771"/>
    <n v="135467.82089999999"/>
    <n v="216748.5134"/>
    <n v="180623.76120000001"/>
    <n v="288998.01789999998"/>
    <n v="225779.7015"/>
    <n v="361247.52240000002"/>
    <n v="255883.6617"/>
    <n v="409413.85869999998"/>
    <n v="285987.62190000003"/>
    <n v="457580.19500000001"/>
  </r>
  <r>
    <x v="0"/>
    <x v="0"/>
    <x v="5"/>
    <s v="VT"/>
    <x v="24"/>
    <x v="0"/>
    <x v="0"/>
    <n v="73782.149999999994"/>
    <n v="129118.7625"/>
    <n v="95713.345000000001"/>
    <n v="167498.35380000001"/>
    <n v="108649.98"/>
    <n v="190137.465"/>
    <n v="129002.94"/>
    <n v="225755.14499999999"/>
    <n v="151737.45000000001"/>
    <n v="265540.53749999998"/>
    <n v="166274.19500000001"/>
    <n v="290979.84129999997"/>
    <n v="179874.33"/>
    <n v="314780.07750000001"/>
  </r>
  <r>
    <x v="0"/>
    <x v="0"/>
    <x v="5"/>
    <s v="VT"/>
    <x v="24"/>
    <x v="1"/>
    <x v="1"/>
    <n v="60054.758750000001"/>
    <n v="105095.8278"/>
    <n v="79281.325379999995"/>
    <n v="138742.31940000001"/>
    <n v="95632.008749999994"/>
    <n v="167356.0153"/>
    <n v="116296.7325"/>
    <n v="203519.2819"/>
    <n v="138761.19190000001"/>
    <n v="242832.0858"/>
    <n v="153094.84729999999"/>
    <n v="267915.98269999999"/>
    <n v="166694.71400000001"/>
    <n v="291715.74949999998"/>
  </r>
  <r>
    <x v="0"/>
    <x v="0"/>
    <x v="5"/>
    <s v="VT"/>
    <x v="24"/>
    <x v="2"/>
    <x v="2"/>
    <n v="52881.4375"/>
    <n v="92542.515629999994"/>
    <n v="71304.992499999993"/>
    <n v="124783.7369"/>
    <n v="90491.602499999994"/>
    <n v="158360.30439999999"/>
    <n v="117879.99"/>
    <n v="206289.98250000001"/>
    <n v="146221.3125"/>
    <n v="255887.29689999999"/>
    <n v="164429.73749999999"/>
    <n v="287752.04060000001"/>
    <n v="182344.75750000001"/>
    <n v="319103.32559999998"/>
  </r>
  <r>
    <x v="0"/>
    <x v="0"/>
    <x v="5"/>
    <s v="VT"/>
    <x v="24"/>
    <x v="3"/>
    <x v="3"/>
    <n v="60888.835749999998"/>
    <n v="97422.137199999997"/>
    <n v="85244.370049999998"/>
    <n v="136390.9921"/>
    <n v="109599.9044"/>
    <n v="175359.84700000001"/>
    <n v="146133.2058"/>
    <n v="233813.1293"/>
    <n v="182666.5073"/>
    <n v="292266.41159999999"/>
    <n v="207022.0416"/>
    <n v="331235.26650000003"/>
    <n v="231377.5759"/>
    <n v="370204.1214"/>
  </r>
  <r>
    <x v="0"/>
    <x v="0"/>
    <x v="5"/>
    <s v="VT"/>
    <x v="25"/>
    <x v="0"/>
    <x v="0"/>
    <n v="74218.100000000006"/>
    <n v="129881.675"/>
    <n v="96269.95"/>
    <n v="168472.41250000001"/>
    <n v="109295.19"/>
    <n v="191266.58249999999"/>
    <n v="129740.64"/>
    <n v="227046.12"/>
    <n v="152596.79999999999"/>
    <n v="267044.40000000002"/>
    <n v="167211.15"/>
    <n v="292619.51250000001"/>
    <n v="180879.05"/>
    <n v="316538.33750000002"/>
  </r>
  <r>
    <x v="0"/>
    <x v="0"/>
    <x v="5"/>
    <s v="VT"/>
    <x v="25"/>
    <x v="1"/>
    <x v="1"/>
    <n v="60460.75"/>
    <n v="105806.3125"/>
    <n v="79799.649999999994"/>
    <n v="139649.38750000001"/>
    <n v="96232.23"/>
    <n v="168406.4025"/>
    <n v="116982.3"/>
    <n v="204719.02499999999"/>
    <n v="139561.16250000001"/>
    <n v="244232.0344"/>
    <n v="153965.51500000001"/>
    <n v="269439.65130000003"/>
    <n v="167628.35500000001"/>
    <n v="293349.6213"/>
  </r>
  <r>
    <x v="0"/>
    <x v="0"/>
    <x v="5"/>
    <s v="VT"/>
    <x v="25"/>
    <x v="2"/>
    <x v="2"/>
    <n v="53254.375"/>
    <n v="93195.15625"/>
    <n v="71827.104999999996"/>
    <n v="125697.4338"/>
    <n v="91162.89"/>
    <n v="159535.0575"/>
    <n v="118775.03999999999"/>
    <n v="207856.32"/>
    <n v="147340.125"/>
    <n v="257845.2188"/>
    <n v="165697.72500000001"/>
    <n v="289971.01880000002"/>
    <n v="183761.92000000001"/>
    <n v="321583.35999999999"/>
  </r>
  <r>
    <x v="0"/>
    <x v="0"/>
    <x v="5"/>
    <s v="VT"/>
    <x v="25"/>
    <x v="3"/>
    <x v="3"/>
    <n v="61235.79825"/>
    <n v="97977.277199999997"/>
    <n v="85730.117549999995"/>
    <n v="137168.1881"/>
    <n v="110224.4369"/>
    <n v="176359.09899999999"/>
    <n v="146965.91579999999"/>
    <n v="235145.46530000001"/>
    <n v="183707.39480000001"/>
    <n v="293931.83159999998"/>
    <n v="208201.71410000001"/>
    <n v="333122.74249999999"/>
    <n v="232696.03339999999"/>
    <n v="372313.65340000001"/>
  </r>
  <r>
    <x v="0"/>
    <x v="0"/>
    <x v="5"/>
    <s v="VT"/>
    <x v="26"/>
    <x v="0"/>
    <x v="0"/>
    <n v="75004.941999999995"/>
    <n v="131258.64850000001"/>
    <n v="97304.781000000003"/>
    <n v="170283.36679999999"/>
    <n v="110448.75780000001"/>
    <n v="193285.32620000001"/>
    <n v="131155.13279999999"/>
    <n v="229521.48240000001"/>
    <n v="154273.77600000001"/>
    <n v="269979.10800000001"/>
    <n v="169056.245"/>
    <n v="295848.42879999999"/>
    <n v="182889.079"/>
    <n v="320055.88829999999"/>
  </r>
  <r>
    <x v="0"/>
    <x v="0"/>
    <x v="5"/>
    <s v="VT"/>
    <x v="26"/>
    <x v="1"/>
    <x v="1"/>
    <n v="61020.379000000001"/>
    <n v="106785.6633"/>
    <n v="80566.323600000003"/>
    <n v="140991.06630000001"/>
    <n v="97196.520600000003"/>
    <n v="170093.9111"/>
    <n v="118225.038"/>
    <n v="206893.81649999999"/>
    <n v="141072.43280000001"/>
    <n v="246876.7573"/>
    <n v="155651.75690000001"/>
    <n v="272390.57459999999"/>
    <n v="169487.09650000001"/>
    <n v="296602.41889999999"/>
  </r>
  <r>
    <x v="0"/>
    <x v="0"/>
    <x v="5"/>
    <s v="VT"/>
    <x v="26"/>
    <x v="2"/>
    <x v="2"/>
    <n v="53254.375"/>
    <n v="93195.15625"/>
    <n v="71827.104999999996"/>
    <n v="125697.4338"/>
    <n v="91162.89"/>
    <n v="159535.0575"/>
    <n v="118775.03999999999"/>
    <n v="207856.32"/>
    <n v="147340.125"/>
    <n v="257845.2188"/>
    <n v="165697.72500000001"/>
    <n v="289971.01880000002"/>
    <n v="183761.92000000001"/>
    <n v="321583.35999999999"/>
  </r>
  <r>
    <x v="0"/>
    <x v="0"/>
    <x v="5"/>
    <s v="VT"/>
    <x v="26"/>
    <x v="3"/>
    <x v="3"/>
    <n v="61235.79825"/>
    <n v="97977.277199999997"/>
    <n v="85730.117549999995"/>
    <n v="137168.1881"/>
    <n v="110224.4369"/>
    <n v="176359.09899999999"/>
    <n v="146965.91579999999"/>
    <n v="235145.46530000001"/>
    <n v="183707.39480000001"/>
    <n v="293931.83159999998"/>
    <n v="208201.71410000001"/>
    <n v="333122.74249999999"/>
    <n v="232696.03339999999"/>
    <n v="372313.65340000001"/>
  </r>
  <r>
    <x v="0"/>
    <x v="0"/>
    <x v="5"/>
    <s v="VT"/>
    <x v="27"/>
    <x v="0"/>
    <x v="0"/>
    <n v="75440.892000000007"/>
    <n v="132021.56099999999"/>
    <n v="97861.385999999999"/>
    <n v="171257.42550000001"/>
    <n v="111093.9678"/>
    <n v="194414.4437"/>
    <n v="131892.8328"/>
    <n v="230812.45740000001"/>
    <n v="155133.12599999999"/>
    <n v="271482.9705"/>
    <n v="169993.2"/>
    <n v="297488.09999999998"/>
    <n v="183893.799"/>
    <n v="321814.1483"/>
  </r>
  <r>
    <x v="0"/>
    <x v="0"/>
    <x v="5"/>
    <s v="VT"/>
    <x v="27"/>
    <x v="1"/>
    <x v="1"/>
    <n v="61426.37025"/>
    <n v="107496.1479"/>
    <n v="81084.648230000006"/>
    <n v="141898.13440000001"/>
    <n v="97796.741850000006"/>
    <n v="171144.29819999999"/>
    <n v="118910.60550000001"/>
    <n v="208093.55960000001"/>
    <n v="141872.40340000001"/>
    <n v="248276.7059"/>
    <n v="156522.4247"/>
    <n v="273914.24310000002"/>
    <n v="170420.73749999999"/>
    <n v="298236.29060000001"/>
  </r>
  <r>
    <x v="0"/>
    <x v="0"/>
    <x v="5"/>
    <s v="VT"/>
    <x v="27"/>
    <x v="2"/>
    <x v="2"/>
    <n v="53395.4375"/>
    <n v="93442.015629999994"/>
    <n v="72051.612500000003"/>
    <n v="126090.3219"/>
    <n v="91463.287500000006"/>
    <n v="160060.7531"/>
    <n v="119203.05"/>
    <n v="208605.33749999999"/>
    <n v="147886.3125"/>
    <n v="258801.04689999999"/>
    <n v="166329.48749999999"/>
    <n v="291076.60310000001"/>
    <n v="184482.16250000001"/>
    <n v="322843.7844"/>
  </r>
  <r>
    <x v="0"/>
    <x v="0"/>
    <x v="5"/>
    <s v="VT"/>
    <x v="27"/>
    <x v="3"/>
    <x v="3"/>
    <n v="61251.287499999999"/>
    <n v="98002.06"/>
    <n v="85751.802500000005"/>
    <n v="137202.88399999999"/>
    <n v="110252.3175"/>
    <n v="176403.70800000001"/>
    <n v="147003.09"/>
    <n v="235204.94399999999"/>
    <n v="183753.86249999999"/>
    <n v="294006.18"/>
    <n v="208254.3775"/>
    <n v="333207.00400000002"/>
    <n v="232754.89249999999"/>
    <n v="372407.82799999998"/>
  </r>
  <r>
    <x v="0"/>
    <x v="0"/>
    <x v="5"/>
    <s v="VT"/>
    <x v="28"/>
    <x v="0"/>
    <x v="0"/>
    <n v="74611.520999999993"/>
    <n v="130570.1618"/>
    <n v="96787.3655"/>
    <n v="169377.88959999999"/>
    <n v="109871.9739"/>
    <n v="192275.95430000001"/>
    <n v="130447.8864"/>
    <n v="228283.80119999999"/>
    <n v="153435.288"/>
    <n v="268511.75400000002"/>
    <n v="168133.69750000001"/>
    <n v="294233.9706"/>
    <n v="181884.06450000001"/>
    <n v="318297.11290000001"/>
  </r>
  <r>
    <x v="0"/>
    <x v="0"/>
    <x v="5"/>
    <s v="VT"/>
    <x v="28"/>
    <x v="1"/>
    <x v="1"/>
    <n v="60740.5645"/>
    <n v="106295.98789999999"/>
    <n v="80182.986799999999"/>
    <n v="140320.22690000001"/>
    <n v="96714.3753"/>
    <n v="169250.1568"/>
    <n v="117603.66899999999"/>
    <n v="205806.42079999999"/>
    <n v="140316.79759999999"/>
    <n v="245554.3958"/>
    <n v="154808.636"/>
    <n v="270915.11290000001"/>
    <n v="168557.72579999999"/>
    <n v="294976.02010000002"/>
  </r>
  <r>
    <x v="0"/>
    <x v="0"/>
    <x v="5"/>
    <s v="VT"/>
    <x v="28"/>
    <x v="2"/>
    <x v="2"/>
    <n v="53022.5"/>
    <n v="92789.375"/>
    <n v="71529.5"/>
    <n v="125176.625"/>
    <n v="90792"/>
    <n v="158886"/>
    <n v="118308"/>
    <n v="207039"/>
    <n v="146767.5"/>
    <n v="256843.125"/>
    <n v="165061.5"/>
    <n v="288857.625"/>
    <n v="183065"/>
    <n v="320363.75"/>
  </r>
  <r>
    <x v="0"/>
    <x v="0"/>
    <x v="5"/>
    <s v="VT"/>
    <x v="28"/>
    <x v="3"/>
    <x v="3"/>
    <n v="60904.324999999997"/>
    <n v="97446.92"/>
    <n v="85266.054999999993"/>
    <n v="136425.68799999999"/>
    <n v="109627.785"/>
    <n v="175404.45600000001"/>
    <n v="146170.38"/>
    <n v="233872.60800000001"/>
    <n v="182712.97500000001"/>
    <n v="292340.76"/>
    <n v="207074.70499999999"/>
    <n v="331319.52799999999"/>
    <n v="231436.435"/>
    <n v="370298.29599999997"/>
  </r>
  <r>
    <x v="1"/>
    <x v="1"/>
    <x v="6"/>
    <s v="NJ"/>
    <x v="29"/>
    <x v="0"/>
    <x v="0"/>
    <n v="92847.023000000001"/>
    <n v="162482.29029999999"/>
    <n v="120251.10649999999"/>
    <n v="210439.43640000001"/>
    <n v="136794.89069999999"/>
    <n v="239391.05869999999"/>
    <n v="161803.54319999999"/>
    <n v="283156.20059999998"/>
    <n v="190136.99400000001"/>
    <n v="332739.73950000003"/>
    <n v="208249.8725"/>
    <n v="364437.2769"/>
    <n v="225090.55850000001"/>
    <n v="393908.47739999997"/>
  </r>
  <r>
    <x v="1"/>
    <x v="1"/>
    <x v="6"/>
    <s v="NJ"/>
    <x v="29"/>
    <x v="1"/>
    <x v="1"/>
    <n v="76684.067249999993"/>
    <n v="134197.1177"/>
    <n v="100851.09179999999"/>
    <n v="176489.4106"/>
    <n v="121106.9777"/>
    <n v="211937.21090000001"/>
    <n v="146312.68950000001"/>
    <n v="256047.2066"/>
    <n v="174183.5085"/>
    <n v="304821.13990000001"/>
    <n v="191916.78760000001"/>
    <n v="335854.37829999998"/>
    <n v="208653.04579999999"/>
    <n v="365142.83010000002"/>
  </r>
  <r>
    <x v="1"/>
    <x v="1"/>
    <x v="6"/>
    <s v="NJ"/>
    <x v="29"/>
    <x v="2"/>
    <x v="2"/>
    <n v="67134.1875"/>
    <n v="117484.8281"/>
    <n v="90988.642500000002"/>
    <n v="159230.1244"/>
    <n v="115681.7025"/>
    <n v="202442.97940000001"/>
    <n v="151191.99"/>
    <n v="264585.98249999998"/>
    <n v="187749.5625"/>
    <n v="328561.73440000002"/>
    <n v="211367.58749999999"/>
    <n v="369893.2781"/>
    <n v="234663.1575"/>
    <n v="410660.52559999999"/>
  </r>
  <r>
    <x v="1"/>
    <x v="1"/>
    <x v="6"/>
    <s v="NJ"/>
    <x v="29"/>
    <x v="3"/>
    <x v="3"/>
    <n v="75306.36825"/>
    <n v="120490.18919999999"/>
    <n v="105428.91559999999"/>
    <n v="168686.26490000001"/>
    <n v="135551.46290000001"/>
    <n v="216882.3406"/>
    <n v="180735.2838"/>
    <n v="289176.45409999997"/>
    <n v="225919.1048"/>
    <n v="361470.56760000001"/>
    <n v="256041.65210000001"/>
    <n v="409666.6433"/>
    <n v="286164.19939999998"/>
    <n v="457862.71899999998"/>
  </r>
  <r>
    <x v="1"/>
    <x v="1"/>
    <x v="6"/>
    <s v="NJ"/>
    <x v="30"/>
    <x v="0"/>
    <x v="0"/>
    <n v="99971.13"/>
    <n v="174949.47750000001"/>
    <n v="129603.77499999999"/>
    <n v="226806.60630000001"/>
    <n v="147245.427"/>
    <n v="257679.49729999999"/>
    <n v="174564.432"/>
    <n v="305487.75599999999"/>
    <n v="205250.64"/>
    <n v="359188.62"/>
    <n v="224870.13500000001"/>
    <n v="393522.73629999999"/>
    <n v="243180.52499999999"/>
    <n v="425565.91879999998"/>
  </r>
  <r>
    <x v="1"/>
    <x v="1"/>
    <x v="6"/>
    <s v="NJ"/>
    <x v="30"/>
    <x v="1"/>
    <x v="1"/>
    <n v="81846.904999999999"/>
    <n v="143232.08379999999"/>
    <n v="107886.14200000001"/>
    <n v="188800.74849999999"/>
    <n v="129903.66899999999"/>
    <n v="227331.42079999999"/>
    <n v="157561.53"/>
    <n v="275732.67749999999"/>
    <n v="187829.2763"/>
    <n v="328701.23340000003"/>
    <n v="207120.51149999999"/>
    <n v="362460.89510000002"/>
    <n v="225385.9895"/>
    <n v="394425.4816"/>
  </r>
  <r>
    <x v="1"/>
    <x v="1"/>
    <x v="6"/>
    <s v="NJ"/>
    <x v="30"/>
    <x v="2"/>
    <x v="2"/>
    <n v="70521.5"/>
    <n v="123412.625"/>
    <n v="95379.62"/>
    <n v="166914.33499999999"/>
    <n v="121174.56"/>
    <n v="212055.48"/>
    <n v="158158.56"/>
    <n v="276777.48"/>
    <n v="196312.5"/>
    <n v="343546.875"/>
    <n v="220906.5"/>
    <n v="386586.375"/>
    <n v="245140.28"/>
    <n v="428995.49"/>
  </r>
  <r>
    <x v="1"/>
    <x v="1"/>
    <x v="6"/>
    <s v="NJ"/>
    <x v="30"/>
    <x v="3"/>
    <x v="3"/>
    <n v="79962.482999999993"/>
    <n v="127939.9728"/>
    <n v="111947.4762"/>
    <n v="179115.96189999999"/>
    <n v="143932.4694"/>
    <n v="230291.951"/>
    <n v="191909.95920000001"/>
    <n v="307055.93469999998"/>
    <n v="239887.44899999999"/>
    <n v="383819.91840000002"/>
    <n v="271872.44219999999"/>
    <n v="434995.90749999997"/>
    <n v="303857.43540000002"/>
    <n v="486171.89659999998"/>
  </r>
  <r>
    <x v="1"/>
    <x v="1"/>
    <x v="6"/>
    <s v="NJ"/>
    <x v="26"/>
    <x v="0"/>
    <x v="0"/>
    <n v="95951.861999999994"/>
    <n v="167915.7585"/>
    <n v="124351.24099999999"/>
    <n v="217614.67180000001"/>
    <n v="141340.73579999999"/>
    <n v="247346.28769999999"/>
    <n v="167431.06080000001"/>
    <n v="293004.35639999999"/>
    <n v="196824.03599999999"/>
    <n v="344442.06300000002"/>
    <n v="215615.845"/>
    <n v="377327.72879999998"/>
    <n v="233130.96900000001"/>
    <n v="407979.19579999999"/>
  </r>
  <r>
    <x v="1"/>
    <x v="1"/>
    <x v="6"/>
    <s v="NJ"/>
    <x v="26"/>
    <x v="1"/>
    <x v="1"/>
    <n v="78796.406499999997"/>
    <n v="137893.7114"/>
    <n v="103782.7984"/>
    <n v="181619.8971"/>
    <n v="124846.0641"/>
    <n v="218480.6122"/>
    <n v="151219.443"/>
    <n v="264634.02529999998"/>
    <n v="180184.25399999999"/>
    <n v="315322.44449999998"/>
    <n v="198634.2084"/>
    <n v="347609.86469999998"/>
    <n v="216083.7415"/>
    <n v="378146.54759999999"/>
  </r>
  <r>
    <x v="1"/>
    <x v="1"/>
    <x v="6"/>
    <s v="NJ"/>
    <x v="26"/>
    <x v="2"/>
    <x v="2"/>
    <n v="69080"/>
    <n v="120890"/>
    <n v="93442.58"/>
    <n v="163524.51500000001"/>
    <n v="118719.315"/>
    <n v="207758.80129999999"/>
    <n v="154967.34"/>
    <n v="271192.84499999997"/>
    <n v="192357"/>
    <n v="336624.75"/>
    <n v="216461.85"/>
    <n v="378808.23749999999"/>
    <n v="240215.19500000001"/>
    <n v="420376.59129999997"/>
  </r>
  <r>
    <x v="1"/>
    <x v="1"/>
    <x v="6"/>
    <s v="NJ"/>
    <x v="26"/>
    <x v="3"/>
    <x v="3"/>
    <n v="78274.138250000004"/>
    <n v="125238.62119999999"/>
    <n v="109583.7936"/>
    <n v="175334.06969999999"/>
    <n v="140893.44889999999"/>
    <n v="225429.51819999999"/>
    <n v="187857.93179999999"/>
    <n v="300572.69089999999"/>
    <n v="234822.4148"/>
    <n v="375715.86359999998"/>
    <n v="266132.07010000001"/>
    <n v="425811.31209999998"/>
    <n v="297441.7254"/>
    <n v="475906.76059999998"/>
  </r>
  <r>
    <x v="1"/>
    <x v="1"/>
    <x v="6"/>
    <s v="NJ"/>
    <x v="31"/>
    <x v="0"/>
    <x v="0"/>
    <n v="93591.335999999996"/>
    <n v="163784.83799999999"/>
    <n v="121246.74800000001"/>
    <n v="212181.80900000001"/>
    <n v="137880.0324"/>
    <n v="241290.05669999999"/>
    <n v="163187.58240000001"/>
    <n v="285578.26919999998"/>
    <n v="191793.10800000001"/>
    <n v="335637.93900000001"/>
    <n v="210080.56"/>
    <n v="367640.98"/>
    <n v="227100.88200000001"/>
    <n v="397426.54350000003"/>
  </r>
  <r>
    <x v="1"/>
    <x v="1"/>
    <x v="6"/>
    <s v="NJ"/>
    <x v="31"/>
    <x v="1"/>
    <x v="1"/>
    <n v="77117.519499999995"/>
    <n v="134955.65909999999"/>
    <n v="101482.7776"/>
    <n v="177594.86069999999"/>
    <n v="121953.1923"/>
    <n v="213418.0865"/>
    <n v="147491.22899999999"/>
    <n v="258109.6508"/>
    <n v="175650.44330000001"/>
    <n v="307388.2757"/>
    <n v="193575.48269999999"/>
    <n v="338757.09470000002"/>
    <n v="210507.51699999999"/>
    <n v="368388.15480000002"/>
  </r>
  <r>
    <x v="1"/>
    <x v="1"/>
    <x v="6"/>
    <s v="NJ"/>
    <x v="31"/>
    <x v="2"/>
    <x v="2"/>
    <n v="67688.75"/>
    <n v="118455.3125"/>
    <n v="91656.95"/>
    <n v="160399.66250000001"/>
    <n v="116493.97500000001"/>
    <n v="203864.45629999999"/>
    <n v="152165.1"/>
    <n v="266288.92499999999"/>
    <n v="188921.25"/>
    <n v="330612.1875"/>
    <n v="212644.5"/>
    <n v="372127.875"/>
    <n v="236033.67499999999"/>
    <n v="413058.9313"/>
  </r>
  <r>
    <x v="1"/>
    <x v="1"/>
    <x v="6"/>
    <s v="NJ"/>
    <x v="31"/>
    <x v="3"/>
    <x v="3"/>
    <n v="76285.298750000002"/>
    <n v="122056.478"/>
    <n v="106799.4183"/>
    <n v="170879.0692"/>
    <n v="137313.53779999999"/>
    <n v="219701.66039999999"/>
    <n v="183084.717"/>
    <n v="292935.54719999997"/>
    <n v="228855.89629999999"/>
    <n v="366169.43400000001"/>
    <n v="259370.01579999999"/>
    <n v="414992.02519999997"/>
    <n v="289884.13530000002"/>
    <n v="463814.6164"/>
  </r>
  <r>
    <x v="1"/>
    <x v="1"/>
    <x v="6"/>
    <s v="NJ"/>
    <x v="32"/>
    <x v="0"/>
    <x v="0"/>
    <n v="92847.023000000001"/>
    <n v="162482.29029999999"/>
    <n v="120251.10649999999"/>
    <n v="210439.43640000001"/>
    <n v="136794.89069999999"/>
    <n v="239391.05869999999"/>
    <n v="161803.54319999999"/>
    <n v="283156.20059999998"/>
    <n v="190136.99400000001"/>
    <n v="332739.73950000003"/>
    <n v="208249.8725"/>
    <n v="364437.2769"/>
    <n v="225090.55850000001"/>
    <n v="393908.47739999997"/>
  </r>
  <r>
    <x v="1"/>
    <x v="1"/>
    <x v="6"/>
    <s v="NJ"/>
    <x v="32"/>
    <x v="1"/>
    <x v="1"/>
    <n v="76684.067249999993"/>
    <n v="134197.1177"/>
    <n v="100851.09179999999"/>
    <n v="176489.4106"/>
    <n v="121106.9777"/>
    <n v="211937.21090000001"/>
    <n v="146312.68950000001"/>
    <n v="256047.2066"/>
    <n v="174183.5085"/>
    <n v="304821.13990000001"/>
    <n v="191916.78760000001"/>
    <n v="335854.37829999998"/>
    <n v="208653.04579999999"/>
    <n v="365142.83010000002"/>
  </r>
  <r>
    <x v="1"/>
    <x v="1"/>
    <x v="6"/>
    <s v="NJ"/>
    <x v="32"/>
    <x v="2"/>
    <x v="2"/>
    <n v="67134.1875"/>
    <n v="117484.8281"/>
    <n v="90988.642500000002"/>
    <n v="159230.1244"/>
    <n v="115681.7025"/>
    <n v="202442.97940000001"/>
    <n v="151191.99"/>
    <n v="264585.98249999998"/>
    <n v="187749.5625"/>
    <n v="328561.73440000002"/>
    <n v="211367.58749999999"/>
    <n v="369893.2781"/>
    <n v="234663.1575"/>
    <n v="410660.52559999999"/>
  </r>
  <r>
    <x v="1"/>
    <x v="1"/>
    <x v="6"/>
    <s v="NJ"/>
    <x v="32"/>
    <x v="3"/>
    <x v="3"/>
    <n v="75306.36825"/>
    <n v="120490.18919999999"/>
    <n v="105428.91559999999"/>
    <n v="168686.26490000001"/>
    <n v="135551.46290000001"/>
    <n v="216882.3406"/>
    <n v="180735.2838"/>
    <n v="289176.45409999997"/>
    <n v="225919.1048"/>
    <n v="361470.56760000001"/>
    <n v="256041.65210000001"/>
    <n v="409666.6433"/>
    <n v="286164.19939999998"/>
    <n v="457862.71899999998"/>
  </r>
  <r>
    <x v="1"/>
    <x v="1"/>
    <x v="6"/>
    <s v="NJ"/>
    <x v="33"/>
    <x v="0"/>
    <x v="0"/>
    <n v="93548.807000000001"/>
    <n v="163710.4123"/>
    <n v="121207.5585"/>
    <n v="212113.2274"/>
    <n v="137811.60630000001"/>
    <n v="241170.31099999999"/>
    <n v="163157.12880000001"/>
    <n v="285524.9754"/>
    <n v="191772.24600000001"/>
    <n v="335601.43050000002"/>
    <n v="210066.1525"/>
    <n v="367615.76689999999"/>
    <n v="227101.1765"/>
    <n v="397427.0589"/>
  </r>
  <r>
    <x v="1"/>
    <x v="1"/>
    <x v="6"/>
    <s v="NJ"/>
    <x v="33"/>
    <x v="1"/>
    <x v="1"/>
    <n v="76991.342749999996"/>
    <n v="134734.8498"/>
    <n v="101347.78969999999"/>
    <n v="177358.63200000001"/>
    <n v="121835.1164"/>
    <n v="213211.45360000001"/>
    <n v="147427.03049999999"/>
    <n v="257997.3034"/>
    <n v="175606.1078"/>
    <n v="307310.68859999999"/>
    <n v="193547.93590000001"/>
    <n v="338708.88780000003"/>
    <n v="210503.24679999999"/>
    <n v="368380.68180000002"/>
  </r>
  <r>
    <x v="1"/>
    <x v="1"/>
    <x v="6"/>
    <s v="NJ"/>
    <x v="33"/>
    <x v="2"/>
    <x v="2"/>
    <n v="66852.0625"/>
    <n v="116991.1094"/>
    <n v="90539.627500000002"/>
    <n v="158444.3481"/>
    <n v="115080.9075"/>
    <n v="201391.58809999999"/>
    <n v="150335.97"/>
    <n v="263087.94750000001"/>
    <n v="186657.1875"/>
    <n v="326650.07809999998"/>
    <n v="210104.0625"/>
    <n v="367682.10940000002"/>
    <n v="233222.67249999999"/>
    <n v="408139.67690000002"/>
  </r>
  <r>
    <x v="1"/>
    <x v="1"/>
    <x v="6"/>
    <s v="NJ"/>
    <x v="33"/>
    <x v="3"/>
    <x v="3"/>
    <n v="75275.389750000002"/>
    <n v="120440.62360000001"/>
    <n v="105385.5457"/>
    <n v="168616.87299999999"/>
    <n v="135495.7016"/>
    <n v="216793.1225"/>
    <n v="180660.93539999999"/>
    <n v="289057.49660000001"/>
    <n v="225826.16930000001"/>
    <n v="361321.87079999998"/>
    <n v="255936.32519999999"/>
    <n v="409498.1202"/>
    <n v="286046.48109999998"/>
    <n v="457674.36969999998"/>
  </r>
  <r>
    <x v="1"/>
    <x v="1"/>
    <x v="6"/>
    <s v="NJ"/>
    <x v="34"/>
    <x v="0"/>
    <x v="0"/>
    <n v="99971.13"/>
    <n v="174949.47750000001"/>
    <n v="129603.77499999999"/>
    <n v="226806.60630000001"/>
    <n v="147245.427"/>
    <n v="257679.49729999999"/>
    <n v="174564.432"/>
    <n v="305487.75599999999"/>
    <n v="205250.64"/>
    <n v="359188.62"/>
    <n v="224870.13500000001"/>
    <n v="393522.73629999999"/>
    <n v="243180.52499999999"/>
    <n v="425565.91879999998"/>
  </r>
  <r>
    <x v="1"/>
    <x v="1"/>
    <x v="6"/>
    <s v="NJ"/>
    <x v="34"/>
    <x v="1"/>
    <x v="1"/>
    <n v="81846.904999999999"/>
    <n v="143232.08379999999"/>
    <n v="107886.14200000001"/>
    <n v="188800.74849999999"/>
    <n v="129903.66899999999"/>
    <n v="227331.42079999999"/>
    <n v="157561.53"/>
    <n v="275732.67749999999"/>
    <n v="187829.2763"/>
    <n v="328701.23340000003"/>
    <n v="207120.51149999999"/>
    <n v="362460.89510000002"/>
    <n v="225385.9895"/>
    <n v="394425.4816"/>
  </r>
  <r>
    <x v="1"/>
    <x v="1"/>
    <x v="6"/>
    <s v="NJ"/>
    <x v="34"/>
    <x v="2"/>
    <x v="2"/>
    <n v="70753.375"/>
    <n v="123818.4063"/>
    <n v="95677.225000000006"/>
    <n v="167435.14379999999"/>
    <n v="121545.45"/>
    <n v="212704.53750000001"/>
    <n v="158625.60000000001"/>
    <n v="277594.8"/>
    <n v="196885.125"/>
    <n v="344548.96879999997"/>
    <n v="221542.72500000001"/>
    <n v="387699.76880000002"/>
    <n v="245837.2"/>
    <n v="430215.1"/>
  </r>
  <r>
    <x v="1"/>
    <x v="1"/>
    <x v="6"/>
    <s v="NJ"/>
    <x v="34"/>
    <x v="3"/>
    <x v="3"/>
    <n v="80293.956250000003"/>
    <n v="128470.33"/>
    <n v="112411.53879999999"/>
    <n v="179858.462"/>
    <n v="144529.1213"/>
    <n v="231246.59400000001"/>
    <n v="192705.495"/>
    <n v="308328.79200000002"/>
    <n v="240881.8688"/>
    <n v="385410.99"/>
    <n v="272999.45130000002"/>
    <n v="436799.12199999997"/>
    <n v="305117.03379999998"/>
    <n v="488187.25400000002"/>
  </r>
  <r>
    <x v="1"/>
    <x v="1"/>
    <x v="6"/>
    <s v="NJ"/>
    <x v="35"/>
    <x v="0"/>
    <x v="0"/>
    <n v="99971.13"/>
    <n v="174949.47750000001"/>
    <n v="129603.77499999999"/>
    <n v="226806.60630000001"/>
    <n v="147245.427"/>
    <n v="257679.49729999999"/>
    <n v="174564.432"/>
    <n v="305487.75599999999"/>
    <n v="205250.64"/>
    <n v="359188.62"/>
    <n v="224870.13500000001"/>
    <n v="393522.73629999999"/>
    <n v="243180.52499999999"/>
    <n v="425565.91879999998"/>
  </r>
  <r>
    <x v="1"/>
    <x v="1"/>
    <x v="6"/>
    <s v="NJ"/>
    <x v="35"/>
    <x v="1"/>
    <x v="1"/>
    <n v="81846.904999999999"/>
    <n v="143232.08379999999"/>
    <n v="107886.14200000001"/>
    <n v="188800.74849999999"/>
    <n v="129903.66899999999"/>
    <n v="227331.42079999999"/>
    <n v="157561.53"/>
    <n v="275732.67749999999"/>
    <n v="187829.2763"/>
    <n v="328701.23340000003"/>
    <n v="207120.51149999999"/>
    <n v="362460.89510000002"/>
    <n v="225385.9895"/>
    <n v="394425.4816"/>
  </r>
  <r>
    <x v="1"/>
    <x v="1"/>
    <x v="6"/>
    <s v="NJ"/>
    <x v="35"/>
    <x v="2"/>
    <x v="2"/>
    <n v="70753.375"/>
    <n v="123818.4063"/>
    <n v="95677.225000000006"/>
    <n v="167435.14379999999"/>
    <n v="121545.45"/>
    <n v="212704.53750000001"/>
    <n v="158625.60000000001"/>
    <n v="277594.8"/>
    <n v="196885.125"/>
    <n v="344548.96879999997"/>
    <n v="221542.72500000001"/>
    <n v="387699.76880000002"/>
    <n v="245837.2"/>
    <n v="430215.1"/>
  </r>
  <r>
    <x v="1"/>
    <x v="1"/>
    <x v="6"/>
    <s v="NJ"/>
    <x v="35"/>
    <x v="3"/>
    <x v="3"/>
    <n v="80293.956250000003"/>
    <n v="128470.33"/>
    <n v="112411.53879999999"/>
    <n v="179858.462"/>
    <n v="144529.1213"/>
    <n v="231246.59400000001"/>
    <n v="192705.495"/>
    <n v="308328.79200000002"/>
    <n v="240881.8688"/>
    <n v="385410.99"/>
    <n v="272999.45130000002"/>
    <n v="436799.12199999997"/>
    <n v="305117.03379999998"/>
    <n v="488187.25400000002"/>
  </r>
  <r>
    <x v="1"/>
    <x v="1"/>
    <x v="6"/>
    <s v="NJ"/>
    <x v="36"/>
    <x v="0"/>
    <x v="0"/>
    <n v="95951.861999999994"/>
    <n v="167915.7585"/>
    <n v="124351.24099999999"/>
    <n v="217614.67180000001"/>
    <n v="141340.73579999999"/>
    <n v="247346.28769999999"/>
    <n v="167431.06080000001"/>
    <n v="293004.35639999999"/>
    <n v="196824.03599999999"/>
    <n v="344442.06300000002"/>
    <n v="215615.845"/>
    <n v="377327.72879999998"/>
    <n v="233130.96900000001"/>
    <n v="407979.19579999999"/>
  </r>
  <r>
    <x v="1"/>
    <x v="1"/>
    <x v="6"/>
    <s v="NJ"/>
    <x v="36"/>
    <x v="1"/>
    <x v="1"/>
    <n v="78796.406499999997"/>
    <n v="137893.7114"/>
    <n v="103782.7984"/>
    <n v="181619.8971"/>
    <n v="124846.0641"/>
    <n v="218480.6122"/>
    <n v="151219.443"/>
    <n v="264634.02529999998"/>
    <n v="180184.25399999999"/>
    <n v="315322.44449999998"/>
    <n v="198634.2084"/>
    <n v="347609.86469999998"/>
    <n v="216083.7415"/>
    <n v="378146.54759999999"/>
  </r>
  <r>
    <x v="1"/>
    <x v="1"/>
    <x v="6"/>
    <s v="NJ"/>
    <x v="36"/>
    <x v="2"/>
    <x v="2"/>
    <n v="69080"/>
    <n v="120890"/>
    <n v="93442.58"/>
    <n v="163524.51500000001"/>
    <n v="118719.315"/>
    <n v="207758.80129999999"/>
    <n v="154967.34"/>
    <n v="271192.84499999997"/>
    <n v="192357"/>
    <n v="336624.75"/>
    <n v="216461.85"/>
    <n v="378808.23749999999"/>
    <n v="240215.19500000001"/>
    <n v="420376.59129999997"/>
  </r>
  <r>
    <x v="1"/>
    <x v="1"/>
    <x v="6"/>
    <s v="NJ"/>
    <x v="36"/>
    <x v="3"/>
    <x v="3"/>
    <n v="78274.138250000004"/>
    <n v="125238.62119999999"/>
    <n v="109583.7936"/>
    <n v="175334.06969999999"/>
    <n v="140893.44889999999"/>
    <n v="225429.51819999999"/>
    <n v="187857.93179999999"/>
    <n v="300572.69089999999"/>
    <n v="234822.4148"/>
    <n v="375715.86359999998"/>
    <n v="266132.07010000001"/>
    <n v="425811.31209999998"/>
    <n v="297441.7254"/>
    <n v="475906.76059999998"/>
  </r>
  <r>
    <x v="1"/>
    <x v="1"/>
    <x v="6"/>
    <s v="NJ"/>
    <x v="37"/>
    <x v="0"/>
    <x v="0"/>
    <n v="93548.807000000001"/>
    <n v="163710.4123"/>
    <n v="121207.5585"/>
    <n v="212113.2274"/>
    <n v="137811.60630000001"/>
    <n v="241170.31099999999"/>
    <n v="163157.12880000001"/>
    <n v="285524.9754"/>
    <n v="191772.24600000001"/>
    <n v="335601.43050000002"/>
    <n v="210066.1525"/>
    <n v="367615.76689999999"/>
    <n v="227101.1765"/>
    <n v="397427.0589"/>
  </r>
  <r>
    <x v="1"/>
    <x v="1"/>
    <x v="6"/>
    <s v="NJ"/>
    <x v="37"/>
    <x v="1"/>
    <x v="1"/>
    <n v="76991.342749999996"/>
    <n v="134734.8498"/>
    <n v="101347.78969999999"/>
    <n v="177358.63200000001"/>
    <n v="121835.1164"/>
    <n v="213211.45360000001"/>
    <n v="147427.03049999999"/>
    <n v="257997.3034"/>
    <n v="175606.1078"/>
    <n v="307310.68859999999"/>
    <n v="193547.93590000001"/>
    <n v="338708.88780000003"/>
    <n v="210503.24679999999"/>
    <n v="368380.68180000002"/>
  </r>
  <r>
    <x v="1"/>
    <x v="1"/>
    <x v="6"/>
    <s v="NJ"/>
    <x v="37"/>
    <x v="2"/>
    <x v="2"/>
    <n v="66852.0625"/>
    <n v="116991.1094"/>
    <n v="90539.627500000002"/>
    <n v="158444.3481"/>
    <n v="115080.9075"/>
    <n v="201391.58809999999"/>
    <n v="150335.97"/>
    <n v="263087.94750000001"/>
    <n v="186657.1875"/>
    <n v="326650.07809999998"/>
    <n v="210104.0625"/>
    <n v="367682.10940000002"/>
    <n v="233222.67249999999"/>
    <n v="408139.67690000002"/>
  </r>
  <r>
    <x v="1"/>
    <x v="1"/>
    <x v="6"/>
    <s v="NJ"/>
    <x v="37"/>
    <x v="3"/>
    <x v="3"/>
    <n v="75275.389750000002"/>
    <n v="120440.62360000001"/>
    <n v="105385.5457"/>
    <n v="168616.87299999999"/>
    <n v="135495.7016"/>
    <n v="216793.1225"/>
    <n v="180660.93539999999"/>
    <n v="289057.49660000001"/>
    <n v="225826.16930000001"/>
    <n v="361321.87079999998"/>
    <n v="255936.32519999999"/>
    <n v="409498.1202"/>
    <n v="286046.48109999998"/>
    <n v="457674.36969999998"/>
  </r>
  <r>
    <x v="1"/>
    <x v="1"/>
    <x v="7"/>
    <s v="NY"/>
    <x v="38"/>
    <x v="0"/>
    <x v="0"/>
    <n v="84383.197"/>
    <n v="147670.59479999999"/>
    <n v="109354.14350000001"/>
    <n v="191369.75109999999"/>
    <n v="124301.2473"/>
    <n v="217527.18280000001"/>
    <n v="147232.2648"/>
    <n v="257656.46340000001"/>
    <n v="173075.166"/>
    <n v="302881.5405"/>
    <n v="189597.2175"/>
    <n v="331795.13059999997"/>
    <n v="204994.3915"/>
    <n v="358740.1851"/>
  </r>
  <r>
    <x v="1"/>
    <x v="1"/>
    <x v="7"/>
    <s v="NY"/>
    <x v="38"/>
    <x v="1"/>
    <x v="1"/>
    <n v="69321.302750000003"/>
    <n v="121312.2798"/>
    <n v="91294.526230000003"/>
    <n v="159765.4209"/>
    <n v="109811.00840000001"/>
    <n v="192169.26459999999"/>
    <n v="132986.53049999999"/>
    <n v="232726.4284"/>
    <n v="158450.109"/>
    <n v="277287.69079999998"/>
    <n v="174668.71340000001"/>
    <n v="305670.24849999999"/>
    <n v="190005.84729999999"/>
    <n v="332510.23269999999"/>
  </r>
  <r>
    <x v="1"/>
    <x v="1"/>
    <x v="7"/>
    <s v="NY"/>
    <x v="38"/>
    <x v="2"/>
    <x v="2"/>
    <n v="60058.0625"/>
    <n v="105101.6094"/>
    <n v="81298.227499999994"/>
    <n v="142271.89809999999"/>
    <n v="103316.5575"/>
    <n v="180803.97560000001"/>
    <n v="134924.97"/>
    <n v="236118.69750000001"/>
    <n v="167505.1875"/>
    <n v="293134.07809999998"/>
    <n v="188525.96249999999"/>
    <n v="329920.43440000003"/>
    <n v="209247.52249999999"/>
    <n v="366183.16440000001"/>
  </r>
  <r>
    <x v="1"/>
    <x v="1"/>
    <x v="7"/>
    <s v="NY"/>
    <x v="38"/>
    <x v="3"/>
    <x v="3"/>
    <n v="67797.107250000001"/>
    <n v="108475.3716"/>
    <n v="94915.950150000004"/>
    <n v="151865.5202"/>
    <n v="122034.7931"/>
    <n v="195255.66889999999"/>
    <n v="162713.05739999999"/>
    <n v="260340.89180000001"/>
    <n v="203391.32180000001"/>
    <n v="325426.11479999998"/>
    <n v="230510.16469999999"/>
    <n v="368816.2634"/>
    <n v="257629.00760000001"/>
    <n v="412206.41210000002"/>
  </r>
  <r>
    <x v="1"/>
    <x v="1"/>
    <x v="7"/>
    <s v="NY"/>
    <x v="39"/>
    <x v="0"/>
    <x v="0"/>
    <n v="80714.820999999996"/>
    <n v="141250.9368"/>
    <n v="104579.8355"/>
    <n v="183014.7121"/>
    <n v="118904.9139"/>
    <n v="208083.5993"/>
    <n v="140775.68640000001"/>
    <n v="246357.45120000001"/>
    <n v="165466.18799999999"/>
    <n v="289565.82900000003"/>
    <n v="181251.0675"/>
    <n v="317189.36810000002"/>
    <n v="195950.14449999999"/>
    <n v="342912.75290000002"/>
  </r>
  <r>
    <x v="1"/>
    <x v="1"/>
    <x v="7"/>
    <s v="NY"/>
    <x v="39"/>
    <x v="1"/>
    <x v="1"/>
    <n v="66424.441999999995"/>
    <n v="116242.7735"/>
    <n v="87439.53155"/>
    <n v="153019.1802"/>
    <n v="105117.4728"/>
    <n v="183955.57740000001"/>
    <n v="127201.614"/>
    <n v="222602.82449999999"/>
    <n v="151516.38639999999"/>
    <n v="265153.67619999999"/>
    <n v="166997.98449999999"/>
    <n v="292246.47279999999"/>
    <n v="181628.6998"/>
    <n v="317850.22460000002"/>
  </r>
  <r>
    <x v="1"/>
    <x v="1"/>
    <x v="7"/>
    <s v="NY"/>
    <x v="39"/>
    <x v="2"/>
    <x v="2"/>
    <n v="58011.75"/>
    <n v="101520.5625"/>
    <n v="78541.47"/>
    <n v="137447.57250000001"/>
    <n v="99819.134999999995"/>
    <n v="174683.48629999999"/>
    <n v="130371.66"/>
    <n v="228150.405"/>
    <n v="161858.25"/>
    <n v="283251.9375"/>
    <n v="182177.1"/>
    <n v="318809.92499999999"/>
    <n v="202208.35500000001"/>
    <n v="353864.6213"/>
  </r>
  <r>
    <x v="1"/>
    <x v="1"/>
    <x v="7"/>
    <s v="NY"/>
    <x v="39"/>
    <x v="3"/>
    <x v="3"/>
    <n v="65430.32675"/>
    <n v="104688.52280000001"/>
    <n v="91602.457450000002"/>
    <n v="146563.9319"/>
    <n v="117774.5882"/>
    <n v="188439.34099999999"/>
    <n v="157032.78419999999"/>
    <n v="251252.4547"/>
    <n v="196290.9803"/>
    <n v="314065.56839999999"/>
    <n v="222463.111"/>
    <n v="355940.97749999998"/>
    <n v="248635.24170000001"/>
    <n v="397816.38660000003"/>
  </r>
  <r>
    <x v="1"/>
    <x v="1"/>
    <x v="7"/>
    <s v="NY"/>
    <x v="40"/>
    <x v="0"/>
    <x v="0"/>
    <n v="90975.635999999999"/>
    <n v="159207.36300000001"/>
    <n v="117907.118"/>
    <n v="206337.4565"/>
    <n v="134008.77239999999"/>
    <n v="234515.3517"/>
    <n v="158761.3824"/>
    <n v="277832.4192"/>
    <n v="186637.008"/>
    <n v="326614.76400000002"/>
    <n v="204458.83"/>
    <n v="357802.95250000001"/>
    <n v="221072.56200000001"/>
    <n v="386876.98349999997"/>
  </r>
  <r>
    <x v="1"/>
    <x v="1"/>
    <x v="7"/>
    <s v="NY"/>
    <x v="40"/>
    <x v="1"/>
    <x v="1"/>
    <n v="74681.572"/>
    <n v="130692.751"/>
    <n v="98372.829800000007"/>
    <n v="172152.4522"/>
    <n v="118351.8648"/>
    <n v="207115.7634"/>
    <n v="143377.82399999999"/>
    <n v="250911.19200000001"/>
    <n v="170850.6195"/>
    <n v="298988.58409999998"/>
    <n v="188351.4762"/>
    <n v="329615.0834"/>
    <n v="204905.671"/>
    <n v="358584.92430000001"/>
  </r>
  <r>
    <x v="1"/>
    <x v="1"/>
    <x v="7"/>
    <s v="NY"/>
    <x v="40"/>
    <x v="2"/>
    <x v="2"/>
    <n v="64523.625"/>
    <n v="112916.3438"/>
    <n v="87333.854999999996"/>
    <n v="152834.2463"/>
    <n v="110982.69"/>
    <n v="194219.70749999999"/>
    <n v="144926.64000000001"/>
    <n v="253621.62"/>
    <n v="179917.875"/>
    <n v="314856.28129999997"/>
    <n v="202491.67499999999"/>
    <n v="354360.4313"/>
    <n v="224743.02"/>
    <n v="393300.28499999997"/>
  </r>
  <r>
    <x v="1"/>
    <x v="1"/>
    <x v="7"/>
    <s v="NY"/>
    <x v="40"/>
    <x v="3"/>
    <x v="3"/>
    <n v="72877.630749999997"/>
    <n v="116604.2092"/>
    <n v="102028.68309999999"/>
    <n v="163245.89290000001"/>
    <n v="131179.73540000001"/>
    <n v="209887.5766"/>
    <n v="174906.3138"/>
    <n v="279850.10210000002"/>
    <n v="218632.89230000001"/>
    <n v="349812.62760000001"/>
    <n v="247783.94459999999"/>
    <n v="396454.3113"/>
    <n v="276934.99690000003"/>
    <n v="443095.995"/>
  </r>
  <r>
    <x v="1"/>
    <x v="1"/>
    <x v="7"/>
    <s v="NY"/>
    <x v="41"/>
    <x v="0"/>
    <x v="0"/>
    <n v="78099.120999999999"/>
    <n v="136673.46179999999"/>
    <n v="101240.2055"/>
    <n v="177170.3596"/>
    <n v="115033.6539"/>
    <n v="201308.89430000001"/>
    <n v="136349.48639999999"/>
    <n v="238611.6012"/>
    <n v="160310.08799999999"/>
    <n v="280542.65399999998"/>
    <n v="175629.33749999999"/>
    <n v="307351.3406"/>
    <n v="189921.82449999999"/>
    <n v="332363.19290000002"/>
  </r>
  <r>
    <x v="1"/>
    <x v="1"/>
    <x v="7"/>
    <s v="NY"/>
    <x v="41"/>
    <x v="1"/>
    <x v="1"/>
    <n v="63988.494500000001"/>
    <n v="111979.8654"/>
    <n v="84329.583799999993"/>
    <n v="147576.77170000001"/>
    <n v="101516.1453"/>
    <n v="177653.2543"/>
    <n v="123088.209"/>
    <n v="215404.3658"/>
    <n v="146716.5626"/>
    <n v="256753.9846"/>
    <n v="161773.978"/>
    <n v="283104.46139999997"/>
    <n v="176026.85380000001"/>
    <n v="308046.99410000001"/>
  </r>
  <r>
    <x v="1"/>
    <x v="1"/>
    <x v="7"/>
    <s v="NY"/>
    <x v="41"/>
    <x v="2"/>
    <x v="2"/>
    <n v="55078.5"/>
    <n v="96387.375"/>
    <n v="74515.98"/>
    <n v="130402.965"/>
    <n v="94678.74"/>
    <n v="165687.79500000001"/>
    <n v="123600.24"/>
    <n v="216300.42"/>
    <n v="153427.5"/>
    <n v="268498.125"/>
    <n v="172660.5"/>
    <n v="302155.875"/>
    <n v="191614.62"/>
    <n v="335325.58500000002"/>
  </r>
  <r>
    <x v="1"/>
    <x v="1"/>
    <x v="7"/>
    <s v="NY"/>
    <x v="41"/>
    <x v="3"/>
    <x v="3"/>
    <n v="62354.131999999998"/>
    <n v="99766.611199999999"/>
    <n v="87295.784799999994"/>
    <n v="139673.25570000001"/>
    <n v="112237.4376"/>
    <n v="179579.9002"/>
    <n v="149649.91680000001"/>
    <n v="239439.86689999999"/>
    <n v="187062.39600000001"/>
    <n v="299299.83360000001"/>
    <n v="212004.04879999999"/>
    <n v="339206.47810000001"/>
    <n v="236945.7016"/>
    <n v="379113.1226"/>
  </r>
  <r>
    <x v="1"/>
    <x v="1"/>
    <x v="7"/>
    <s v="NY"/>
    <x v="42"/>
    <x v="0"/>
    <x v="0"/>
    <n v="80544.705000000002"/>
    <n v="140953.23379999999"/>
    <n v="104423.0775"/>
    <n v="182740.38560000001"/>
    <n v="118631.2095"/>
    <n v="207604.61660000001"/>
    <n v="140653.872"/>
    <n v="246144.27600000001"/>
    <n v="165382.74"/>
    <n v="289419.79499999998"/>
    <n v="181193.4375"/>
    <n v="317088.51559999998"/>
    <n v="195951.32250000001"/>
    <n v="342914.81439999997"/>
  </r>
  <r>
    <x v="1"/>
    <x v="1"/>
    <x v="7"/>
    <s v="NY"/>
    <x v="42"/>
    <x v="1"/>
    <x v="1"/>
    <n v="65919.735000000001"/>
    <n v="115359.53630000001"/>
    <n v="86899.580249999999"/>
    <n v="152074.2654"/>
    <n v="104645.16899999999"/>
    <n v="183129.04579999999"/>
    <n v="126944.82"/>
    <n v="222153.435"/>
    <n v="151339.04440000001"/>
    <n v="264843.32770000002"/>
    <n v="166887.79730000001"/>
    <n v="292053.64520000003"/>
    <n v="181611.6188"/>
    <n v="317820.33279999997"/>
  </r>
  <r>
    <x v="1"/>
    <x v="1"/>
    <x v="7"/>
    <s v="NY"/>
    <x v="42"/>
    <x v="2"/>
    <x v="2"/>
    <n v="56751.875"/>
    <n v="99315.78125"/>
    <n v="76750.625"/>
    <n v="134313.5938"/>
    <n v="97504.875"/>
    <n v="170633.5313"/>
    <n v="127258.5"/>
    <n v="222702.375"/>
    <n v="157955.625"/>
    <n v="276422.34379999997"/>
    <n v="177741.375"/>
    <n v="311047.40629999997"/>
    <n v="197236.625"/>
    <n v="345164.09379999997"/>
  </r>
  <r>
    <x v="1"/>
    <x v="1"/>
    <x v="7"/>
    <s v="NY"/>
    <x v="42"/>
    <x v="3"/>
    <x v="3"/>
    <n v="64373.95"/>
    <n v="102998.32"/>
    <n v="90123.53"/>
    <n v="144197.64799999999"/>
    <n v="115873.11"/>
    <n v="185396.976"/>
    <n v="154497.48000000001"/>
    <n v="247195.96799999999"/>
    <n v="193121.85"/>
    <n v="308994.96000000002"/>
    <n v="218871.43"/>
    <n v="350194.288"/>
    <n v="244621.01"/>
    <n v="391393.61599999998"/>
  </r>
  <r>
    <x v="1"/>
    <x v="1"/>
    <x v="7"/>
    <s v="NY"/>
    <x v="43"/>
    <x v="0"/>
    <x v="0"/>
    <n v="107828.89"/>
    <n v="188700.5575"/>
    <n v="139787.375"/>
    <n v="244627.9063"/>
    <n v="158820.15599999999"/>
    <n v="277935.27299999999"/>
    <n v="188276.196"/>
    <n v="329483.34299999999"/>
    <n v="221369.67"/>
    <n v="387396.92249999999"/>
    <n v="242528.20499999999"/>
    <n v="424424.35879999999"/>
    <n v="262273.15000000002"/>
    <n v="458978.01250000001"/>
  </r>
  <r>
    <x v="1"/>
    <x v="1"/>
    <x v="7"/>
    <s v="NY"/>
    <x v="43"/>
    <x v="1"/>
    <x v="1"/>
    <n v="88298.971250000002"/>
    <n v="154523.1997"/>
    <n v="116384.4316"/>
    <n v="203672.75529999999"/>
    <n v="140127.1133"/>
    <n v="245222.44820000001"/>
    <n v="169945.32750000001"/>
    <n v="297404.32309999998"/>
    <n v="202585.36309999999"/>
    <n v="354524.38549999997"/>
    <n v="223387.73079999999"/>
    <n v="390928.52879999997"/>
    <n v="243082.46599999999"/>
    <n v="425394.31550000003"/>
  </r>
  <r>
    <x v="1"/>
    <x v="1"/>
    <x v="7"/>
    <s v="NY"/>
    <x v="43"/>
    <x v="2"/>
    <x v="2"/>
    <n v="76892.3125"/>
    <n v="134561.54689999999"/>
    <n v="103947.4975"/>
    <n v="181908.12059999999"/>
    <n v="132037.7175"/>
    <n v="231066.0056"/>
    <n v="172285.53"/>
    <n v="301499.67749999999"/>
    <n v="213825.9375"/>
    <n v="374195.39059999998"/>
    <n v="240589.3125"/>
    <n v="421031.29690000002"/>
    <n v="266954.70250000001"/>
    <n v="467170.72940000001"/>
  </r>
  <r>
    <x v="1"/>
    <x v="1"/>
    <x v="7"/>
    <s v="NY"/>
    <x v="43"/>
    <x v="3"/>
    <x v="3"/>
    <n v="87394.297749999998"/>
    <n v="139830.87640000001"/>
    <n v="122352.0169"/>
    <n v="195763.22700000001"/>
    <n v="157309.736"/>
    <n v="251695.57750000001"/>
    <n v="209746.31460000001"/>
    <n v="335594.10340000002"/>
    <n v="262182.8933"/>
    <n v="419492.62920000002"/>
    <n v="297140.61239999998"/>
    <n v="475424.97979999997"/>
    <n v="332098.33149999997"/>
    <n v="531357.33030000003"/>
  </r>
  <r>
    <x v="1"/>
    <x v="1"/>
    <x v="7"/>
    <s v="NY"/>
    <x v="44"/>
    <x v="0"/>
    <x v="0"/>
    <n v="116069.41099999999"/>
    <n v="203121.4693"/>
    <n v="150323.68049999999"/>
    <n v="263066.44089999999"/>
    <n v="171010.7199"/>
    <n v="299268.7598"/>
    <n v="202262.04240000001"/>
    <n v="353958.57419999997"/>
    <n v="237676.45800000001"/>
    <n v="415933.8015"/>
    <n v="260315.9425"/>
    <n v="455552.89939999999"/>
    <n v="281363.12449999998"/>
    <n v="492385.46789999999"/>
  </r>
  <r>
    <x v="1"/>
    <x v="1"/>
    <x v="7"/>
    <s v="NY"/>
    <x v="44"/>
    <x v="1"/>
    <x v="1"/>
    <n v="95886.628249999994"/>
    <n v="167801.59940000001"/>
    <n v="126097.61169999999"/>
    <n v="220670.8204"/>
    <n v="151413.24110000001"/>
    <n v="264973.17180000001"/>
    <n v="182906.91149999999"/>
    <n v="320087.09509999998"/>
    <n v="217740.46950000001"/>
    <n v="381045.82160000002"/>
    <n v="239902.87119999999"/>
    <n v="419830.0246"/>
    <n v="260817.37479999999"/>
    <n v="456430.40580000001"/>
  </r>
  <r>
    <x v="1"/>
    <x v="1"/>
    <x v="7"/>
    <s v="NY"/>
    <x v="44"/>
    <x v="2"/>
    <x v="2"/>
    <n v="83837.0625"/>
    <n v="146714.85939999999"/>
    <n v="113643.1275"/>
    <n v="198875.4731"/>
    <n v="144491.7825"/>
    <n v="252860.6194"/>
    <n v="188863.47"/>
    <n v="330511.07250000001"/>
    <n v="234537.1875"/>
    <n v="410440.07809999998"/>
    <n v="264049.3125"/>
    <n v="462086.29690000002"/>
    <n v="293160.54749999999"/>
    <n v="513030.95809999999"/>
  </r>
  <r>
    <x v="1"/>
    <x v="1"/>
    <x v="7"/>
    <s v="NY"/>
    <x v="44"/>
    <x v="3"/>
    <x v="3"/>
    <n v="93971.096000000005"/>
    <n v="150353.7536"/>
    <n v="131559.5344"/>
    <n v="210495.255"/>
    <n v="169147.97279999999"/>
    <n v="270636.75650000002"/>
    <n v="225530.63039999999"/>
    <n v="360849.0086"/>
    <n v="281913.288"/>
    <n v="451061.26079999999"/>
    <n v="319501.72639999999"/>
    <n v="511202.7622"/>
    <n v="357090.16480000003"/>
    <n v="571344.26370000001"/>
  </r>
  <r>
    <x v="1"/>
    <x v="1"/>
    <x v="7"/>
    <s v="NY"/>
    <x v="45"/>
    <x v="0"/>
    <x v="0"/>
    <n v="112230.91899999999"/>
    <n v="196404.10829999999"/>
    <n v="145392.6145"/>
    <n v="254437.0754"/>
    <n v="165340.68210000001"/>
    <n v="289346.1937"/>
    <n v="195683.6496"/>
    <n v="342446.38679999998"/>
    <n v="229984.03200000001"/>
    <n v="402472.05599999998"/>
    <n v="251912.16250000001"/>
    <n v="440846.2844"/>
    <n v="272320.05550000002"/>
    <n v="476560.09710000001"/>
  </r>
  <r>
    <x v="1"/>
    <x v="1"/>
    <x v="7"/>
    <s v="NY"/>
    <x v="45"/>
    <x v="1"/>
    <x v="1"/>
    <n v="92485.060500000007"/>
    <n v="161848.8559"/>
    <n v="121702.6657"/>
    <n v="212979.66500000001"/>
    <n v="146247.40169999999"/>
    <n v="255932.95300000001"/>
    <n v="176865.201"/>
    <n v="309514.1018"/>
    <n v="210629.40489999999"/>
    <n v="368601.45850000001"/>
    <n v="232121.95509999999"/>
    <n v="406213.42129999999"/>
    <n v="252423.14629999999"/>
    <n v="441740.50589999999"/>
  </r>
  <r>
    <x v="1"/>
    <x v="1"/>
    <x v="7"/>
    <s v="NY"/>
    <x v="45"/>
    <x v="2"/>
    <x v="2"/>
    <n v="80762.75"/>
    <n v="141334.8125"/>
    <n v="109393.13"/>
    <n v="191437.97750000001"/>
    <n v="139050.99"/>
    <n v="243339.23250000001"/>
    <n v="181664.04"/>
    <n v="317912.07"/>
    <n v="225560.25"/>
    <n v="394730.4375"/>
    <n v="253900.95"/>
    <n v="444326.66249999998"/>
    <n v="281846.57"/>
    <n v="493231.4975"/>
  </r>
  <r>
    <x v="1"/>
    <x v="1"/>
    <x v="7"/>
    <s v="NY"/>
    <x v="45"/>
    <x v="3"/>
    <x v="3"/>
    <n v="90879.411999999997"/>
    <n v="145407.05919999999"/>
    <n v="127231.1768"/>
    <n v="203569.8829"/>
    <n v="163582.94159999999"/>
    <n v="261732.7066"/>
    <n v="218110.5888"/>
    <n v="348976.94209999999"/>
    <n v="272638.23599999998"/>
    <n v="436221.1776"/>
    <n v="308990.00079999998"/>
    <n v="494384.0013"/>
    <n v="345341.76559999998"/>
    <n v="552546.82499999995"/>
  </r>
  <r>
    <x v="1"/>
    <x v="1"/>
    <x v="7"/>
    <s v="NY"/>
    <x v="46"/>
    <x v="0"/>
    <x v="0"/>
    <n v="99354.403999999995"/>
    <n v="173870.20699999999"/>
    <n v="128725.702"/>
    <n v="225269.9785"/>
    <n v="146365.56359999999"/>
    <n v="256139.73629999999"/>
    <n v="173271.7536"/>
    <n v="303225.56880000001"/>
    <n v="203657.11199999999"/>
    <n v="356399.946"/>
    <n v="223082.67"/>
    <n v="390394.67249999999"/>
    <n v="241169.318"/>
    <n v="422046.30650000001"/>
  </r>
  <r>
    <x v="1"/>
    <x v="1"/>
    <x v="7"/>
    <s v="NY"/>
    <x v="46"/>
    <x v="1"/>
    <x v="1"/>
    <n v="81791.982999999993"/>
    <n v="143135.97029999999"/>
    <n v="107659.4197"/>
    <n v="188403.98449999999"/>
    <n v="129411.6822"/>
    <n v="226470.44390000001"/>
    <n v="156575.58600000001"/>
    <n v="274007.27549999999"/>
    <n v="186495.348"/>
    <n v="326366.859"/>
    <n v="205544.45680000001"/>
    <n v="359702.79940000002"/>
    <n v="223544.329"/>
    <n v="391202.57579999999"/>
  </r>
  <r>
    <x v="1"/>
    <x v="1"/>
    <x v="7"/>
    <s v="NY"/>
    <x v="46"/>
    <x v="2"/>
    <x v="2"/>
    <n v="71781.375"/>
    <n v="125617.4063"/>
    <n v="97170.464999999997"/>
    <n v="170048.3138"/>
    <n v="123488.82"/>
    <n v="216105.435"/>
    <n v="161271.72"/>
    <n v="282225.51"/>
    <n v="200215.125"/>
    <n v="350376.46879999997"/>
    <n v="225342.22500000001"/>
    <n v="394348.89380000002"/>
    <n v="250112.01"/>
    <n v="437696.01750000002"/>
  </r>
  <r>
    <x v="1"/>
    <x v="1"/>
    <x v="7"/>
    <s v="NY"/>
    <x v="46"/>
    <x v="3"/>
    <x v="3"/>
    <n v="81018.859750000003"/>
    <n v="129630.1756"/>
    <n v="113426.4037"/>
    <n v="181482.2458"/>
    <n v="145833.94760000001"/>
    <n v="233334.3161"/>
    <n v="194445.2634"/>
    <n v="311112.42139999999"/>
    <n v="243056.57930000001"/>
    <n v="388890.52679999999"/>
    <n v="275464.12319999997"/>
    <n v="440742.59700000001"/>
    <n v="307871.66710000002"/>
    <n v="492594.66729999997"/>
  </r>
  <r>
    <x v="1"/>
    <x v="1"/>
    <x v="7"/>
    <s v="NY"/>
    <x v="47"/>
    <x v="0"/>
    <x v="0"/>
    <n v="81108.241999999998"/>
    <n v="141939.4235"/>
    <n v="105097.251"/>
    <n v="183920.1893"/>
    <n v="119481.69779999999"/>
    <n v="209092.9712"/>
    <n v="141482.93280000001"/>
    <n v="247595.1324"/>
    <n v="166304.67600000001"/>
    <n v="291033.18300000002"/>
    <n v="182173.61499999999"/>
    <n v="318803.82630000002"/>
    <n v="196955.15900000001"/>
    <n v="344671.52830000001"/>
  </r>
  <r>
    <x v="1"/>
    <x v="1"/>
    <x v="7"/>
    <s v="NY"/>
    <x v="47"/>
    <x v="1"/>
    <x v="1"/>
    <n v="66704.256500000003"/>
    <n v="116732.4489"/>
    <n v="87822.868350000004"/>
    <n v="153690.0196"/>
    <n v="105599.61810000001"/>
    <n v="184799.33170000001"/>
    <n v="127822.98299999999"/>
    <n v="223690.22029999999"/>
    <n v="152272.0215"/>
    <n v="266476.03759999998"/>
    <n v="167841.1054"/>
    <n v="293721.93449999997"/>
    <n v="182558.0705"/>
    <n v="319476.62339999998"/>
  </r>
  <r>
    <x v="1"/>
    <x v="1"/>
    <x v="7"/>
    <s v="NY"/>
    <x v="47"/>
    <x v="2"/>
    <x v="2"/>
    <n v="57779.875"/>
    <n v="101114.7813"/>
    <n v="78243.865000000005"/>
    <n v="136926.76379999999"/>
    <n v="99448.244999999995"/>
    <n v="174034.42879999999"/>
    <n v="129904.62"/>
    <n v="227333.08499999999"/>
    <n v="161285.625"/>
    <n v="282249.84379999997"/>
    <n v="181540.875"/>
    <n v="317696.53129999997"/>
    <n v="201511.435"/>
    <n v="352645.01130000001"/>
  </r>
  <r>
    <x v="1"/>
    <x v="1"/>
    <x v="7"/>
    <s v="NY"/>
    <x v="47"/>
    <x v="3"/>
    <x v="3"/>
    <n v="65098.853499999997"/>
    <n v="104158.16559999999"/>
    <n v="91138.394899999999"/>
    <n v="145821.43179999999"/>
    <n v="117177.9363"/>
    <n v="187484.69810000001"/>
    <n v="156237.24840000001"/>
    <n v="249979.5974"/>
    <n v="195296.56049999999"/>
    <n v="312474.49680000002"/>
    <n v="221336.10190000001"/>
    <n v="354137.76299999998"/>
    <n v="247375.6433"/>
    <n v="395801.02929999999"/>
  </r>
  <r>
    <x v="1"/>
    <x v="1"/>
    <x v="7"/>
    <s v="NY"/>
    <x v="48"/>
    <x v="0"/>
    <x v="0"/>
    <n v="98737.678"/>
    <n v="172790.93650000001"/>
    <n v="127847.629"/>
    <n v="223733.35079999999"/>
    <n v="145485.70019999999"/>
    <n v="254599.9754"/>
    <n v="171979.07519999999"/>
    <n v="300963.38160000002"/>
    <n v="202063.584"/>
    <n v="353611.272"/>
    <n v="221295.20499999999"/>
    <n v="387266.60879999999"/>
    <n v="239158.111"/>
    <n v="418526.69429999997"/>
  </r>
  <r>
    <x v="1"/>
    <x v="1"/>
    <x v="7"/>
    <s v="NY"/>
    <x v="48"/>
    <x v="1"/>
    <x v="1"/>
    <n v="81737.061000000002"/>
    <n v="143039.85680000001"/>
    <n v="107432.6974"/>
    <n v="188007.2205"/>
    <n v="128919.6954"/>
    <n v="225609.467"/>
    <n v="155589.64199999999"/>
    <n v="272281.87349999999"/>
    <n v="185161.4198"/>
    <n v="324032.48460000003"/>
    <n v="203968.40210000001"/>
    <n v="356944.70370000001"/>
    <n v="221702.6685"/>
    <n v="387979.66989999998"/>
  </r>
  <r>
    <x v="1"/>
    <x v="1"/>
    <x v="7"/>
    <s v="NY"/>
    <x v="48"/>
    <x v="2"/>
    <x v="2"/>
    <n v="71186.25"/>
    <n v="124575.9375"/>
    <n v="96580.47"/>
    <n v="169015.82250000001"/>
    <n v="122835.96"/>
    <n v="214962.93"/>
    <n v="160648.56"/>
    <n v="281134.98"/>
    <n v="199536.75"/>
    <n v="349189.3125"/>
    <n v="224688.15"/>
    <n v="393204.26250000001"/>
    <n v="249508.38"/>
    <n v="436639.66499999998"/>
  </r>
  <r>
    <x v="1"/>
    <x v="1"/>
    <x v="7"/>
    <s v="NY"/>
    <x v="48"/>
    <x v="3"/>
    <x v="3"/>
    <n v="79423.450500000006"/>
    <n v="127077.5208"/>
    <n v="111192.83070000001"/>
    <n v="177908.52910000001"/>
    <n v="142962.21090000001"/>
    <n v="228739.5374"/>
    <n v="190616.2812"/>
    <n v="304986.04989999998"/>
    <n v="238270.35149999999"/>
    <n v="381232.5624"/>
    <n v="270039.7317"/>
    <n v="432063.57069999998"/>
    <n v="301809.11190000002"/>
    <n v="482894.57900000003"/>
  </r>
  <r>
    <x v="1"/>
    <x v="1"/>
    <x v="7"/>
    <s v="NY"/>
    <x v="49"/>
    <x v="0"/>
    <x v="0"/>
    <n v="84819.146999999997"/>
    <n v="148433.5073"/>
    <n v="109910.7485"/>
    <n v="192343.80989999999"/>
    <n v="124946.45729999999"/>
    <n v="218656.3003"/>
    <n v="147969.96479999999"/>
    <n v="258947.43840000001"/>
    <n v="173934.516"/>
    <n v="304385.40299999999"/>
    <n v="190534.17249999999"/>
    <n v="333434.80190000002"/>
    <n v="205999.1115"/>
    <n v="360498.44510000001"/>
  </r>
  <r>
    <x v="1"/>
    <x v="1"/>
    <x v="7"/>
    <s v="NY"/>
    <x v="49"/>
    <x v="1"/>
    <x v="1"/>
    <n v="69727.293999999994"/>
    <n v="122022.7645"/>
    <n v="91812.850850000003"/>
    <n v="160672.489"/>
    <n v="110411.22960000001"/>
    <n v="193219.65179999999"/>
    <n v="133672.098"/>
    <n v="233926.1715"/>
    <n v="159250.0796"/>
    <n v="278687.63929999998"/>
    <n v="175539.3812"/>
    <n v="307193.91700000002"/>
    <n v="190939.4883"/>
    <n v="334144.10440000001"/>
  </r>
  <r>
    <x v="1"/>
    <x v="1"/>
    <x v="7"/>
    <s v="NY"/>
    <x v="49"/>
    <x v="2"/>
    <x v="2"/>
    <n v="60894.75"/>
    <n v="106565.8125"/>
    <n v="82415.55"/>
    <n v="144227.21249999999"/>
    <n v="104729.625"/>
    <n v="183276.8438"/>
    <n v="136754.1"/>
    <n v="239319.67499999999"/>
    <n v="169769.25"/>
    <n v="297096.1875"/>
    <n v="191066.4"/>
    <n v="334366.2"/>
    <n v="212058.52499999999"/>
    <n v="371102.41879999998"/>
  </r>
  <r>
    <x v="1"/>
    <x v="1"/>
    <x v="7"/>
    <s v="NY"/>
    <x v="49"/>
    <x v="3"/>
    <x v="3"/>
    <n v="68807.016250000001"/>
    <n v="110091.226"/>
    <n v="96329.822750000007"/>
    <n v="154127.7164"/>
    <n v="123852.6293"/>
    <n v="198164.20680000001"/>
    <n v="165136.83900000001"/>
    <n v="264218.9424"/>
    <n v="206421.04879999999"/>
    <n v="330273.67800000001"/>
    <n v="233943.8553"/>
    <n v="374310.16840000002"/>
    <n v="261466.6618"/>
    <n v="418346.65879999998"/>
  </r>
  <r>
    <x v="1"/>
    <x v="1"/>
    <x v="7"/>
    <s v="NY"/>
    <x v="50"/>
    <x v="0"/>
    <x v="0"/>
    <n v="100928.088"/>
    <n v="176624.15400000001"/>
    <n v="130795.364"/>
    <n v="228891.88699999999"/>
    <n v="148672.6992"/>
    <n v="260177.2236"/>
    <n v="176100.73920000001"/>
    <n v="308176.29359999998"/>
    <n v="207011.06400000001"/>
    <n v="362269.36200000002"/>
    <n v="226772.86"/>
    <n v="396852.505"/>
    <n v="245189.37599999999"/>
    <n v="429081.408"/>
  </r>
  <r>
    <x v="1"/>
    <x v="1"/>
    <x v="7"/>
    <s v="NY"/>
    <x v="50"/>
    <x v="1"/>
    <x v="1"/>
    <n v="82911.240999999995"/>
    <n v="145094.67180000001"/>
    <n v="109192.7669"/>
    <n v="191087.34210000001"/>
    <n v="131340.2634"/>
    <n v="229845.46100000001"/>
    <n v="159061.06200000001"/>
    <n v="278356.85849999997"/>
    <n v="189517.8885"/>
    <n v="331656.30489999999"/>
    <n v="208916.9406"/>
    <n v="365604.64610000001"/>
    <n v="227261.81200000001"/>
    <n v="397708.17099999997"/>
  </r>
  <r>
    <x v="1"/>
    <x v="1"/>
    <x v="7"/>
    <s v="NY"/>
    <x v="50"/>
    <x v="2"/>
    <x v="2"/>
    <n v="72245.125"/>
    <n v="126428.9688"/>
    <n v="97765.675000000003"/>
    <n v="171089.9313"/>
    <n v="124230.6"/>
    <n v="217403.55"/>
    <n v="162205.79999999999"/>
    <n v="283860.15000000002"/>
    <n v="201360.375"/>
    <n v="352380.65629999997"/>
    <n v="226614.67499999999"/>
    <n v="396575.6813"/>
    <n v="251505.85"/>
    <n v="440135.23749999999"/>
  </r>
  <r>
    <x v="1"/>
    <x v="1"/>
    <x v="7"/>
    <s v="NY"/>
    <x v="50"/>
    <x v="3"/>
    <x v="3"/>
    <n v="81681.806249999994"/>
    <n v="130690.89"/>
    <n v="114354.5288"/>
    <n v="182967.24600000001"/>
    <n v="147027.2513"/>
    <n v="235243.60200000001"/>
    <n v="196036.33499999999"/>
    <n v="313658.136"/>
    <n v="245045.41880000001"/>
    <n v="392072.67"/>
    <n v="277718.14130000002"/>
    <n v="444349.02600000001"/>
    <n v="310390.86379999999"/>
    <n v="496625.38199999998"/>
  </r>
  <r>
    <x v="1"/>
    <x v="1"/>
    <x v="7"/>
    <s v="NY"/>
    <x v="51"/>
    <x v="0"/>
    <x v="0"/>
    <n v="108264.84"/>
    <n v="189463.47"/>
    <n v="140343.98000000001"/>
    <n v="245601.965"/>
    <n v="159465.36600000001"/>
    <n v="279064.39049999998"/>
    <n v="189013.89600000001"/>
    <n v="330774.31800000003"/>
    <n v="222229.02"/>
    <n v="388900.78499999997"/>
    <n v="243465.16"/>
    <n v="426064.03"/>
    <n v="263277.87"/>
    <n v="460736.27250000002"/>
  </r>
  <r>
    <x v="1"/>
    <x v="1"/>
    <x v="7"/>
    <s v="NY"/>
    <x v="51"/>
    <x v="1"/>
    <x v="1"/>
    <n v="88704.962499999994"/>
    <n v="155233.6844"/>
    <n v="116902.75629999999"/>
    <n v="204579.82339999999"/>
    <n v="140727.3345"/>
    <n v="246272.83540000001"/>
    <n v="170630.89499999999"/>
    <n v="298604.06630000001"/>
    <n v="203385.33379999999"/>
    <n v="355924.33409999998"/>
    <n v="224258.39850000001"/>
    <n v="392452.1974"/>
    <n v="244016.10699999999"/>
    <n v="427028.18729999999"/>
  </r>
  <r>
    <x v="1"/>
    <x v="1"/>
    <x v="7"/>
    <s v="NY"/>
    <x v="51"/>
    <x v="2"/>
    <x v="2"/>
    <n v="77265.25"/>
    <n v="135214.1875"/>
    <n v="104469.61"/>
    <n v="182821.8175"/>
    <n v="132709.005"/>
    <n v="232240.75880000001"/>
    <n v="173180.58"/>
    <n v="303066.01500000001"/>
    <n v="214944.75"/>
    <n v="376153.3125"/>
    <n v="241857.3"/>
    <n v="423250.27500000002"/>
    <n v="268371.86499999999"/>
    <n v="469650.76380000002"/>
  </r>
  <r>
    <x v="1"/>
    <x v="1"/>
    <x v="7"/>
    <s v="NY"/>
    <x v="51"/>
    <x v="3"/>
    <x v="3"/>
    <n v="87741.260250000007"/>
    <n v="140386.01639999999"/>
    <n v="122837.7644"/>
    <n v="196540.42300000001"/>
    <n v="157934.26850000001"/>
    <n v="252694.82949999999"/>
    <n v="210579.0246"/>
    <n v="336926.43939999997"/>
    <n v="263223.78080000001"/>
    <n v="421158.04920000001"/>
    <n v="298320.28490000003"/>
    <n v="477312.4558"/>
    <n v="333416.78899999999"/>
    <n v="533466.86230000004"/>
  </r>
  <r>
    <x v="1"/>
    <x v="1"/>
    <x v="7"/>
    <s v="NY"/>
    <x v="52"/>
    <x v="0"/>
    <x v="0"/>
    <n v="84734.089000000007"/>
    <n v="148284.65580000001"/>
    <n v="109832.3695"/>
    <n v="192206.64660000001"/>
    <n v="124809.6051"/>
    <n v="218416.8089"/>
    <n v="147909.0576"/>
    <n v="258840.85079999999"/>
    <n v="173892.79199999999"/>
    <n v="304312.386"/>
    <n v="190505.35750000001"/>
    <n v="333384.37560000003"/>
    <n v="205999.70050000001"/>
    <n v="360499.47590000002"/>
  </r>
  <r>
    <x v="1"/>
    <x v="1"/>
    <x v="7"/>
    <s v="NY"/>
    <x v="52"/>
    <x v="1"/>
    <x v="1"/>
    <n v="69474.940499999997"/>
    <n v="121581.1459"/>
    <n v="91542.875199999995"/>
    <n v="160200.03159999999"/>
    <n v="110175.07769999999"/>
    <n v="192806.386"/>
    <n v="133543.701"/>
    <n v="233701.4768"/>
    <n v="159161.4086"/>
    <n v="278532.46509999997"/>
    <n v="175484.28760000001"/>
    <n v="307097.50319999998"/>
    <n v="190930.94779999999"/>
    <n v="334129.15860000002"/>
  </r>
  <r>
    <x v="1"/>
    <x v="1"/>
    <x v="7"/>
    <s v="NY"/>
    <x v="52"/>
    <x v="2"/>
    <x v="2"/>
    <n v="60148.875"/>
    <n v="105260.5313"/>
    <n v="81371.324999999997"/>
    <n v="142399.81880000001"/>
    <n v="103387.05"/>
    <n v="180927.33749999999"/>
    <n v="134964"/>
    <n v="236187"/>
    <n v="167531.625"/>
    <n v="293180.34379999997"/>
    <n v="188530.42499999999"/>
    <n v="329928.2438"/>
    <n v="209224.2"/>
    <n v="366142.35"/>
  </r>
  <r>
    <x v="1"/>
    <x v="1"/>
    <x v="7"/>
    <s v="NY"/>
    <x v="52"/>
    <x v="3"/>
    <x v="3"/>
    <n v="68113.091249999998"/>
    <n v="108980.946"/>
    <n v="95358.327749999997"/>
    <n v="152573.32440000001"/>
    <n v="122603.5643"/>
    <n v="196165.7028"/>
    <n v="163471.41899999999"/>
    <n v="261554.27040000001"/>
    <n v="204339.2738"/>
    <n v="326942.83799999999"/>
    <n v="231584.51029999999"/>
    <n v="370535.21639999998"/>
    <n v="258829.74679999999"/>
    <n v="414127.59480000002"/>
  </r>
  <r>
    <x v="1"/>
    <x v="1"/>
    <x v="7"/>
    <s v="NY"/>
    <x v="53"/>
    <x v="0"/>
    <x v="0"/>
    <n v="101321.50900000001"/>
    <n v="177312.64079999999"/>
    <n v="131312.7795"/>
    <n v="229797.36410000001"/>
    <n v="149249.48310000001"/>
    <n v="261186.59539999999"/>
    <n v="176807.98560000001"/>
    <n v="309413.97480000003"/>
    <n v="207849.552"/>
    <n v="363736.71600000001"/>
    <n v="227695.4075"/>
    <n v="398466.96309999999"/>
    <n v="246194.39050000001"/>
    <n v="430840.18339999998"/>
  </r>
  <r>
    <x v="1"/>
    <x v="1"/>
    <x v="7"/>
    <s v="NY"/>
    <x v="53"/>
    <x v="1"/>
    <x v="1"/>
    <n v="83191.055500000002"/>
    <n v="145584.34710000001"/>
    <n v="109576.10370000001"/>
    <n v="191758.18150000001"/>
    <n v="131822.4087"/>
    <n v="230689.21520000001"/>
    <n v="159682.43100000001"/>
    <n v="279444.25429999997"/>
    <n v="190273.52359999999"/>
    <n v="332978.66629999998"/>
    <n v="209760.06159999999"/>
    <n v="367080.10769999999"/>
    <n v="228191.18280000001"/>
    <n v="399334.5698"/>
  </r>
  <r>
    <x v="1"/>
    <x v="1"/>
    <x v="7"/>
    <s v="NY"/>
    <x v="53"/>
    <x v="2"/>
    <x v="2"/>
    <n v="72477"/>
    <n v="126834.75"/>
    <n v="98063.28"/>
    <n v="171610.74"/>
    <n v="124601.49"/>
    <n v="218052.60750000001"/>
    <n v="162672.84"/>
    <n v="284677.46999999997"/>
    <n v="201933"/>
    <n v="353382.75"/>
    <n v="227250.9"/>
    <n v="397689.07500000001"/>
    <n v="252202.77"/>
    <n v="441354.84749999997"/>
  </r>
  <r>
    <x v="1"/>
    <x v="1"/>
    <x v="7"/>
    <s v="NY"/>
    <x v="53"/>
    <x v="3"/>
    <x v="3"/>
    <n v="82013.279500000004"/>
    <n v="131221.24720000001"/>
    <n v="114818.5913"/>
    <n v="183709.74609999999"/>
    <n v="147623.9031"/>
    <n v="236198.245"/>
    <n v="196831.8708"/>
    <n v="314930.99329999997"/>
    <n v="246039.83850000001"/>
    <n v="393663.74160000001"/>
    <n v="278845.15029999998"/>
    <n v="446152.24050000001"/>
    <n v="311650.4621"/>
    <n v="498640.73940000002"/>
  </r>
  <r>
    <x v="1"/>
    <x v="1"/>
    <x v="8"/>
    <s v="PR"/>
    <x v="54"/>
    <x v="0"/>
    <x v="0"/>
    <n v="77578.112999999998"/>
    <n v="135761.69779999999"/>
    <n v="100605.2215"/>
    <n v="176059.13759999999"/>
    <n v="114251.5917"/>
    <n v="199940.2855"/>
    <n v="135550.8792"/>
    <n v="237214.0386"/>
    <n v="159409.014"/>
    <n v="278965.7745"/>
    <n v="174663.5675"/>
    <n v="305661.24310000002"/>
    <n v="188917.69349999999"/>
    <n v="330605.96360000002"/>
  </r>
  <r>
    <x v="1"/>
    <x v="1"/>
    <x v="8"/>
    <s v="PR"/>
    <x v="54"/>
    <x v="1"/>
    <x v="1"/>
    <n v="63330.149749999997"/>
    <n v="110827.76210000001"/>
    <n v="83541.283530000001"/>
    <n v="146197.24619999999"/>
    <n v="100679.77220000001"/>
    <n v="176189.60130000001"/>
    <n v="122274.2445"/>
    <n v="213979.92790000001"/>
    <n v="145827.921"/>
    <n v="255198.86180000001"/>
    <n v="160848.21660000001"/>
    <n v="281484.37910000002"/>
    <n v="175084.67230000001"/>
    <n v="306398.1764"/>
  </r>
  <r>
    <x v="1"/>
    <x v="1"/>
    <x v="8"/>
    <s v="PR"/>
    <x v="54"/>
    <x v="2"/>
    <x v="2"/>
    <n v="55582.8125"/>
    <n v="97269.921879999994"/>
    <n v="75032.877500000002"/>
    <n v="131307.5356"/>
    <n v="95261.107499999998"/>
    <n v="166706.9381"/>
    <n v="124184.37"/>
    <n v="217322.64749999999"/>
    <n v="154079.4375"/>
    <n v="269639.01559999998"/>
    <n v="173310.11249999999"/>
    <n v="303292.69689999998"/>
    <n v="192241.57250000001"/>
    <n v="336422.75189999997"/>
  </r>
  <r>
    <x v="1"/>
    <x v="1"/>
    <x v="8"/>
    <s v="PR"/>
    <x v="54"/>
    <x v="3"/>
    <x v="3"/>
    <n v="63633.557249999998"/>
    <n v="101813.69160000001"/>
    <n v="89086.980150000003"/>
    <n v="142539.16819999999"/>
    <n v="114540.4031"/>
    <n v="183264.64490000001"/>
    <n v="152720.5374"/>
    <n v="244352.85980000001"/>
    <n v="190900.67180000001"/>
    <n v="305441.0748"/>
    <n v="216354.09469999999"/>
    <n v="346166.5514"/>
    <n v="241807.51759999999"/>
    <n v="386892.0281"/>
  </r>
  <r>
    <x v="1"/>
    <x v="1"/>
    <x v="8"/>
    <s v="PR"/>
    <x v="55"/>
    <x v="0"/>
    <x v="0"/>
    <n v="77578.112999999998"/>
    <n v="135761.69779999999"/>
    <n v="100605.2215"/>
    <n v="176059.13759999999"/>
    <n v="114251.5917"/>
    <n v="199940.2855"/>
    <n v="135550.8792"/>
    <n v="237214.0386"/>
    <n v="159409.014"/>
    <n v="278965.7745"/>
    <n v="174663.5675"/>
    <n v="305661.24310000002"/>
    <n v="188917.69349999999"/>
    <n v="330605.96360000002"/>
  </r>
  <r>
    <x v="1"/>
    <x v="1"/>
    <x v="8"/>
    <s v="PR"/>
    <x v="55"/>
    <x v="1"/>
    <x v="1"/>
    <n v="63330.149749999997"/>
    <n v="110827.76210000001"/>
    <n v="83541.283530000001"/>
    <n v="146197.24619999999"/>
    <n v="100679.77220000001"/>
    <n v="176189.60130000001"/>
    <n v="122274.2445"/>
    <n v="213979.92790000001"/>
    <n v="145827.921"/>
    <n v="255198.86180000001"/>
    <n v="160848.21660000001"/>
    <n v="281484.37910000002"/>
    <n v="175084.67230000001"/>
    <n v="306398.1764"/>
  </r>
  <r>
    <x v="1"/>
    <x v="1"/>
    <x v="8"/>
    <s v="PR"/>
    <x v="55"/>
    <x v="2"/>
    <x v="2"/>
    <n v="55582.8125"/>
    <n v="97269.921879999994"/>
    <n v="75032.877500000002"/>
    <n v="131307.5356"/>
    <n v="95261.107499999998"/>
    <n v="166706.9381"/>
    <n v="124184.37"/>
    <n v="217322.64749999999"/>
    <n v="154079.4375"/>
    <n v="269639.01559999998"/>
    <n v="173310.11249999999"/>
    <n v="303292.69689999998"/>
    <n v="192241.57250000001"/>
    <n v="336422.75189999997"/>
  </r>
  <r>
    <x v="1"/>
    <x v="1"/>
    <x v="8"/>
    <s v="PR"/>
    <x v="55"/>
    <x v="3"/>
    <x v="3"/>
    <n v="63633.557249999998"/>
    <n v="101813.69160000001"/>
    <n v="89086.980150000003"/>
    <n v="142539.16819999999"/>
    <n v="114540.4031"/>
    <n v="183264.64490000001"/>
    <n v="152720.5374"/>
    <n v="244352.85980000001"/>
    <n v="190900.67180000001"/>
    <n v="305441.0748"/>
    <n v="216354.09469999999"/>
    <n v="346166.5514"/>
    <n v="241807.51759999999"/>
    <n v="386892.0281"/>
  </r>
  <r>
    <x v="1"/>
    <x v="1"/>
    <x v="8"/>
    <s v="PR"/>
    <x v="56"/>
    <x v="0"/>
    <x v="0"/>
    <n v="77578.112999999998"/>
    <n v="135761.69779999999"/>
    <n v="100605.2215"/>
    <n v="176059.13759999999"/>
    <n v="114251.5917"/>
    <n v="199940.2855"/>
    <n v="135550.8792"/>
    <n v="237214.0386"/>
    <n v="159409.014"/>
    <n v="278965.7745"/>
    <n v="174663.5675"/>
    <n v="305661.24310000002"/>
    <n v="188917.69349999999"/>
    <n v="330605.96360000002"/>
  </r>
  <r>
    <x v="1"/>
    <x v="1"/>
    <x v="8"/>
    <s v="PR"/>
    <x v="56"/>
    <x v="1"/>
    <x v="1"/>
    <n v="63330.149749999997"/>
    <n v="110827.76210000001"/>
    <n v="83541.283530000001"/>
    <n v="146197.24619999999"/>
    <n v="100679.77220000001"/>
    <n v="176189.60130000001"/>
    <n v="122274.2445"/>
    <n v="213979.92790000001"/>
    <n v="145827.921"/>
    <n v="255198.86180000001"/>
    <n v="160848.21660000001"/>
    <n v="281484.37910000002"/>
    <n v="175084.67230000001"/>
    <n v="306398.1764"/>
  </r>
  <r>
    <x v="1"/>
    <x v="1"/>
    <x v="8"/>
    <s v="PR"/>
    <x v="56"/>
    <x v="2"/>
    <x v="2"/>
    <n v="55582.8125"/>
    <n v="97269.921879999994"/>
    <n v="75032.877500000002"/>
    <n v="131307.5356"/>
    <n v="95261.107499999998"/>
    <n v="166706.9381"/>
    <n v="124184.37"/>
    <n v="217322.64749999999"/>
    <n v="154079.4375"/>
    <n v="269639.01559999998"/>
    <n v="173310.11249999999"/>
    <n v="303292.69689999998"/>
    <n v="192241.57250000001"/>
    <n v="336422.75189999997"/>
  </r>
  <r>
    <x v="1"/>
    <x v="1"/>
    <x v="8"/>
    <s v="PR"/>
    <x v="56"/>
    <x v="3"/>
    <x v="3"/>
    <n v="63633.557249999998"/>
    <n v="101813.69160000001"/>
    <n v="89086.980150000003"/>
    <n v="142539.16819999999"/>
    <n v="114540.4031"/>
    <n v="183264.64490000001"/>
    <n v="152720.5374"/>
    <n v="244352.85980000001"/>
    <n v="190900.67180000001"/>
    <n v="305441.0748"/>
    <n v="216354.09469999999"/>
    <n v="346166.5514"/>
    <n v="241807.51759999999"/>
    <n v="386892.0281"/>
  </r>
  <r>
    <x v="1"/>
    <x v="1"/>
    <x v="8"/>
    <s v="PR"/>
    <x v="57"/>
    <x v="0"/>
    <x v="0"/>
    <n v="77578.112999999998"/>
    <n v="135761.69779999999"/>
    <n v="100605.2215"/>
    <n v="176059.13759999999"/>
    <n v="114251.5917"/>
    <n v="199940.2855"/>
    <n v="135550.8792"/>
    <n v="237214.0386"/>
    <n v="159409.014"/>
    <n v="278965.7745"/>
    <n v="174663.5675"/>
    <n v="305661.24310000002"/>
    <n v="188917.69349999999"/>
    <n v="330605.96360000002"/>
  </r>
  <r>
    <x v="1"/>
    <x v="1"/>
    <x v="8"/>
    <s v="PR"/>
    <x v="57"/>
    <x v="1"/>
    <x v="1"/>
    <n v="63330.149749999997"/>
    <n v="110827.76210000001"/>
    <n v="83541.283530000001"/>
    <n v="146197.24619999999"/>
    <n v="100679.77220000001"/>
    <n v="176189.60130000001"/>
    <n v="122274.2445"/>
    <n v="213979.92790000001"/>
    <n v="145827.921"/>
    <n v="255198.86180000001"/>
    <n v="160848.21660000001"/>
    <n v="281484.37910000002"/>
    <n v="175084.67230000001"/>
    <n v="306398.1764"/>
  </r>
  <r>
    <x v="1"/>
    <x v="1"/>
    <x v="8"/>
    <s v="PR"/>
    <x v="57"/>
    <x v="2"/>
    <x v="2"/>
    <n v="55582.8125"/>
    <n v="97269.921879999994"/>
    <n v="75032.877500000002"/>
    <n v="131307.5356"/>
    <n v="95261.107499999998"/>
    <n v="166706.9381"/>
    <n v="124184.37"/>
    <n v="217322.64749999999"/>
    <n v="154079.4375"/>
    <n v="269639.01559999998"/>
    <n v="173310.11249999999"/>
    <n v="303292.69689999998"/>
    <n v="192241.57250000001"/>
    <n v="336422.75189999997"/>
  </r>
  <r>
    <x v="1"/>
    <x v="1"/>
    <x v="8"/>
    <s v="PR"/>
    <x v="57"/>
    <x v="3"/>
    <x v="3"/>
    <n v="63633.557249999998"/>
    <n v="101813.69160000001"/>
    <n v="89086.980150000003"/>
    <n v="142539.16819999999"/>
    <n v="114540.4031"/>
    <n v="183264.64490000001"/>
    <n v="152720.5374"/>
    <n v="244352.85980000001"/>
    <n v="190900.67180000001"/>
    <n v="305441.0748"/>
    <n v="216354.09469999999"/>
    <n v="346166.5514"/>
    <n v="241807.51759999999"/>
    <n v="386892.0281"/>
  </r>
  <r>
    <x v="1"/>
    <x v="1"/>
    <x v="9"/>
    <s v="VI"/>
    <x v="58"/>
    <x v="0"/>
    <x v="0"/>
    <n v="97525.546000000002"/>
    <n v="170669.70550000001"/>
    <n v="126420.90300000001"/>
    <n v="221236.5803"/>
    <n v="143647.8714"/>
    <n v="251383.77499999999"/>
    <n v="170260.04639999999"/>
    <n v="297955.08120000002"/>
    <n v="200177.98800000001"/>
    <n v="350311.47899999999"/>
    <n v="219306.035"/>
    <n v="383785.5613"/>
    <n v="237151.027"/>
    <n v="415014.29729999998"/>
  </r>
  <r>
    <x v="1"/>
    <x v="1"/>
    <x v="9"/>
    <s v="VI"/>
    <x v="58"/>
    <x v="1"/>
    <x v="1"/>
    <n v="79915.664499999999"/>
    <n v="139852.4129"/>
    <n v="105316.1456"/>
    <n v="184303.25469999999"/>
    <n v="126774.6453"/>
    <n v="221855.6293"/>
    <n v="153704.91899999999"/>
    <n v="268983.60830000002"/>
    <n v="183206.79449999999"/>
    <n v="320611.89039999997"/>
    <n v="202006.69219999999"/>
    <n v="353511.71139999997"/>
    <n v="219801.22450000001"/>
    <n v="384652.14289999998"/>
  </r>
  <r>
    <x v="1"/>
    <x v="1"/>
    <x v="9"/>
    <s v="VI"/>
    <x v="58"/>
    <x v="2"/>
    <x v="2"/>
    <n v="69543.75"/>
    <n v="121701.5625"/>
    <n v="94037.79"/>
    <n v="164566.13250000001"/>
    <n v="119461.095"/>
    <n v="209056.91630000001"/>
    <n v="155901.42000000001"/>
    <n v="272827.48499999999"/>
    <n v="193502.25"/>
    <n v="338628.9375"/>
    <n v="217734.3"/>
    <n v="381035.02500000002"/>
    <n v="241609.035"/>
    <n v="422815.8113"/>
  </r>
  <r>
    <x v="1"/>
    <x v="1"/>
    <x v="9"/>
    <s v="VI"/>
    <x v="58"/>
    <x v="3"/>
    <x v="3"/>
    <n v="78937.084749999995"/>
    <n v="126299.33560000001"/>
    <n v="110511.91869999999"/>
    <n v="176819.0698"/>
    <n v="142086.75260000001"/>
    <n v="227338.80410000001"/>
    <n v="189449.00339999999"/>
    <n v="303118.40539999999"/>
    <n v="236811.2543"/>
    <n v="378898.00679999997"/>
    <n v="268386.0882"/>
    <n v="429417.74099999998"/>
    <n v="299960.92210000003"/>
    <n v="479937.47529999999"/>
  </r>
  <r>
    <x v="1"/>
    <x v="1"/>
    <x v="9"/>
    <s v="VI"/>
    <x v="59"/>
    <x v="0"/>
    <x v="0"/>
    <n v="97440.487999999998"/>
    <n v="170520.85399999999"/>
    <n v="126342.524"/>
    <n v="221099.41699999999"/>
    <n v="143511.01920000001"/>
    <n v="251144.2836"/>
    <n v="170199.13920000001"/>
    <n v="297848.49359999999"/>
    <n v="200136.264"/>
    <n v="350238.462"/>
    <n v="219277.22"/>
    <n v="383735.13500000001"/>
    <n v="237151.61600000001"/>
    <n v="415015.32799999998"/>
  </r>
  <r>
    <x v="1"/>
    <x v="1"/>
    <x v="9"/>
    <s v="VI"/>
    <x v="59"/>
    <x v="1"/>
    <x v="1"/>
    <n v="79663.311000000002"/>
    <n v="139410.79430000001"/>
    <n v="105046.16989999999"/>
    <n v="183830.79730000001"/>
    <n v="126538.49340000001"/>
    <n v="221442.36350000001"/>
    <n v="153576.522"/>
    <n v="268758.91350000002"/>
    <n v="183118.12349999999"/>
    <n v="320456.71610000002"/>
    <n v="201951.5986"/>
    <n v="353415.29759999999"/>
    <n v="219792.68400000001"/>
    <n v="384637.19699999999"/>
  </r>
  <r>
    <x v="1"/>
    <x v="1"/>
    <x v="9"/>
    <s v="VI"/>
    <x v="59"/>
    <x v="2"/>
    <x v="2"/>
    <n v="70189.125"/>
    <n v="122830.9688"/>
    <n v="94779.195000000007"/>
    <n v="165863.5913"/>
    <n v="120343.86"/>
    <n v="210601.755"/>
    <n v="156913.56"/>
    <n v="274598.73"/>
    <n v="194700.375"/>
    <n v="340725.65629999997"/>
    <n v="219015.67499999999"/>
    <n v="383277.4313"/>
    <n v="242956.23"/>
    <n v="425173.40250000003"/>
  </r>
  <r>
    <x v="1"/>
    <x v="1"/>
    <x v="9"/>
    <s v="VI"/>
    <x v="59"/>
    <x v="3"/>
    <x v="3"/>
    <n v="80231.999249999993"/>
    <n v="128371.1988"/>
    <n v="112324.799"/>
    <n v="179719.6783"/>
    <n v="144417.5987"/>
    <n v="231068.15779999999"/>
    <n v="192556.79819999999"/>
    <n v="308090.87709999998"/>
    <n v="240695.99780000001"/>
    <n v="385113.59639999998"/>
    <n v="272788.79749999999"/>
    <n v="436462.0759"/>
    <n v="304881.59720000002"/>
    <n v="487810.55540000001"/>
  </r>
  <r>
    <x v="2"/>
    <x v="2"/>
    <x v="10"/>
    <s v="DE"/>
    <x v="18"/>
    <x v="0"/>
    <x v="0"/>
    <n v="86169.525999999998"/>
    <n v="150796.67050000001"/>
    <n v="111619.753"/>
    <n v="195334.56779999999"/>
    <n v="126950.5134"/>
    <n v="222163.39850000001"/>
    <n v="150213.5184"/>
    <n v="262873.65720000002"/>
    <n v="176533.42800000001"/>
    <n v="308933.49900000001"/>
    <n v="193359.44500000001"/>
    <n v="338379.02879999997"/>
    <n v="209012.97700000001"/>
    <n v="365772.70980000001"/>
  </r>
  <r>
    <x v="2"/>
    <x v="2"/>
    <x v="10"/>
    <s v="DE"/>
    <x v="18"/>
    <x v="1"/>
    <x v="1"/>
    <n v="71071.444499999998"/>
    <n v="124375.0279"/>
    <n v="93502.812550000002"/>
    <n v="163629.92199999999"/>
    <n v="112329.9693"/>
    <n v="196577.44630000001"/>
    <n v="135792.99900000001"/>
    <n v="237637.74830000001"/>
    <n v="161694.32699999999"/>
    <n v="282965.0723"/>
    <n v="178178.93119999999"/>
    <n v="311813.12959999999"/>
    <n v="193744.68150000001"/>
    <n v="339053.19260000001"/>
  </r>
  <r>
    <x v="2"/>
    <x v="2"/>
    <x v="10"/>
    <s v="DE"/>
    <x v="18"/>
    <x v="2"/>
    <x v="2"/>
    <n v="61922.75"/>
    <n v="108364.8125"/>
    <n v="83908.79"/>
    <n v="146840.38250000001"/>
    <n v="106672.995"/>
    <n v="186677.74129999999"/>
    <n v="139400.22"/>
    <n v="243950.38500000001"/>
    <n v="173099.25"/>
    <n v="302923.6875"/>
    <n v="194865.9"/>
    <n v="341015.32500000001"/>
    <n v="216333.33499999999"/>
    <n v="378583.33630000002"/>
  </r>
  <r>
    <x v="2"/>
    <x v="2"/>
    <x v="10"/>
    <s v="DE"/>
    <x v="18"/>
    <x v="3"/>
    <x v="3"/>
    <n v="69531.919750000001"/>
    <n v="111251.0716"/>
    <n v="97344.687650000007"/>
    <n v="155751.50020000001"/>
    <n v="125157.4556"/>
    <n v="200251.9289"/>
    <n v="166876.60740000001"/>
    <n v="267002.57179999998"/>
    <n v="208595.75930000001"/>
    <n v="333753.21480000002"/>
    <n v="236408.52720000001"/>
    <n v="378253.6434"/>
    <n v="264221.29509999999"/>
    <n v="422754.07209999999"/>
  </r>
  <r>
    <x v="2"/>
    <x v="2"/>
    <x v="10"/>
    <s v="DE"/>
    <x v="60"/>
    <x v="0"/>
    <x v="0"/>
    <n v="89008.531000000003"/>
    <n v="155764.92929999999"/>
    <n v="115320.0405"/>
    <n v="201810.07089999999"/>
    <n v="131124.8529"/>
    <n v="229468.4926"/>
    <n v="155225.15040000001"/>
    <n v="271644.01319999999"/>
    <n v="182444.568"/>
    <n v="319277.99400000001"/>
    <n v="199846.0925"/>
    <n v="349730.66190000001"/>
    <n v="216047.4895"/>
    <n v="378083.1066"/>
  </r>
  <r>
    <x v="2"/>
    <x v="2"/>
    <x v="10"/>
    <s v="DE"/>
    <x v="60"/>
    <x v="1"/>
    <x v="1"/>
    <n v="73282.499500000005"/>
    <n v="128244.3741"/>
    <n v="96456.145799999998"/>
    <n v="168798.25520000001"/>
    <n v="115941.13830000001"/>
    <n v="202896.992"/>
    <n v="140270.97899999999"/>
    <n v="245474.2133"/>
    <n v="167072.44390000001"/>
    <n v="292376.77679999999"/>
    <n v="184135.87150000001"/>
    <n v="322237.77500000002"/>
    <n v="200258.8173"/>
    <n v="350452.9302"/>
  </r>
  <r>
    <x v="2"/>
    <x v="2"/>
    <x v="10"/>
    <s v="DE"/>
    <x v="60"/>
    <x v="2"/>
    <x v="2"/>
    <n v="63596.125"/>
    <n v="111293.2188"/>
    <n v="86143.434999999998"/>
    <n v="150751.01130000001"/>
    <n v="109499.13"/>
    <n v="191623.47750000001"/>
    <n v="143058.48000000001"/>
    <n v="250352.34"/>
    <n v="177627.375"/>
    <n v="310847.90629999997"/>
    <n v="199946.77499999999"/>
    <n v="349906.85629999998"/>
    <n v="221955.34"/>
    <n v="388421.84499999997"/>
  </r>
  <r>
    <x v="2"/>
    <x v="2"/>
    <x v="10"/>
    <s v="DE"/>
    <x v="60"/>
    <x v="3"/>
    <x v="3"/>
    <n v="71551.73775"/>
    <n v="114482.7804"/>
    <n v="100172.4329"/>
    <n v="160275.89259999999"/>
    <n v="128793.128"/>
    <n v="206069.00469999999"/>
    <n v="171724.17060000001"/>
    <n v="274758.67300000001"/>
    <n v="214655.2133"/>
    <n v="343448.34120000002"/>
    <n v="243275.90839999999"/>
    <n v="389241.4534"/>
    <n v="271896.60350000003"/>
    <n v="435034.56550000003"/>
  </r>
  <r>
    <x v="2"/>
    <x v="2"/>
    <x v="11"/>
    <s v="DC"/>
    <x v="61"/>
    <x v="0"/>
    <x v="0"/>
    <n v="82766.983999999997"/>
    <n v="144842.22200000001"/>
    <n v="107245.292"/>
    <n v="187679.261"/>
    <n v="121925.6856"/>
    <n v="213369.9498"/>
    <n v="144372.82560000001"/>
    <n v="252652.4448"/>
    <n v="169700.35200000001"/>
    <n v="296975.61599999998"/>
    <n v="185892.62"/>
    <n v="325312.08500000002"/>
    <n v="200974.628"/>
    <n v="351705.59899999999"/>
  </r>
  <r>
    <x v="2"/>
    <x v="2"/>
    <x v="11"/>
    <s v="DC"/>
    <x v="61"/>
    <x v="1"/>
    <x v="1"/>
    <n v="68075.868000000002"/>
    <n v="119132.769"/>
    <n v="89626.191200000001"/>
    <n v="156845.8346"/>
    <n v="107764.3512"/>
    <n v="188587.6146"/>
    <n v="130436.856"/>
    <n v="228264.49799999999"/>
    <n v="155383.23300000001"/>
    <n v="271920.65779999999"/>
    <n v="171268.68280000001"/>
    <n v="299720.1949"/>
    <n v="186284.09400000001"/>
    <n v="325997.16450000001"/>
  </r>
  <r>
    <x v="2"/>
    <x v="2"/>
    <x v="11"/>
    <s v="DC"/>
    <x v="61"/>
    <x v="2"/>
    <x v="2"/>
    <n v="59917"/>
    <n v="104854.75"/>
    <n v="81073.72"/>
    <n v="141879.01"/>
    <n v="103016.16"/>
    <n v="180278.28"/>
    <n v="134496.95999999999"/>
    <n v="235369.68"/>
    <n v="166959"/>
    <n v="292178.25"/>
    <n v="187894.2"/>
    <n v="328814.84999999998"/>
    <n v="208527.28"/>
    <n v="364922.74"/>
  </r>
  <r>
    <x v="2"/>
    <x v="2"/>
    <x v="11"/>
    <s v="DC"/>
    <x v="61"/>
    <x v="3"/>
    <x v="3"/>
    <n v="67781.618000000002"/>
    <n v="108450.5888"/>
    <n v="94894.265199999994"/>
    <n v="151830.82430000001"/>
    <n v="122006.9124"/>
    <n v="195211.05979999999"/>
    <n v="162675.88320000001"/>
    <n v="260281.41310000001"/>
    <n v="203344.85399999999"/>
    <n v="325351.76640000002"/>
    <n v="230457.5012"/>
    <n v="368732.00189999997"/>
    <n v="257570.14840000001"/>
    <n v="412112.23739999998"/>
  </r>
  <r>
    <x v="2"/>
    <x v="2"/>
    <x v="12"/>
    <s v="MD"/>
    <x v="62"/>
    <x v="0"/>
    <x v="0"/>
    <n v="78577.600000000006"/>
    <n v="137510.79999999999"/>
    <n v="101836"/>
    <n v="178213"/>
    <n v="115747.29"/>
    <n v="202557.75750000001"/>
    <n v="137117.64000000001"/>
    <n v="239955.87"/>
    <n v="161190.29999999999"/>
    <n v="282083.02500000002"/>
    <n v="176580.7"/>
    <n v="309016.22499999998"/>
    <n v="190926.25"/>
    <n v="334120.9375"/>
  </r>
  <r>
    <x v="2"/>
    <x v="2"/>
    <x v="12"/>
    <s v="MD"/>
    <x v="62"/>
    <x v="1"/>
    <x v="1"/>
    <n v="64520.662499999999"/>
    <n v="112911.1594"/>
    <n v="84982.896250000005"/>
    <n v="148720.06839999999"/>
    <n v="102234.4425"/>
    <n v="178910.27439999999"/>
    <n v="123837.97500000001"/>
    <n v="216716.45629999999"/>
    <n v="147560.8688"/>
    <n v="258231.5203"/>
    <n v="162672.1925"/>
    <n v="284676.33689999999"/>
    <n v="176964.76500000001"/>
    <n v="309688.33880000003"/>
  </r>
  <r>
    <x v="2"/>
    <x v="2"/>
    <x v="12"/>
    <s v="MD"/>
    <x v="62"/>
    <x v="2"/>
    <x v="2"/>
    <n v="56288.125"/>
    <n v="98504.21875"/>
    <n v="76155.414999999994"/>
    <n v="133271.97630000001"/>
    <n v="96763.095000000001"/>
    <n v="169335.41630000001"/>
    <n v="126324.42"/>
    <n v="221067.73499999999"/>
    <n v="156810.375"/>
    <n v="274418.15629999997"/>
    <n v="176468.92499999999"/>
    <n v="308820.6188"/>
    <n v="195842.785"/>
    <n v="342724.8738"/>
  </r>
  <r>
    <x v="2"/>
    <x v="2"/>
    <x v="12"/>
    <s v="MD"/>
    <x v="62"/>
    <x v="3"/>
    <x v="3"/>
    <n v="63711.003499999999"/>
    <n v="101937.6056"/>
    <n v="89195.404899999994"/>
    <n v="142712.64780000001"/>
    <n v="114679.8063"/>
    <n v="183487.69010000001"/>
    <n v="152906.40839999999"/>
    <n v="244650.25339999999"/>
    <n v="191133.0105"/>
    <n v="305812.81679999997"/>
    <n v="216617.41190000001"/>
    <n v="346587.859"/>
    <n v="242101.81330000001"/>
    <n v="387362.90130000003"/>
  </r>
  <r>
    <x v="2"/>
    <x v="2"/>
    <x v="12"/>
    <s v="MD"/>
    <x v="63"/>
    <x v="0"/>
    <x v="0"/>
    <n v="78577.600000000006"/>
    <n v="137510.79999999999"/>
    <n v="101836"/>
    <n v="178213"/>
    <n v="115747.29"/>
    <n v="202557.75750000001"/>
    <n v="137117.64000000001"/>
    <n v="239955.87"/>
    <n v="161190.29999999999"/>
    <n v="282083.02500000002"/>
    <n v="176580.7"/>
    <n v="309016.22499999998"/>
    <n v="190926.25"/>
    <n v="334120.9375"/>
  </r>
  <r>
    <x v="2"/>
    <x v="2"/>
    <x v="12"/>
    <s v="MD"/>
    <x v="63"/>
    <x v="1"/>
    <x v="1"/>
    <n v="64520.662499999999"/>
    <n v="112911.1594"/>
    <n v="84982.896250000005"/>
    <n v="148720.06839999999"/>
    <n v="102234.4425"/>
    <n v="178910.27439999999"/>
    <n v="123837.97500000001"/>
    <n v="216716.45629999999"/>
    <n v="147560.8688"/>
    <n v="258231.5203"/>
    <n v="162672.1925"/>
    <n v="284676.33689999999"/>
    <n v="176964.76500000001"/>
    <n v="309688.33880000003"/>
  </r>
  <r>
    <x v="2"/>
    <x v="2"/>
    <x v="12"/>
    <s v="MD"/>
    <x v="63"/>
    <x v="2"/>
    <x v="2"/>
    <n v="56288.125"/>
    <n v="98504.21875"/>
    <n v="76155.414999999994"/>
    <n v="133271.97630000001"/>
    <n v="96763.095000000001"/>
    <n v="169335.41630000001"/>
    <n v="126324.42"/>
    <n v="221067.73499999999"/>
    <n v="156810.375"/>
    <n v="274418.15629999997"/>
    <n v="176468.92499999999"/>
    <n v="308820.6188"/>
    <n v="195842.785"/>
    <n v="342724.8738"/>
  </r>
  <r>
    <x v="2"/>
    <x v="2"/>
    <x v="12"/>
    <s v="MD"/>
    <x v="63"/>
    <x v="3"/>
    <x v="3"/>
    <n v="63711.003499999999"/>
    <n v="101937.6056"/>
    <n v="89195.404899999994"/>
    <n v="142712.64780000001"/>
    <n v="114679.8063"/>
    <n v="183487.69010000001"/>
    <n v="152906.40839999999"/>
    <n v="244650.25339999999"/>
    <n v="191133.0105"/>
    <n v="305812.81679999997"/>
    <n v="216617.41190000001"/>
    <n v="346587.859"/>
    <n v="242101.81330000001"/>
    <n v="387362.90130000003"/>
  </r>
  <r>
    <x v="2"/>
    <x v="2"/>
    <x v="12"/>
    <s v="MD"/>
    <x v="64"/>
    <x v="0"/>
    <x v="0"/>
    <n v="74473.274000000005"/>
    <n v="130328.2295"/>
    <n v="96505.087"/>
    <n v="168883.90229999999"/>
    <n v="109705.7466"/>
    <n v="191985.05660000001"/>
    <n v="129923.3616"/>
    <n v="227365.88279999999"/>
    <n v="152721.97200000001"/>
    <n v="267263.451"/>
    <n v="167297.595"/>
    <n v="292770.79129999998"/>
    <n v="180877.283"/>
    <n v="316535.24530000001"/>
  </r>
  <r>
    <x v="2"/>
    <x v="2"/>
    <x v="12"/>
    <s v="MD"/>
    <x v="64"/>
    <x v="1"/>
    <x v="1"/>
    <n v="61217.8105"/>
    <n v="107131.1684"/>
    <n v="80609.576950000002"/>
    <n v="141066.7597"/>
    <n v="96940.685700000002"/>
    <n v="169646.2"/>
    <n v="117367.49099999999"/>
    <n v="205393.10930000001"/>
    <n v="139827.17550000001"/>
    <n v="244697.55710000001"/>
    <n v="154130.79579999999"/>
    <n v="269728.89270000003"/>
    <n v="167653.97649999999"/>
    <n v="293394.45890000003"/>
  </r>
  <r>
    <x v="2"/>
    <x v="2"/>
    <x v="12"/>
    <s v="MD"/>
    <x v="64"/>
    <x v="2"/>
    <x v="2"/>
    <n v="54332.625"/>
    <n v="95082.09375"/>
    <n v="73471.755000000005"/>
    <n v="128575.5713"/>
    <n v="93336.164999999994"/>
    <n v="163338.28880000001"/>
    <n v="121810.14"/>
    <n v="213167.745"/>
    <n v="151189.875"/>
    <n v="264582.28129999997"/>
    <n v="170124.52499999999"/>
    <n v="297717.91879999998"/>
    <n v="188780.29500000001"/>
    <n v="330365.51630000002"/>
  </r>
  <r>
    <x v="2"/>
    <x v="2"/>
    <x v="12"/>
    <s v="MD"/>
    <x v="64"/>
    <x v="3"/>
    <x v="3"/>
    <n v="61660.207000000002"/>
    <n v="98656.331200000001"/>
    <n v="86324.289799999999"/>
    <n v="138118.86369999999"/>
    <n v="110988.3726"/>
    <n v="177581.39619999999"/>
    <n v="147984.49679999999"/>
    <n v="236775.1949"/>
    <n v="184980.62100000001"/>
    <n v="295968.99359999999"/>
    <n v="209644.70379999999"/>
    <n v="335431.52610000002"/>
    <n v="234308.78659999999"/>
    <n v="374894.05859999999"/>
  </r>
  <r>
    <x v="2"/>
    <x v="2"/>
    <x v="12"/>
    <s v="MD"/>
    <x v="65"/>
    <x v="0"/>
    <x v="0"/>
    <n v="69156.816000000006"/>
    <n v="121024.428"/>
    <n v="89747.448000000004"/>
    <n v="157058.03400000001"/>
    <n v="101826.3744"/>
    <n v="178196.15520000001"/>
    <n v="121010.05439999999"/>
    <n v="211767.59520000001"/>
    <n v="142368.04800000001"/>
    <n v="249144.084"/>
    <n v="156025.32"/>
    <n v="273044.31"/>
    <n v="168821.23199999999"/>
    <n v="295437.15600000002"/>
  </r>
  <r>
    <x v="2"/>
    <x v="2"/>
    <x v="12"/>
    <s v="MD"/>
    <x v="65"/>
    <x v="1"/>
    <x v="1"/>
    <n v="56093.561999999998"/>
    <n v="98163.733500000002"/>
    <n v="74119.705799999996"/>
    <n v="129709.4852"/>
    <n v="89501.878800000006"/>
    <n v="156628.2879"/>
    <n v="109012.284"/>
    <n v="190771.497"/>
    <n v="130138.857"/>
    <n v="227742.99979999999"/>
    <n v="143627.68919999999"/>
    <n v="251348.45610000001"/>
    <n v="156441.74400000001"/>
    <n v="273773.05200000003"/>
  </r>
  <r>
    <x v="2"/>
    <x v="2"/>
    <x v="12"/>
    <s v="MD"/>
    <x v="65"/>
    <x v="2"/>
    <x v="2"/>
    <n v="48647.75"/>
    <n v="85133.5625"/>
    <n v="65566.97"/>
    <n v="114742.19749999999"/>
    <n v="83196.36"/>
    <n v="145593.63"/>
    <n v="108345.36"/>
    <n v="189604.38"/>
    <n v="134381.25"/>
    <n v="235167.1875"/>
    <n v="151100.25"/>
    <n v="264425.4375"/>
    <n v="167546.18"/>
    <n v="293205.815"/>
  </r>
  <r>
    <x v="2"/>
    <x v="2"/>
    <x v="12"/>
    <s v="MD"/>
    <x v="65"/>
    <x v="3"/>
    <x v="3"/>
    <n v="56139.785499999998"/>
    <n v="89823.656799999997"/>
    <n v="78595.699699999997"/>
    <n v="125753.1195"/>
    <n v="101051.6139"/>
    <n v="161682.5822"/>
    <n v="134735.4852"/>
    <n v="215576.7763"/>
    <n v="168419.35649999999"/>
    <n v="269470.97039999999"/>
    <n v="190875.27069999999"/>
    <n v="305400.43310000002"/>
    <n v="213331.18489999999"/>
    <n v="341329.8958"/>
  </r>
  <r>
    <x v="2"/>
    <x v="2"/>
    <x v="12"/>
    <s v="MD"/>
    <x v="66"/>
    <x v="0"/>
    <x v="0"/>
    <n v="75525.95"/>
    <n v="132170.41250000001"/>
    <n v="97939.764999999999"/>
    <n v="171394.5888"/>
    <n v="111230.82"/>
    <n v="194653.935"/>
    <n v="131953.74"/>
    <n v="230919.04500000001"/>
    <n v="155174.85"/>
    <n v="271555.98749999999"/>
    <n v="170022.01500000001"/>
    <n v="297538.52630000003"/>
    <n v="183893.21"/>
    <n v="321813.11749999999"/>
  </r>
  <r>
    <x v="2"/>
    <x v="2"/>
    <x v="12"/>
    <s v="MD"/>
    <x v="66"/>
    <x v="1"/>
    <x v="1"/>
    <n v="61678.723749999997"/>
    <n v="107937.7666"/>
    <n v="81354.623879999999"/>
    <n v="142370.59179999999"/>
    <n v="98032.893750000003"/>
    <n v="171557.56409999999"/>
    <n v="119039.0025"/>
    <n v="208318.25440000001"/>
    <n v="141961.07440000001"/>
    <n v="248431.88020000001"/>
    <n v="156577.5183"/>
    <n v="274010.6569"/>
    <n v="170429.27799999999"/>
    <n v="298251.2365"/>
  </r>
  <r>
    <x v="2"/>
    <x v="2"/>
    <x v="12"/>
    <s v="MD"/>
    <x v="66"/>
    <x v="2"/>
    <x v="2"/>
    <n v="54141.3125"/>
    <n v="94747.296879999994"/>
    <n v="73095.837499999994"/>
    <n v="127917.7156"/>
    <n v="92805.862500000003"/>
    <n v="162410.25940000001"/>
    <n v="120993.15"/>
    <n v="211738.01250000001"/>
    <n v="150123.9375"/>
    <n v="262716.89059999998"/>
    <n v="168865.46249999999"/>
    <n v="295514.55940000003"/>
    <n v="187316.48749999999"/>
    <n v="327803.85310000001"/>
  </r>
  <r>
    <x v="2"/>
    <x v="2"/>
    <x v="12"/>
    <s v="MD"/>
    <x v="66"/>
    <x v="3"/>
    <x v="3"/>
    <n v="61945.212500000001"/>
    <n v="99112.34"/>
    <n v="86723.297500000001"/>
    <n v="138757.27600000001"/>
    <n v="111501.38250000001"/>
    <n v="178402.212"/>
    <n v="148668.51"/>
    <n v="237869.61600000001"/>
    <n v="185835.63750000001"/>
    <n v="297337.02"/>
    <n v="210613.7225"/>
    <n v="336981.95600000001"/>
    <n v="235391.8075"/>
    <n v="376626.89199999999"/>
  </r>
  <r>
    <x v="2"/>
    <x v="2"/>
    <x v="13"/>
    <s v="PA"/>
    <x v="67"/>
    <x v="0"/>
    <x v="0"/>
    <n v="91018.164999999994"/>
    <n v="159281.78880000001"/>
    <n v="117946.3075"/>
    <n v="206406.03810000001"/>
    <n v="134077.1985"/>
    <n v="234635.0974"/>
    <n v="158791.83600000001"/>
    <n v="277885.71299999999"/>
    <n v="186657.87"/>
    <n v="326651.27250000002"/>
    <n v="204473.23749999999"/>
    <n v="357828.16560000001"/>
    <n v="221072.26749999999"/>
    <n v="386876.4681"/>
  </r>
  <r>
    <x v="2"/>
    <x v="2"/>
    <x v="13"/>
    <s v="PA"/>
    <x v="67"/>
    <x v="1"/>
    <x v="1"/>
    <n v="74807.748749999999"/>
    <n v="130913.5603"/>
    <n v="98507.817630000005"/>
    <n v="172388.6808"/>
    <n v="118469.9408"/>
    <n v="207322.39629999999"/>
    <n v="143442.02249999999"/>
    <n v="251023.53940000001"/>
    <n v="170894.95499999999"/>
    <n v="299066.17129999999"/>
    <n v="188379.02299999999"/>
    <n v="329663.29029999999"/>
    <n v="204909.94130000001"/>
    <n v="358592.39720000001"/>
  </r>
  <r>
    <x v="2"/>
    <x v="2"/>
    <x v="13"/>
    <s v="PA"/>
    <x v="67"/>
    <x v="2"/>
    <x v="2"/>
    <n v="65592.1875"/>
    <n v="114786.3281"/>
    <n v="88748.782500000001"/>
    <n v="155310.3694"/>
    <n v="112766.64750000001"/>
    <n v="197341.63310000001"/>
    <n v="147222.81"/>
    <n v="257639.91750000001"/>
    <n v="182754.5625"/>
    <n v="319820.48440000002"/>
    <n v="205668.33749999999"/>
    <n v="359919.5906"/>
    <n v="228250.9425"/>
    <n v="399439.14939999999"/>
  </r>
  <r>
    <x v="2"/>
    <x v="2"/>
    <x v="13"/>
    <s v="PA"/>
    <x v="67"/>
    <x v="3"/>
    <x v="3"/>
    <n v="74219.013000000006"/>
    <n v="118750.42080000001"/>
    <n v="103906.6182"/>
    <n v="166250.58910000001"/>
    <n v="133594.22339999999"/>
    <n v="213750.7574"/>
    <n v="178125.6312"/>
    <n v="285001.0099"/>
    <n v="222657.03899999999"/>
    <n v="356251.26240000001"/>
    <n v="252344.64420000001"/>
    <n v="403751.43070000003"/>
    <n v="282032.24939999997"/>
    <n v="451251.59899999999"/>
  </r>
  <r>
    <x v="2"/>
    <x v="2"/>
    <x v="13"/>
    <s v="PA"/>
    <x v="68"/>
    <x v="0"/>
    <x v="0"/>
    <n v="79672.804999999993"/>
    <n v="139427.4088"/>
    <n v="103309.86749999999"/>
    <n v="180792.26809999999"/>
    <n v="117340.7895"/>
    <n v="205346.38159999999"/>
    <n v="139178.47200000001"/>
    <n v="243562.326"/>
    <n v="163664.04"/>
    <n v="286412.07"/>
    <n v="179319.5275"/>
    <n v="313809.17310000001"/>
    <n v="193941.88250000001"/>
    <n v="339398.29440000001"/>
  </r>
  <r>
    <x v="2"/>
    <x v="2"/>
    <x v="13"/>
    <s v="PA"/>
    <x v="68"/>
    <x v="1"/>
    <x v="1"/>
    <n v="65107.752500000002"/>
    <n v="113938.56690000001"/>
    <n v="85862.930999999997"/>
    <n v="150260.1293"/>
    <n v="103444.7265"/>
    <n v="181028.2714"/>
    <n v="125573.685"/>
    <n v="219753.94880000001"/>
    <n v="149739.10310000001"/>
    <n v="262043.43049999999"/>
    <n v="165146.46179999999"/>
    <n v="289006.30810000002"/>
    <n v="179744.33679999999"/>
    <n v="314552.58929999999"/>
  </r>
  <r>
    <x v="2"/>
    <x v="2"/>
    <x v="13"/>
    <s v="PA"/>
    <x v="68"/>
    <x v="2"/>
    <x v="2"/>
    <n v="57397.25"/>
    <n v="100445.1875"/>
    <n v="77492.03"/>
    <n v="135611.05249999999"/>
    <n v="98387.64"/>
    <n v="172178.37"/>
    <n v="128270.64"/>
    <n v="224473.62"/>
    <n v="159153.75"/>
    <n v="278519.0625"/>
    <n v="179022.75"/>
    <n v="313289.8125"/>
    <n v="198583.82"/>
    <n v="347521.685"/>
  </r>
  <r>
    <x v="2"/>
    <x v="2"/>
    <x v="13"/>
    <s v="PA"/>
    <x v="68"/>
    <x v="3"/>
    <x v="3"/>
    <n v="65668.864499999996"/>
    <n v="105070.1832"/>
    <n v="91936.410300000003"/>
    <n v="147098.25649999999"/>
    <n v="118203.9561"/>
    <n v="189126.32980000001"/>
    <n v="157605.27480000001"/>
    <n v="252168.43969999999"/>
    <n v="197006.59349999999"/>
    <n v="315210.54960000003"/>
    <n v="223274.13930000001"/>
    <n v="357238.62290000002"/>
    <n v="249541.6851"/>
    <n v="399266.69620000001"/>
  </r>
  <r>
    <x v="2"/>
    <x v="2"/>
    <x v="13"/>
    <s v="PA"/>
    <x v="69"/>
    <x v="0"/>
    <x v="0"/>
    <n v="79800.392000000007"/>
    <n v="139650.68599999999"/>
    <n v="103427.436"/>
    <n v="180998.01300000001"/>
    <n v="117546.0678"/>
    <n v="205705.61869999999"/>
    <n v="139269.8328"/>
    <n v="243722.20740000001"/>
    <n v="163726.62599999999"/>
    <n v="286521.5955"/>
    <n v="179362.75"/>
    <n v="313884.8125"/>
    <n v="193940.99900000001"/>
    <n v="339396.74829999998"/>
  </r>
  <r>
    <x v="2"/>
    <x v="2"/>
    <x v="13"/>
    <s v="PA"/>
    <x v="69"/>
    <x v="1"/>
    <x v="1"/>
    <n v="65486.282749999998"/>
    <n v="114600.9948"/>
    <n v="86267.894480000003"/>
    <n v="150968.81529999999"/>
    <n v="103798.9544"/>
    <n v="181648.17009999999"/>
    <n v="125766.28049999999"/>
    <n v="220090.9909"/>
    <n v="149872.1096"/>
    <n v="262276.19179999997"/>
    <n v="165229.10219999999"/>
    <n v="289150.92879999999"/>
    <n v="179757.14749999999"/>
    <n v="314575.00809999998"/>
  </r>
  <r>
    <x v="2"/>
    <x v="2"/>
    <x v="13"/>
    <s v="PA"/>
    <x v="69"/>
    <x v="2"/>
    <x v="2"/>
    <n v="57356.6875"/>
    <n v="100374.2031"/>
    <n v="77570.342499999999"/>
    <n v="135748.09940000001"/>
    <n v="98547.052500000005"/>
    <n v="172457.3419"/>
    <n v="128620.59"/>
    <n v="225086.0325"/>
    <n v="159647.0625"/>
    <n v="279382.35940000002"/>
    <n v="179645.58749999999"/>
    <n v="314379.7781"/>
    <n v="199350.70749999999"/>
    <n v="348863.73810000002"/>
  </r>
  <r>
    <x v="2"/>
    <x v="2"/>
    <x v="13"/>
    <s v="PA"/>
    <x v="69"/>
    <x v="3"/>
    <x v="3"/>
    <n v="65052.385750000001"/>
    <n v="104083.8172"/>
    <n v="91073.340049999999"/>
    <n v="145717.34409999999"/>
    <n v="117094.2944"/>
    <n v="187350.87100000001"/>
    <n v="156125.72579999999"/>
    <n v="249801.16130000001"/>
    <n v="195157.15729999999"/>
    <n v="312251.45159999997"/>
    <n v="221178.1116"/>
    <n v="353884.97850000003"/>
    <n v="247199.06589999999"/>
    <n v="395518.50540000002"/>
  </r>
  <r>
    <x v="2"/>
    <x v="2"/>
    <x v="13"/>
    <s v="PA"/>
    <x v="70"/>
    <x v="0"/>
    <x v="0"/>
    <n v="81459.134000000005"/>
    <n v="142553.48449999999"/>
    <n v="105575.477"/>
    <n v="184757.08480000001"/>
    <n v="119990.05560000001"/>
    <n v="209982.59729999999"/>
    <n v="142159.72560000001"/>
    <n v="248779.51980000001"/>
    <n v="167122.302"/>
    <n v="292464.02850000001"/>
    <n v="183081.755"/>
    <n v="320393.07130000001"/>
    <n v="197960.46799999999"/>
    <n v="346430.81900000002"/>
  </r>
  <r>
    <x v="2"/>
    <x v="2"/>
    <x v="13"/>
    <s v="PA"/>
    <x v="70"/>
    <x v="1"/>
    <x v="1"/>
    <n v="66857.894249999998"/>
    <n v="117001.3149"/>
    <n v="88071.217329999999"/>
    <n v="154124.63029999999"/>
    <n v="105963.6875"/>
    <n v="185436.45300000001"/>
    <n v="128380.1535"/>
    <n v="224665.26860000001"/>
    <n v="152983.3211"/>
    <n v="267720.81199999998"/>
    <n v="168656.6796"/>
    <n v="295149.18920000002"/>
    <n v="183483.171"/>
    <n v="321095.54930000001"/>
  </r>
  <r>
    <x v="2"/>
    <x v="2"/>
    <x v="13"/>
    <s v="PA"/>
    <x v="70"/>
    <x v="2"/>
    <x v="2"/>
    <n v="58566.3125"/>
    <n v="102491.0469"/>
    <n v="79209.777499999997"/>
    <n v="138617.11060000001"/>
    <n v="100631.4075"/>
    <n v="176104.96309999999"/>
    <n v="131344.76999999999"/>
    <n v="229853.3475"/>
    <n v="163029.9375"/>
    <n v="285302.39059999998"/>
    <n v="183454.01250000001"/>
    <n v="321044.52189999999"/>
    <n v="203578.8725"/>
    <n v="356263.0269"/>
  </r>
  <r>
    <x v="2"/>
    <x v="2"/>
    <x v="13"/>
    <s v="PA"/>
    <x v="70"/>
    <x v="3"/>
    <x v="3"/>
    <n v="66409.257249999995"/>
    <n v="106254.8116"/>
    <n v="92972.960149999999"/>
    <n v="148756.73620000001"/>
    <n v="119536.66310000001"/>
    <n v="191258.66089999999"/>
    <n v="159382.21739999999"/>
    <n v="255011.5478"/>
    <n v="199227.77179999999"/>
    <n v="318764.43479999999"/>
    <n v="225791.47469999999"/>
    <n v="361266.35940000002"/>
    <n v="252355.1776"/>
    <n v="403768.28409999999"/>
  </r>
  <r>
    <x v="2"/>
    <x v="2"/>
    <x v="13"/>
    <s v="PA"/>
    <x v="71"/>
    <x v="0"/>
    <x v="0"/>
    <n v="81150.770999999993"/>
    <n v="142013.8493"/>
    <n v="105136.4405"/>
    <n v="183988.7709"/>
    <n v="119550.12390000001"/>
    <n v="209212.71679999999"/>
    <n v="141513.38639999999"/>
    <n v="247648.42619999999"/>
    <n v="166325.538"/>
    <n v="291069.69150000002"/>
    <n v="182188.02249999999"/>
    <n v="318829.03940000001"/>
    <n v="196954.8645"/>
    <n v="344671.01289999997"/>
  </r>
  <r>
    <x v="2"/>
    <x v="2"/>
    <x v="13"/>
    <s v="PA"/>
    <x v="71"/>
    <x v="1"/>
    <x v="1"/>
    <n v="66830.433250000002"/>
    <n v="116953.2582"/>
    <n v="87957.856180000002"/>
    <n v="153926.24830000001"/>
    <n v="105717.69409999999"/>
    <n v="185005.96460000001"/>
    <n v="127887.18150000001"/>
    <n v="223802.56760000001"/>
    <n v="152316.35699999999"/>
    <n v="266553.62479999999"/>
    <n v="167868.65220000001"/>
    <n v="293770.14140000002"/>
    <n v="182562.34080000001"/>
    <n v="319484.09629999998"/>
  </r>
  <r>
    <x v="2"/>
    <x v="2"/>
    <x v="13"/>
    <s v="PA"/>
    <x v="71"/>
    <x v="2"/>
    <x v="2"/>
    <n v="58848.4375"/>
    <n v="102984.7656"/>
    <n v="79658.792499999996"/>
    <n v="139402.88690000001"/>
    <n v="101232.2025"/>
    <n v="177156.35440000001"/>
    <n v="132200.79"/>
    <n v="231351.38250000001"/>
    <n v="164122.3125"/>
    <n v="287214.04690000002"/>
    <n v="184717.53750000001"/>
    <n v="323255.69059999997"/>
    <n v="205019.35750000001"/>
    <n v="358783.87560000003"/>
  </r>
  <r>
    <x v="2"/>
    <x v="2"/>
    <x v="13"/>
    <s v="PA"/>
    <x v="71"/>
    <x v="3"/>
    <x v="3"/>
    <n v="66440.235750000007"/>
    <n v="106304.3772"/>
    <n v="93016.330050000004"/>
    <n v="148826.1281"/>
    <n v="119592.4244"/>
    <n v="191347.87899999999"/>
    <n v="159456.56580000001"/>
    <n v="255130.50529999999"/>
    <n v="199320.70730000001"/>
    <n v="318913.13160000002"/>
    <n v="225896.80160000001"/>
    <n v="361434.88250000001"/>
    <n v="252472.8959"/>
    <n v="403956.63339999999"/>
  </r>
  <r>
    <x v="2"/>
    <x v="2"/>
    <x v="13"/>
    <s v="PA"/>
    <x v="72"/>
    <x v="0"/>
    <x v="0"/>
    <n v="79364.441999999995"/>
    <n v="138887.77350000001"/>
    <n v="102870.83100000001"/>
    <n v="180023.95430000001"/>
    <n v="116900.8578"/>
    <n v="204576.5012"/>
    <n v="138532.13279999999"/>
    <n v="242431.23240000001"/>
    <n v="162867.27600000001"/>
    <n v="285017.73300000001"/>
    <n v="178425.79500000001"/>
    <n v="312245.14130000002"/>
    <n v="192936.27900000001"/>
    <n v="337638.48830000003"/>
  </r>
  <r>
    <x v="2"/>
    <x v="2"/>
    <x v="13"/>
    <s v="PA"/>
    <x v="72"/>
    <x v="1"/>
    <x v="1"/>
    <n v="65080.291499999999"/>
    <n v="113890.5101"/>
    <n v="85749.56985"/>
    <n v="150061.74720000001"/>
    <n v="103198.7331"/>
    <n v="180597.78289999999"/>
    <n v="125080.713"/>
    <n v="218891.24780000001"/>
    <n v="149072.139"/>
    <n v="260876.2433"/>
    <n v="164358.4344"/>
    <n v="287627.26020000002"/>
    <n v="178823.50649999999"/>
    <n v="312941.13640000002"/>
  </r>
  <r>
    <x v="2"/>
    <x v="2"/>
    <x v="13"/>
    <s v="PA"/>
    <x v="72"/>
    <x v="2"/>
    <x v="2"/>
    <n v="57215.625"/>
    <n v="100127.3438"/>
    <n v="77345.835000000006"/>
    <n v="135355.2113"/>
    <n v="98246.654999999999"/>
    <n v="171931.64629999999"/>
    <n v="128192.58"/>
    <n v="224337.01500000001"/>
    <n v="159100.875"/>
    <n v="278426.53129999997"/>
    <n v="179013.82500000001"/>
    <n v="313274.19380000001"/>
    <n v="198630.465"/>
    <n v="347603.3138"/>
  </r>
  <r>
    <x v="2"/>
    <x v="2"/>
    <x v="13"/>
    <s v="PA"/>
    <x v="72"/>
    <x v="3"/>
    <x v="3"/>
    <n v="65036.896500000003"/>
    <n v="104059.0344"/>
    <n v="91051.655100000004"/>
    <n v="145682.6482"/>
    <n v="117066.4137"/>
    <n v="187306.26190000001"/>
    <n v="156088.55160000001"/>
    <n v="249741.6826"/>
    <n v="195110.68950000001"/>
    <n v="312177.10320000001"/>
    <n v="221125.44810000001"/>
    <n v="353800.717"/>
    <n v="247140.20670000001"/>
    <n v="395424.33069999999"/>
  </r>
  <r>
    <x v="2"/>
    <x v="2"/>
    <x v="13"/>
    <s v="PA"/>
    <x v="73"/>
    <x v="0"/>
    <x v="0"/>
    <n v="80629.763000000006"/>
    <n v="141102.08530000001"/>
    <n v="104501.4565"/>
    <n v="182877.54889999999"/>
    <n v="118768.06170000001"/>
    <n v="207844.10800000001"/>
    <n v="140714.77919999999"/>
    <n v="246250.86360000001"/>
    <n v="165424.46400000001"/>
    <n v="289492.81199999998"/>
    <n v="181222.2525"/>
    <n v="317138.94189999998"/>
    <n v="195950.7335"/>
    <n v="342913.78360000002"/>
  </r>
  <r>
    <x v="2"/>
    <x v="2"/>
    <x v="13"/>
    <s v="PA"/>
    <x v="73"/>
    <x v="1"/>
    <x v="1"/>
    <n v="66172.088499999998"/>
    <n v="115801.15489999999"/>
    <n v="87169.555900000007"/>
    <n v="152546.72279999999"/>
    <n v="104881.32090000001"/>
    <n v="183542.31159999999"/>
    <n v="127073.217"/>
    <n v="222378.1298"/>
    <n v="151427.71539999999"/>
    <n v="264998.50189999997"/>
    <n v="166942.8909"/>
    <n v="292150.05900000001"/>
    <n v="181620.1593"/>
    <n v="317835.27870000002"/>
  </r>
  <r>
    <x v="2"/>
    <x v="2"/>
    <x v="13"/>
    <s v="PA"/>
    <x v="73"/>
    <x v="2"/>
    <x v="2"/>
    <n v="58193.375"/>
    <n v="101838.4063"/>
    <n v="78687.664999999994"/>
    <n v="137703.41380000001"/>
    <n v="99960.12"/>
    <n v="174930.21"/>
    <n v="130449.72"/>
    <n v="228287.01"/>
    <n v="161911.125"/>
    <n v="283344.46879999997"/>
    <n v="182186.02499999999"/>
    <n v="318825.54379999998"/>
    <n v="202161.71"/>
    <n v="353782.99249999999"/>
  </r>
  <r>
    <x v="2"/>
    <x v="2"/>
    <x v="13"/>
    <s v="PA"/>
    <x v="73"/>
    <x v="3"/>
    <x v="3"/>
    <n v="66062.294750000001"/>
    <n v="105699.6716"/>
    <n v="92487.212650000001"/>
    <n v="147979.54019999999"/>
    <n v="118912.1306"/>
    <n v="190259.40890000001"/>
    <n v="158549.5074"/>
    <n v="253679.21179999999"/>
    <n v="198186.88430000001"/>
    <n v="317099.0148"/>
    <n v="224611.80220000001"/>
    <n v="359378.88339999999"/>
    <n v="251036.72010000001"/>
    <n v="401658.75209999998"/>
  </r>
  <r>
    <x v="2"/>
    <x v="2"/>
    <x v="13"/>
    <s v="PA"/>
    <x v="74"/>
    <x v="0"/>
    <x v="0"/>
    <n v="99790.354000000007"/>
    <n v="174633.1195"/>
    <n v="129282.307"/>
    <n v="226244.0373"/>
    <n v="147010.77359999999"/>
    <n v="257268.85380000001"/>
    <n v="174009.45360000001"/>
    <n v="304516.54379999998"/>
    <n v="204516.462"/>
    <n v="357903.80849999998"/>
    <n v="224019.625"/>
    <n v="392034.34379999997"/>
    <n v="242174.038"/>
    <n v="423804.56650000002"/>
  </r>
  <r>
    <x v="2"/>
    <x v="2"/>
    <x v="13"/>
    <s v="PA"/>
    <x v="74"/>
    <x v="1"/>
    <x v="1"/>
    <n v="82197.974249999999"/>
    <n v="143846.45490000001"/>
    <n v="108177.74430000001"/>
    <n v="189311.0526"/>
    <n v="130011.9035"/>
    <n v="227520.83100000001"/>
    <n v="157261.15349999999"/>
    <n v="275207.01860000001"/>
    <n v="187295.3186"/>
    <n v="327766.8076"/>
    <n v="206415.12460000001"/>
    <n v="361226.46799999999"/>
    <n v="224477.97"/>
    <n v="392836.44750000001"/>
  </r>
  <r>
    <x v="2"/>
    <x v="2"/>
    <x v="13"/>
    <s v="PA"/>
    <x v="74"/>
    <x v="2"/>
    <x v="2"/>
    <n v="71690.5625"/>
    <n v="125458.4844"/>
    <n v="97097.367499999993"/>
    <n v="169920.39309999999"/>
    <n v="123418.3275"/>
    <n v="215982.07310000001"/>
    <n v="161232.69"/>
    <n v="282157.20750000002"/>
    <n v="200188.6875"/>
    <n v="350330.20309999998"/>
    <n v="225337.76250000001"/>
    <n v="394341.08439999999"/>
    <n v="250135.33249999999"/>
    <n v="437736.83189999999"/>
  </r>
  <r>
    <x v="2"/>
    <x v="2"/>
    <x v="13"/>
    <s v="PA"/>
    <x v="74"/>
    <x v="3"/>
    <x v="3"/>
    <n v="80702.875750000007"/>
    <n v="129124.6012"/>
    <n v="112984.0261"/>
    <n v="180774.4417"/>
    <n v="145265.1764"/>
    <n v="232424.28219999999"/>
    <n v="193686.90179999999"/>
    <n v="309899.0429"/>
    <n v="242108.62729999999"/>
    <n v="387373.80359999998"/>
    <n v="274389.77759999997"/>
    <n v="439023.64409999998"/>
    <n v="306670.92790000001"/>
    <n v="490673.48460000003"/>
  </r>
  <r>
    <x v="2"/>
    <x v="2"/>
    <x v="13"/>
    <s v="PA"/>
    <x v="75"/>
    <x v="0"/>
    <x v="0"/>
    <n v="84032.304999999993"/>
    <n v="147056.5338"/>
    <n v="108875.9175"/>
    <n v="190532.85560000001"/>
    <n v="123792.8895"/>
    <n v="216637.55660000001"/>
    <n v="146555.47200000001"/>
    <n v="256472.076"/>
    <n v="172257.54"/>
    <n v="301450.69500000001"/>
    <n v="188689.07750000001"/>
    <n v="330205.88559999998"/>
    <n v="203989.08249999999"/>
    <n v="356980.89439999999"/>
  </r>
  <r>
    <x v="2"/>
    <x v="2"/>
    <x v="13"/>
    <s v="PA"/>
    <x v="75"/>
    <x v="1"/>
    <x v="1"/>
    <n v="69167.664999999994"/>
    <n v="121043.41379999999"/>
    <n v="91046.177249999993"/>
    <n v="159330.81020000001"/>
    <n v="109446.939"/>
    <n v="191532.1433"/>
    <n v="132429.35999999999"/>
    <n v="231751.38"/>
    <n v="157738.8094"/>
    <n v="276042.91639999999"/>
    <n v="173853.13930000001"/>
    <n v="304242.99369999999"/>
    <n v="189080.74679999999"/>
    <n v="330891.30680000002"/>
  </r>
  <r>
    <x v="2"/>
    <x v="2"/>
    <x v="13"/>
    <s v="PA"/>
    <x v="75"/>
    <x v="2"/>
    <x v="2"/>
    <n v="60894.75"/>
    <n v="106565.8125"/>
    <n v="82415.55"/>
    <n v="144227.21249999999"/>
    <n v="104729.625"/>
    <n v="183276.8438"/>
    <n v="136754.1"/>
    <n v="239319.67499999999"/>
    <n v="169769.25"/>
    <n v="297096.1875"/>
    <n v="191066.4"/>
    <n v="334366.2"/>
    <n v="212058.52499999999"/>
    <n v="371102.41879999998"/>
  </r>
  <r>
    <x v="2"/>
    <x v="2"/>
    <x v="13"/>
    <s v="PA"/>
    <x v="75"/>
    <x v="3"/>
    <x v="3"/>
    <n v="68807.016250000001"/>
    <n v="110091.226"/>
    <n v="96329.822750000007"/>
    <n v="154127.7164"/>
    <n v="123852.6293"/>
    <n v="198164.20680000001"/>
    <n v="165136.83900000001"/>
    <n v="264218.9424"/>
    <n v="206421.04879999999"/>
    <n v="330273.67800000001"/>
    <n v="233943.8553"/>
    <n v="374310.16840000002"/>
    <n v="261466.6618"/>
    <n v="418346.65879999998"/>
  </r>
  <r>
    <x v="2"/>
    <x v="2"/>
    <x v="13"/>
    <s v="PA"/>
    <x v="76"/>
    <x v="0"/>
    <x v="0"/>
    <n v="86392.831000000006"/>
    <n v="151187.45430000001"/>
    <n v="111980.4105"/>
    <n v="195965.71840000001"/>
    <n v="127253.5929"/>
    <n v="222693.78760000001"/>
    <n v="150798.9504"/>
    <n v="263898.16320000001"/>
    <n v="177288.46799999999"/>
    <n v="310254.81900000002"/>
    <n v="194224.36249999999"/>
    <n v="339892.63439999998"/>
    <n v="210019.16949999999"/>
    <n v="367533.5466"/>
  </r>
  <r>
    <x v="2"/>
    <x v="2"/>
    <x v="13"/>
    <s v="PA"/>
    <x v="76"/>
    <x v="1"/>
    <x v="1"/>
    <n v="70846.551999999996"/>
    <n v="123981.466"/>
    <n v="93346.198050000006"/>
    <n v="163355.84659999999"/>
    <n v="112339.81080000001"/>
    <n v="196594.66889999999"/>
    <n v="136157.57399999999"/>
    <n v="238275.75450000001"/>
    <n v="162272.6201"/>
    <n v="283977.08519999997"/>
    <n v="178911.86499999999"/>
    <n v="313095.76370000001"/>
    <n v="194656.9713"/>
    <n v="340649.6997"/>
  </r>
  <r>
    <x v="2"/>
    <x v="2"/>
    <x v="13"/>
    <s v="PA"/>
    <x v="76"/>
    <x v="2"/>
    <x v="2"/>
    <n v="62286"/>
    <n v="109000.5"/>
    <n v="84201.18"/>
    <n v="147352.065"/>
    <n v="106954.965"/>
    <n v="187171.1888"/>
    <n v="139556.34"/>
    <n v="244223.595"/>
    <n v="173205"/>
    <n v="303108.75"/>
    <n v="194883.75"/>
    <n v="341046.5625"/>
    <n v="216240.04500000001"/>
    <n v="378420.07880000002"/>
  </r>
  <r>
    <x v="2"/>
    <x v="2"/>
    <x v="13"/>
    <s v="PA"/>
    <x v="76"/>
    <x v="3"/>
    <x v="3"/>
    <n v="70795.855750000002"/>
    <n v="113273.3692"/>
    <n v="99114.198050000006"/>
    <n v="158582.7169"/>
    <n v="127432.5404"/>
    <n v="203892.06460000001"/>
    <n v="169910.05379999999"/>
    <n v="271856.08610000001"/>
    <n v="212387.5673"/>
    <n v="339820.10759999999"/>
    <n v="240705.90960000001"/>
    <n v="385129.45529999997"/>
    <n v="269024.25189999997"/>
    <n v="430438.80300000001"/>
  </r>
  <r>
    <x v="2"/>
    <x v="2"/>
    <x v="13"/>
    <s v="PA"/>
    <x v="77"/>
    <x v="0"/>
    <x v="0"/>
    <n v="82852.042000000001"/>
    <n v="144991.0735"/>
    <n v="107323.671"/>
    <n v="187816.42430000001"/>
    <n v="122062.53780000001"/>
    <n v="213609.4412"/>
    <n v="144433.7328"/>
    <n v="252759.0324"/>
    <n v="169742.076"/>
    <n v="297048.63299999997"/>
    <n v="185921.435"/>
    <n v="325362.51130000001"/>
    <n v="200974.03899999999"/>
    <n v="351704.56829999998"/>
  </r>
  <r>
    <x v="2"/>
    <x v="2"/>
    <x v="13"/>
    <s v="PA"/>
    <x v="77"/>
    <x v="1"/>
    <x v="1"/>
    <n v="68328.2215"/>
    <n v="119574.3876"/>
    <n v="89896.166849999994"/>
    <n v="157318.29199999999"/>
    <n v="108000.5031"/>
    <n v="189000.88039999999"/>
    <n v="130565.253"/>
    <n v="228489.19279999999"/>
    <n v="155471.90400000001"/>
    <n v="272075.83199999999"/>
    <n v="171323.7764"/>
    <n v="299816.60869999998"/>
    <n v="186292.63449999999"/>
    <n v="326012.11040000001"/>
  </r>
  <r>
    <x v="2"/>
    <x v="2"/>
    <x v="13"/>
    <s v="PA"/>
    <x v="77"/>
    <x v="2"/>
    <x v="2"/>
    <n v="59967.25"/>
    <n v="104942.6875"/>
    <n v="81225.13"/>
    <n v="142143.97750000001"/>
    <n v="103246.065"/>
    <n v="180680.61379999999"/>
    <n v="134885.94"/>
    <n v="236050.39499999999"/>
    <n v="167478.75"/>
    <n v="293087.8125"/>
    <n v="188521.5"/>
    <n v="329912.625"/>
    <n v="209270.845"/>
    <n v="366223.97879999998"/>
  </r>
  <r>
    <x v="2"/>
    <x v="2"/>
    <x v="13"/>
    <s v="PA"/>
    <x v="77"/>
    <x v="3"/>
    <x v="3"/>
    <n v="67481.123250000004"/>
    <n v="107969.7972"/>
    <n v="94473.572549999997"/>
    <n v="151157.71609999999"/>
    <n v="121466.02190000001"/>
    <n v="194345.63500000001"/>
    <n v="161954.69579999999"/>
    <n v="259127.51329999999"/>
    <n v="202443.36979999999"/>
    <n v="323909.39159999997"/>
    <n v="229435.81909999999"/>
    <n v="367097.31050000002"/>
    <n v="256428.2684"/>
    <n v="410285.22940000001"/>
  </r>
  <r>
    <x v="2"/>
    <x v="2"/>
    <x v="13"/>
    <s v="PA"/>
    <x v="78"/>
    <x v="0"/>
    <x v="0"/>
    <n v="80236.342000000004"/>
    <n v="140413.59849999999"/>
    <n v="103984.041"/>
    <n v="181972.07180000001"/>
    <n v="118191.2778"/>
    <n v="206834.73620000001"/>
    <n v="140007.53279999999"/>
    <n v="245013.18239999999"/>
    <n v="164585.976"/>
    <n v="288025.45799999998"/>
    <n v="180299.70499999999"/>
    <n v="315524.48379999999"/>
    <n v="194945.71900000001"/>
    <n v="341155.00829999999"/>
  </r>
  <r>
    <x v="2"/>
    <x v="2"/>
    <x v="13"/>
    <s v="PA"/>
    <x v="78"/>
    <x v="1"/>
    <x v="1"/>
    <n v="65892.274000000005"/>
    <n v="115311.4795"/>
    <n v="86786.219100000002"/>
    <n v="151875.88339999999"/>
    <n v="104399.1756"/>
    <n v="182698.55729999999"/>
    <n v="126451.848"/>
    <n v="221290.734"/>
    <n v="150672.0803"/>
    <n v="263676.14039999997"/>
    <n v="166099.76990000001"/>
    <n v="290674.59730000002"/>
    <n v="180690.7885"/>
    <n v="316208.8799"/>
  </r>
  <r>
    <x v="2"/>
    <x v="2"/>
    <x v="13"/>
    <s v="PA"/>
    <x v="78"/>
    <x v="2"/>
    <x v="2"/>
    <n v="57729.625"/>
    <n v="101026.8438"/>
    <n v="78092.455000000002"/>
    <n v="136661.79629999999"/>
    <n v="99218.34"/>
    <n v="173632.095"/>
    <n v="129515.64"/>
    <n v="226652.37"/>
    <n v="160765.875"/>
    <n v="281340.28129999997"/>
    <n v="180913.57500000001"/>
    <n v="316598.75630000001"/>
    <n v="200767.87"/>
    <n v="351343.77250000002"/>
  </r>
  <r>
    <x v="2"/>
    <x v="2"/>
    <x v="13"/>
    <s v="PA"/>
    <x v="78"/>
    <x v="3"/>
    <x v="3"/>
    <n v="65399.348250000003"/>
    <n v="104638.9572"/>
    <n v="91559.087549999997"/>
    <n v="146494.54010000001"/>
    <n v="117718.8269"/>
    <n v="188350.12299999999"/>
    <n v="156958.43580000001"/>
    <n v="251133.49729999999"/>
    <n v="196198.0448"/>
    <n v="313916.87160000001"/>
    <n v="222357.78409999999"/>
    <n v="355772.45449999999"/>
    <n v="248517.52340000001"/>
    <n v="397628.03739999997"/>
  </r>
  <r>
    <x v="2"/>
    <x v="2"/>
    <x v="13"/>
    <s v="PA"/>
    <x v="79"/>
    <x v="0"/>
    <x v="0"/>
    <n v="80672.292000000001"/>
    <n v="141176.511"/>
    <n v="104540.64599999999"/>
    <n v="182946.1305"/>
    <n v="118836.4878"/>
    <n v="207963.85370000001"/>
    <n v="140745.2328"/>
    <n v="246304.1574"/>
    <n v="165445.326"/>
    <n v="289529.32049999997"/>
    <n v="181236.66"/>
    <n v="317164.15500000003"/>
    <n v="195950.43900000001"/>
    <n v="342913.2683"/>
  </r>
  <r>
    <x v="2"/>
    <x v="2"/>
    <x v="13"/>
    <s v="PA"/>
    <x v="79"/>
    <x v="1"/>
    <x v="1"/>
    <n v="66298.265249999997"/>
    <n v="116021.9642"/>
    <n v="87304.543730000005"/>
    <n v="152782.9515"/>
    <n v="104999.39690000001"/>
    <n v="183748.94450000001"/>
    <n v="127137.4155"/>
    <n v="222490.47709999999"/>
    <n v="151472.0509"/>
    <n v="265076.08899999998"/>
    <n v="166970.43770000001"/>
    <n v="292198.2659"/>
    <n v="181624.4295"/>
    <n v="317842.75160000002"/>
  </r>
  <r>
    <x v="2"/>
    <x v="2"/>
    <x v="13"/>
    <s v="PA"/>
    <x v="79"/>
    <x v="2"/>
    <x v="2"/>
    <n v="58334.4375"/>
    <n v="102085.2656"/>
    <n v="78912.172500000001"/>
    <n v="138096.30189999999"/>
    <n v="100260.5175"/>
    <n v="175455.9056"/>
    <n v="130877.73"/>
    <n v="229036.0275"/>
    <n v="162457.3125"/>
    <n v="284300.29690000002"/>
    <n v="182817.78750000001"/>
    <n v="319931.12809999997"/>
    <n v="202881.95250000001"/>
    <n v="355043.41690000001"/>
  </r>
  <r>
    <x v="2"/>
    <x v="2"/>
    <x v="13"/>
    <s v="PA"/>
    <x v="79"/>
    <x v="3"/>
    <x v="3"/>
    <n v="66077.784"/>
    <n v="105724.4544"/>
    <n v="92508.897599999997"/>
    <n v="148014.23620000001"/>
    <n v="118940.01119999999"/>
    <n v="190304.01790000001"/>
    <n v="158586.68160000001"/>
    <n v="253738.6906"/>
    <n v="198233.35200000001"/>
    <n v="317173.36320000002"/>
    <n v="224664.4656"/>
    <n v="359463.14500000002"/>
    <n v="251095.57920000001"/>
    <n v="401752.92670000001"/>
  </r>
  <r>
    <x v="2"/>
    <x v="2"/>
    <x v="14"/>
    <s v="VA"/>
    <x v="80"/>
    <x v="0"/>
    <x v="0"/>
    <n v="74207.44"/>
    <n v="129863.02"/>
    <n v="96105.24"/>
    <n v="168184.17"/>
    <n v="109334.24099999999"/>
    <n v="191334.92180000001"/>
    <n v="129307.476"/>
    <n v="226288.08300000001"/>
    <n v="151946.07"/>
    <n v="265905.6225"/>
    <n v="166418.26999999999"/>
    <n v="291231.97249999997"/>
    <n v="179871.38500000001"/>
    <n v="314774.92379999999"/>
  </r>
  <r>
    <x v="2"/>
    <x v="2"/>
    <x v="14"/>
    <s v="VA"/>
    <x v="80"/>
    <x v="1"/>
    <x v="1"/>
    <n v="61316.526250000003"/>
    <n v="107303.9209"/>
    <n v="80631.203630000004"/>
    <n v="141104.60630000001"/>
    <n v="96812.768249999994"/>
    <n v="169422.3444"/>
    <n v="116938.7175"/>
    <n v="204642.7556"/>
    <n v="139204.54689999999"/>
    <n v="243607.95699999999"/>
    <n v="153370.31529999999"/>
    <n v="268398.05170000001"/>
    <n v="166737.41649999999"/>
    <n v="291790.47889999999"/>
  </r>
  <r>
    <x v="2"/>
    <x v="2"/>
    <x v="14"/>
    <s v="VA"/>
    <x v="80"/>
    <x v="2"/>
    <x v="2"/>
    <n v="53364.5625"/>
    <n v="93387.984379999994"/>
    <n v="72359.647500000006"/>
    <n v="126629.38310000001"/>
    <n v="92012.017500000002"/>
    <n v="161021.0306"/>
    <n v="120291.93"/>
    <n v="210510.8775"/>
    <n v="149392.6875"/>
    <n v="261437.20310000001"/>
    <n v="168202.46249999999"/>
    <n v="294354.30940000003"/>
    <n v="186759.5025"/>
    <n v="326829.12939999998"/>
  </r>
  <r>
    <x v="2"/>
    <x v="2"/>
    <x v="14"/>
    <s v="VA"/>
    <x v="80"/>
    <x v="3"/>
    <x v="3"/>
    <n v="59717.835249999996"/>
    <n v="95548.536399999997"/>
    <n v="83604.969349999999"/>
    <n v="133767.951"/>
    <n v="107492.1035"/>
    <n v="171987.36550000001"/>
    <n v="143322.8046"/>
    <n v="229316.48740000001"/>
    <n v="179153.50580000001"/>
    <n v="286645.60920000001"/>
    <n v="203040.63990000001"/>
    <n v="324865.02380000002"/>
    <n v="226927.774"/>
    <n v="363084.43829999998"/>
  </r>
  <r>
    <x v="2"/>
    <x v="2"/>
    <x v="14"/>
    <s v="VA"/>
    <x v="81"/>
    <x v="0"/>
    <x v="0"/>
    <n v="73771.490000000005"/>
    <n v="129100.1075"/>
    <n v="95548.634999999995"/>
    <n v="167210.11129999999"/>
    <n v="108689.031"/>
    <n v="190205.80429999999"/>
    <n v="128569.776"/>
    <n v="224997.10800000001"/>
    <n v="151086.72"/>
    <n v="264401.76"/>
    <n v="165481.315"/>
    <n v="289592.30129999999"/>
    <n v="178866.66500000001"/>
    <n v="313016.66379999998"/>
  </r>
  <r>
    <x v="2"/>
    <x v="2"/>
    <x v="14"/>
    <s v="VA"/>
    <x v="81"/>
    <x v="1"/>
    <x v="1"/>
    <n v="60910.535000000003"/>
    <n v="106593.4363"/>
    <n v="80112.879000000001"/>
    <n v="140197.53829999999"/>
    <n v="96212.547000000006"/>
    <n v="168371.95730000001"/>
    <n v="116253.15"/>
    <n v="203443.01250000001"/>
    <n v="138404.57629999999"/>
    <n v="242208.00839999999"/>
    <n v="152499.64749999999"/>
    <n v="266874.38309999998"/>
    <n v="165803.77549999999"/>
    <n v="290156.60710000002"/>
  </r>
  <r>
    <x v="2"/>
    <x v="2"/>
    <x v="14"/>
    <s v="VA"/>
    <x v="81"/>
    <x v="2"/>
    <x v="2"/>
    <n v="52991.625"/>
    <n v="92735.34375"/>
    <n v="71837.535000000003"/>
    <n v="125715.6863"/>
    <n v="91340.73"/>
    <n v="159846.2775"/>
    <n v="119396.88"/>
    <n v="208944.54"/>
    <n v="148273.875"/>
    <n v="259479.2813"/>
    <n v="166934.47500000001"/>
    <n v="292135.33130000002"/>
    <n v="185342.34"/>
    <n v="324349.09499999997"/>
  </r>
  <r>
    <x v="2"/>
    <x v="2"/>
    <x v="14"/>
    <s v="VA"/>
    <x v="81"/>
    <x v="3"/>
    <x v="3"/>
    <n v="59370.872750000002"/>
    <n v="94993.396399999998"/>
    <n v="83119.221850000002"/>
    <n v="132990.755"/>
    <n v="106867.571"/>
    <n v="170988.11350000001"/>
    <n v="142490.09460000001"/>
    <n v="227984.1514"/>
    <n v="178112.6183"/>
    <n v="284980.18920000002"/>
    <n v="201860.96739999999"/>
    <n v="322977.5478"/>
    <n v="225609.31649999999"/>
    <n v="360974.90629999997"/>
  </r>
  <r>
    <x v="2"/>
    <x v="2"/>
    <x v="14"/>
    <s v="VA"/>
    <x v="82"/>
    <x v="0"/>
    <x v="0"/>
    <n v="80098.095000000001"/>
    <n v="140171.66630000001"/>
    <n v="103701.7625"/>
    <n v="181478.08439999999"/>
    <n v="118025.0505"/>
    <n v="206543.83840000001"/>
    <n v="139483.008"/>
    <n v="244095.264"/>
    <n v="163872.66"/>
    <n v="286777.15500000003"/>
    <n v="179463.60250000001"/>
    <n v="314061.30440000002"/>
    <n v="193938.9375"/>
    <n v="339393.14059999998"/>
  </r>
  <r>
    <x v="2"/>
    <x v="2"/>
    <x v="14"/>
    <s v="VA"/>
    <x v="82"/>
    <x v="1"/>
    <x v="1"/>
    <n v="66369.52"/>
    <n v="116146.66"/>
    <n v="87212.809250000006"/>
    <n v="152622.41620000001"/>
    <n v="104625.486"/>
    <n v="183094.6005"/>
    <n v="126215.67"/>
    <n v="220877.42249999999"/>
    <n v="150182.45809999999"/>
    <n v="262819.30170000001"/>
    <n v="165421.92980000001"/>
    <n v="289488.37709999998"/>
    <n v="179787.0393"/>
    <n v="314627.3187"/>
  </r>
  <r>
    <x v="2"/>
    <x v="2"/>
    <x v="14"/>
    <s v="VA"/>
    <x v="82"/>
    <x v="2"/>
    <x v="2"/>
    <n v="57880.375"/>
    <n v="101290.6563"/>
    <n v="78546.684999999998"/>
    <n v="137456.69880000001"/>
    <n v="99908.054999999993"/>
    <n v="174839.0963"/>
    <n v="130682.58"/>
    <n v="228694.51500000001"/>
    <n v="162325.125"/>
    <n v="284068.96879999997"/>
    <n v="182795.47500000001"/>
    <n v="319892.08130000002"/>
    <n v="202998.565"/>
    <n v="355247.48879999999"/>
  </r>
  <r>
    <x v="2"/>
    <x v="2"/>
    <x v="14"/>
    <s v="VA"/>
    <x v="82"/>
    <x v="3"/>
    <x v="3"/>
    <n v="64497.864000000001"/>
    <n v="103196.5824"/>
    <n v="90297.009600000005"/>
    <n v="144475.21539999999"/>
    <n v="116096.15519999999"/>
    <n v="185753.84830000001"/>
    <n v="154794.87359999999"/>
    <n v="247671.7978"/>
    <n v="193493.592"/>
    <n v="309589.74719999998"/>
    <n v="219292.73759999999"/>
    <n v="350868.38020000001"/>
    <n v="245091.88320000001"/>
    <n v="392147.01309999998"/>
  </r>
  <r>
    <x v="2"/>
    <x v="2"/>
    <x v="14"/>
    <s v="VA"/>
    <x v="83"/>
    <x v="0"/>
    <x v="0"/>
    <n v="80140.623999999996"/>
    <n v="140246.092"/>
    <n v="103740.952"/>
    <n v="181546.666"/>
    <n v="118093.47659999999"/>
    <n v="206663.58410000001"/>
    <n v="139513.46160000001"/>
    <n v="244148.55780000001"/>
    <n v="163893.522"/>
    <n v="286813.66350000002"/>
    <n v="179478.01"/>
    <n v="314086.51750000002"/>
    <n v="193938.64300000001"/>
    <n v="339392.62530000001"/>
  </r>
  <r>
    <x v="2"/>
    <x v="2"/>
    <x v="14"/>
    <s v="VA"/>
    <x v="83"/>
    <x v="1"/>
    <x v="1"/>
    <n v="66495.696750000003"/>
    <n v="116367.4693"/>
    <n v="87347.797080000004"/>
    <n v="152858.64490000001"/>
    <n v="104743.56200000001"/>
    <n v="183301.2334"/>
    <n v="126279.8685"/>
    <n v="220989.76990000001"/>
    <n v="150226.7936"/>
    <n v="262896.88880000002"/>
    <n v="165449.47659999999"/>
    <n v="289536.58399999997"/>
    <n v="179791.3095"/>
    <n v="314634.7916"/>
  </r>
  <r>
    <x v="2"/>
    <x v="2"/>
    <x v="14"/>
    <s v="VA"/>
    <x v="83"/>
    <x v="2"/>
    <x v="2"/>
    <n v="58485.1875"/>
    <n v="102349.0781"/>
    <n v="79366.402499999997"/>
    <n v="138891.20439999999"/>
    <n v="100950.2325"/>
    <n v="176662.9069"/>
    <n v="132044.67000000001"/>
    <n v="231078.17249999999"/>
    <n v="164016.5625"/>
    <n v="287028.98440000002"/>
    <n v="184699.6875"/>
    <n v="323224.45309999998"/>
    <n v="205112.64749999999"/>
    <n v="358947.13309999998"/>
  </r>
  <r>
    <x v="2"/>
    <x v="2"/>
    <x v="14"/>
    <s v="VA"/>
    <x v="83"/>
    <x v="3"/>
    <x v="3"/>
    <n v="65176.299749999998"/>
    <n v="104282.0796"/>
    <n v="91246.819650000005"/>
    <n v="145994.91140000001"/>
    <n v="117317.33960000001"/>
    <n v="187707.7433"/>
    <n v="156423.1194"/>
    <n v="250276.99100000001"/>
    <n v="195528.89929999999"/>
    <n v="312846.23879999999"/>
    <n v="221599.4192"/>
    <n v="354559.07059999998"/>
    <n v="247669.93909999999"/>
    <n v="396271.90250000003"/>
  </r>
  <r>
    <x v="2"/>
    <x v="2"/>
    <x v="14"/>
    <s v="VA"/>
    <x v="84"/>
    <x v="0"/>
    <x v="0"/>
    <n v="79183.665999999997"/>
    <n v="138571.4155"/>
    <n v="102549.363"/>
    <n v="179461.38529999999"/>
    <n v="116666.2044"/>
    <n v="204165.85769999999"/>
    <n v="137977.1544"/>
    <n v="241460.0202"/>
    <n v="162133.098"/>
    <n v="283732.9215"/>
    <n v="177575.285"/>
    <n v="310756.7488"/>
    <n v="191929.79199999999"/>
    <n v="335877.136"/>
  </r>
  <r>
    <x v="2"/>
    <x v="2"/>
    <x v="14"/>
    <s v="VA"/>
    <x v="84"/>
    <x v="1"/>
    <x v="1"/>
    <n v="65431.36075"/>
    <n v="114504.88129999999"/>
    <n v="86041.172179999994"/>
    <n v="150572.05129999999"/>
    <n v="103306.9676"/>
    <n v="180787.19320000001"/>
    <n v="124780.3365"/>
    <n v="218365.5889"/>
    <n v="148538.1814"/>
    <n v="259941.8174"/>
    <n v="163653.04749999999"/>
    <n v="286392.83299999998"/>
    <n v="177915.48699999999"/>
    <n v="311352.10230000003"/>
  </r>
  <r>
    <x v="2"/>
    <x v="2"/>
    <x v="14"/>
    <s v="VA"/>
    <x v="84"/>
    <x v="2"/>
    <x v="2"/>
    <n v="56993.4375"/>
    <n v="99738.515629999994"/>
    <n v="77277.952499999999"/>
    <n v="135236.41690000001"/>
    <n v="98265.082500000004"/>
    <n v="171963.89439999999"/>
    <n v="128464.47"/>
    <n v="224812.82250000001"/>
    <n v="159541.3125"/>
    <n v="279197.29690000002"/>
    <n v="179627.73749999999"/>
    <n v="314348.54060000001"/>
    <n v="199443.9975"/>
    <n v="349026.99560000002"/>
  </r>
  <r>
    <x v="2"/>
    <x v="2"/>
    <x v="14"/>
    <s v="VA"/>
    <x v="84"/>
    <x v="3"/>
    <x v="3"/>
    <n v="63788.44975"/>
    <n v="102061.5196"/>
    <n v="89303.82965"/>
    <n v="142886.1274"/>
    <n v="114819.2096"/>
    <n v="183710.7353"/>
    <n v="153092.2794"/>
    <n v="244947.647"/>
    <n v="191365.3493"/>
    <n v="306184.5588"/>
    <n v="216880.7292"/>
    <n v="347009.1666"/>
    <n v="242396.1091"/>
    <n v="387833.7745"/>
  </r>
  <r>
    <x v="2"/>
    <x v="2"/>
    <x v="14"/>
    <s v="VA"/>
    <x v="85"/>
    <x v="0"/>
    <x v="0"/>
    <n v="79268.724000000002"/>
    <n v="138720.26699999999"/>
    <n v="102627.742"/>
    <n v="179598.5485"/>
    <n v="116803.0566"/>
    <n v="204405.34909999999"/>
    <n v="138038.06159999999"/>
    <n v="241566.6078"/>
    <n v="162174.82199999999"/>
    <n v="283805.93849999999"/>
    <n v="177604.1"/>
    <n v="310807.17499999999"/>
    <n v="191929.20300000001"/>
    <n v="335876.1053"/>
  </r>
  <r>
    <x v="2"/>
    <x v="2"/>
    <x v="14"/>
    <s v="VA"/>
    <x v="85"/>
    <x v="1"/>
    <x v="1"/>
    <n v="65683.714250000005"/>
    <n v="114946.4999"/>
    <n v="86311.147830000002"/>
    <n v="151044.50870000001"/>
    <n v="103543.1195"/>
    <n v="181200.459"/>
    <n v="124908.7335"/>
    <n v="218590.2836"/>
    <n v="148626.8524"/>
    <n v="260096.99170000001"/>
    <n v="163708.14110000001"/>
    <n v="286489.24680000002"/>
    <n v="177924.0275"/>
    <n v="311367.04810000001"/>
  </r>
  <r>
    <x v="2"/>
    <x v="2"/>
    <x v="14"/>
    <s v="VA"/>
    <x v="85"/>
    <x v="2"/>
    <x v="2"/>
    <n v="56811.8125"/>
    <n v="99420.671879999994"/>
    <n v="77131.757500000007"/>
    <n v="134980.57560000001"/>
    <n v="98124.097500000003"/>
    <n v="171717.17060000001"/>
    <n v="128386.41"/>
    <n v="224676.2175"/>
    <n v="159488.4375"/>
    <n v="279104.76559999998"/>
    <n v="179618.8125"/>
    <n v="314332.92190000002"/>
    <n v="199490.64249999999"/>
    <n v="349108.62439999997"/>
  </r>
  <r>
    <x v="2"/>
    <x v="2"/>
    <x v="14"/>
    <s v="VA"/>
    <x v="85"/>
    <x v="3"/>
    <x v="3"/>
    <n v="63156.481749999999"/>
    <n v="101050.3708"/>
    <n v="88419.07445"/>
    <n v="141470.5191"/>
    <n v="113681.6672"/>
    <n v="181890.66740000001"/>
    <n v="151575.55619999999"/>
    <n v="242520.88990000001"/>
    <n v="189469.44529999999"/>
    <n v="303151.11239999998"/>
    <n v="214732.038"/>
    <n v="343571.26069999998"/>
    <n v="239994.63070000001"/>
    <n v="383991.40899999999"/>
  </r>
  <r>
    <x v="2"/>
    <x v="2"/>
    <x v="15"/>
    <s v="WV"/>
    <x v="86"/>
    <x v="0"/>
    <x v="0"/>
    <n v="78885.963000000003"/>
    <n v="138050.43530000001"/>
    <n v="102275.0365"/>
    <n v="178981.31390000001"/>
    <n v="116187.22169999999"/>
    <n v="203327.63800000001"/>
    <n v="137763.9792"/>
    <n v="241086.96359999999"/>
    <n v="161987.06400000001"/>
    <n v="283477.36200000002"/>
    <n v="177474.4325"/>
    <n v="310580.25689999998"/>
    <n v="191931.8535"/>
    <n v="335880.74359999999"/>
  </r>
  <r>
    <x v="2"/>
    <x v="2"/>
    <x v="15"/>
    <s v="WV"/>
    <x v="86"/>
    <x v="1"/>
    <x v="1"/>
    <n v="64548.123500000002"/>
    <n v="112959.21610000001"/>
    <n v="85096.257400000002"/>
    <n v="148918.45050000001"/>
    <n v="102480.4359"/>
    <n v="179340.7628"/>
    <n v="124330.947"/>
    <n v="217579.15729999999"/>
    <n v="148227.83290000001"/>
    <n v="259398.70749999999"/>
    <n v="163460.2199"/>
    <n v="286055.3847"/>
    <n v="177885.59529999999"/>
    <n v="311299.7917"/>
  </r>
  <r>
    <x v="2"/>
    <x v="2"/>
    <x v="15"/>
    <s v="WV"/>
    <x v="86"/>
    <x v="2"/>
    <x v="2"/>
    <n v="56006"/>
    <n v="98010.5"/>
    <n v="75706.399999999994"/>
    <n v="132486.20000000001"/>
    <n v="96162.3"/>
    <n v="168284.02499999999"/>
    <n v="125468.4"/>
    <n v="219569.7"/>
    <n v="155718"/>
    <n v="272506.5"/>
    <n v="175205.4"/>
    <n v="306609.45"/>
    <n v="194402.3"/>
    <n v="340204.02500000002"/>
  </r>
  <r>
    <x v="2"/>
    <x v="2"/>
    <x v="15"/>
    <s v="WV"/>
    <x v="86"/>
    <x v="3"/>
    <x v="3"/>
    <n v="63680.025000000001"/>
    <n v="101888.04"/>
    <n v="89152.035000000003"/>
    <n v="142643.25599999999"/>
    <n v="114624.045"/>
    <n v="183398.47200000001"/>
    <n v="152832.06"/>
    <n v="244531.296"/>
    <n v="191040.07500000001"/>
    <n v="305664.12"/>
    <n v="216512.08499999999"/>
    <n v="346419.33600000001"/>
    <n v="241984.095"/>
    <n v="387174.55200000003"/>
  </r>
  <r>
    <x v="2"/>
    <x v="2"/>
    <x v="15"/>
    <s v="WV"/>
    <x v="87"/>
    <x v="0"/>
    <x v="0"/>
    <n v="82331.034"/>
    <n v="144079.3095"/>
    <n v="106688.68700000001"/>
    <n v="186705.2023"/>
    <n v="121280.47560000001"/>
    <n v="212240.83230000001"/>
    <n v="143635.1256"/>
    <n v="251361.46979999999"/>
    <n v="168841.00200000001"/>
    <n v="295471.75349999999"/>
    <n v="184955.66500000001"/>
    <n v="323672.41379999998"/>
    <n v="199969.908"/>
    <n v="349947.33899999998"/>
  </r>
  <r>
    <x v="2"/>
    <x v="2"/>
    <x v="15"/>
    <s v="WV"/>
    <x v="87"/>
    <x v="1"/>
    <x v="1"/>
    <n v="67669.876749999996"/>
    <n v="118422.2843"/>
    <n v="89107.866580000002"/>
    <n v="155938.7665"/>
    <n v="107164.13"/>
    <n v="187537.2274"/>
    <n v="129751.2885"/>
    <n v="227064.7549"/>
    <n v="154583.26240000001"/>
    <n v="270520.70919999998"/>
    <n v="170398.01509999999"/>
    <n v="298196.52630000003"/>
    <n v="185350.45300000001"/>
    <n v="324363.2928"/>
  </r>
  <r>
    <x v="2"/>
    <x v="2"/>
    <x v="15"/>
    <s v="WV"/>
    <x v="87"/>
    <x v="2"/>
    <x v="2"/>
    <n v="58848.4375"/>
    <n v="102984.7656"/>
    <n v="79658.792499999996"/>
    <n v="139402.88690000001"/>
    <n v="101232.2025"/>
    <n v="177156.35440000001"/>
    <n v="132200.79"/>
    <n v="231351.38250000001"/>
    <n v="164122.3125"/>
    <n v="287214.04690000002"/>
    <n v="184717.53750000001"/>
    <n v="323255.69059999997"/>
    <n v="205019.35750000001"/>
    <n v="358783.87560000003"/>
  </r>
  <r>
    <x v="2"/>
    <x v="2"/>
    <x v="15"/>
    <s v="WV"/>
    <x v="87"/>
    <x v="3"/>
    <x v="3"/>
    <n v="66440.235750000007"/>
    <n v="106304.3772"/>
    <n v="93016.330050000004"/>
    <n v="148826.1281"/>
    <n v="119592.4244"/>
    <n v="191347.87899999999"/>
    <n v="159456.56580000001"/>
    <n v="255130.50529999999"/>
    <n v="199320.70730000001"/>
    <n v="318913.13160000002"/>
    <n v="225896.80160000001"/>
    <n v="361434.88250000001"/>
    <n v="252472.8959"/>
    <n v="403956.63339999999"/>
  </r>
  <r>
    <x v="2"/>
    <x v="2"/>
    <x v="15"/>
    <s v="WV"/>
    <x v="88"/>
    <x v="0"/>
    <x v="0"/>
    <n v="80236.342000000004"/>
    <n v="140413.59849999999"/>
    <n v="103984.041"/>
    <n v="181972.07180000001"/>
    <n v="118191.2778"/>
    <n v="206834.73620000001"/>
    <n v="140007.53279999999"/>
    <n v="245013.18239999999"/>
    <n v="164585.976"/>
    <n v="288025.45799999998"/>
    <n v="180299.70499999999"/>
    <n v="315524.48379999999"/>
    <n v="194945.71900000001"/>
    <n v="341155.00829999999"/>
  </r>
  <r>
    <x v="2"/>
    <x v="2"/>
    <x v="15"/>
    <s v="WV"/>
    <x v="88"/>
    <x v="1"/>
    <x v="1"/>
    <n v="65892.274000000005"/>
    <n v="115311.4795"/>
    <n v="86786.219100000002"/>
    <n v="151875.88339999999"/>
    <n v="104399.1756"/>
    <n v="182698.55729999999"/>
    <n v="126451.848"/>
    <n v="221290.734"/>
    <n v="150672.0803"/>
    <n v="263676.14039999997"/>
    <n v="166099.76990000001"/>
    <n v="290674.59730000002"/>
    <n v="180690.7885"/>
    <n v="316208.8799"/>
  </r>
  <r>
    <x v="2"/>
    <x v="2"/>
    <x v="15"/>
    <s v="WV"/>
    <x v="88"/>
    <x v="2"/>
    <x v="2"/>
    <n v="57729.625"/>
    <n v="101026.8438"/>
    <n v="78092.455000000002"/>
    <n v="136661.79629999999"/>
    <n v="99218.34"/>
    <n v="173632.095"/>
    <n v="129515.64"/>
    <n v="226652.37"/>
    <n v="160765.875"/>
    <n v="281340.28129999997"/>
    <n v="180913.57500000001"/>
    <n v="316598.75630000001"/>
    <n v="200767.87"/>
    <n v="351343.77250000002"/>
  </r>
  <r>
    <x v="2"/>
    <x v="2"/>
    <x v="15"/>
    <s v="WV"/>
    <x v="88"/>
    <x v="3"/>
    <x v="3"/>
    <n v="65399.348250000003"/>
    <n v="104638.9572"/>
    <n v="91559.087549999997"/>
    <n v="146494.54010000001"/>
    <n v="117718.8269"/>
    <n v="188350.12299999999"/>
    <n v="156958.43580000001"/>
    <n v="251133.49729999999"/>
    <n v="196198.0448"/>
    <n v="313916.87160000001"/>
    <n v="222357.78409999999"/>
    <n v="355772.45449999999"/>
    <n v="248517.52340000001"/>
    <n v="397628.03739999997"/>
  </r>
  <r>
    <x v="2"/>
    <x v="2"/>
    <x v="15"/>
    <s v="WV"/>
    <x v="89"/>
    <x v="0"/>
    <x v="0"/>
    <n v="82809.513000000006"/>
    <n v="144916.64780000001"/>
    <n v="107284.48149999999"/>
    <n v="187747.8426"/>
    <n v="121994.11169999999"/>
    <n v="213489.6955"/>
    <n v="144403.27919999999"/>
    <n v="252705.73860000001"/>
    <n v="169721.21400000001"/>
    <n v="297012.12449999998"/>
    <n v="185907.0275"/>
    <n v="325337.29810000001"/>
    <n v="200974.33350000001"/>
    <n v="351705.08360000001"/>
  </r>
  <r>
    <x v="2"/>
    <x v="2"/>
    <x v="15"/>
    <s v="WV"/>
    <x v="89"/>
    <x v="1"/>
    <x v="1"/>
    <n v="68202.044750000001"/>
    <n v="119353.57829999999"/>
    <n v="89761.179029999999"/>
    <n v="157082.06330000001"/>
    <n v="107882.42720000001"/>
    <n v="188794.2475"/>
    <n v="130501.0545"/>
    <n v="228376.84539999999"/>
    <n v="155427.56849999999"/>
    <n v="271998.24489999999"/>
    <n v="171296.22959999999"/>
    <n v="299768.40179999999"/>
    <n v="186288.36429999999"/>
    <n v="326004.63740000001"/>
  </r>
  <r>
    <x v="2"/>
    <x v="2"/>
    <x v="15"/>
    <s v="WV"/>
    <x v="89"/>
    <x v="2"/>
    <x v="2"/>
    <n v="59362.4375"/>
    <n v="103884.2656"/>
    <n v="80405.412500000006"/>
    <n v="140709.4719"/>
    <n v="102203.8875"/>
    <n v="178856.80309999999"/>
    <n v="133523.85"/>
    <n v="233666.73749999999"/>
    <n v="165787.3125"/>
    <n v="290127.79690000002"/>
    <n v="186617.28750000001"/>
    <n v="326580.25309999997"/>
    <n v="207156.76250000001"/>
    <n v="362524.33439999999"/>
  </r>
  <r>
    <x v="2"/>
    <x v="2"/>
    <x v="15"/>
    <s v="WV"/>
    <x v="89"/>
    <x v="3"/>
    <x v="3"/>
    <n v="66802.6875"/>
    <n v="106884.3"/>
    <n v="93523.762499999997"/>
    <n v="149638.01999999999"/>
    <n v="120244.83749999999"/>
    <n v="192391.74"/>
    <n v="160326.45000000001"/>
    <n v="256522.32"/>
    <n v="200408.0625"/>
    <n v="320652.90000000002"/>
    <n v="227129.13750000001"/>
    <n v="363406.62"/>
    <n v="253850.21249999999"/>
    <n v="406160.34"/>
  </r>
  <r>
    <x v="2"/>
    <x v="2"/>
    <x v="15"/>
    <s v="WV"/>
    <x v="90"/>
    <x v="0"/>
    <x v="0"/>
    <n v="78885.963000000003"/>
    <n v="138050.43530000001"/>
    <n v="102275.0365"/>
    <n v="178981.31390000001"/>
    <n v="116187.22169999999"/>
    <n v="203327.63800000001"/>
    <n v="137763.9792"/>
    <n v="241086.96359999999"/>
    <n v="161987.06400000001"/>
    <n v="283477.36200000002"/>
    <n v="177474.4325"/>
    <n v="310580.25689999998"/>
    <n v="191931.8535"/>
    <n v="335880.74359999999"/>
  </r>
  <r>
    <x v="2"/>
    <x v="2"/>
    <x v="15"/>
    <s v="WV"/>
    <x v="90"/>
    <x v="1"/>
    <x v="1"/>
    <n v="64548.123500000002"/>
    <n v="112959.21610000001"/>
    <n v="85096.257400000002"/>
    <n v="148918.45050000001"/>
    <n v="102480.4359"/>
    <n v="179340.7628"/>
    <n v="124330.947"/>
    <n v="217579.15729999999"/>
    <n v="148227.83290000001"/>
    <n v="259398.70749999999"/>
    <n v="163460.2199"/>
    <n v="286055.3847"/>
    <n v="177885.59529999999"/>
    <n v="311299.7917"/>
  </r>
  <r>
    <x v="2"/>
    <x v="2"/>
    <x v="15"/>
    <s v="WV"/>
    <x v="90"/>
    <x v="2"/>
    <x v="2"/>
    <n v="56237.875"/>
    <n v="98416.28125"/>
    <n v="76004.005000000005"/>
    <n v="133007.00880000001"/>
    <n v="96533.19"/>
    <n v="168933.08249999999"/>
    <n v="125935.44"/>
    <n v="220387.02"/>
    <n v="156290.625"/>
    <n v="273508.59379999997"/>
    <n v="175841.625"/>
    <n v="307722.84379999997"/>
    <n v="195099.22"/>
    <n v="341423.63500000001"/>
  </r>
  <r>
    <x v="2"/>
    <x v="2"/>
    <x v="15"/>
    <s v="WV"/>
    <x v="90"/>
    <x v="3"/>
    <x v="3"/>
    <n v="64011.498249999997"/>
    <n v="102418.39720000001"/>
    <n v="89616.097550000006"/>
    <n v="143385.7561"/>
    <n v="115220.6969"/>
    <n v="184353.11499999999"/>
    <n v="153627.59580000001"/>
    <n v="245804.15330000001"/>
    <n v="192034.49479999999"/>
    <n v="307255.19160000002"/>
    <n v="217639.09409999999"/>
    <n v="348222.55050000001"/>
    <n v="243243.69339999999"/>
    <n v="389189.9094"/>
  </r>
  <r>
    <x v="2"/>
    <x v="2"/>
    <x v="15"/>
    <s v="WV"/>
    <x v="91"/>
    <x v="0"/>
    <x v="0"/>
    <n v="78971.020999999993"/>
    <n v="138199.2868"/>
    <n v="102353.4155"/>
    <n v="179118.47709999999"/>
    <n v="116324.0739"/>
    <n v="203567.1293"/>
    <n v="137824.88639999999"/>
    <n v="241193.55119999999"/>
    <n v="162028.788"/>
    <n v="283550.37900000002"/>
    <n v="177503.2475"/>
    <n v="310630.68310000002"/>
    <n v="191931.26449999999"/>
    <n v="335879.71289999998"/>
  </r>
  <r>
    <x v="2"/>
    <x v="2"/>
    <x v="15"/>
    <s v="WV"/>
    <x v="91"/>
    <x v="1"/>
    <x v="1"/>
    <n v="64800.476999999999"/>
    <n v="113400.8348"/>
    <n v="85366.233049999995"/>
    <n v="149390.90779999999"/>
    <n v="102716.58779999999"/>
    <n v="179754.0287"/>
    <n v="124459.344"/>
    <n v="217803.85200000001"/>
    <n v="148316.50390000001"/>
    <n v="259553.8818"/>
    <n v="163515.31349999999"/>
    <n v="286151.79849999998"/>
    <n v="177894.13579999999"/>
    <n v="311314.73759999999"/>
  </r>
  <r>
    <x v="2"/>
    <x v="2"/>
    <x v="15"/>
    <s v="WV"/>
    <x v="91"/>
    <x v="2"/>
    <x v="2"/>
    <n v="56520"/>
    <n v="98910"/>
    <n v="76453.02"/>
    <n v="133792.785"/>
    <n v="97133.985000000001"/>
    <n v="169984.47380000001"/>
    <n v="126791.46"/>
    <n v="221885.05499999999"/>
    <n v="157383"/>
    <n v="275420.25"/>
    <n v="177105.15"/>
    <n v="309934.01250000001"/>
    <n v="196539.70499999999"/>
    <n v="343944.48379999999"/>
  </r>
  <r>
    <x v="2"/>
    <x v="2"/>
    <x v="15"/>
    <s v="WV"/>
    <x v="91"/>
    <x v="3"/>
    <x v="3"/>
    <n v="64042.476750000002"/>
    <n v="102467.96279999999"/>
    <n v="89659.467449999996"/>
    <n v="143455.14790000001"/>
    <n v="115276.45819999999"/>
    <n v="184442.33300000001"/>
    <n v="153701.9442"/>
    <n v="245923.11069999999"/>
    <n v="192127.43030000001"/>
    <n v="307403.8884"/>
    <n v="217744.421"/>
    <n v="348391.0735"/>
    <n v="243361.4117"/>
    <n v="389378.2586"/>
  </r>
  <r>
    <x v="2"/>
    <x v="2"/>
    <x v="15"/>
    <s v="WV"/>
    <x v="92"/>
    <x v="0"/>
    <x v="0"/>
    <n v="82809.513000000006"/>
    <n v="144916.64780000001"/>
    <n v="107284.48149999999"/>
    <n v="187747.8426"/>
    <n v="121994.11169999999"/>
    <n v="213489.6955"/>
    <n v="144403.27919999999"/>
    <n v="252705.73860000001"/>
    <n v="169721.21400000001"/>
    <n v="297012.12449999998"/>
    <n v="185907.0275"/>
    <n v="325337.29810000001"/>
    <n v="200974.33350000001"/>
    <n v="351705.08360000001"/>
  </r>
  <r>
    <x v="2"/>
    <x v="2"/>
    <x v="15"/>
    <s v="WV"/>
    <x v="92"/>
    <x v="1"/>
    <x v="1"/>
    <n v="68202.044750000001"/>
    <n v="119353.57829999999"/>
    <n v="89761.179029999999"/>
    <n v="157082.06330000001"/>
    <n v="107882.42720000001"/>
    <n v="188794.2475"/>
    <n v="130501.0545"/>
    <n v="228376.84539999999"/>
    <n v="155427.56849999999"/>
    <n v="271998.24489999999"/>
    <n v="171296.22959999999"/>
    <n v="299768.40179999999"/>
    <n v="186288.36429999999"/>
    <n v="326004.63740000001"/>
  </r>
  <r>
    <x v="2"/>
    <x v="2"/>
    <x v="15"/>
    <s v="WV"/>
    <x v="92"/>
    <x v="2"/>
    <x v="2"/>
    <n v="59362.4375"/>
    <n v="103884.2656"/>
    <n v="80405.412500000006"/>
    <n v="140709.4719"/>
    <n v="102203.8875"/>
    <n v="178856.80309999999"/>
    <n v="133523.85"/>
    <n v="233666.73749999999"/>
    <n v="165787.3125"/>
    <n v="290127.79690000002"/>
    <n v="186617.28750000001"/>
    <n v="326580.25309999997"/>
    <n v="207156.76250000001"/>
    <n v="362524.33439999999"/>
  </r>
  <r>
    <x v="2"/>
    <x v="2"/>
    <x v="15"/>
    <s v="WV"/>
    <x v="92"/>
    <x v="3"/>
    <x v="3"/>
    <n v="66802.6875"/>
    <n v="106884.3"/>
    <n v="93523.762499999997"/>
    <n v="149638.01999999999"/>
    <n v="120244.83749999999"/>
    <n v="192391.74"/>
    <n v="160326.45000000001"/>
    <n v="256522.32"/>
    <n v="200408.0625"/>
    <n v="320652.90000000002"/>
    <n v="227129.13750000001"/>
    <n v="363406.62"/>
    <n v="253850.21249999999"/>
    <n v="406160.34"/>
  </r>
  <r>
    <x v="2"/>
    <x v="2"/>
    <x v="15"/>
    <s v="WV"/>
    <x v="93"/>
    <x v="0"/>
    <x v="0"/>
    <n v="80236.342000000004"/>
    <n v="140413.59849999999"/>
    <n v="103984.041"/>
    <n v="181972.07180000001"/>
    <n v="118191.2778"/>
    <n v="206834.73620000001"/>
    <n v="140007.53279999999"/>
    <n v="245013.18239999999"/>
    <n v="164585.976"/>
    <n v="288025.45799999998"/>
    <n v="180299.70499999999"/>
    <n v="315524.48379999999"/>
    <n v="194945.71900000001"/>
    <n v="341155.00829999999"/>
  </r>
  <r>
    <x v="2"/>
    <x v="2"/>
    <x v="15"/>
    <s v="WV"/>
    <x v="93"/>
    <x v="1"/>
    <x v="1"/>
    <n v="65892.274000000005"/>
    <n v="115311.4795"/>
    <n v="86786.219100000002"/>
    <n v="151875.88339999999"/>
    <n v="104399.1756"/>
    <n v="182698.55729999999"/>
    <n v="126451.848"/>
    <n v="221290.734"/>
    <n v="150672.0803"/>
    <n v="263676.14039999997"/>
    <n v="166099.76990000001"/>
    <n v="290674.59730000002"/>
    <n v="180690.7885"/>
    <n v="316208.8799"/>
  </r>
  <r>
    <x v="2"/>
    <x v="2"/>
    <x v="15"/>
    <s v="WV"/>
    <x v="93"/>
    <x v="2"/>
    <x v="2"/>
    <n v="58193.375"/>
    <n v="101838.4063"/>
    <n v="78687.664999999994"/>
    <n v="137703.41380000001"/>
    <n v="99960.12"/>
    <n v="174930.21"/>
    <n v="130449.72"/>
    <n v="228287.01"/>
    <n v="161911.125"/>
    <n v="283344.46879999997"/>
    <n v="182186.02499999999"/>
    <n v="318825.54379999998"/>
    <n v="202161.71"/>
    <n v="353782.99249999999"/>
  </r>
  <r>
    <x v="2"/>
    <x v="2"/>
    <x v="15"/>
    <s v="WV"/>
    <x v="93"/>
    <x v="3"/>
    <x v="3"/>
    <n v="66062.294750000001"/>
    <n v="105699.6716"/>
    <n v="92487.212650000001"/>
    <n v="147979.54019999999"/>
    <n v="118912.1306"/>
    <n v="190259.40890000001"/>
    <n v="158549.5074"/>
    <n v="253679.21179999999"/>
    <n v="198186.88430000001"/>
    <n v="317099.0148"/>
    <n v="224611.80220000001"/>
    <n v="359378.88339999999"/>
    <n v="251036.72010000001"/>
    <n v="401658.75209999998"/>
  </r>
  <r>
    <x v="3"/>
    <x v="3"/>
    <x v="16"/>
    <s v="AL"/>
    <x v="94"/>
    <x v="0"/>
    <x v="0"/>
    <n v="73658.330499999996"/>
    <n v="128902.0784"/>
    <n v="95433.297749999998"/>
    <n v="167008.27110000001"/>
    <n v="108510.98"/>
    <n v="189894.21489999999"/>
    <n v="128458.3512"/>
    <n v="224802.1146"/>
    <n v="150985.10399999999"/>
    <n v="264223.93199999997"/>
    <n v="165386.60380000001"/>
    <n v="289426.55660000001"/>
    <n v="178795.46729999999"/>
    <n v="312892.06770000001"/>
  </r>
  <r>
    <x v="3"/>
    <x v="3"/>
    <x v="16"/>
    <s v="AL"/>
    <x v="94"/>
    <x v="1"/>
    <x v="1"/>
    <n v="60118.539250000002"/>
    <n v="105207.4437"/>
    <n v="79103.610950000002"/>
    <n v="138431.3192"/>
    <n v="95046.543449999997"/>
    <n v="166331.451"/>
    <n v="114926.3985"/>
    <n v="201121.1974"/>
    <n v="136858.60889999999"/>
    <n v="239502.5656"/>
    <n v="150818.5349"/>
    <n v="263932.43609999999"/>
    <n v="164002.87710000001"/>
    <n v="287005.03499999997"/>
  </r>
  <r>
    <x v="3"/>
    <x v="3"/>
    <x v="16"/>
    <s v="AL"/>
    <x v="94"/>
    <x v="2"/>
    <x v="2"/>
    <n v="53205.712500000001"/>
    <n v="93109.996880000006"/>
    <n v="72025.394700000004"/>
    <n v="126044.44070000001"/>
    <n v="91533.639599999995"/>
    <n v="160183.86929999999"/>
    <n v="119540.3256"/>
    <n v="209195.5698"/>
    <n v="148406.91750000001"/>
    <n v="259712.10560000001"/>
    <n v="167032.47150000001"/>
    <n v="292306.82510000002"/>
    <n v="185393.26379999999"/>
    <n v="324438.21169999999"/>
  </r>
  <r>
    <x v="3"/>
    <x v="3"/>
    <x v="16"/>
    <s v="AL"/>
    <x v="94"/>
    <x v="3"/>
    <x v="3"/>
    <n v="58758.961750000002"/>
    <n v="94014.338799999998"/>
    <n v="82262.546449999994"/>
    <n v="131620.07430000001"/>
    <n v="105766.1312"/>
    <n v="169225.80979999999"/>
    <n v="141021.50820000001"/>
    <n v="225634.41310000001"/>
    <n v="176276.88529999999"/>
    <n v="282043.01640000002"/>
    <n v="199780.47"/>
    <n v="319648.75189999997"/>
    <n v="223284.05470000001"/>
    <n v="357254.48739999998"/>
  </r>
  <r>
    <x v="3"/>
    <x v="3"/>
    <x v="16"/>
    <s v="AL"/>
    <x v="95"/>
    <x v="0"/>
    <x v="0"/>
    <n v="67273.138500000001"/>
    <n v="117727.9924"/>
    <n v="87219.861749999996"/>
    <n v="152634.75810000001"/>
    <n v="99082.992150000005"/>
    <n v="173395.23629999999"/>
    <n v="117485.7984"/>
    <n v="205600.14720000001"/>
    <n v="138144.07800000001"/>
    <n v="241752.13649999999"/>
    <n v="151352.25380000001"/>
    <n v="264866.44410000002"/>
    <n v="163682.46830000001"/>
    <n v="286444.31939999998"/>
  </r>
  <r>
    <x v="3"/>
    <x v="3"/>
    <x v="16"/>
    <s v="AL"/>
    <x v="95"/>
    <x v="1"/>
    <x v="1"/>
    <n v="54544.798499999997"/>
    <n v="95453.397379999995"/>
    <n v="71884.33928"/>
    <n v="125797.5937"/>
    <n v="86535.207899999994"/>
    <n v="151436.61379999999"/>
    <n v="104925.042"/>
    <n v="183618.8235"/>
    <n v="125067.2338"/>
    <n v="218867.65919999999"/>
    <n v="137903.11900000001"/>
    <n v="241330.45819999999"/>
    <n v="150053.27660000001"/>
    <n v="262593.2341"/>
  </r>
  <r>
    <x v="3"/>
    <x v="3"/>
    <x v="16"/>
    <s v="AL"/>
    <x v="95"/>
    <x v="2"/>
    <x v="2"/>
    <n v="49103.4"/>
    <n v="85930.95"/>
    <n v="66282.157200000001"/>
    <n v="115993.7751"/>
    <n v="84149.477100000004"/>
    <n v="147261.58489999999"/>
    <n v="109694.77559999999"/>
    <n v="191965.8573"/>
    <n v="136099.98000000001"/>
    <n v="238174.965"/>
    <n v="153084.609"/>
    <n v="267898.06579999998"/>
    <n v="169804.47630000001"/>
    <n v="297157.83350000001"/>
  </r>
  <r>
    <x v="3"/>
    <x v="3"/>
    <x v="16"/>
    <s v="AL"/>
    <x v="95"/>
    <x v="3"/>
    <x v="3"/>
    <n v="54942.374250000001"/>
    <n v="87907.798800000004"/>
    <n v="76919.323950000005"/>
    <n v="123070.9183"/>
    <n v="98896.273650000003"/>
    <n v="158234.03779999999"/>
    <n v="131861.69820000001"/>
    <n v="210978.71710000001"/>
    <n v="164827.12280000001"/>
    <n v="263723.39640000003"/>
    <n v="186804.07250000001"/>
    <n v="298886.5159"/>
    <n v="208781.02220000001"/>
    <n v="334049.63540000003"/>
  </r>
  <r>
    <x v="3"/>
    <x v="3"/>
    <x v="16"/>
    <s v="AL"/>
    <x v="96"/>
    <x v="0"/>
    <x v="0"/>
    <n v="66952.732000000004"/>
    <n v="117167.281"/>
    <n v="86764.986000000004"/>
    <n v="151838.7255"/>
    <n v="98625.4038"/>
    <n v="172594.45670000001"/>
    <n v="116817.8088"/>
    <n v="204431.1654"/>
    <n v="137321.64600000001"/>
    <n v="240312.8805"/>
    <n v="150430.28"/>
    <n v="263252.99"/>
    <n v="162646.09899999999"/>
    <n v="284630.67330000002"/>
  </r>
  <r>
    <x v="3"/>
    <x v="3"/>
    <x v="16"/>
    <s v="AL"/>
    <x v="96"/>
    <x v="1"/>
    <x v="1"/>
    <n v="54525.903250000003"/>
    <n v="95420.330690000003"/>
    <n v="71782.712929999994"/>
    <n v="125619.7476"/>
    <n v="86303.974050000004"/>
    <n v="151031.9546"/>
    <n v="104451.09149999999"/>
    <n v="182789.41010000001"/>
    <n v="124423.4014"/>
    <n v="217740.95240000001"/>
    <n v="137140.90150000001"/>
    <n v="239996.57750000001"/>
    <n v="149160.8965"/>
    <n v="261031.56890000001"/>
  </r>
  <r>
    <x v="3"/>
    <x v="3"/>
    <x v="16"/>
    <s v="AL"/>
    <x v="96"/>
    <x v="2"/>
    <x v="2"/>
    <n v="48940.324999999997"/>
    <n v="85645.568750000006"/>
    <n v="66159.770600000003"/>
    <n v="115779.5986"/>
    <n v="84038.1633"/>
    <n v="147066.78580000001"/>
    <n v="109654.0788"/>
    <n v="191894.6379"/>
    <n v="136092.91500000001"/>
    <n v="238162.60130000001"/>
    <n v="153126.58199999999"/>
    <n v="267971.51850000001"/>
    <n v="169906.8749"/>
    <n v="297337.03110000002"/>
  </r>
  <r>
    <x v="3"/>
    <x v="3"/>
    <x v="16"/>
    <s v="AL"/>
    <x v="96"/>
    <x v="3"/>
    <x v="3"/>
    <n v="54392.420250000003"/>
    <n v="87027.872399999993"/>
    <n v="76149.388349999994"/>
    <n v="121839.0214"/>
    <n v="97906.356450000007"/>
    <n v="156650.1703"/>
    <n v="130541.8086"/>
    <n v="208866.89379999999"/>
    <n v="163177.26079999999"/>
    <n v="261083.61720000001"/>
    <n v="184934.22889999999"/>
    <n v="295894.76620000001"/>
    <n v="206691.19699999999"/>
    <n v="330705.91509999998"/>
  </r>
  <r>
    <x v="3"/>
    <x v="3"/>
    <x v="16"/>
    <s v="AL"/>
    <x v="97"/>
    <x v="0"/>
    <x v="0"/>
    <n v="71953.044999999998"/>
    <n v="125917.8288"/>
    <n v="93240.787500000006"/>
    <n v="163171.3781"/>
    <n v="105992.6805"/>
    <n v="185487.19089999999"/>
    <n v="125530.788"/>
    <n v="219678.87899999999"/>
    <n v="147560.01"/>
    <n v="258230.01749999999"/>
    <n v="161643.7775"/>
    <n v="282876.61060000001"/>
    <n v="174766.03750000001"/>
    <n v="305840.56559999997"/>
  </r>
  <r>
    <x v="3"/>
    <x v="3"/>
    <x v="16"/>
    <s v="AL"/>
    <x v="97"/>
    <x v="1"/>
    <x v="1"/>
    <n v="58623.606249999997"/>
    <n v="102591.3109"/>
    <n v="77169.211880000003"/>
    <n v="135046.1208"/>
    <n v="92768.654250000007"/>
    <n v="162345.14490000001"/>
    <n v="112254.6675"/>
    <n v="196445.66810000001"/>
    <n v="133710.77249999999"/>
    <n v="233993.85190000001"/>
    <n v="147372.014"/>
    <n v="257901.0245"/>
    <n v="160282.0668"/>
    <n v="280493.61680000002"/>
  </r>
  <r>
    <x v="3"/>
    <x v="3"/>
    <x v="16"/>
    <s v="AL"/>
    <x v="97"/>
    <x v="2"/>
    <x v="2"/>
    <n v="51632.425000000003"/>
    <n v="90356.743749999994"/>
    <n v="69875.751399999994"/>
    <n v="122282.565"/>
    <n v="88792.832699999999"/>
    <n v="155387.4572"/>
    <n v="115939.7772"/>
    <n v="202894.61009999999"/>
    <n v="143928.13500000001"/>
    <n v="251874.23629999999"/>
    <n v="161981.508"/>
    <n v="283467.63900000002"/>
    <n v="179775.8131"/>
    <n v="314607.67290000001"/>
  </r>
  <r>
    <x v="3"/>
    <x v="3"/>
    <x v="16"/>
    <s v="AL"/>
    <x v="97"/>
    <x v="3"/>
    <x v="3"/>
    <n v="57096.134749999997"/>
    <n v="91353.815600000002"/>
    <n v="79934.588650000005"/>
    <n v="127895.34179999999"/>
    <n v="102773.0426"/>
    <n v="164436.86809999999"/>
    <n v="137030.72339999999"/>
    <n v="219249.1574"/>
    <n v="171288.40429999999"/>
    <n v="274061.44679999998"/>
    <n v="194126.85819999999"/>
    <n v="310602.973"/>
    <n v="216965.31210000001"/>
    <n v="347144.49930000002"/>
  </r>
  <r>
    <x v="3"/>
    <x v="3"/>
    <x v="16"/>
    <s v="AL"/>
    <x v="98"/>
    <x v="0"/>
    <x v="0"/>
    <n v="70286.274000000005"/>
    <n v="123000.9795"/>
    <n v="91082.187000000005"/>
    <n v="159393.8273"/>
    <n v="103536.9216"/>
    <n v="181189.6128"/>
    <n v="122626.4616"/>
    <n v="214596.30780000001"/>
    <n v="144147.22200000001"/>
    <n v="252257.6385"/>
    <n v="157905.94500000001"/>
    <n v="276335.40379999997"/>
    <n v="170726.05799999999"/>
    <n v="298770.60149999999"/>
  </r>
  <r>
    <x v="3"/>
    <x v="3"/>
    <x v="16"/>
    <s v="AL"/>
    <x v="98"/>
    <x v="1"/>
    <x v="1"/>
    <n v="57257.705249999999"/>
    <n v="100200.98420000001"/>
    <n v="75373.712230000005"/>
    <n v="131903.9964"/>
    <n v="90613.760850000006"/>
    <n v="158574.0815"/>
    <n v="109653.4755"/>
    <n v="191893.5821"/>
    <n v="130614.98209999999"/>
    <n v="228576.2187"/>
    <n v="143961.64319999999"/>
    <n v="251932.87549999999"/>
    <n v="156575.01"/>
    <n v="274006.26750000002"/>
  </r>
  <r>
    <x v="3"/>
    <x v="3"/>
    <x v="16"/>
    <s v="AL"/>
    <x v="98"/>
    <x v="2"/>
    <x v="2"/>
    <n v="50659.3125"/>
    <n v="88653.796879999994"/>
    <n v="68539.873500000002"/>
    <n v="119944.77860000001"/>
    <n v="87086.785499999998"/>
    <n v="152401.87460000001"/>
    <n v="113691.978"/>
    <n v="198960.9615"/>
    <n v="141129.33749999999"/>
    <n v="246976.3406"/>
    <n v="158822.0325"/>
    <n v="277938.55690000003"/>
    <n v="176258.50649999999"/>
    <n v="308452.38640000002"/>
  </r>
  <r>
    <x v="3"/>
    <x v="3"/>
    <x v="16"/>
    <s v="AL"/>
    <x v="98"/>
    <x v="3"/>
    <x v="3"/>
    <n v="56091.24"/>
    <n v="89745.983999999997"/>
    <n v="78527.736000000004"/>
    <n v="125644.37760000001"/>
    <n v="100964.232"/>
    <n v="161542.77119999999"/>
    <n v="134618.976"/>
    <n v="215390.3616"/>
    <n v="168273.72"/>
    <n v="269237.95199999999"/>
    <n v="190710.21599999999"/>
    <n v="305136.3456"/>
    <n v="213146.712"/>
    <n v="341034.73920000001"/>
  </r>
  <r>
    <x v="3"/>
    <x v="3"/>
    <x v="16"/>
    <s v="AL"/>
    <x v="99"/>
    <x v="0"/>
    <x v="0"/>
    <n v="68465.445000000007"/>
    <n v="119814.5288"/>
    <n v="88787.947499999995"/>
    <n v="155378.9081"/>
    <n v="100831.00049999999"/>
    <n v="176454.25090000001"/>
    <n v="119629.18799999999"/>
    <n v="209351.079"/>
    <n v="140685.21"/>
    <n v="246199.11749999999"/>
    <n v="154148.13750000001"/>
    <n v="269759.24060000002"/>
    <n v="166728.2775"/>
    <n v="291774.48560000001"/>
  </r>
  <r>
    <x v="3"/>
    <x v="3"/>
    <x v="16"/>
    <s v="AL"/>
    <x v="99"/>
    <x v="1"/>
    <x v="1"/>
    <n v="55375.676249999997"/>
    <n v="96907.433439999993"/>
    <n v="73022.614879999994"/>
    <n v="127789.576"/>
    <n v="87966.884250000003"/>
    <n v="153942.04740000001"/>
    <n v="106770.1275"/>
    <n v="186847.7231"/>
    <n v="127311.00750000001"/>
    <n v="222794.26310000001"/>
    <n v="140406.67199999999"/>
    <n v="245711.67600000001"/>
    <n v="152812.9388"/>
    <n v="267422.64279999997"/>
  </r>
  <r>
    <x v="3"/>
    <x v="3"/>
    <x v="16"/>
    <s v="AL"/>
    <x v="99"/>
    <x v="2"/>
    <x v="2"/>
    <n v="49557.875"/>
    <n v="86726.28125"/>
    <n v="66865.463000000003"/>
    <n v="117014.5603"/>
    <n v="84876.421499999997"/>
    <n v="148533.73759999999"/>
    <n v="110610.174"/>
    <n v="193567.8045"/>
    <n v="137222.32500000001"/>
    <n v="240139.06880000001"/>
    <n v="154331.60999999999"/>
    <n v="270080.3175"/>
    <n v="171170.43950000001"/>
    <n v="299548.26909999998"/>
  </r>
  <r>
    <x v="3"/>
    <x v="3"/>
    <x v="16"/>
    <s v="AL"/>
    <x v="99"/>
    <x v="3"/>
    <x v="3"/>
    <n v="55564.313750000001"/>
    <n v="88902.902000000002"/>
    <n v="77790.039250000002"/>
    <n v="124464.0628"/>
    <n v="100015.7648"/>
    <n v="160025.2236"/>
    <n v="133354.353"/>
    <n v="213366.96479999999"/>
    <n v="166692.94130000001"/>
    <n v="266708.70600000001"/>
    <n v="188918.66680000001"/>
    <n v="302269.86680000002"/>
    <n v="211144.39230000001"/>
    <n v="337831.02759999997"/>
  </r>
  <r>
    <x v="3"/>
    <x v="3"/>
    <x v="16"/>
    <s v="AL"/>
    <x v="100"/>
    <x v="0"/>
    <x v="0"/>
    <n v="66952.732000000004"/>
    <n v="117167.281"/>
    <n v="86764.986000000004"/>
    <n v="151838.7255"/>
    <n v="98625.4038"/>
    <n v="172594.45670000001"/>
    <n v="116817.8088"/>
    <n v="204431.1654"/>
    <n v="137321.64600000001"/>
    <n v="240312.8805"/>
    <n v="150430.28"/>
    <n v="263252.99"/>
    <n v="162646.09899999999"/>
    <n v="284630.67330000002"/>
  </r>
  <r>
    <x v="3"/>
    <x v="3"/>
    <x v="16"/>
    <s v="AL"/>
    <x v="100"/>
    <x v="1"/>
    <x v="1"/>
    <n v="54525.903250000003"/>
    <n v="95420.330690000003"/>
    <n v="71782.712929999994"/>
    <n v="125619.7476"/>
    <n v="86303.974050000004"/>
    <n v="151031.9546"/>
    <n v="104451.09149999999"/>
    <n v="182789.41010000001"/>
    <n v="124423.4014"/>
    <n v="217740.95240000001"/>
    <n v="137140.90150000001"/>
    <n v="239996.57750000001"/>
    <n v="149160.8965"/>
    <n v="261031.56890000001"/>
  </r>
  <r>
    <x v="3"/>
    <x v="3"/>
    <x v="16"/>
    <s v="AL"/>
    <x v="100"/>
    <x v="2"/>
    <x v="2"/>
    <n v="49394.8"/>
    <n v="86440.9"/>
    <n v="66743.076400000005"/>
    <n v="116800.38370000001"/>
    <n v="84765.107699999993"/>
    <n v="148338.93849999999"/>
    <n v="110569.47719999999"/>
    <n v="193496.5851"/>
    <n v="137215.26"/>
    <n v="240126.70499999999"/>
    <n v="154373.58300000001"/>
    <n v="270153.77029999997"/>
    <n v="171272.83809999999"/>
    <n v="299727.46669999999"/>
  </r>
  <r>
    <x v="3"/>
    <x v="3"/>
    <x v="16"/>
    <s v="AL"/>
    <x v="100"/>
    <x v="3"/>
    <x v="3"/>
    <n v="55014.359750000003"/>
    <n v="88022.975600000005"/>
    <n v="77020.103650000005"/>
    <n v="123232.1658"/>
    <n v="99025.847550000006"/>
    <n v="158441.3561"/>
    <n v="132034.46340000001"/>
    <n v="211255.14139999999"/>
    <n v="165043.07930000001"/>
    <n v="264068.92680000002"/>
    <n v="187048.82320000001"/>
    <n v="299278.11700000003"/>
    <n v="209054.56709999999"/>
    <n v="334487.30729999999"/>
  </r>
  <r>
    <x v="3"/>
    <x v="3"/>
    <x v="17"/>
    <s v="FL"/>
    <x v="101"/>
    <x v="0"/>
    <x v="0"/>
    <n v="73080.365999999995"/>
    <n v="127890.64049999999"/>
    <n v="94756.892999999996"/>
    <n v="165824.56280000001"/>
    <n v="107633.2644"/>
    <n v="188358.2127"/>
    <n v="127649.3544"/>
    <n v="223386.3702"/>
    <n v="150102.198"/>
    <n v="262678.84649999999"/>
    <n v="164457.91500000001"/>
    <n v="287801.35129999998"/>
    <n v="177863.712"/>
    <n v="311261.49599999998"/>
  </r>
  <r>
    <x v="3"/>
    <x v="3"/>
    <x v="17"/>
    <s v="FL"/>
    <x v="101"/>
    <x v="1"/>
    <x v="1"/>
    <n v="59747.483249999997"/>
    <n v="104558.09570000001"/>
    <n v="78784.627429999993"/>
    <n v="137873.098"/>
    <n v="94903.870049999998"/>
    <n v="166081.7726"/>
    <n v="115182.3915"/>
    <n v="201569.1851"/>
    <n v="137338.5926"/>
    <n v="240342.53709999999"/>
    <n v="151463.69899999999"/>
    <n v="265061.47320000001"/>
    <n v="164844.51300000001"/>
    <n v="288477.89779999998"/>
  </r>
  <r>
    <x v="3"/>
    <x v="3"/>
    <x v="17"/>
    <s v="FL"/>
    <x v="101"/>
    <x v="2"/>
    <x v="2"/>
    <n v="52236.0625"/>
    <n v="91413.109379999994"/>
    <n v="70563.587499999994"/>
    <n v="123486.2781"/>
    <n v="89608.837499999994"/>
    <n v="156815.4656"/>
    <n v="116867.85"/>
    <n v="204518.73749999999"/>
    <n v="145023.1875"/>
    <n v="253790.57810000001"/>
    <n v="163148.36249999999"/>
    <n v="285509.63439999998"/>
    <n v="180997.5625"/>
    <n v="316745.73440000002"/>
  </r>
  <r>
    <x v="3"/>
    <x v="3"/>
    <x v="17"/>
    <s v="FL"/>
    <x v="101"/>
    <x v="3"/>
    <x v="3"/>
    <n v="59593.921249999999"/>
    <n v="95350.274000000005"/>
    <n v="83431.489749999993"/>
    <n v="133490.3836"/>
    <n v="107269.0583"/>
    <n v="171630.4932"/>
    <n v="143025.41099999999"/>
    <n v="228840.65760000001"/>
    <n v="178781.76379999999"/>
    <n v="286050.82199999999"/>
    <n v="202619.33230000001"/>
    <n v="324190.93160000001"/>
    <n v="226456.9008"/>
    <n v="362331.04119999998"/>
  </r>
  <r>
    <x v="3"/>
    <x v="3"/>
    <x v="17"/>
    <s v="FL"/>
    <x v="102"/>
    <x v="0"/>
    <x v="0"/>
    <n v="82820.172999999995"/>
    <n v="144935.3028"/>
    <n v="107449.1915"/>
    <n v="188036.0851"/>
    <n v="121955.0607"/>
    <n v="213421.35620000001"/>
    <n v="144836.44320000001"/>
    <n v="253463.77559999999"/>
    <n v="170371.94399999999"/>
    <n v="298150.902"/>
    <n v="186699.9075"/>
    <n v="326724.83809999999"/>
    <n v="201981.99849999999"/>
    <n v="353468.49739999999"/>
  </r>
  <r>
    <x v="3"/>
    <x v="3"/>
    <x v="17"/>
    <s v="FL"/>
    <x v="102"/>
    <x v="1"/>
    <x v="1"/>
    <n v="67346.268500000006"/>
    <n v="117855.9699"/>
    <n v="88929.625400000004"/>
    <n v="155626.84450000001"/>
    <n v="107301.88890000001"/>
    <n v="187778.30559999999"/>
    <n v="130544.637"/>
    <n v="228453.11480000001"/>
    <n v="155784.18410000001"/>
    <n v="272622.3222"/>
    <n v="171891.42939999999"/>
    <n v="300810.00140000001"/>
    <n v="187179.3028"/>
    <n v="327563.77980000002"/>
  </r>
  <r>
    <x v="3"/>
    <x v="3"/>
    <x v="17"/>
    <s v="FL"/>
    <x v="102"/>
    <x v="2"/>
    <x v="2"/>
    <n v="59252.25"/>
    <n v="103691.4375"/>
    <n v="79872.87"/>
    <n v="139777.52249999999"/>
    <n v="101354.76"/>
    <n v="177370.83"/>
    <n v="132006.96"/>
    <n v="231012.18"/>
    <n v="163734.75"/>
    <n v="286535.8125"/>
    <n v="184112.55"/>
    <n v="322196.96250000002"/>
    <n v="204159.18"/>
    <n v="357278.565"/>
  </r>
  <r>
    <x v="3"/>
    <x v="3"/>
    <x v="17"/>
    <s v="FL"/>
    <x v="102"/>
    <x v="3"/>
    <x v="3"/>
    <n v="68320.650500000003"/>
    <n v="109313.0408"/>
    <n v="95648.910699999993"/>
    <n v="153038.25709999999"/>
    <n v="122977.1709"/>
    <n v="196763.47339999999"/>
    <n v="163969.5612"/>
    <n v="262351.29790000001"/>
    <n v="204961.9515"/>
    <n v="327939.12239999999"/>
    <n v="232290.21170000001"/>
    <n v="371664.33870000002"/>
    <n v="259618.4719"/>
    <n v="415389.55499999999"/>
  </r>
  <r>
    <x v="3"/>
    <x v="3"/>
    <x v="17"/>
    <s v="FL"/>
    <x v="103"/>
    <x v="0"/>
    <x v="0"/>
    <n v="76525.437000000005"/>
    <n v="133919.5148"/>
    <n v="99170.5435"/>
    <n v="173548.45110000001"/>
    <n v="112726.5183"/>
    <n v="197271.40700000001"/>
    <n v="133520.50080000001"/>
    <n v="233660.87640000001"/>
    <n v="156956.136"/>
    <n v="274673.23800000001"/>
    <n v="171939.14749999999"/>
    <n v="300893.50809999998"/>
    <n v="185901.7665"/>
    <n v="325328.09139999998"/>
  </r>
  <r>
    <x v="3"/>
    <x v="3"/>
    <x v="17"/>
    <s v="FL"/>
    <x v="103"/>
    <x v="1"/>
    <x v="1"/>
    <n v="62869.236499999999"/>
    <n v="110021.1639"/>
    <n v="82796.236600000004"/>
    <n v="144893.41409999999"/>
    <n v="99587.564100000003"/>
    <n v="174278.2372"/>
    <n v="120602.73299999999"/>
    <n v="211054.78279999999"/>
    <n v="143694.0221"/>
    <n v="251464.5387"/>
    <n v="158401.49419999999"/>
    <n v="277202.61479999998"/>
    <n v="172309.3708"/>
    <n v="301541.39880000002"/>
  </r>
  <r>
    <x v="3"/>
    <x v="3"/>
    <x v="17"/>
    <s v="FL"/>
    <x v="103"/>
    <x v="2"/>
    <x v="2"/>
    <n v="55078.5"/>
    <n v="96387.375"/>
    <n v="74515.98"/>
    <n v="130402.965"/>
    <n v="94678.74"/>
    <n v="165687.79500000001"/>
    <n v="123600.24"/>
    <n v="216300.42"/>
    <n v="153427.5"/>
    <n v="268498.125"/>
    <n v="172660.5"/>
    <n v="302155.875"/>
    <n v="191614.62"/>
    <n v="335325.58500000002"/>
  </r>
  <r>
    <x v="3"/>
    <x v="3"/>
    <x v="17"/>
    <s v="FL"/>
    <x v="103"/>
    <x v="3"/>
    <x v="3"/>
    <n v="62354.131999999998"/>
    <n v="99766.611199999999"/>
    <n v="87295.784799999994"/>
    <n v="139673.25570000001"/>
    <n v="112237.4376"/>
    <n v="179579.9002"/>
    <n v="149649.91680000001"/>
    <n v="239439.86689999999"/>
    <n v="187062.39600000001"/>
    <n v="299299.83360000001"/>
    <n v="212004.04879999999"/>
    <n v="339206.47810000001"/>
    <n v="236945.7016"/>
    <n v="379113.1226"/>
  </r>
  <r>
    <x v="3"/>
    <x v="3"/>
    <x v="17"/>
    <s v="FL"/>
    <x v="104"/>
    <x v="0"/>
    <x v="0"/>
    <n v="76961.387000000002"/>
    <n v="134682.42730000001"/>
    <n v="99727.148499999996"/>
    <n v="174522.5099"/>
    <n v="113371.7283"/>
    <n v="198400.5245"/>
    <n v="134258.20079999999"/>
    <n v="234951.85140000001"/>
    <n v="157815.486"/>
    <n v="276177.1005"/>
    <n v="172876.10250000001"/>
    <n v="302533.17940000002"/>
    <n v="186906.4865"/>
    <n v="327086.35139999999"/>
  </r>
  <r>
    <x v="3"/>
    <x v="3"/>
    <x v="17"/>
    <s v="FL"/>
    <x v="104"/>
    <x v="1"/>
    <x v="1"/>
    <n v="63275.227749999998"/>
    <n v="110731.6486"/>
    <n v="83314.561230000007"/>
    <n v="145800.48209999999"/>
    <n v="100187.78539999999"/>
    <n v="175328.6244"/>
    <n v="121288.3005"/>
    <n v="212254.52590000001"/>
    <n v="144493.99280000001"/>
    <n v="252864.48730000001"/>
    <n v="159272.16190000001"/>
    <n v="278726.28330000001"/>
    <n v="173243.01180000001"/>
    <n v="303175.27059999999"/>
  </r>
  <r>
    <x v="3"/>
    <x v="3"/>
    <x v="17"/>
    <s v="FL"/>
    <x v="104"/>
    <x v="2"/>
    <x v="2"/>
    <n v="55451.4375"/>
    <n v="97040.015629999994"/>
    <n v="75038.092499999999"/>
    <n v="131316.66190000001"/>
    <n v="95350.027499999997"/>
    <n v="166862.54810000001"/>
    <n v="124495.29"/>
    <n v="217866.75750000001"/>
    <n v="154546.3125"/>
    <n v="270456.04690000002"/>
    <n v="173928.48749999999"/>
    <n v="304374.85310000001"/>
    <n v="193031.7825"/>
    <n v="337805.61940000003"/>
  </r>
  <r>
    <x v="3"/>
    <x v="3"/>
    <x v="17"/>
    <s v="FL"/>
    <x v="104"/>
    <x v="3"/>
    <x v="3"/>
    <n v="62701.094499999999"/>
    <n v="100321.7512"/>
    <n v="87781.532300000006"/>
    <n v="140450.45170000001"/>
    <n v="112861.97010000001"/>
    <n v="180579.15220000001"/>
    <n v="150482.6268"/>
    <n v="240772.2029"/>
    <n v="188103.28349999999"/>
    <n v="300965.2536"/>
    <n v="213183.7213"/>
    <n v="341093.95409999997"/>
    <n v="238264.15909999999"/>
    <n v="381222.65460000001"/>
  </r>
  <r>
    <x v="3"/>
    <x v="3"/>
    <x v="17"/>
    <s v="FL"/>
    <x v="105"/>
    <x v="0"/>
    <x v="0"/>
    <n v="68401.842999999993"/>
    <n v="119703.22530000001"/>
    <n v="88587.0965"/>
    <n v="155027.41889999999"/>
    <n v="100780.2837"/>
    <n v="176365.49650000001"/>
    <n v="119192.8512"/>
    <n v="208587.4896"/>
    <n v="140061.204"/>
    <n v="245107.10699999999"/>
    <n v="153401.7525"/>
    <n v="268453.06689999998"/>
    <n v="165803.24350000001"/>
    <n v="290155.67609999998"/>
  </r>
  <r>
    <x v="3"/>
    <x v="3"/>
    <x v="17"/>
    <s v="FL"/>
    <x v="105"/>
    <x v="1"/>
    <x v="1"/>
    <n v="56515.885999999999"/>
    <n v="98902.800499999998"/>
    <n v="74319.573650000006"/>
    <n v="130059.2539"/>
    <n v="89236.202399999995"/>
    <n v="156163.3542"/>
    <n v="107790.162"/>
    <n v="188632.78349999999"/>
    <n v="128315.3066"/>
    <n v="224551.78659999999"/>
    <n v="141373.79440000001"/>
    <n v="247404.14009999999"/>
    <n v="153696.33429999999"/>
    <n v="268968.58490000002"/>
  </r>
  <r>
    <x v="3"/>
    <x v="3"/>
    <x v="17"/>
    <s v="FL"/>
    <x v="105"/>
    <x v="2"/>
    <x v="2"/>
    <n v="49826.5"/>
    <n v="87196.375"/>
    <n v="67514.44"/>
    <n v="118150.27"/>
    <n v="85829.445000000007"/>
    <n v="150201.5288"/>
    <n v="112158.42"/>
    <n v="196277.23499999999"/>
    <n v="139270.5"/>
    <n v="243723.375"/>
    <n v="156781.65"/>
    <n v="274367.88750000001"/>
    <n v="174051.685"/>
    <n v="304590.44880000001"/>
  </r>
  <r>
    <x v="3"/>
    <x v="3"/>
    <x v="17"/>
    <s v="FL"/>
    <x v="105"/>
    <x v="3"/>
    <x v="3"/>
    <n v="55963.204749999997"/>
    <n v="89541.127600000007"/>
    <n v="78348.486650000006"/>
    <n v="125357.57859999999"/>
    <n v="100733.7686"/>
    <n v="161174.02970000001"/>
    <n v="134311.69140000001"/>
    <n v="214898.70619999999"/>
    <n v="167889.61429999999"/>
    <n v="268623.38280000002"/>
    <n v="190274.89619999999"/>
    <n v="304439.83380000002"/>
    <n v="212660.17809999999"/>
    <n v="340256.28490000003"/>
  </r>
  <r>
    <x v="3"/>
    <x v="3"/>
    <x v="17"/>
    <s v="FL"/>
    <x v="106"/>
    <x v="0"/>
    <x v="0"/>
    <n v="79842.921000000002"/>
    <n v="139725.11180000001"/>
    <n v="103466.62549999999"/>
    <n v="181066.59460000001"/>
    <n v="117614.4939"/>
    <n v="205825.36429999999"/>
    <n v="139300.28640000001"/>
    <n v="243775.5012"/>
    <n v="163747.48800000001"/>
    <n v="286558.10399999999"/>
    <n v="179377.1575"/>
    <n v="313910.02559999999"/>
    <n v="193940.70449999999"/>
    <n v="339396.2329"/>
  </r>
  <r>
    <x v="3"/>
    <x v="3"/>
    <x v="17"/>
    <s v="FL"/>
    <x v="106"/>
    <x v="1"/>
    <x v="1"/>
    <n v="65612.459499999997"/>
    <n v="114821.80409999999"/>
    <n v="86402.882299999997"/>
    <n v="151205.04399999999"/>
    <n v="103917.0303"/>
    <n v="181854.80300000001"/>
    <n v="125830.47900000001"/>
    <n v="220203.3383"/>
    <n v="149916.44510000001"/>
    <n v="262353.77899999998"/>
    <n v="165256.649"/>
    <n v="289199.13569999998"/>
    <n v="179761.4178"/>
    <n v="314582.48109999998"/>
  </r>
  <r>
    <x v="3"/>
    <x v="3"/>
    <x v="17"/>
    <s v="FL"/>
    <x v="106"/>
    <x v="2"/>
    <x v="2"/>
    <n v="57034"/>
    <n v="99809.5"/>
    <n v="77199.64"/>
    <n v="135099.37"/>
    <n v="98105.67"/>
    <n v="171684.92249999999"/>
    <n v="128114.52"/>
    <n v="224200.41"/>
    <n v="159048"/>
    <n v="278334"/>
    <n v="179004.9"/>
    <n v="313258.57500000001"/>
    <n v="198677.11"/>
    <n v="347684.9425"/>
  </r>
  <r>
    <x v="3"/>
    <x v="3"/>
    <x v="17"/>
    <s v="FL"/>
    <x v="106"/>
    <x v="3"/>
    <x v="3"/>
    <n v="64404.928500000002"/>
    <n v="103047.88559999999"/>
    <n v="90166.899900000004"/>
    <n v="144267.0398"/>
    <n v="115928.8713"/>
    <n v="185486.19409999999"/>
    <n v="154571.8284"/>
    <n v="247314.92540000001"/>
    <n v="193214.7855"/>
    <n v="309143.6568"/>
    <n v="218976.75690000001"/>
    <n v="350362.81099999999"/>
    <n v="244738.72829999999"/>
    <n v="391581.96529999998"/>
  </r>
  <r>
    <x v="3"/>
    <x v="3"/>
    <x v="18"/>
    <s v="GA"/>
    <x v="38"/>
    <x v="0"/>
    <x v="0"/>
    <n v="65828.672000000006"/>
    <n v="115200.17600000001"/>
    <n v="85286.656000000003"/>
    <n v="149251.64799999999"/>
    <n v="96977.449800000002"/>
    <n v="169710.53719999999"/>
    <n v="114797.1048"/>
    <n v="200894.93340000001"/>
    <n v="134925.96599999999"/>
    <n v="236120.4405"/>
    <n v="147794.43"/>
    <n v="258640.2525"/>
    <n v="159774.62899999999"/>
    <n v="279605.60080000001"/>
  </r>
  <r>
    <x v="3"/>
    <x v="3"/>
    <x v="18"/>
    <s v="GA"/>
    <x v="38"/>
    <x v="1"/>
    <x v="1"/>
    <n v="54206.115250000003"/>
    <n v="94860.701690000002"/>
    <n v="71344.613729999997"/>
    <n v="124853.07399999999"/>
    <n v="85752.950849999994"/>
    <n v="150067.66399999999"/>
    <n v="103740.9555"/>
    <n v="181546.6721"/>
    <n v="123559.8184"/>
    <n v="216229.68220000001"/>
    <n v="136177.33470000001"/>
    <n v="238310.33559999999"/>
    <n v="148098.7585"/>
    <n v="259172.82740000001"/>
  </r>
  <r>
    <x v="3"/>
    <x v="3"/>
    <x v="18"/>
    <s v="GA"/>
    <x v="38"/>
    <x v="2"/>
    <x v="2"/>
    <n v="48657.4375"/>
    <n v="85150.515629999994"/>
    <n v="65796.692500000005"/>
    <n v="115144.21189999999"/>
    <n v="83585.677500000005"/>
    <n v="146274.9356"/>
    <n v="109084.29"/>
    <n v="190897.50750000001"/>
    <n v="135394.3125"/>
    <n v="236940.04689999999"/>
    <n v="152350.38750000001"/>
    <n v="266613.17810000002"/>
    <n v="169056.63250000001"/>
    <n v="295849.10690000001"/>
  </r>
  <r>
    <x v="3"/>
    <x v="3"/>
    <x v="18"/>
    <s v="GA"/>
    <x v="38"/>
    <x v="3"/>
    <x v="3"/>
    <n v="55222.811999999998"/>
    <n v="88356.499200000006"/>
    <n v="77311.936799999996"/>
    <n v="123699.0989"/>
    <n v="99401.061600000001"/>
    <n v="159041.6986"/>
    <n v="132534.7488"/>
    <n v="212055.5981"/>
    <n v="165668.43599999999"/>
    <n v="265069.4976"/>
    <n v="187757.56080000001"/>
    <n v="300412.09730000002"/>
    <n v="209846.6856"/>
    <n v="335754.69699999999"/>
  </r>
  <r>
    <x v="3"/>
    <x v="3"/>
    <x v="18"/>
    <s v="GA"/>
    <x v="107"/>
    <x v="0"/>
    <x v="0"/>
    <n v="74558.331999999995"/>
    <n v="130477.08100000001"/>
    <n v="96583.466"/>
    <n v="169021.0655"/>
    <n v="109842.59880000001"/>
    <n v="192224.54790000001"/>
    <n v="129984.26880000001"/>
    <n v="227472.47039999999"/>
    <n v="152763.696"/>
    <n v="267336.46799999999"/>
    <n v="167326.41"/>
    <n v="292821.21750000003"/>
    <n v="180876.69399999999"/>
    <n v="316534.2145"/>
  </r>
  <r>
    <x v="3"/>
    <x v="3"/>
    <x v="18"/>
    <s v="GA"/>
    <x v="107"/>
    <x v="1"/>
    <x v="1"/>
    <n v="61470.163999999997"/>
    <n v="107572.787"/>
    <n v="80879.552599999995"/>
    <n v="141539.21710000001"/>
    <n v="97176.837599999999"/>
    <n v="170059.46580000001"/>
    <n v="117495.88800000001"/>
    <n v="205617.804"/>
    <n v="139915.84650000001"/>
    <n v="244852.73139999999"/>
    <n v="154185.88939999999"/>
    <n v="269825.30650000001"/>
    <n v="167662.51699999999"/>
    <n v="293409.40480000002"/>
  </r>
  <r>
    <x v="3"/>
    <x v="3"/>
    <x v="18"/>
    <s v="GA"/>
    <x v="107"/>
    <x v="2"/>
    <x v="2"/>
    <n v="54382.875"/>
    <n v="95170.03125"/>
    <n v="73623.164999999994"/>
    <n v="128840.53879999999"/>
    <n v="93566.07"/>
    <n v="163740.6225"/>
    <n v="122199.12"/>
    <n v="213848.46"/>
    <n v="151709.625"/>
    <n v="265491.84379999997"/>
    <n v="170751.82500000001"/>
    <n v="298815.69380000001"/>
    <n v="189523.86"/>
    <n v="331666.755"/>
  </r>
  <r>
    <x v="3"/>
    <x v="3"/>
    <x v="18"/>
    <s v="GA"/>
    <x v="107"/>
    <x v="3"/>
    <x v="3"/>
    <n v="61359.712249999997"/>
    <n v="98175.539600000004"/>
    <n v="85903.597150000001"/>
    <n v="137445.75539999999"/>
    <n v="110447.48209999999"/>
    <n v="176715.9713"/>
    <n v="147263.3094"/>
    <n v="235621.29500000001"/>
    <n v="184079.13680000001"/>
    <n v="294526.6188"/>
    <n v="208623.02170000001"/>
    <n v="333796.8346"/>
    <n v="233166.90659999999"/>
    <n v="373067.05050000001"/>
  </r>
  <r>
    <x v="3"/>
    <x v="3"/>
    <x v="18"/>
    <s v="GA"/>
    <x v="8"/>
    <x v="0"/>
    <x v="0"/>
    <n v="67615.001000000004"/>
    <n v="118326.2518"/>
    <n v="87552.265499999994"/>
    <n v="153216.46460000001"/>
    <n v="99626.715899999996"/>
    <n v="174346.75279999999"/>
    <n v="117778.3584"/>
    <n v="206112.12719999999"/>
    <n v="138384.228"/>
    <n v="242172.399"/>
    <n v="151556.6575"/>
    <n v="265224.15059999999"/>
    <n v="163793.2145"/>
    <n v="286638.12540000002"/>
  </r>
  <r>
    <x v="3"/>
    <x v="3"/>
    <x v="18"/>
    <s v="GA"/>
    <x v="8"/>
    <x v="1"/>
    <x v="1"/>
    <n v="55956.256999999998"/>
    <n v="97923.44975"/>
    <n v="73552.900049999997"/>
    <n v="128717.5751"/>
    <n v="88271.911800000002"/>
    <n v="154475.84570000001"/>
    <n v="106547.424"/>
    <n v="186457.992"/>
    <n v="126804.0364"/>
    <n v="221907.0637"/>
    <n v="139687.55249999999"/>
    <n v="244453.21679999999"/>
    <n v="151837.59280000001"/>
    <n v="265715.78730000003"/>
  </r>
  <r>
    <x v="3"/>
    <x v="3"/>
    <x v="18"/>
    <s v="GA"/>
    <x v="8"/>
    <x v="2"/>
    <x v="2"/>
    <n v="50522.125"/>
    <n v="88413.71875"/>
    <n v="68407.255000000005"/>
    <n v="119712.6963"/>
    <n v="86942.115000000005"/>
    <n v="152148.70129999999"/>
    <n v="113559.54"/>
    <n v="198729.19500000001"/>
    <n v="140988.375"/>
    <n v="246729.6563"/>
    <n v="158690.32500000001"/>
    <n v="277708.06880000001"/>
    <n v="176142.44500000001"/>
    <n v="308249.27879999997"/>
  </r>
  <r>
    <x v="3"/>
    <x v="3"/>
    <x v="18"/>
    <s v="GA"/>
    <x v="8"/>
    <x v="3"/>
    <x v="3"/>
    <n v="56957.624499999998"/>
    <n v="91132.199200000003"/>
    <n v="79740.674299999999"/>
    <n v="127585.07889999999"/>
    <n v="102523.72410000001"/>
    <n v="164037.95860000001"/>
    <n v="136698.29879999999"/>
    <n v="218717.2781"/>
    <n v="170872.87349999999"/>
    <n v="273396.59759999998"/>
    <n v="193655.92329999999"/>
    <n v="309849.47730000003"/>
    <n v="216438.9731"/>
    <n v="346302.35700000002"/>
  </r>
  <r>
    <x v="3"/>
    <x v="3"/>
    <x v="18"/>
    <s v="GA"/>
    <x v="10"/>
    <x v="0"/>
    <x v="0"/>
    <n v="69890.468999999997"/>
    <n v="122308.3208"/>
    <n v="90578.379499999995"/>
    <n v="158512.16409999999"/>
    <n v="102950.5671"/>
    <n v="180163.49239999999"/>
    <n v="121960.9296"/>
    <n v="213431.6268"/>
    <n v="143373.432"/>
    <n v="250903.50599999999"/>
    <n v="157063.1275"/>
    <n v="274860.4731"/>
    <n v="169823.89050000001"/>
    <n v="297191.80839999998"/>
  </r>
  <r>
    <x v="3"/>
    <x v="3"/>
    <x v="18"/>
    <s v="GA"/>
    <x v="10"/>
    <x v="1"/>
    <x v="1"/>
    <n v="57382.790500000003"/>
    <n v="100419.88340000001"/>
    <n v="75582.945200000002"/>
    <n v="132270.15410000001"/>
    <n v="90928.631699999998"/>
    <n v="159125.10550000001"/>
    <n v="110147.24099999999"/>
    <n v="192757.67180000001"/>
    <n v="131249.17610000001"/>
    <n v="229686.0582"/>
    <n v="144691.18460000001"/>
    <n v="253209.573"/>
    <n v="157405.27679999999"/>
    <n v="275459.23430000001"/>
  </r>
  <r>
    <x v="3"/>
    <x v="3"/>
    <x v="18"/>
    <s v="GA"/>
    <x v="10"/>
    <x v="2"/>
    <x v="2"/>
    <n v="49312.5"/>
    <n v="86296.875"/>
    <n v="66767.820000000007"/>
    <n v="116843.685"/>
    <n v="84857.76"/>
    <n v="148501.07999999999"/>
    <n v="110835.36"/>
    <n v="193961.88"/>
    <n v="137605.5"/>
    <n v="240809.625"/>
    <n v="154881.9"/>
    <n v="271043.32500000001"/>
    <n v="171914.28"/>
    <n v="300849.99"/>
  </r>
  <r>
    <x v="3"/>
    <x v="3"/>
    <x v="18"/>
    <s v="GA"/>
    <x v="10"/>
    <x v="3"/>
    <x v="3"/>
    <n v="55600.752999999997"/>
    <n v="88961.204800000007"/>
    <n v="77841.054199999999"/>
    <n v="124545.68670000001"/>
    <n v="100081.3554"/>
    <n v="160130.1686"/>
    <n v="133441.80720000001"/>
    <n v="213506.8915"/>
    <n v="166802.25899999999"/>
    <n v="266883.61440000002"/>
    <n v="189042.56020000001"/>
    <n v="302468.09629999998"/>
    <n v="211282.86139999999"/>
    <n v="338052.57819999999"/>
  </r>
  <r>
    <x v="3"/>
    <x v="3"/>
    <x v="18"/>
    <s v="GA"/>
    <x v="108"/>
    <x v="0"/>
    <x v="0"/>
    <n v="67572.471999999994"/>
    <n v="118251.826"/>
    <n v="87513.076000000001"/>
    <n v="153147.883"/>
    <n v="99558.289799999999"/>
    <n v="174227.00719999999"/>
    <n v="117747.9048"/>
    <n v="206058.8334"/>
    <n v="138363.36600000001"/>
    <n v="242135.89050000001"/>
    <n v="151542.25"/>
    <n v="265198.9375"/>
    <n v="163793.50899999999"/>
    <n v="286638.64079999999"/>
  </r>
  <r>
    <x v="3"/>
    <x v="3"/>
    <x v="18"/>
    <s v="GA"/>
    <x v="108"/>
    <x v="1"/>
    <x v="1"/>
    <n v="55830.080249999999"/>
    <n v="97702.640440000003"/>
    <n v="73417.912230000002"/>
    <n v="128481.34639999999"/>
    <n v="88153.835850000003"/>
    <n v="154269.2127"/>
    <n v="106483.2255"/>
    <n v="186345.6446"/>
    <n v="126759.7009"/>
    <n v="221829.47649999999"/>
    <n v="139660.00570000001"/>
    <n v="244405.0099"/>
    <n v="151833.32250000001"/>
    <n v="265708.31439999997"/>
  </r>
  <r>
    <x v="3"/>
    <x v="3"/>
    <x v="18"/>
    <s v="GA"/>
    <x v="108"/>
    <x v="2"/>
    <x v="2"/>
    <n v="50149.1875"/>
    <n v="87761.078129999994"/>
    <n v="67885.142500000002"/>
    <n v="118798.9994"/>
    <n v="86270.827499999999"/>
    <n v="150973.94810000001"/>
    <n v="112664.49"/>
    <n v="197162.85750000001"/>
    <n v="139869.5625"/>
    <n v="244771.73439999999"/>
    <n v="157422.33749999999"/>
    <n v="275489.0906"/>
    <n v="174725.2825"/>
    <n v="305769.24440000003"/>
  </r>
  <r>
    <x v="3"/>
    <x v="3"/>
    <x v="18"/>
    <s v="GA"/>
    <x v="108"/>
    <x v="3"/>
    <x v="3"/>
    <n v="56610.661999999997"/>
    <n v="90577.059200000003"/>
    <n v="79254.926800000001"/>
    <n v="126807.8829"/>
    <n v="101899.19160000001"/>
    <n v="163038.7066"/>
    <n v="135865.5888"/>
    <n v="217384.94209999999"/>
    <n v="169831.986"/>
    <n v="271731.1776"/>
    <n v="192476.25080000001"/>
    <n v="307962.0013"/>
    <n v="215120.51560000001"/>
    <n v="344192.82500000001"/>
  </r>
  <r>
    <x v="3"/>
    <x v="3"/>
    <x v="18"/>
    <s v="GA"/>
    <x v="109"/>
    <x v="0"/>
    <x v="0"/>
    <n v="67923.364000000001"/>
    <n v="118865.887"/>
    <n v="87991.301999999996"/>
    <n v="153984.77849999999"/>
    <n v="100066.6476"/>
    <n v="175116.63329999999"/>
    <n v="118424.6976"/>
    <n v="207243.22080000001"/>
    <n v="139180.992"/>
    <n v="243566.736"/>
    <n v="152450.39000000001"/>
    <n v="266788.1825"/>
    <n v="164798.818"/>
    <n v="288397.93150000001"/>
  </r>
  <r>
    <x v="3"/>
    <x v="3"/>
    <x v="18"/>
    <s v="GA"/>
    <x v="109"/>
    <x v="1"/>
    <x v="1"/>
    <n v="55983.718000000001"/>
    <n v="97971.506500000003"/>
    <n v="73666.261199999994"/>
    <n v="128915.9571"/>
    <n v="88517.905199999994"/>
    <n v="154906.33410000001"/>
    <n v="107040.39599999999"/>
    <n v="187320.693"/>
    <n v="127471.00049999999"/>
    <n v="223074.25090000001"/>
    <n v="140475.57980000001"/>
    <n v="245832.2647"/>
    <n v="152758.42300000001"/>
    <n v="267327.2403"/>
  </r>
  <r>
    <x v="3"/>
    <x v="3"/>
    <x v="18"/>
    <s v="GA"/>
    <x v="109"/>
    <x v="2"/>
    <x v="2"/>
    <n v="50008.125"/>
    <n v="87514.21875"/>
    <n v="67660.634999999995"/>
    <n v="118406.1113"/>
    <n v="85970.43"/>
    <n v="150448.2525"/>
    <n v="112236.48"/>
    <n v="196413.84"/>
    <n v="139323.375"/>
    <n v="243815.9063"/>
    <n v="156790.57500000001"/>
    <n v="274383.50630000001"/>
    <n v="174005.04"/>
    <n v="304508.82"/>
  </r>
  <r>
    <x v="3"/>
    <x v="3"/>
    <x v="18"/>
    <s v="GA"/>
    <x v="109"/>
    <x v="3"/>
    <x v="3"/>
    <n v="56595.172749999998"/>
    <n v="90552.276400000002"/>
    <n v="79233.241850000006"/>
    <n v="126773.18700000001"/>
    <n v="101871.311"/>
    <n v="162994.0975"/>
    <n v="135828.41459999999"/>
    <n v="217325.46340000001"/>
    <n v="169785.5183"/>
    <n v="271656.82919999998"/>
    <n v="192423.58739999999"/>
    <n v="307877.73979999998"/>
    <n v="215061.65650000001"/>
    <n v="344098.65029999998"/>
  </r>
  <r>
    <x v="3"/>
    <x v="3"/>
    <x v="18"/>
    <s v="GA"/>
    <x v="110"/>
    <x v="0"/>
    <x v="0"/>
    <n v="72197.805999999997"/>
    <n v="126346.1605"/>
    <n v="93478.972999999998"/>
    <n v="163588.2028"/>
    <n v="106381.89539999999"/>
    <n v="186168.31700000001"/>
    <n v="125740.7904"/>
    <n v="220046.38320000001"/>
    <n v="147732.76800000001"/>
    <n v="258532.34400000001"/>
    <n v="161791.125"/>
    <n v="283134.46879999997"/>
    <n v="174846.60699999999"/>
    <n v="305981.56229999999"/>
  </r>
  <r>
    <x v="3"/>
    <x v="3"/>
    <x v="18"/>
    <s v="GA"/>
    <x v="110"/>
    <x v="1"/>
    <x v="1"/>
    <n v="59791.277000000002"/>
    <n v="104634.73480000001"/>
    <n v="78579.531799999997"/>
    <n v="137514.1807"/>
    <n v="94283.965800000005"/>
    <n v="164996.94020000001"/>
    <n v="113767.674"/>
    <n v="199093.4295"/>
    <n v="135382.03580000001"/>
    <n v="236918.5626"/>
    <n v="149127.1637"/>
    <n v="260972.53649999999"/>
    <n v="162086.29250000001"/>
    <n v="283651.01189999998"/>
  </r>
  <r>
    <x v="3"/>
    <x v="3"/>
    <x v="18"/>
    <s v="GA"/>
    <x v="110"/>
    <x v="2"/>
    <x v="2"/>
    <n v="53687.25"/>
    <n v="93952.6875"/>
    <n v="72730.350000000006"/>
    <n v="127278.1125"/>
    <n v="92453.4"/>
    <n v="161793.45000000001"/>
    <n v="120798"/>
    <n v="211396.5"/>
    <n v="149991.75"/>
    <n v="262485.5625"/>
    <n v="168843.15"/>
    <n v="295475.51250000001"/>
    <n v="187433.1"/>
    <n v="328007.92499999999"/>
  </r>
  <r>
    <x v="3"/>
    <x v="3"/>
    <x v="18"/>
    <s v="GA"/>
    <x v="110"/>
    <x v="3"/>
    <x v="3"/>
    <n v="60365.292500000003"/>
    <n v="96584.467999999993"/>
    <n v="84511.409499999994"/>
    <n v="135218.25520000001"/>
    <n v="108657.52650000001"/>
    <n v="173852.04240000001"/>
    <n v="144876.70199999999"/>
    <n v="231802.72320000001"/>
    <n v="181095.8775"/>
    <n v="289753.40399999998"/>
    <n v="205241.9945"/>
    <n v="328387.1912"/>
    <n v="229388.1115"/>
    <n v="367020.97840000002"/>
  </r>
  <r>
    <x v="3"/>
    <x v="3"/>
    <x v="18"/>
    <s v="GA"/>
    <x v="111"/>
    <x v="0"/>
    <x v="0"/>
    <n v="69890.468999999997"/>
    <n v="122308.3208"/>
    <n v="90578.379499999995"/>
    <n v="158512.16409999999"/>
    <n v="102950.5671"/>
    <n v="180163.49239999999"/>
    <n v="121960.9296"/>
    <n v="213431.6268"/>
    <n v="143373.432"/>
    <n v="250903.50599999999"/>
    <n v="157063.1275"/>
    <n v="274860.4731"/>
    <n v="169823.89050000001"/>
    <n v="297191.80839999998"/>
  </r>
  <r>
    <x v="3"/>
    <x v="3"/>
    <x v="18"/>
    <s v="GA"/>
    <x v="111"/>
    <x v="1"/>
    <x v="1"/>
    <n v="57382.790500000003"/>
    <n v="100419.88340000001"/>
    <n v="75582.945200000002"/>
    <n v="132270.15410000001"/>
    <n v="90928.631699999998"/>
    <n v="159125.10550000001"/>
    <n v="110147.24099999999"/>
    <n v="192757.67180000001"/>
    <n v="131249.17610000001"/>
    <n v="229686.0582"/>
    <n v="144691.18460000001"/>
    <n v="253209.573"/>
    <n v="157405.27679999999"/>
    <n v="275459.23430000001"/>
  </r>
  <r>
    <x v="3"/>
    <x v="3"/>
    <x v="18"/>
    <s v="GA"/>
    <x v="111"/>
    <x v="2"/>
    <x v="2"/>
    <n v="49312.5"/>
    <n v="86296.875"/>
    <n v="66767.820000000007"/>
    <n v="116843.685"/>
    <n v="84857.76"/>
    <n v="148501.07999999999"/>
    <n v="110835.36"/>
    <n v="193961.88"/>
    <n v="137605.5"/>
    <n v="240809.625"/>
    <n v="154881.9"/>
    <n v="271043.32500000001"/>
    <n v="171914.28"/>
    <n v="300849.99"/>
  </r>
  <r>
    <x v="3"/>
    <x v="3"/>
    <x v="18"/>
    <s v="GA"/>
    <x v="111"/>
    <x v="3"/>
    <x v="3"/>
    <n v="55600.752999999997"/>
    <n v="88961.204800000007"/>
    <n v="77841.054199999999"/>
    <n v="124545.68670000001"/>
    <n v="100081.3554"/>
    <n v="160130.1686"/>
    <n v="133441.80720000001"/>
    <n v="213506.8915"/>
    <n v="166802.25899999999"/>
    <n v="266883.61440000002"/>
    <n v="189042.56020000001"/>
    <n v="302468.09629999998"/>
    <n v="211282.86139999999"/>
    <n v="338052.57819999999"/>
  </r>
  <r>
    <x v="3"/>
    <x v="3"/>
    <x v="18"/>
    <s v="GA"/>
    <x v="112"/>
    <x v="0"/>
    <x v="0"/>
    <n v="64914.243000000002"/>
    <n v="113599.9253"/>
    <n v="84134.256500000003"/>
    <n v="147234.94889999999"/>
    <n v="95618.603700000007"/>
    <n v="167332.55650000001"/>
    <n v="113291.2512"/>
    <n v="198259.68960000001"/>
    <n v="133186.40400000001"/>
    <n v="233076.20699999999"/>
    <n v="145906.11249999999"/>
    <n v="255335.69690000001"/>
    <n v="157765.4835"/>
    <n v="276089.59610000002"/>
  </r>
  <r>
    <x v="3"/>
    <x v="3"/>
    <x v="18"/>
    <s v="GA"/>
    <x v="112"/>
    <x v="1"/>
    <x v="1"/>
    <n v="53267.955999999998"/>
    <n v="93218.922999999995"/>
    <n v="70172.976649999997"/>
    <n v="122802.70909999999"/>
    <n v="84434.432400000005"/>
    <n v="147760.2567"/>
    <n v="102305.622"/>
    <n v="179034.83850000001"/>
    <n v="121915.5416"/>
    <n v="213352.19779999999"/>
    <n v="134408.45240000001"/>
    <n v="235214.7916"/>
    <n v="146227.20629999999"/>
    <n v="255897.6109"/>
  </r>
  <r>
    <x v="3"/>
    <x v="3"/>
    <x v="18"/>
    <s v="GA"/>
    <x v="112"/>
    <x v="2"/>
    <x v="2"/>
    <n v="46379.25"/>
    <n v="81163.6875"/>
    <n v="62742.33"/>
    <n v="109799.0775"/>
    <n v="79717.365000000005"/>
    <n v="139505.38879999999"/>
    <n v="104063.94"/>
    <n v="182111.89499999999"/>
    <n v="129174.75"/>
    <n v="226055.8125"/>
    <n v="145365.29999999999"/>
    <n v="254389.27499999999"/>
    <n v="161320.54500000001"/>
    <n v="282310.95380000002"/>
  </r>
  <r>
    <x v="3"/>
    <x v="3"/>
    <x v="18"/>
    <s v="GA"/>
    <x v="112"/>
    <x v="3"/>
    <x v="3"/>
    <n v="52524.558250000002"/>
    <n v="84039.2932"/>
    <n v="73534.381550000006"/>
    <n v="117655.0105"/>
    <n v="94544.204849999995"/>
    <n v="151270.72779999999"/>
    <n v="126058.93979999999"/>
    <n v="201694.30369999999"/>
    <n v="157573.67480000001"/>
    <n v="252117.87959999999"/>
    <n v="178583.4981"/>
    <n v="285733.5969"/>
    <n v="199593.32139999999"/>
    <n v="319349.31420000002"/>
  </r>
  <r>
    <x v="3"/>
    <x v="3"/>
    <x v="19"/>
    <s v="KY"/>
    <x v="113"/>
    <x v="0"/>
    <x v="0"/>
    <n v="79094.593500000003"/>
    <n v="138415.5386"/>
    <n v="102465.7043"/>
    <n v="179314.98240000001"/>
    <n v="116523.4667"/>
    <n v="203916.06659999999"/>
    <n v="137909.03039999999"/>
    <n v="241340.80319999999"/>
    <n v="162082.818"/>
    <n v="283644.93150000001"/>
    <n v="177537.0563"/>
    <n v="310689.84840000002"/>
    <n v="191920.12580000001"/>
    <n v="335860.22009999998"/>
  </r>
  <r>
    <x v="3"/>
    <x v="3"/>
    <x v="19"/>
    <s v="KY"/>
    <x v="113"/>
    <x v="1"/>
    <x v="1"/>
    <n v="64622.233500000002"/>
    <n v="113088.9086"/>
    <n v="85008.434529999999"/>
    <n v="148764.7604"/>
    <n v="102111.4449"/>
    <n v="178695.02859999999"/>
    <n v="123415.542"/>
    <n v="215977.1985"/>
    <n v="146945.95069999999"/>
    <n v="257155.4137"/>
    <n v="161920.31520000001"/>
    <n v="283360.55160000001"/>
    <n v="176057.68840000001"/>
    <n v="308100.9547"/>
  </r>
  <r>
    <x v="3"/>
    <x v="3"/>
    <x v="19"/>
    <s v="KY"/>
    <x v="113"/>
    <x v="2"/>
    <x v="2"/>
    <n v="56725.224999999999"/>
    <n v="99269.143750000003"/>
    <n v="76846.793799999999"/>
    <n v="134481.88920000001"/>
    <n v="97686.540900000007"/>
    <n v="170951.4466"/>
    <n v="127636.4724"/>
    <n v="223363.82670000001"/>
    <n v="158483.29500000001"/>
    <n v="277345.76630000002"/>
    <n v="178402.386"/>
    <n v="312204.17550000001"/>
    <n v="198045.32769999999"/>
    <n v="346579.3235"/>
  </r>
  <r>
    <x v="3"/>
    <x v="3"/>
    <x v="19"/>
    <s v="KY"/>
    <x v="113"/>
    <x v="3"/>
    <x v="3"/>
    <n v="62431.578249999999"/>
    <n v="99890.525200000004"/>
    <n v="87404.20955"/>
    <n v="139846.7353"/>
    <n v="112376.8409"/>
    <n v="179802.9454"/>
    <n v="149835.78779999999"/>
    <n v="239737.2605"/>
    <n v="187294.73480000001"/>
    <n v="299671.57559999998"/>
    <n v="212267.36610000001"/>
    <n v="339627.78570000001"/>
    <n v="237239.99739999999"/>
    <n v="379583.99579999998"/>
  </r>
  <r>
    <x v="3"/>
    <x v="3"/>
    <x v="19"/>
    <s v="KY"/>
    <x v="114"/>
    <x v="0"/>
    <x v="0"/>
    <n v="80005.008000000002"/>
    <n v="140008.764"/>
    <n v="103612.82399999999"/>
    <n v="181322.44200000001"/>
    <n v="117876.42720000001"/>
    <n v="206283.7476"/>
    <n v="139407.6672"/>
    <n v="243963.41759999999"/>
    <n v="163813.82399999999"/>
    <n v="286674.19199999998"/>
    <n v="179415.96"/>
    <n v="313977.93"/>
    <n v="193919.016"/>
    <n v="339358.27799999999"/>
  </r>
  <r>
    <x v="3"/>
    <x v="3"/>
    <x v="19"/>
    <s v="KY"/>
    <x v="114"/>
    <x v="1"/>
    <x v="1"/>
    <n v="65563.248000000007"/>
    <n v="114735.68399999999"/>
    <n v="86183.983200000002"/>
    <n v="150821.9706"/>
    <n v="103434.8832"/>
    <n v="181011.04560000001"/>
    <n v="124857.216"/>
    <n v="218500.128"/>
    <n v="148597.93799999999"/>
    <n v="260046.3915"/>
    <n v="163697.8008"/>
    <n v="286471.15139999997"/>
    <n v="177938.72399999999"/>
    <n v="311392.76699999999"/>
  </r>
  <r>
    <x v="3"/>
    <x v="3"/>
    <x v="19"/>
    <s v="KY"/>
    <x v="114"/>
    <x v="2"/>
    <x v="2"/>
    <n v="57389.5625"/>
    <n v="100431.7344"/>
    <n v="77829.825500000006"/>
    <n v="136202.19459999999"/>
    <n v="98973.459000000003"/>
    <n v="173203.5533"/>
    <n v="129406.224"/>
    <n v="226460.89199999999"/>
    <n v="160717.38750000001"/>
    <n v="281255.42810000002"/>
    <n v="180959.3475"/>
    <n v="316678.85810000001"/>
    <n v="200930.85200000001"/>
    <n v="351628.99099999998"/>
  </r>
  <r>
    <x v="3"/>
    <x v="3"/>
    <x v="19"/>
    <s v="KY"/>
    <x v="114"/>
    <x v="3"/>
    <x v="3"/>
    <n v="62850.526250000003"/>
    <n v="100560.842"/>
    <n v="87990.736749999996"/>
    <n v="140785.17879999999"/>
    <n v="113130.9473"/>
    <n v="181009.51560000001"/>
    <n v="150841.26300000001"/>
    <n v="241346.0208"/>
    <n v="188551.57879999999"/>
    <n v="301682.52600000001"/>
    <n v="213691.7893"/>
    <n v="341906.8628"/>
    <n v="238831.99979999999"/>
    <n v="382131.19959999999"/>
  </r>
  <r>
    <x v="3"/>
    <x v="3"/>
    <x v="19"/>
    <s v="KY"/>
    <x v="115"/>
    <x v="0"/>
    <x v="0"/>
    <n v="77389.308000000005"/>
    <n v="135431.28899999999"/>
    <n v="100273.194"/>
    <n v="175478.0895"/>
    <n v="114005.1672"/>
    <n v="199509.04259999999"/>
    <n v="134981.46720000001"/>
    <n v="236217.56760000001"/>
    <n v="158657.72399999999"/>
    <n v="277651.01699999999"/>
    <n v="173794.23"/>
    <n v="304139.90250000003"/>
    <n v="187890.696"/>
    <n v="328808.71799999999"/>
  </r>
  <r>
    <x v="3"/>
    <x v="3"/>
    <x v="19"/>
    <s v="KY"/>
    <x v="115"/>
    <x v="1"/>
    <x v="1"/>
    <n v="63127.300499999998"/>
    <n v="110472.77589999999"/>
    <n v="83074.035449999996"/>
    <n v="145379.56200000001"/>
    <n v="99833.555699999997"/>
    <n v="174708.7225"/>
    <n v="120743.811"/>
    <n v="211301.66930000001"/>
    <n v="143798.11429999999"/>
    <n v="251646.69990000001"/>
    <n v="158473.79430000001"/>
    <n v="277329.14"/>
    <n v="172336.878"/>
    <n v="301589.53649999999"/>
  </r>
  <r>
    <x v="3"/>
    <x v="3"/>
    <x v="19"/>
    <s v="KY"/>
    <x v="115"/>
    <x v="2"/>
    <x v="2"/>
    <n v="55379.175000000003"/>
    <n v="96913.556249999994"/>
    <n v="74988.803400000004"/>
    <n v="131230.40599999999"/>
    <n v="95309.206200000001"/>
    <n v="166791.1109"/>
    <n v="124493.6232"/>
    <n v="217863.8406"/>
    <n v="154565.685"/>
    <n v="270489.94880000001"/>
    <n v="173974.92300000001"/>
    <n v="304456.1153"/>
    <n v="193110.85860000001"/>
    <n v="337944.00260000001"/>
  </r>
  <r>
    <x v="3"/>
    <x v="3"/>
    <x v="19"/>
    <s v="KY"/>
    <x v="115"/>
    <x v="3"/>
    <x v="3"/>
    <n v="61079.720999999998"/>
    <n v="97727.553599999999"/>
    <n v="85511.609400000001"/>
    <n v="136818.57500000001"/>
    <n v="109943.4978"/>
    <n v="175909.59650000001"/>
    <n v="146591.33040000001"/>
    <n v="234546.1286"/>
    <n v="183239.163"/>
    <n v="293182.66080000001"/>
    <n v="207671.0514"/>
    <n v="332273.68219999998"/>
    <n v="232102.93979999999"/>
    <n v="371364.70370000001"/>
  </r>
  <r>
    <x v="3"/>
    <x v="3"/>
    <x v="19"/>
    <s v="KY"/>
    <x v="116"/>
    <x v="0"/>
    <x v="0"/>
    <n v="74491.716"/>
    <n v="130360.503"/>
    <n v="96512.597999999998"/>
    <n v="168897.0465"/>
    <n v="109738.8594"/>
    <n v="192043.00399999999"/>
    <n v="129910.5144"/>
    <n v="227343.4002"/>
    <n v="152691.49799999999"/>
    <n v="267210.12150000001"/>
    <n v="167255.51999999999"/>
    <n v="292697.15999999997"/>
    <n v="180815.45699999999"/>
    <n v="316427.04979999998"/>
  </r>
  <r>
    <x v="3"/>
    <x v="3"/>
    <x v="19"/>
    <s v="KY"/>
    <x v="116"/>
    <x v="1"/>
    <x v="1"/>
    <n v="60801.489750000001"/>
    <n v="106402.60709999999"/>
    <n v="80001.360780000003"/>
    <n v="140002.38140000001"/>
    <n v="96123.990149999998"/>
    <n v="168216.9828"/>
    <n v="116226.9945"/>
    <n v="203397.24040000001"/>
    <n v="138406.50409999999"/>
    <n v="242211.38219999999"/>
    <n v="152523.72039999999"/>
    <n v="266916.51059999998"/>
    <n v="165856.40549999999"/>
    <n v="290248.7096"/>
  </r>
  <r>
    <x v="3"/>
    <x v="3"/>
    <x v="19"/>
    <s v="KY"/>
    <x v="116"/>
    <x v="2"/>
    <x v="2"/>
    <n v="53578.65"/>
    <n v="93762.637499999997"/>
    <n v="72547.507199999993"/>
    <n v="126958.1376"/>
    <n v="92204.927100000001"/>
    <n v="161358.62239999999"/>
    <n v="120435.3756"/>
    <n v="210761.90729999999"/>
    <n v="149525.73000000001"/>
    <n v="261670.0275"/>
    <n v="168300.459"/>
    <n v="294525.80330000003"/>
    <n v="186810.42629999999"/>
    <n v="326918.24599999998"/>
  </r>
  <r>
    <x v="3"/>
    <x v="3"/>
    <x v="19"/>
    <s v="KY"/>
    <x v="116"/>
    <x v="3"/>
    <x v="3"/>
    <n v="59105.924249999996"/>
    <n v="94569.478799999997"/>
    <n v="82748.293950000007"/>
    <n v="132397.2703"/>
    <n v="106390.6637"/>
    <n v="170225.0618"/>
    <n v="141854.2182"/>
    <n v="226966.74909999999"/>
    <n v="177317.77280000001"/>
    <n v="283708.43640000001"/>
    <n v="200960.14249999999"/>
    <n v="321536.2279"/>
    <n v="224602.5122"/>
    <n v="359364.01939999999"/>
  </r>
  <r>
    <x v="3"/>
    <x v="3"/>
    <x v="19"/>
    <s v="KY"/>
    <x v="117"/>
    <x v="0"/>
    <x v="0"/>
    <n v="74812.122499999998"/>
    <n v="130921.2144"/>
    <n v="96967.473750000005"/>
    <n v="169693.0791"/>
    <n v="110196.44779999999"/>
    <n v="192843.7836"/>
    <n v="130578.504"/>
    <n v="228512.38200000001"/>
    <n v="153513.93"/>
    <n v="268649.3775"/>
    <n v="168177.4938"/>
    <n v="294310.61410000001"/>
    <n v="181851.82629999999"/>
    <n v="318240.69589999999"/>
  </r>
  <r>
    <x v="3"/>
    <x v="3"/>
    <x v="19"/>
    <s v="KY"/>
    <x v="117"/>
    <x v="1"/>
    <x v="1"/>
    <n v="60820.385000000002"/>
    <n v="106435.6738"/>
    <n v="80102.987129999994"/>
    <n v="140180.22750000001"/>
    <n v="96355.224000000002"/>
    <n v="168621.64199999999"/>
    <n v="116700.94500000001"/>
    <n v="204226.6538"/>
    <n v="139050.33660000001"/>
    <n v="243338.08900000001"/>
    <n v="153285.93789999999"/>
    <n v="268250.39130000002"/>
    <n v="166748.7856"/>
    <n v="291810.37479999999"/>
  </r>
  <r>
    <x v="3"/>
    <x v="3"/>
    <x v="19"/>
    <s v="KY"/>
    <x v="117"/>
    <x v="2"/>
    <x v="2"/>
    <n v="53287.25"/>
    <n v="93252.6875"/>
    <n v="72086.588000000003"/>
    <n v="126151.52899999999"/>
    <n v="91589.296499999997"/>
    <n v="160281.2689"/>
    <n v="119560.674"/>
    <n v="209231.1795"/>
    <n v="148410.45000000001"/>
    <n v="259718.28750000001"/>
    <n v="167011.48499999999"/>
    <n v="292270.09879999998"/>
    <n v="185342.06450000001"/>
    <n v="324348.61290000001"/>
  </r>
  <r>
    <x v="3"/>
    <x v="3"/>
    <x v="19"/>
    <s v="KY"/>
    <x v="117"/>
    <x v="3"/>
    <x v="3"/>
    <n v="59033.938750000001"/>
    <n v="94454.301999999996"/>
    <n v="82647.514249999993"/>
    <n v="132236.02280000001"/>
    <n v="106261.0898"/>
    <n v="170017.74359999999"/>
    <n v="141681.45300000001"/>
    <n v="226690.3248"/>
    <n v="177101.81630000001"/>
    <n v="283362.90600000002"/>
    <n v="200715.39180000001"/>
    <n v="321144.62680000003"/>
    <n v="224328.96729999999"/>
    <n v="358926.34759999998"/>
  </r>
  <r>
    <x v="3"/>
    <x v="3"/>
    <x v="19"/>
    <s v="KY"/>
    <x v="118"/>
    <x v="0"/>
    <x v="0"/>
    <n v="76914.843500000003"/>
    <n v="134600.9761"/>
    <n v="99682.679250000001"/>
    <n v="174444.6887"/>
    <n v="113297.4167"/>
    <n v="198270.4791"/>
    <n v="134220.53039999999"/>
    <n v="234885.92819999999"/>
    <n v="157786.068"/>
    <n v="276125.61900000001"/>
    <n v="172852.2813"/>
    <n v="302491.49219999998"/>
    <n v="186896.5258"/>
    <n v="327068.92009999999"/>
  </r>
  <r>
    <x v="3"/>
    <x v="3"/>
    <x v="19"/>
    <s v="KY"/>
    <x v="118"/>
    <x v="1"/>
    <x v="1"/>
    <n v="62592.277249999999"/>
    <n v="109536.4852"/>
    <n v="82416.811400000006"/>
    <n v="144229.42000000001"/>
    <n v="99110.338650000005"/>
    <n v="173443.0926"/>
    <n v="119987.70450000001"/>
    <n v="209978.4829"/>
    <n v="142946.09760000001"/>
    <n v="250155.67069999999"/>
    <n v="157566.97649999999"/>
    <n v="275742.20880000002"/>
    <n v="171389.4834"/>
    <n v="299931.59590000001"/>
  </r>
  <r>
    <x v="3"/>
    <x v="3"/>
    <x v="19"/>
    <s v="KY"/>
    <x v="118"/>
    <x v="2"/>
    <x v="2"/>
    <n v="54633.3"/>
    <n v="95608.274999999994"/>
    <n v="73944.578399999999"/>
    <n v="129403.0122"/>
    <n v="93966.631200000003"/>
    <n v="164441.60459999999"/>
    <n v="122703.5232"/>
    <n v="214731.16560000001"/>
    <n v="152328.06"/>
    <n v="266574.10499999998"/>
    <n v="171438.948"/>
    <n v="300018.15899999999"/>
    <n v="190276.5336"/>
    <n v="332983.9338"/>
  </r>
  <r>
    <x v="3"/>
    <x v="3"/>
    <x v="19"/>
    <s v="KY"/>
    <x v="118"/>
    <x v="3"/>
    <x v="3"/>
    <n v="60385.796000000002"/>
    <n v="96617.2736"/>
    <n v="84540.114400000006"/>
    <n v="135264.18299999999"/>
    <n v="108694.4328"/>
    <n v="173911.0925"/>
    <n v="144925.91039999999"/>
    <n v="231881.4566"/>
    <n v="181157.38800000001"/>
    <n v="289851.82079999999"/>
    <n v="205311.7064"/>
    <n v="328498.73019999999"/>
    <n v="229466.02480000001"/>
    <n v="367145.6397"/>
  </r>
  <r>
    <x v="3"/>
    <x v="3"/>
    <x v="20"/>
    <s v="MS"/>
    <x v="119"/>
    <x v="0"/>
    <x v="0"/>
    <n v="67350.167499999996"/>
    <n v="117862.7931"/>
    <n v="87287.681249999994"/>
    <n v="152753.44219999999"/>
    <n v="99208.073250000001"/>
    <n v="173614.12820000001"/>
    <n v="117532.272"/>
    <n v="205681.476"/>
    <n v="138168.69"/>
    <n v="241795.20749999999"/>
    <n v="151362.24129999999"/>
    <n v="264883.92219999997"/>
    <n v="163661.3688"/>
    <n v="286407.39529999997"/>
  </r>
  <r>
    <x v="3"/>
    <x v="3"/>
    <x v="20"/>
    <s v="MS"/>
    <x v="119"/>
    <x v="1"/>
    <x v="1"/>
    <n v="54802.862500000003"/>
    <n v="95905.009380000003"/>
    <n v="72162.138130000007"/>
    <n v="126283.7417"/>
    <n v="86781.199500000002"/>
    <n v="151867.09909999999"/>
    <n v="105066.12"/>
    <n v="183865.71"/>
    <n v="125171.3259"/>
    <n v="219049.8204"/>
    <n v="137975.4191"/>
    <n v="241456.9835"/>
    <n v="150080.78390000001"/>
    <n v="262641.37180000002"/>
  </r>
  <r>
    <x v="3"/>
    <x v="3"/>
    <x v="20"/>
    <s v="MS"/>
    <x v="119"/>
    <x v="2"/>
    <x v="2"/>
    <n v="48485.85"/>
    <n v="84850.237500000003"/>
    <n v="65576.464800000002"/>
    <n v="114758.8134"/>
    <n v="83311.218900000007"/>
    <n v="145794.63310000001"/>
    <n v="108738.6804"/>
    <n v="190292.69070000001"/>
    <n v="134970.57"/>
    <n v="236198.4975"/>
    <n v="151879.58100000001"/>
    <n v="265789.26679999998"/>
    <n v="168540.9117"/>
    <n v="294946.5955"/>
  </r>
  <r>
    <x v="3"/>
    <x v="3"/>
    <x v="20"/>
    <s v="MS"/>
    <x v="119"/>
    <x v="3"/>
    <x v="3"/>
    <n v="53770.480750000002"/>
    <n v="86032.769199999995"/>
    <n v="75278.673049999998"/>
    <n v="120445.8769"/>
    <n v="96786.865349999993"/>
    <n v="154858.9846"/>
    <n v="129049.1538"/>
    <n v="206478.64610000001"/>
    <n v="161311.4423"/>
    <n v="258098.3076"/>
    <n v="182819.63459999999"/>
    <n v="292511.41529999999"/>
    <n v="204327.82689999999"/>
    <n v="326924.52299999999"/>
  </r>
  <r>
    <x v="3"/>
    <x v="3"/>
    <x v="20"/>
    <s v="MS"/>
    <x v="120"/>
    <x v="0"/>
    <x v="0"/>
    <n v="71555.609500000006"/>
    <n v="125222.31660000001"/>
    <n v="92718.092250000002"/>
    <n v="162256.66140000001"/>
    <n v="105410.0111"/>
    <n v="184467.51930000001"/>
    <n v="124816.3248"/>
    <n v="218428.56839999999"/>
    <n v="146712.96599999999"/>
    <n v="256747.6905"/>
    <n v="160711.81630000001"/>
    <n v="281245.67839999998"/>
    <n v="173750.7678"/>
    <n v="304063.84360000002"/>
  </r>
  <r>
    <x v="3"/>
    <x v="3"/>
    <x v="20"/>
    <s v="MS"/>
    <x v="120"/>
    <x v="1"/>
    <x v="1"/>
    <n v="58346.646999999997"/>
    <n v="102106.6323"/>
    <n v="76789.786680000005"/>
    <n v="134382.12669999999"/>
    <n v="92291.428799999994"/>
    <n v="161510.00039999999"/>
    <n v="111639.639"/>
    <n v="195369.3683"/>
    <n v="132962.84789999999"/>
    <n v="232684.98389999999"/>
    <n v="146537.4963"/>
    <n v="256440.61859999999"/>
    <n v="159362.17939999999"/>
    <n v="278883.81390000001"/>
  </r>
  <r>
    <x v="3"/>
    <x v="3"/>
    <x v="20"/>
    <s v="MS"/>
    <x v="120"/>
    <x v="2"/>
    <x v="2"/>
    <n v="52086.9"/>
    <n v="91152.074999999997"/>
    <n v="70459.057199999996"/>
    <n v="123303.3501"/>
    <n v="89519.777100000007"/>
    <n v="156659.60990000001"/>
    <n v="116855.1756"/>
    <n v="204496.55729999999"/>
    <n v="145050.48000000001"/>
    <n v="253838.34"/>
    <n v="163228.50899999999"/>
    <n v="285649.89079999999"/>
    <n v="181141.7763"/>
    <n v="316998.10849999997"/>
  </r>
  <r>
    <x v="3"/>
    <x v="3"/>
    <x v="20"/>
    <s v="MS"/>
    <x v="120"/>
    <x v="3"/>
    <x v="3"/>
    <n v="57718.074249999998"/>
    <n v="92348.918799999999"/>
    <n v="80805.303950000001"/>
    <n v="129288.4863"/>
    <n v="103892.5337"/>
    <n v="166228.05379999999"/>
    <n v="138523.37820000001"/>
    <n v="221637.4051"/>
    <n v="173154.22279999999"/>
    <n v="277046.75640000001"/>
    <n v="196241.45250000001"/>
    <n v="313986.32390000002"/>
    <n v="219328.68220000001"/>
    <n v="350925.89140000002"/>
  </r>
  <r>
    <x v="3"/>
    <x v="3"/>
    <x v="20"/>
    <s v="MS"/>
    <x v="121"/>
    <x v="0"/>
    <x v="0"/>
    <n v="66991.246499999994"/>
    <n v="117234.6814"/>
    <n v="86798.895749999996"/>
    <n v="151898.06760000001"/>
    <n v="98687.944350000005"/>
    <n v="172703.9026"/>
    <n v="116841.0456"/>
    <n v="204471.82980000001"/>
    <n v="137333.95199999999"/>
    <n v="240334.416"/>
    <n v="150435.2738"/>
    <n v="263261.7291"/>
    <n v="162635.54930000001"/>
    <n v="284612.21120000002"/>
  </r>
  <r>
    <x v="3"/>
    <x v="3"/>
    <x v="20"/>
    <s v="MS"/>
    <x v="121"/>
    <x v="1"/>
    <x v="1"/>
    <n v="54654.935250000002"/>
    <n v="95646.136689999999"/>
    <n v="71921.612349999996"/>
    <n v="125862.8216"/>
    <n v="86426.969849999994"/>
    <n v="151247.1972"/>
    <n v="104521.6305"/>
    <n v="182912.85339999999"/>
    <n v="124475.4474"/>
    <n v="217832.033"/>
    <n v="137177.0515"/>
    <n v="240059.84020000001"/>
    <n v="149174.6501"/>
    <n v="261055.63769999999"/>
  </r>
  <r>
    <x v="3"/>
    <x v="3"/>
    <x v="20"/>
    <s v="MS"/>
    <x v="121"/>
    <x v="2"/>
    <x v="2"/>
    <n v="48404.3125"/>
    <n v="84707.546879999994"/>
    <n v="65515.271500000003"/>
    <n v="114651.7251"/>
    <n v="83255.562000000005"/>
    <n v="145697.2335"/>
    <n v="108718.33199999999"/>
    <n v="190257.08100000001"/>
    <n v="134967.03750000001"/>
    <n v="236192.3156"/>
    <n v="151900.5675"/>
    <n v="265825.99310000002"/>
    <n v="168592.111"/>
    <n v="295036.19429999997"/>
  </r>
  <r>
    <x v="3"/>
    <x v="3"/>
    <x v="20"/>
    <s v="MS"/>
    <x v="121"/>
    <x v="3"/>
    <x v="3"/>
    <n v="53495.503750000003"/>
    <n v="85592.805999999997"/>
    <n v="74893.705249999999"/>
    <n v="119829.9284"/>
    <n v="96291.906749999995"/>
    <n v="154067.0508"/>
    <n v="128389.209"/>
    <n v="205422.73439999999"/>
    <n v="160486.51130000001"/>
    <n v="256778.41800000001"/>
    <n v="181884.71280000001"/>
    <n v="291015.5404"/>
    <n v="203282.9143"/>
    <n v="325252.66279999999"/>
  </r>
  <r>
    <x v="3"/>
    <x v="3"/>
    <x v="20"/>
    <s v="MS"/>
    <x v="122"/>
    <x v="0"/>
    <x v="0"/>
    <n v="70645.195000000007"/>
    <n v="123629.0913"/>
    <n v="91570.972500000003"/>
    <n v="160249.20189999999"/>
    <n v="104057.0505"/>
    <n v="182099.83840000001"/>
    <n v="123317.68799999999"/>
    <n v="215805.954"/>
    <n v="144981.96"/>
    <n v="253718.43"/>
    <n v="158832.91250000001"/>
    <n v="277957.5969"/>
    <n v="171751.8775"/>
    <n v="300565.7856"/>
  </r>
  <r>
    <x v="3"/>
    <x v="3"/>
    <x v="20"/>
    <s v="MS"/>
    <x v="122"/>
    <x v="1"/>
    <x v="1"/>
    <n v="57405.6325"/>
    <n v="100459.8569"/>
    <n v="75614.237999999998"/>
    <n v="132324.91649999999"/>
    <n v="90967.9905"/>
    <n v="159193.9834"/>
    <n v="110197.965"/>
    <n v="192846.4388"/>
    <n v="131310.86060000001"/>
    <n v="229794.0061"/>
    <n v="144760.01079999999"/>
    <n v="253330.01879999999"/>
    <n v="157481.14379999999"/>
    <n v="275592.00160000002"/>
  </r>
  <r>
    <x v="3"/>
    <x v="3"/>
    <x v="20"/>
    <s v="MS"/>
    <x v="122"/>
    <x v="2"/>
    <x v="2"/>
    <n v="50059.137499999997"/>
    <n v="87603.49063"/>
    <n v="67726.108099999998"/>
    <n v="118520.68919999999"/>
    <n v="86052.025800000003"/>
    <n v="150591.04519999999"/>
    <n v="112339.2288"/>
    <n v="196593.65040000001"/>
    <n v="139449.35250000001"/>
    <n v="244036.36689999999"/>
    <n v="156930.54449999999"/>
    <n v="274628.45289999997"/>
    <n v="174158.36240000001"/>
    <n v="304777.13419999997"/>
  </r>
  <r>
    <x v="3"/>
    <x v="3"/>
    <x v="20"/>
    <s v="MS"/>
    <x v="122"/>
    <x v="3"/>
    <x v="3"/>
    <n v="55433.30775"/>
    <n v="88693.292400000006"/>
    <n v="77606.630850000001"/>
    <n v="124170.6094"/>
    <n v="99779.953949999996"/>
    <n v="159647.92629999999"/>
    <n v="133039.93859999999"/>
    <n v="212863.90179999999"/>
    <n v="166299.92329999999"/>
    <n v="266079.87719999999"/>
    <n v="188473.2464"/>
    <n v="301557.19420000003"/>
    <n v="210646.56950000001"/>
    <n v="337034.5111"/>
  </r>
  <r>
    <x v="3"/>
    <x v="3"/>
    <x v="20"/>
    <s v="MS"/>
    <x v="123"/>
    <x v="0"/>
    <x v="0"/>
    <n v="67388.682000000001"/>
    <n v="117930.19349999999"/>
    <n v="87321.591"/>
    <n v="152812.7843"/>
    <n v="99270.613800000006"/>
    <n v="173723.5742"/>
    <n v="117555.5088"/>
    <n v="205722.1404"/>
    <n v="138180.99600000001"/>
    <n v="241816.74299999999"/>
    <n v="151367.23499999999"/>
    <n v="264892.66129999998"/>
    <n v="163650.81899999999"/>
    <n v="286388.93329999998"/>
  </r>
  <r>
    <x v="3"/>
    <x v="3"/>
    <x v="20"/>
    <s v="MS"/>
    <x v="123"/>
    <x v="1"/>
    <x v="1"/>
    <n v="54931.894500000002"/>
    <n v="96130.81538"/>
    <n v="72301.037549999994"/>
    <n v="126526.81570000001"/>
    <n v="86904.195300000007"/>
    <n v="152082.34179999999"/>
    <n v="105136.659"/>
    <n v="183989.15330000001"/>
    <n v="125223.372"/>
    <n v="219140.90100000001"/>
    <n v="138011.5692"/>
    <n v="241520.24609999999"/>
    <n v="150094.53750000001"/>
    <n v="262665.44059999997"/>
  </r>
  <r>
    <x v="3"/>
    <x v="3"/>
    <x v="20"/>
    <s v="MS"/>
    <x v="123"/>
    <x v="2"/>
    <x v="2"/>
    <n v="48631.55"/>
    <n v="85105.212499999994"/>
    <n v="65806.924400000004"/>
    <n v="115162.1177"/>
    <n v="83619.034199999995"/>
    <n v="146333.30989999999"/>
    <n v="109176.0312"/>
    <n v="191058.0546"/>
    <n v="135528.21"/>
    <n v="237174.36749999999"/>
    <n v="152524.068"/>
    <n v="266917.11900000001"/>
    <n v="169275.0926"/>
    <n v="296231.41210000002"/>
  </r>
  <r>
    <x v="3"/>
    <x v="3"/>
    <x v="20"/>
    <s v="MS"/>
    <x v="123"/>
    <x v="3"/>
    <x v="3"/>
    <n v="53806.4735"/>
    <n v="86090.357600000003"/>
    <n v="75329.062900000004"/>
    <n v="120526.5006"/>
    <n v="96851.652300000002"/>
    <n v="154962.64369999999"/>
    <n v="129135.5364"/>
    <n v="206616.85819999999"/>
    <n v="161419.42050000001"/>
    <n v="258271.07279999999"/>
    <n v="182942.0099"/>
    <n v="292707.21580000001"/>
    <n v="204464.5993"/>
    <n v="327143.35889999999"/>
  </r>
  <r>
    <x v="3"/>
    <x v="3"/>
    <x v="20"/>
    <s v="MS"/>
    <x v="124"/>
    <x v="0"/>
    <x v="0"/>
    <n v="70760.738500000007"/>
    <n v="123831.29240000001"/>
    <n v="91672.701749999993"/>
    <n v="160427.22810000001"/>
    <n v="104244.6722"/>
    <n v="182428.17629999999"/>
    <n v="123387.39840000001"/>
    <n v="215927.9472"/>
    <n v="145018.878"/>
    <n v="253783.03649999999"/>
    <n v="158847.89379999999"/>
    <n v="277983.81410000002"/>
    <n v="171720.22829999999"/>
    <n v="300510.39939999999"/>
  </r>
  <r>
    <x v="3"/>
    <x v="3"/>
    <x v="20"/>
    <s v="MS"/>
    <x v="124"/>
    <x v="1"/>
    <x v="1"/>
    <n v="57792.728499999997"/>
    <n v="101137.2749"/>
    <n v="76030.936279999994"/>
    <n v="133054.1385"/>
    <n v="91336.977899999998"/>
    <n v="159839.7113"/>
    <n v="110409.58199999999"/>
    <n v="193216.76850000001"/>
    <n v="131466.9988"/>
    <n v="230067.24789999999"/>
    <n v="144868.46100000001"/>
    <n v="253519.80669999999"/>
    <n v="157522.40460000001"/>
    <n v="275664.20809999999"/>
  </r>
  <r>
    <x v="3"/>
    <x v="3"/>
    <x v="20"/>
    <s v="MS"/>
    <x v="124"/>
    <x v="2"/>
    <x v="2"/>
    <n v="50950.712500000001"/>
    <n v="89163.746880000006"/>
    <n v="69000.792700000005"/>
    <n v="120751.3872"/>
    <n v="87702.416100000002"/>
    <n v="153479.22820000001"/>
    <n v="114566.6796"/>
    <n v="200491.6893"/>
    <n v="142244.61749999999"/>
    <n v="248928.08059999999"/>
    <n v="160111.00649999999"/>
    <n v="280194.26140000002"/>
    <n v="177726.8683"/>
    <n v="311022.01949999999"/>
  </r>
  <r>
    <x v="3"/>
    <x v="3"/>
    <x v="20"/>
    <s v="MS"/>
    <x v="124"/>
    <x v="3"/>
    <x v="3"/>
    <n v="56163.2255"/>
    <n v="89861.160799999998"/>
    <n v="78628.515700000004"/>
    <n v="125805.6251"/>
    <n v="101093.80590000001"/>
    <n v="161750.0894"/>
    <n v="134791.74119999999"/>
    <n v="215666.78589999999"/>
    <n v="168489.6765"/>
    <n v="269583.48239999998"/>
    <n v="190954.96669999999"/>
    <n v="305527.94669999997"/>
    <n v="213420.25690000001"/>
    <n v="341472.41100000002"/>
  </r>
  <r>
    <x v="3"/>
    <x v="3"/>
    <x v="20"/>
    <s v="MS"/>
    <x v="125"/>
    <x v="0"/>
    <x v="0"/>
    <n v="67350.167499999996"/>
    <n v="117862.7931"/>
    <n v="87287.681249999994"/>
    <n v="152753.44219999999"/>
    <n v="99208.073250000001"/>
    <n v="173614.12820000001"/>
    <n v="117532.272"/>
    <n v="205681.476"/>
    <n v="138168.69"/>
    <n v="241795.20749999999"/>
    <n v="151362.24129999999"/>
    <n v="264883.92219999997"/>
    <n v="163661.3688"/>
    <n v="286407.39529999997"/>
  </r>
  <r>
    <x v="3"/>
    <x v="3"/>
    <x v="20"/>
    <s v="MS"/>
    <x v="125"/>
    <x v="1"/>
    <x v="1"/>
    <n v="54802.862500000003"/>
    <n v="95905.009380000003"/>
    <n v="72162.138130000007"/>
    <n v="126283.7417"/>
    <n v="86781.199500000002"/>
    <n v="151867.09909999999"/>
    <n v="105066.12"/>
    <n v="183865.71"/>
    <n v="125171.3259"/>
    <n v="219049.8204"/>
    <n v="137975.4191"/>
    <n v="241456.9835"/>
    <n v="150080.78390000001"/>
    <n v="262641.37180000002"/>
  </r>
  <r>
    <x v="3"/>
    <x v="3"/>
    <x v="20"/>
    <s v="MS"/>
    <x v="125"/>
    <x v="2"/>
    <x v="2"/>
    <n v="48485.85"/>
    <n v="84850.237500000003"/>
    <n v="65576.464800000002"/>
    <n v="114758.8134"/>
    <n v="83311.218900000007"/>
    <n v="145794.63310000001"/>
    <n v="108738.6804"/>
    <n v="190292.69070000001"/>
    <n v="134970.57"/>
    <n v="236198.4975"/>
    <n v="151879.58100000001"/>
    <n v="265789.26679999998"/>
    <n v="168540.9117"/>
    <n v="294946.5955"/>
  </r>
  <r>
    <x v="3"/>
    <x v="3"/>
    <x v="20"/>
    <s v="MS"/>
    <x v="125"/>
    <x v="3"/>
    <x v="3"/>
    <n v="53770.480750000002"/>
    <n v="86032.769199999995"/>
    <n v="75278.673049999998"/>
    <n v="120445.8769"/>
    <n v="96786.865349999993"/>
    <n v="154858.9846"/>
    <n v="129049.1538"/>
    <n v="206478.64610000001"/>
    <n v="161311.4423"/>
    <n v="258098.3076"/>
    <n v="182819.63459999999"/>
    <n v="292511.41529999999"/>
    <n v="204327.82689999999"/>
    <n v="326924.52299999999"/>
  </r>
  <r>
    <x v="3"/>
    <x v="3"/>
    <x v="21"/>
    <s v="NC"/>
    <x v="126"/>
    <x v="0"/>
    <x v="0"/>
    <n v="71070.732000000004"/>
    <n v="124373.781"/>
    <n v="92130.626000000004"/>
    <n v="161228.5955"/>
    <n v="104680.9188"/>
    <n v="183191.6079"/>
    <n v="124082.6688"/>
    <n v="217144.6704"/>
    <n v="145888.89600000001"/>
    <n v="255305.568"/>
    <n v="159830.76999999999"/>
    <n v="279703.84749999997"/>
    <n v="172838.93400000001"/>
    <n v="302468.13449999999"/>
  </r>
  <r>
    <x v="3"/>
    <x v="3"/>
    <x v="21"/>
    <s v="NC"/>
    <x v="126"/>
    <x v="1"/>
    <x v="1"/>
    <n v="58222.233999999997"/>
    <n v="101888.90949999999"/>
    <n v="76732.955600000001"/>
    <n v="134282.67230000001"/>
    <n v="92375.067599999995"/>
    <n v="161656.3683"/>
    <n v="112011.348"/>
    <n v="196019.859"/>
    <n v="133516.0815"/>
    <n v="233653.14259999999"/>
    <n v="147220.54740000001"/>
    <n v="257635.95800000001"/>
    <n v="160193.389"/>
    <n v="280338.43079999997"/>
  </r>
  <r>
    <x v="3"/>
    <x v="3"/>
    <x v="21"/>
    <s v="NC"/>
    <x v="126"/>
    <x v="2"/>
    <x v="2"/>
    <n v="50703.75"/>
    <n v="88731.5625"/>
    <n v="68553.45"/>
    <n v="119968.53750000001"/>
    <n v="87083.1"/>
    <n v="152395.42499999999"/>
    <n v="113637.6"/>
    <n v="198865.8"/>
    <n v="141041.25"/>
    <n v="246822.1875"/>
    <n v="158699.25"/>
    <n v="277723.6875"/>
    <n v="176095.8"/>
    <n v="308167.65000000002"/>
  </r>
  <r>
    <x v="3"/>
    <x v="3"/>
    <x v="21"/>
    <s v="NC"/>
    <x v="126"/>
    <x v="3"/>
    <x v="3"/>
    <n v="57589.592499999999"/>
    <n v="92143.347999999998"/>
    <n v="80625.429499999998"/>
    <n v="129000.6872"/>
    <n v="103661.2665"/>
    <n v="165858.0264"/>
    <n v="138215.022"/>
    <n v="221144.03520000001"/>
    <n v="172768.7775"/>
    <n v="276430.04399999999"/>
    <n v="195804.6145"/>
    <n v="313287.38319999998"/>
    <n v="218840.4515"/>
    <n v="350144.72240000003"/>
  </r>
  <r>
    <x v="3"/>
    <x v="3"/>
    <x v="21"/>
    <s v="NC"/>
    <x v="127"/>
    <x v="0"/>
    <x v="0"/>
    <n v="71591.740000000005"/>
    <n v="125285.545"/>
    <n v="92765.61"/>
    <n v="162339.8175"/>
    <n v="105462.981"/>
    <n v="184560.21679999999"/>
    <n v="124881.276"/>
    <n v="218542.23300000001"/>
    <n v="146789.97"/>
    <n v="256882.44750000001"/>
    <n v="160796.54"/>
    <n v="281393.94500000001"/>
    <n v="173843.065"/>
    <n v="304225.36379999999"/>
  </r>
  <r>
    <x v="3"/>
    <x v="3"/>
    <x v="21"/>
    <s v="NC"/>
    <x v="127"/>
    <x v="1"/>
    <x v="1"/>
    <n v="58880.578750000001"/>
    <n v="103041.0128"/>
    <n v="77521.255879999997"/>
    <n v="135662.19779999999"/>
    <n v="93211.440749999994"/>
    <n v="163120.02129999999"/>
    <n v="112825.3125"/>
    <n v="197444.29689999999"/>
    <n v="134404.7231"/>
    <n v="235208.26550000001"/>
    <n v="148146.3088"/>
    <n v="259256.04029999999"/>
    <n v="161135.5705"/>
    <n v="281987.24839999998"/>
  </r>
  <r>
    <x v="3"/>
    <x v="3"/>
    <x v="21"/>
    <s v="NC"/>
    <x v="127"/>
    <x v="2"/>
    <x v="2"/>
    <n v="52054.4375"/>
    <n v="91095.265629999994"/>
    <n v="70417.392500000002"/>
    <n v="123230.4369"/>
    <n v="89467.852499999994"/>
    <n v="156568.74189999999"/>
    <n v="116789.79"/>
    <n v="204382.13250000001"/>
    <n v="144970.3125"/>
    <n v="253698.04689999999"/>
    <n v="163139.4375"/>
    <n v="285494.01559999998"/>
    <n v="181044.20749999999"/>
    <n v="316827.36310000002"/>
  </r>
  <r>
    <x v="3"/>
    <x v="3"/>
    <x v="21"/>
    <s v="NC"/>
    <x v="127"/>
    <x v="3"/>
    <x v="3"/>
    <n v="58961.953249999999"/>
    <n v="94339.125199999995"/>
    <n v="82546.734549999994"/>
    <n v="132074.77530000001"/>
    <n v="106131.5159"/>
    <n v="169810.42540000001"/>
    <n v="141508.68780000001"/>
    <n v="226413.90049999999"/>
    <n v="176885.85980000001"/>
    <n v="283017.37560000003"/>
    <n v="200470.64110000001"/>
    <n v="320753.0257"/>
    <n v="224055.42240000001"/>
    <n v="358488.67580000003"/>
  </r>
  <r>
    <x v="3"/>
    <x v="3"/>
    <x v="21"/>
    <s v="NC"/>
    <x v="128"/>
    <x v="0"/>
    <x v="0"/>
    <n v="70762.369000000006"/>
    <n v="123834.1458"/>
    <n v="91691.589500000002"/>
    <n v="160460.28159999999"/>
    <n v="104240.9871"/>
    <n v="182421.7274"/>
    <n v="123436.3296"/>
    <n v="216013.57680000001"/>
    <n v="145092.13200000001"/>
    <n v="253911.231"/>
    <n v="158937.03750000001"/>
    <n v="278139.81559999997"/>
    <n v="171833.33050000001"/>
    <n v="300708.3284"/>
  </r>
  <r>
    <x v="3"/>
    <x v="3"/>
    <x v="21"/>
    <s v="NC"/>
    <x v="128"/>
    <x v="1"/>
    <x v="1"/>
    <n v="58194.773000000001"/>
    <n v="101840.85279999999"/>
    <n v="76619.594450000004"/>
    <n v="134084.29029999999"/>
    <n v="92129.074200000003"/>
    <n v="161225.8799"/>
    <n v="111518.376"/>
    <n v="195157.158"/>
    <n v="132849.11739999999"/>
    <n v="232485.95540000001"/>
    <n v="146432.52009999999"/>
    <n v="256256.91010000001"/>
    <n v="159272.5588"/>
    <n v="278726.97779999999"/>
  </r>
  <r>
    <x v="3"/>
    <x v="3"/>
    <x v="21"/>
    <s v="NC"/>
    <x v="128"/>
    <x v="2"/>
    <x v="2"/>
    <n v="51681.5"/>
    <n v="90442.625"/>
    <n v="69895.28"/>
    <n v="122316.74"/>
    <n v="88796.565000000002"/>
    <n v="155393.98879999999"/>
    <n v="115894.74"/>
    <n v="202815.79500000001"/>
    <n v="143851.5"/>
    <n v="251740.125"/>
    <n v="161871.45000000001"/>
    <n v="283275.03749999998"/>
    <n v="179627.04500000001"/>
    <n v="314347.32880000002"/>
  </r>
  <r>
    <x v="3"/>
    <x v="3"/>
    <x v="21"/>
    <s v="NC"/>
    <x v="128"/>
    <x v="3"/>
    <x v="3"/>
    <n v="58614.990749999997"/>
    <n v="93783.985199999996"/>
    <n v="82060.987049999996"/>
    <n v="131297.57930000001"/>
    <n v="105506.9834"/>
    <n v="168811.1734"/>
    <n v="140675.97779999999"/>
    <n v="225081.56450000001"/>
    <n v="175844.97229999999"/>
    <n v="281351.95559999999"/>
    <n v="199290.96859999999"/>
    <n v="318865.54969999997"/>
    <n v="222736.96489999999"/>
    <n v="356379.14380000002"/>
  </r>
  <r>
    <x v="3"/>
    <x v="3"/>
    <x v="21"/>
    <s v="NC"/>
    <x v="129"/>
    <x v="0"/>
    <x v="0"/>
    <n v="65658.555999999997"/>
    <n v="114902.473"/>
    <n v="85129.898000000001"/>
    <n v="148977.32149999999"/>
    <n v="96703.7454"/>
    <n v="169231.5545"/>
    <n v="114675.2904"/>
    <n v="200681.75820000001"/>
    <n v="134842.51800000001"/>
    <n v="235974.40650000001"/>
    <n v="147736.79999999999"/>
    <n v="258539.4"/>
    <n v="159775.807"/>
    <n v="279607.66230000003"/>
  </r>
  <r>
    <x v="3"/>
    <x v="3"/>
    <x v="21"/>
    <s v="NC"/>
    <x v="129"/>
    <x v="1"/>
    <x v="1"/>
    <n v="53701.40825"/>
    <n v="93977.464439999996"/>
    <n v="70804.662429999997"/>
    <n v="123908.15919999999"/>
    <n v="85280.64705"/>
    <n v="149241.1323"/>
    <n v="103484.1615"/>
    <n v="181097.28260000001"/>
    <n v="123382.4764"/>
    <n v="215919.33369999999"/>
    <n v="136067.14749999999"/>
    <n v="238117.508"/>
    <n v="148081.67749999999"/>
    <n v="259142.9356"/>
  </r>
  <r>
    <x v="3"/>
    <x v="3"/>
    <x v="21"/>
    <s v="NC"/>
    <x v="129"/>
    <x v="2"/>
    <x v="2"/>
    <n v="47629.4375"/>
    <n v="83351.515629999994"/>
    <n v="64303.452499999999"/>
    <n v="112531.0419"/>
    <n v="81642.307499999995"/>
    <n v="142874.03810000001"/>
    <n v="106438.17"/>
    <n v="186266.79749999999"/>
    <n v="132064.3125"/>
    <n v="231112.54689999999"/>
    <n v="148550.88750000001"/>
    <n v="259964.05309999999"/>
    <n v="164781.82250000001"/>
    <n v="288368.18939999997"/>
  </r>
  <r>
    <x v="3"/>
    <x v="3"/>
    <x v="21"/>
    <s v="NC"/>
    <x v="129"/>
    <x v="3"/>
    <x v="3"/>
    <n v="54497.908499999998"/>
    <n v="87196.653600000005"/>
    <n v="76297.071899999995"/>
    <n v="122075.315"/>
    <n v="98096.2353"/>
    <n v="156953.97649999999"/>
    <n v="130794.9804"/>
    <n v="209271.96859999999"/>
    <n v="163493.7255"/>
    <n v="261589.9608"/>
    <n v="185292.88889999999"/>
    <n v="296468.62219999998"/>
    <n v="207092.05230000001"/>
    <n v="331347.28370000003"/>
  </r>
  <r>
    <x v="3"/>
    <x v="3"/>
    <x v="21"/>
    <s v="NC"/>
    <x v="130"/>
    <x v="0"/>
    <x v="0"/>
    <n v="69932.998000000007"/>
    <n v="122382.74649999999"/>
    <n v="90617.569000000003"/>
    <n v="158580.7458"/>
    <n v="103018.9932"/>
    <n v="180283.23809999999"/>
    <n v="121991.3832"/>
    <n v="213484.92060000001"/>
    <n v="143394.29399999999"/>
    <n v="250940.01449999999"/>
    <n v="157077.535"/>
    <n v="274885.6863"/>
    <n v="169823.59599999999"/>
    <n v="297191.29300000001"/>
  </r>
  <r>
    <x v="3"/>
    <x v="3"/>
    <x v="21"/>
    <s v="NC"/>
    <x v="130"/>
    <x v="1"/>
    <x v="1"/>
    <n v="57508.967250000002"/>
    <n v="100640.6927"/>
    <n v="75717.93303"/>
    <n v="132506.38279999999"/>
    <n v="91046.707649999997"/>
    <n v="159331.7384"/>
    <n v="110211.43949999999"/>
    <n v="192870.0191"/>
    <n v="131293.5116"/>
    <n v="229763.6453"/>
    <n v="144718.73139999999"/>
    <n v="253257.77989999999"/>
    <n v="157409.54699999999"/>
    <n v="275466.70730000001"/>
  </r>
  <r>
    <x v="3"/>
    <x v="3"/>
    <x v="21"/>
    <s v="NC"/>
    <x v="130"/>
    <x v="2"/>
    <x v="2"/>
    <n v="50844.8125"/>
    <n v="88978.421879999994"/>
    <n v="68777.957500000004"/>
    <n v="120361.4256"/>
    <n v="87383.497499999998"/>
    <n v="152921.12059999999"/>
    <n v="114065.61"/>
    <n v="199614.8175"/>
    <n v="141587.4375"/>
    <n v="247778.01560000001"/>
    <n v="159331.01250000001"/>
    <n v="278829.27189999999"/>
    <n v="176816.04250000001"/>
    <n v="309428.07439999998"/>
  </r>
  <r>
    <x v="3"/>
    <x v="3"/>
    <x v="21"/>
    <s v="NC"/>
    <x v="130"/>
    <x v="3"/>
    <x v="3"/>
    <n v="57605.081749999998"/>
    <n v="92168.130799999999"/>
    <n v="80647.114449999994"/>
    <n v="129035.38310000001"/>
    <n v="103689.14720000001"/>
    <n v="165902.6354"/>
    <n v="138252.19620000001"/>
    <n v="221203.51389999999"/>
    <n v="172815.24530000001"/>
    <n v="276504.39240000001"/>
    <n v="195857.27799999999"/>
    <n v="313371.6447"/>
    <n v="218899.3107"/>
    <n v="350238.897"/>
  </r>
  <r>
    <x v="3"/>
    <x v="3"/>
    <x v="21"/>
    <s v="NC"/>
    <x v="131"/>
    <x v="0"/>
    <x v="0"/>
    <n v="71113.260999999999"/>
    <n v="124448.2068"/>
    <n v="92169.815499999997"/>
    <n v="161297.1771"/>
    <n v="104749.3449"/>
    <n v="183311.3536"/>
    <n v="124113.12239999999"/>
    <n v="217197.96419999999"/>
    <n v="145909.758"/>
    <n v="255342.0765"/>
    <n v="159845.17749999999"/>
    <n v="279729.06060000003"/>
    <n v="172838.63949999999"/>
    <n v="302467.61910000001"/>
  </r>
  <r>
    <x v="3"/>
    <x v="3"/>
    <x v="21"/>
    <s v="NC"/>
    <x v="131"/>
    <x v="1"/>
    <x v="1"/>
    <n v="58348.410750000003"/>
    <n v="102109.7188"/>
    <n v="76867.943429999999"/>
    <n v="134518.90100000001"/>
    <n v="92493.143549999993"/>
    <n v="161863.0012"/>
    <n v="112075.5465"/>
    <n v="196132.2064"/>
    <n v="133560.41699999999"/>
    <n v="233730.7298"/>
    <n v="147248.09419999999"/>
    <n v="257684.1649"/>
    <n v="160197.6593"/>
    <n v="280345.90370000002"/>
  </r>
  <r>
    <x v="3"/>
    <x v="3"/>
    <x v="21"/>
    <s v="NC"/>
    <x v="131"/>
    <x v="2"/>
    <x v="2"/>
    <n v="51308.5625"/>
    <n v="89789.984379999994"/>
    <n v="69373.167499999996"/>
    <n v="121403.0431"/>
    <n v="88125.277499999997"/>
    <n v="154219.23560000001"/>
    <n v="114999.69"/>
    <n v="201249.45749999999"/>
    <n v="142732.6875"/>
    <n v="249782.20310000001"/>
    <n v="160603.46249999999"/>
    <n v="281056.05940000003"/>
    <n v="178209.88250000001"/>
    <n v="311867.29440000001"/>
  </r>
  <r>
    <x v="3"/>
    <x v="3"/>
    <x v="21"/>
    <s v="NC"/>
    <x v="131"/>
    <x v="3"/>
    <x v="3"/>
    <n v="58268.028250000003"/>
    <n v="93228.845199999996"/>
    <n v="81575.239549999998"/>
    <n v="130520.3833"/>
    <n v="104882.4509"/>
    <n v="167811.92139999999"/>
    <n v="139843.2678"/>
    <n v="223749.2285"/>
    <n v="174804.08480000001"/>
    <n v="279686.5356"/>
    <n v="198111.29610000001"/>
    <n v="316978.07370000001"/>
    <n v="221418.5074"/>
    <n v="354269.61180000001"/>
  </r>
  <r>
    <x v="3"/>
    <x v="3"/>
    <x v="21"/>
    <s v="NC"/>
    <x v="120"/>
    <x v="0"/>
    <x v="0"/>
    <n v="64435.764000000003"/>
    <n v="112762.587"/>
    <n v="83538.462"/>
    <n v="146192.30850000001"/>
    <n v="94904.967600000004"/>
    <n v="166083.69330000001"/>
    <n v="112523.09759999999"/>
    <n v="196915.42079999999"/>
    <n v="132306.19200000001"/>
    <n v="231535.83600000001"/>
    <n v="144954.75"/>
    <n v="253670.8125"/>
    <n v="156761.05799999999"/>
    <n v="274331.85149999999"/>
  </r>
  <r>
    <x v="3"/>
    <x v="3"/>
    <x v="21"/>
    <s v="NC"/>
    <x v="120"/>
    <x v="1"/>
    <x v="1"/>
    <n v="52735.788"/>
    <n v="92287.629000000001"/>
    <n v="69519.664199999999"/>
    <n v="121659.4124"/>
    <n v="83716.135200000004"/>
    <n v="146503.2366"/>
    <n v="101555.856"/>
    <n v="177722.74799999999"/>
    <n v="121071.2355"/>
    <n v="211874.66209999999"/>
    <n v="133510.2378"/>
    <n v="233642.91620000001"/>
    <n v="145289.29500000001"/>
    <n v="254256.26629999999"/>
  </r>
  <r>
    <x v="3"/>
    <x v="3"/>
    <x v="21"/>
    <s v="NC"/>
    <x v="120"/>
    <x v="2"/>
    <x v="2"/>
    <n v="46560.875"/>
    <n v="81481.53125"/>
    <n v="62888.525000000001"/>
    <n v="110054.9188"/>
    <n v="79858.350000000006"/>
    <n v="139752.11249999999"/>
    <n v="104142"/>
    <n v="182248.5"/>
    <n v="129227.625"/>
    <n v="226148.3438"/>
    <n v="145374.22500000001"/>
    <n v="254404.89379999999"/>
    <n v="161273.9"/>
    <n v="282229.32500000001"/>
  </r>
  <r>
    <x v="3"/>
    <x v="3"/>
    <x v="21"/>
    <s v="NC"/>
    <x v="120"/>
    <x v="3"/>
    <x v="3"/>
    <n v="53156.526250000003"/>
    <n v="85050.441999999995"/>
    <n v="74419.136750000005"/>
    <n v="119070.6188"/>
    <n v="95681.74725"/>
    <n v="153090.79560000001"/>
    <n v="127575.663"/>
    <n v="204121.06080000001"/>
    <n v="159469.57879999999"/>
    <n v="255151.326"/>
    <n v="180732.1893"/>
    <n v="289171.50280000002"/>
    <n v="201994.79980000001"/>
    <n v="323191.67959999997"/>
  </r>
  <r>
    <x v="3"/>
    <x v="3"/>
    <x v="21"/>
    <s v="NC"/>
    <x v="132"/>
    <x v="0"/>
    <x v="0"/>
    <n v="71198.319000000003"/>
    <n v="124597.0583"/>
    <n v="92248.194499999998"/>
    <n v="161434.34039999999"/>
    <n v="104886.1971"/>
    <n v="183550.8449"/>
    <n v="124174.02959999999"/>
    <n v="217304.55179999999"/>
    <n v="145951.48199999999"/>
    <n v="255415.09349999999"/>
    <n v="159873.99249999999"/>
    <n v="279779.48690000002"/>
    <n v="172838.05050000001"/>
    <n v="302466.58840000001"/>
  </r>
  <r>
    <x v="3"/>
    <x v="3"/>
    <x v="21"/>
    <s v="NC"/>
    <x v="132"/>
    <x v="1"/>
    <x v="1"/>
    <n v="58600.76425"/>
    <n v="102551.3374"/>
    <n v="77137.919080000007"/>
    <n v="134991.3584"/>
    <n v="92729.295450000005"/>
    <n v="162276.26699999999"/>
    <n v="112203.94349999999"/>
    <n v="196356.90109999999"/>
    <n v="133649.08799999999"/>
    <n v="233885.90400000001"/>
    <n v="147303.18780000001"/>
    <n v="257780.57870000001"/>
    <n v="160206.1998"/>
    <n v="280360.84960000002"/>
  </r>
  <r>
    <x v="3"/>
    <x v="3"/>
    <x v="21"/>
    <s v="NC"/>
    <x v="132"/>
    <x v="2"/>
    <x v="2"/>
    <n v="52054.4375"/>
    <n v="91095.265629999994"/>
    <n v="70417.392500000002"/>
    <n v="123230.4369"/>
    <n v="89467.852499999994"/>
    <n v="156568.74189999999"/>
    <n v="116789.79"/>
    <n v="204382.13250000001"/>
    <n v="144970.3125"/>
    <n v="253698.04689999999"/>
    <n v="163139.4375"/>
    <n v="285494.01559999998"/>
    <n v="181044.20749999999"/>
    <n v="316827.36310000002"/>
  </r>
  <r>
    <x v="3"/>
    <x v="3"/>
    <x v="21"/>
    <s v="NC"/>
    <x v="132"/>
    <x v="3"/>
    <x v="3"/>
    <n v="58961.953249999999"/>
    <n v="94339.125199999995"/>
    <n v="82546.734549999994"/>
    <n v="132074.77530000001"/>
    <n v="106131.5159"/>
    <n v="169810.42540000001"/>
    <n v="141508.68780000001"/>
    <n v="226413.90049999999"/>
    <n v="176885.85980000001"/>
    <n v="283017.37560000003"/>
    <n v="200470.64110000001"/>
    <n v="320753.0257"/>
    <n v="224055.42240000001"/>
    <n v="358488.67580000003"/>
  </r>
  <r>
    <x v="3"/>
    <x v="3"/>
    <x v="21"/>
    <s v="NC"/>
    <x v="60"/>
    <x v="0"/>
    <x v="0"/>
    <n v="69454.519"/>
    <n v="121545.4083"/>
    <n v="90021.7745"/>
    <n v="157538.1054"/>
    <n v="102305.35709999999"/>
    <n v="179034.3749"/>
    <n v="121223.22960000001"/>
    <n v="212140.65179999999"/>
    <n v="142514.08199999999"/>
    <n v="249399.64350000001"/>
    <n v="156126.17249999999"/>
    <n v="273220.80190000002"/>
    <n v="168819.17050000001"/>
    <n v="295433.54840000003"/>
  </r>
  <r>
    <x v="3"/>
    <x v="3"/>
    <x v="21"/>
    <s v="NC"/>
    <x v="60"/>
    <x v="1"/>
    <x v="1"/>
    <n v="56976.799249999996"/>
    <n v="99709.398690000002"/>
    <n v="75064.620580000003"/>
    <n v="131363.08600000001"/>
    <n v="90328.410449999996"/>
    <n v="158074.71830000001"/>
    <n v="109461.6735"/>
    <n v="191557.92860000001"/>
    <n v="130449.2055"/>
    <n v="228286.1096"/>
    <n v="143820.51680000001"/>
    <n v="251685.9044"/>
    <n v="156471.63579999999"/>
    <n v="273825.36259999999"/>
  </r>
  <r>
    <x v="3"/>
    <x v="3"/>
    <x v="21"/>
    <s v="NC"/>
    <x v="60"/>
    <x v="2"/>
    <x v="2"/>
    <n v="50794.5625"/>
    <n v="88890.484379999994"/>
    <n v="68626.547500000001"/>
    <n v="120096.4581"/>
    <n v="87153.592499999999"/>
    <n v="152518.78690000001"/>
    <n v="113676.63"/>
    <n v="198934.10250000001"/>
    <n v="141067.6875"/>
    <n v="246868.45310000001"/>
    <n v="158703.71249999999"/>
    <n v="277731.49690000003"/>
    <n v="176072.47750000001"/>
    <n v="308126.83559999999"/>
  </r>
  <r>
    <x v="3"/>
    <x v="3"/>
    <x v="21"/>
    <s v="NC"/>
    <x v="60"/>
    <x v="3"/>
    <x v="3"/>
    <n v="57905.576500000003"/>
    <n v="92648.922399999996"/>
    <n v="81067.807100000005"/>
    <n v="129708.4914"/>
    <n v="104230.0377"/>
    <n v="166768.06030000001"/>
    <n v="138973.3836"/>
    <n v="222357.41380000001"/>
    <n v="173716.72949999999"/>
    <n v="277946.7672"/>
    <n v="196878.9601"/>
    <n v="315006.33620000002"/>
    <n v="220041.19070000001"/>
    <n v="352065.90509999997"/>
  </r>
  <r>
    <x v="3"/>
    <x v="3"/>
    <x v="21"/>
    <s v="NC"/>
    <x v="133"/>
    <x v="0"/>
    <x v="0"/>
    <n v="68752.735000000001"/>
    <n v="120317.28630000001"/>
    <n v="89065.322499999995"/>
    <n v="155864.3144"/>
    <n v="101288.6415"/>
    <n v="177255.1226"/>
    <n v="119869.644"/>
    <n v="209771.87700000001"/>
    <n v="140878.82999999999"/>
    <n v="246537.95250000001"/>
    <n v="154309.89249999999"/>
    <n v="270042.31189999997"/>
    <n v="166808.55249999999"/>
    <n v="291914.9669"/>
  </r>
  <r>
    <x v="3"/>
    <x v="3"/>
    <x v="21"/>
    <s v="NC"/>
    <x v="133"/>
    <x v="1"/>
    <x v="1"/>
    <n v="56669.52375"/>
    <n v="99171.666559999998"/>
    <n v="74567.922630000001"/>
    <n v="130493.8646"/>
    <n v="89600.27175"/>
    <n v="156800.47560000001"/>
    <n v="108347.3325"/>
    <n v="189607.83189999999"/>
    <n v="129026.6063"/>
    <n v="225796.56090000001"/>
    <n v="142189.36850000001"/>
    <n v="248831.39490000001"/>
    <n v="154621.43479999999"/>
    <n v="270587.51079999999"/>
  </r>
  <r>
    <x v="3"/>
    <x v="3"/>
    <x v="21"/>
    <s v="NC"/>
    <x v="133"/>
    <x v="2"/>
    <x v="2"/>
    <n v="50381.0625"/>
    <n v="88166.859379999994"/>
    <n v="68182.747499999998"/>
    <n v="119319.80809999999"/>
    <n v="86641.717499999999"/>
    <n v="151623.0056"/>
    <n v="113131.53"/>
    <n v="197980.17749999999"/>
    <n v="140442.1875"/>
    <n v="245773.82810000001"/>
    <n v="158058.5625"/>
    <n v="276602.48440000002"/>
    <n v="175422.20250000001"/>
    <n v="306988.85440000001"/>
  </r>
  <r>
    <x v="3"/>
    <x v="3"/>
    <x v="21"/>
    <s v="NC"/>
    <x v="133"/>
    <x v="3"/>
    <x v="3"/>
    <n v="56942.135249999999"/>
    <n v="91107.416400000002"/>
    <n v="79718.989350000003"/>
    <n v="127550.383"/>
    <n v="102495.8435"/>
    <n v="163993.34950000001"/>
    <n v="136661.12460000001"/>
    <n v="218657.79939999999"/>
    <n v="170826.40580000001"/>
    <n v="273322.24920000002"/>
    <n v="193603.2599"/>
    <n v="309765.21580000001"/>
    <n v="216380.114"/>
    <n v="346208.18229999999"/>
  </r>
  <r>
    <x v="3"/>
    <x v="3"/>
    <x v="22"/>
    <s v="SC"/>
    <x v="134"/>
    <x v="0"/>
    <x v="0"/>
    <n v="77780.097999999998"/>
    <n v="136115.1715"/>
    <n v="100636.459"/>
    <n v="176113.8033"/>
    <n v="114632.7732"/>
    <n v="200607.35310000001"/>
    <n v="135269.98319999999"/>
    <n v="236722.4706"/>
    <n v="158862.59400000001"/>
    <n v="278009.53950000001"/>
    <n v="173942.72500000001"/>
    <n v="304399.76880000002"/>
    <n v="187908.55600000001"/>
    <n v="328839.973"/>
  </r>
  <r>
    <x v="3"/>
    <x v="3"/>
    <x v="22"/>
    <s v="SC"/>
    <x v="134"/>
    <x v="1"/>
    <x v="1"/>
    <n v="64816.80975"/>
    <n v="113429.41710000001"/>
    <n v="85047.776280000005"/>
    <n v="148833.6085"/>
    <n v="101850.6902"/>
    <n v="178238.7078"/>
    <n v="122551.6545"/>
    <n v="214465.39540000001"/>
    <n v="145692.9829"/>
    <n v="254962.72"/>
    <n v="160390.75090000001"/>
    <n v="280683.81400000001"/>
    <n v="174215.08499999999"/>
    <n v="304876.39880000002"/>
  </r>
  <r>
    <x v="3"/>
    <x v="3"/>
    <x v="22"/>
    <s v="SC"/>
    <x v="134"/>
    <x v="2"/>
    <x v="2"/>
    <n v="57325.8125"/>
    <n v="100320.1719"/>
    <n v="77878.377500000002"/>
    <n v="136287.1606"/>
    <n v="99095.782500000001"/>
    <n v="173417.6194"/>
    <n v="129709.47"/>
    <n v="226991.57250000001"/>
    <n v="161153.4375"/>
    <n v="282018.51559999998"/>
    <n v="181518.5625"/>
    <n v="317657.48440000002"/>
    <n v="201628.04749999999"/>
    <n v="352849.08309999999"/>
  </r>
  <r>
    <x v="3"/>
    <x v="3"/>
    <x v="22"/>
    <s v="SC"/>
    <x v="134"/>
    <x v="3"/>
    <x v="3"/>
    <n v="63518.933499999999"/>
    <n v="101630.2936"/>
    <n v="88926.506899999993"/>
    <n v="142282.41099999999"/>
    <n v="114334.0803"/>
    <n v="182934.52849999999"/>
    <n v="152445.44039999999"/>
    <n v="243912.7046"/>
    <n v="190556.80050000001"/>
    <n v="304890.88079999998"/>
    <n v="215964.37390000001"/>
    <n v="345542.99819999997"/>
    <n v="241371.9473"/>
    <n v="386195.11570000002"/>
  </r>
  <r>
    <x v="3"/>
    <x v="3"/>
    <x v="22"/>
    <s v="SC"/>
    <x v="135"/>
    <x v="0"/>
    <x v="0"/>
    <n v="69582.106"/>
    <n v="121768.68550000001"/>
    <n v="90139.342999999993"/>
    <n v="157743.85029999999"/>
    <n v="102510.6354"/>
    <n v="179393.61199999999"/>
    <n v="121314.5904"/>
    <n v="212300.53320000001"/>
    <n v="142576.66800000001"/>
    <n v="249509.16899999999"/>
    <n v="156169.39499999999"/>
    <n v="273296.44130000001"/>
    <n v="168818.28700000001"/>
    <n v="295432.00229999999"/>
  </r>
  <r>
    <x v="3"/>
    <x v="3"/>
    <x v="22"/>
    <s v="SC"/>
    <x v="135"/>
    <x v="1"/>
    <x v="1"/>
    <n v="57355.3295"/>
    <n v="100371.8266"/>
    <n v="75469.584050000005"/>
    <n v="132071.7721"/>
    <n v="90682.638300000006"/>
    <n v="158694.617"/>
    <n v="109654.269"/>
    <n v="191894.97080000001"/>
    <n v="130582.212"/>
    <n v="228518.87100000001"/>
    <n v="143903.15719999999"/>
    <n v="251830.5251"/>
    <n v="156484.44649999999"/>
    <n v="273847.78139999998"/>
  </r>
  <r>
    <x v="3"/>
    <x v="3"/>
    <x v="22"/>
    <s v="SC"/>
    <x v="135"/>
    <x v="2"/>
    <x v="2"/>
    <n v="50754"/>
    <n v="88819.5"/>
    <n v="68704.86"/>
    <n v="120233.505"/>
    <n v="87313.005000000005"/>
    <n v="152797.75880000001"/>
    <n v="114026.58"/>
    <n v="199546.51500000001"/>
    <n v="141561"/>
    <n v="247731.75"/>
    <n v="159326.54999999999"/>
    <n v="278821.46250000002"/>
    <n v="176839.36499999999"/>
    <n v="309468.88880000002"/>
  </r>
  <r>
    <x v="3"/>
    <x v="3"/>
    <x v="22"/>
    <s v="SC"/>
    <x v="135"/>
    <x v="3"/>
    <x v="3"/>
    <n v="57289.097750000001"/>
    <n v="91662.556400000001"/>
    <n v="80204.736850000001"/>
    <n v="128327.579"/>
    <n v="103120.376"/>
    <n v="164992.60149999999"/>
    <n v="137493.8346"/>
    <n v="219990.1354"/>
    <n v="171867.29329999999"/>
    <n v="274987.6692"/>
    <n v="194782.93239999999"/>
    <n v="311652.69179999997"/>
    <n v="217698.57149999999"/>
    <n v="348317.71429999999"/>
  </r>
  <r>
    <x v="3"/>
    <x v="3"/>
    <x v="22"/>
    <s v="SC"/>
    <x v="136"/>
    <x v="0"/>
    <x v="0"/>
    <n v="69103.626999999993"/>
    <n v="120931.34729999999"/>
    <n v="89543.548500000004"/>
    <n v="156701.20989999999"/>
    <n v="101796.9993"/>
    <n v="178144.7488"/>
    <n v="120546.4368"/>
    <n v="210956.26439999999"/>
    <n v="141696.45600000001"/>
    <n v="247968.79800000001"/>
    <n v="155218.0325"/>
    <n v="271631.55690000003"/>
    <n v="167813.8615"/>
    <n v="293674.25760000001"/>
  </r>
  <r>
    <x v="3"/>
    <x v="3"/>
    <x v="22"/>
    <s v="SC"/>
    <x v="136"/>
    <x v="1"/>
    <x v="1"/>
    <n v="56823.161500000002"/>
    <n v="99440.532630000002"/>
    <n v="74816.271599999993"/>
    <n v="130928.47530000001"/>
    <n v="89964.341100000005"/>
    <n v="157437.5969"/>
    <n v="108904.503"/>
    <n v="190582.88029999999"/>
    <n v="129737.9059"/>
    <n v="227041.33530000001"/>
    <n v="143004.94270000001"/>
    <n v="250258.6496"/>
    <n v="155546.53529999999"/>
    <n v="272206.43670000002"/>
  </r>
  <r>
    <x v="3"/>
    <x v="3"/>
    <x v="22"/>
    <s v="SC"/>
    <x v="136"/>
    <x v="2"/>
    <x v="2"/>
    <n v="50240"/>
    <n v="87920"/>
    <n v="67958.240000000005"/>
    <n v="118926.92"/>
    <n v="86341.32"/>
    <n v="151097.31"/>
    <n v="112703.52"/>
    <n v="197231.16"/>
    <n v="139896"/>
    <n v="244818"/>
    <n v="157426.79999999999"/>
    <n v="275496.90000000002"/>
    <n v="174701.96"/>
    <n v="305728.43"/>
  </r>
  <r>
    <x v="3"/>
    <x v="3"/>
    <x v="22"/>
    <s v="SC"/>
    <x v="136"/>
    <x v="3"/>
    <x v="3"/>
    <n v="56926.646000000001"/>
    <n v="91082.633600000001"/>
    <n v="79697.304399999994"/>
    <n v="127515.68700000001"/>
    <n v="102467.96279999999"/>
    <n v="163948.74050000001"/>
    <n v="136623.9504"/>
    <n v="218598.32060000001"/>
    <n v="170779.93799999999"/>
    <n v="273247.9008"/>
    <n v="193550.59640000001"/>
    <n v="309680.95419999998"/>
    <n v="216321.2548"/>
    <n v="346114.00770000002"/>
  </r>
  <r>
    <x v="3"/>
    <x v="3"/>
    <x v="22"/>
    <s v="SC"/>
    <x v="87"/>
    <x v="0"/>
    <x v="0"/>
    <n v="71283.376999999993"/>
    <n v="124745.90979999999"/>
    <n v="92326.573499999999"/>
    <n v="161571.5036"/>
    <n v="105023.0493"/>
    <n v="183790.3363"/>
    <n v="124234.9368"/>
    <n v="217411.13939999999"/>
    <n v="145993.20600000001"/>
    <n v="255488.11050000001"/>
    <n v="159902.8075"/>
    <n v="279829.91310000001"/>
    <n v="172837.4615"/>
    <n v="302465.5576"/>
  </r>
  <r>
    <x v="3"/>
    <x v="3"/>
    <x v="22"/>
    <s v="SC"/>
    <x v="87"/>
    <x v="1"/>
    <x v="1"/>
    <n v="58853.117749999998"/>
    <n v="102992.9561"/>
    <n v="77407.89473"/>
    <n v="135463.81580000001"/>
    <n v="92965.447350000002"/>
    <n v="162689.53289999999"/>
    <n v="112332.34050000001"/>
    <n v="196581.59589999999"/>
    <n v="133737.75899999999"/>
    <n v="234041.07829999999"/>
    <n v="147358.28140000001"/>
    <n v="257876.99249999999"/>
    <n v="160214.7403"/>
    <n v="280375.7954"/>
  </r>
  <r>
    <x v="3"/>
    <x v="3"/>
    <x v="22"/>
    <s v="SC"/>
    <x v="87"/>
    <x v="2"/>
    <x v="2"/>
    <n v="52104.6875"/>
    <n v="91183.203129999994"/>
    <n v="70568.802500000005"/>
    <n v="123495.4044"/>
    <n v="89697.757500000007"/>
    <n v="156971.07560000001"/>
    <n v="117178.77"/>
    <n v="205062.8475"/>
    <n v="145490.0625"/>
    <n v="254607.60939999999"/>
    <n v="163766.73749999999"/>
    <n v="286591.79060000001"/>
    <n v="181787.77249999999"/>
    <n v="318128.60190000001"/>
  </r>
  <r>
    <x v="3"/>
    <x v="3"/>
    <x v="22"/>
    <s v="SC"/>
    <x v="87"/>
    <x v="3"/>
    <x v="3"/>
    <n v="58661.458500000001"/>
    <n v="93858.333599999998"/>
    <n v="82126.041899999997"/>
    <n v="131401.66699999999"/>
    <n v="105590.6253"/>
    <n v="168945.00049999999"/>
    <n v="140787.50039999999"/>
    <n v="225260.0006"/>
    <n v="175984.37549999999"/>
    <n v="281575.00079999998"/>
    <n v="199448.9589"/>
    <n v="319118.33419999998"/>
    <n v="222913.5423"/>
    <n v="356661.66769999999"/>
  </r>
  <r>
    <x v="3"/>
    <x v="3"/>
    <x v="22"/>
    <s v="SC"/>
    <x v="137"/>
    <x v="0"/>
    <x v="0"/>
    <n v="70368.948000000004"/>
    <n v="123145.659"/>
    <n v="91174.173999999999"/>
    <n v="159554.8045"/>
    <n v="103664.2032"/>
    <n v="181412.35560000001"/>
    <n v="122729.08319999999"/>
    <n v="214775.89559999999"/>
    <n v="144253.644"/>
    <n v="252443.87700000001"/>
    <n v="158014.49"/>
    <n v="276525.35749999998"/>
    <n v="170828.31599999999"/>
    <n v="298949.55300000001"/>
  </r>
  <r>
    <x v="3"/>
    <x v="3"/>
    <x v="22"/>
    <s v="SC"/>
    <x v="137"/>
    <x v="1"/>
    <x v="1"/>
    <n v="57914.958500000001"/>
    <n v="101351.1774"/>
    <n v="76236.25765"/>
    <n v="133413.4509"/>
    <n v="91646.928899999999"/>
    <n v="160382.1256"/>
    <n v="110897.007"/>
    <n v="194069.7623"/>
    <n v="132093.4823"/>
    <n v="231163.59390000001"/>
    <n v="145589.39910000001"/>
    <n v="254781.44839999999"/>
    <n v="158343.18799999999"/>
    <n v="277100.57900000003"/>
  </r>
  <r>
    <x v="3"/>
    <x v="3"/>
    <x v="22"/>
    <s v="SC"/>
    <x v="137"/>
    <x v="2"/>
    <x v="2"/>
    <n v="50985.875"/>
    <n v="89225.28125"/>
    <n v="69002.464999999997"/>
    <n v="120754.3138"/>
    <n v="87683.895000000004"/>
    <n v="153446.81630000001"/>
    <n v="114493.62"/>
    <n v="200363.83499999999"/>
    <n v="142133.625"/>
    <n v="248733.8438"/>
    <n v="159962.77499999999"/>
    <n v="279934.85629999998"/>
    <n v="177536.285"/>
    <n v="310688.4988"/>
  </r>
  <r>
    <x v="3"/>
    <x v="3"/>
    <x v="22"/>
    <s v="SC"/>
    <x v="137"/>
    <x v="3"/>
    <x v="3"/>
    <n v="57620.571000000004"/>
    <n v="92192.9136"/>
    <n v="80668.799400000004"/>
    <n v="129070.079"/>
    <n v="103717.0278"/>
    <n v="165947.2445"/>
    <n v="138289.37040000001"/>
    <n v="221262.9926"/>
    <n v="172861.71299999999"/>
    <n v="276578.74080000003"/>
    <n v="195909.94140000001"/>
    <n v="313455.90620000003"/>
    <n v="218958.1698"/>
    <n v="350333.07169999997"/>
  </r>
  <r>
    <x v="3"/>
    <x v="3"/>
    <x v="22"/>
    <s v="SC"/>
    <x v="96"/>
    <x v="0"/>
    <x v="0"/>
    <n v="67838.305999999997"/>
    <n v="118717.0355"/>
    <n v="87912.922999999995"/>
    <n v="153847.6153"/>
    <n v="99929.795400000003"/>
    <n v="174877.14199999999"/>
    <n v="118363.7904"/>
    <n v="207136.63320000001"/>
    <n v="139139.26800000001"/>
    <n v="243493.71900000001"/>
    <n v="152421.57500000001"/>
    <n v="266737.75630000001"/>
    <n v="164799.40700000001"/>
    <n v="288398.96230000001"/>
  </r>
  <r>
    <x v="3"/>
    <x v="3"/>
    <x v="22"/>
    <s v="SC"/>
    <x v="96"/>
    <x v="1"/>
    <x v="1"/>
    <n v="55731.364500000003"/>
    <n v="97529.887879999995"/>
    <n v="73396.285550000001"/>
    <n v="128443.4997"/>
    <n v="88281.753299999997"/>
    <n v="154493.06830000001"/>
    <n v="106911.999"/>
    <n v="187095.99830000001"/>
    <n v="127382.32950000001"/>
    <n v="222919.0766"/>
    <n v="140420.48620000001"/>
    <n v="245735.85089999999"/>
    <n v="152749.88250000001"/>
    <n v="267312.29440000001"/>
  </r>
  <r>
    <x v="3"/>
    <x v="3"/>
    <x v="22"/>
    <s v="SC"/>
    <x v="96"/>
    <x v="2"/>
    <x v="2"/>
    <n v="50189.75"/>
    <n v="87832.0625"/>
    <n v="67806.83"/>
    <n v="118661.9525"/>
    <n v="86111.414999999994"/>
    <n v="150694.97630000001"/>
    <n v="112314.54"/>
    <n v="196550.44500000001"/>
    <n v="139376.25"/>
    <n v="243908.4375"/>
    <n v="156799.5"/>
    <n v="274399.125"/>
    <n v="173958.39499999999"/>
    <n v="304427.19130000001"/>
  </r>
  <r>
    <x v="3"/>
    <x v="3"/>
    <x v="22"/>
    <s v="SC"/>
    <x v="96"/>
    <x v="3"/>
    <x v="3"/>
    <n v="57227.140749999999"/>
    <n v="91563.425199999998"/>
    <n v="80117.997050000005"/>
    <n v="128188.7953"/>
    <n v="103008.85340000001"/>
    <n v="164814.1654"/>
    <n v="137345.1378"/>
    <n v="219752.2205"/>
    <n v="171681.42230000001"/>
    <n v="274690.27559999999"/>
    <n v="194572.27859999999"/>
    <n v="311315.64569999999"/>
    <n v="217463.1349"/>
    <n v="347941.01579999999"/>
  </r>
  <r>
    <x v="3"/>
    <x v="3"/>
    <x v="22"/>
    <s v="SC"/>
    <x v="120"/>
    <x v="0"/>
    <x v="0"/>
    <n v="68359.313999999998"/>
    <n v="119628.79949999999"/>
    <n v="88547.907000000007"/>
    <n v="154958.83730000001"/>
    <n v="100711.8576"/>
    <n v="176245.75080000001"/>
    <n v="119162.3976"/>
    <n v="208534.19579999999"/>
    <n v="140040.342"/>
    <n v="245070.59849999999"/>
    <n v="153387.345"/>
    <n v="268427.85379999998"/>
    <n v="165803.538"/>
    <n v="290156.19150000002"/>
  </r>
  <r>
    <x v="3"/>
    <x v="3"/>
    <x v="22"/>
    <s v="SC"/>
    <x v="120"/>
    <x v="1"/>
    <x v="1"/>
    <n v="56389.70925"/>
    <n v="98681.991190000001"/>
    <n v="74184.585829999996"/>
    <n v="129823.0252"/>
    <n v="89118.126449999996"/>
    <n v="155956.7213"/>
    <n v="107725.9635"/>
    <n v="188520.43609999999"/>
    <n v="128270.9711"/>
    <n v="224474.19949999999"/>
    <n v="141346.2476"/>
    <n v="247355.9332"/>
    <n v="153692.06400000001"/>
    <n v="268961.11200000002"/>
  </r>
  <r>
    <x v="3"/>
    <x v="3"/>
    <x v="22"/>
    <s v="SC"/>
    <x v="120"/>
    <x v="2"/>
    <x v="2"/>
    <n v="50149.1875"/>
    <n v="87761.078129999994"/>
    <n v="67885.142500000002"/>
    <n v="118798.9994"/>
    <n v="86270.827499999999"/>
    <n v="150973.94810000001"/>
    <n v="112664.49"/>
    <n v="197162.85750000001"/>
    <n v="139869.5625"/>
    <n v="244771.73439999999"/>
    <n v="157422.33749999999"/>
    <n v="275489.0906"/>
    <n v="174725.2825"/>
    <n v="305769.24440000003"/>
  </r>
  <r>
    <x v="3"/>
    <x v="3"/>
    <x v="22"/>
    <s v="SC"/>
    <x v="120"/>
    <x v="3"/>
    <x v="3"/>
    <n v="56610.661999999997"/>
    <n v="90577.059200000003"/>
    <n v="79254.926800000001"/>
    <n v="126807.8829"/>
    <n v="101899.19160000001"/>
    <n v="163038.7066"/>
    <n v="135865.5888"/>
    <n v="217384.94209999999"/>
    <n v="169831.986"/>
    <n v="271731.1776"/>
    <n v="192476.25080000001"/>
    <n v="307962.0013"/>
    <n v="215120.51560000001"/>
    <n v="344192.82500000001"/>
  </r>
  <r>
    <x v="3"/>
    <x v="3"/>
    <x v="22"/>
    <s v="SC"/>
    <x v="121"/>
    <x v="0"/>
    <x v="0"/>
    <n v="68359.313999999998"/>
    <n v="119628.79949999999"/>
    <n v="88547.907000000007"/>
    <n v="154958.83730000001"/>
    <n v="100711.8576"/>
    <n v="176245.75080000001"/>
    <n v="119162.3976"/>
    <n v="208534.19579999999"/>
    <n v="140040.342"/>
    <n v="245070.59849999999"/>
    <n v="153387.345"/>
    <n v="268427.85379999998"/>
    <n v="165803.538"/>
    <n v="290156.19150000002"/>
  </r>
  <r>
    <x v="3"/>
    <x v="3"/>
    <x v="22"/>
    <s v="SC"/>
    <x v="121"/>
    <x v="1"/>
    <x v="1"/>
    <n v="56389.70925"/>
    <n v="98681.991190000001"/>
    <n v="74184.585829999996"/>
    <n v="129823.0252"/>
    <n v="89118.126449999996"/>
    <n v="155956.7213"/>
    <n v="107725.9635"/>
    <n v="188520.43609999999"/>
    <n v="128270.9711"/>
    <n v="224474.19949999999"/>
    <n v="141346.2476"/>
    <n v="247355.9332"/>
    <n v="153692.06400000001"/>
    <n v="268961.11200000002"/>
  </r>
  <r>
    <x v="3"/>
    <x v="3"/>
    <x v="22"/>
    <s v="SC"/>
    <x v="121"/>
    <x v="2"/>
    <x v="2"/>
    <n v="50149.1875"/>
    <n v="87761.078129999994"/>
    <n v="67885.142500000002"/>
    <n v="118798.9994"/>
    <n v="86270.827499999999"/>
    <n v="150973.94810000001"/>
    <n v="112664.49"/>
    <n v="197162.85750000001"/>
    <n v="139869.5625"/>
    <n v="244771.73439999999"/>
    <n v="157422.33749999999"/>
    <n v="275489.0906"/>
    <n v="174725.2825"/>
    <n v="305769.24440000003"/>
  </r>
  <r>
    <x v="3"/>
    <x v="3"/>
    <x v="22"/>
    <s v="SC"/>
    <x v="121"/>
    <x v="3"/>
    <x v="3"/>
    <n v="56610.661999999997"/>
    <n v="90577.059200000003"/>
    <n v="79254.926800000001"/>
    <n v="126807.8829"/>
    <n v="101899.19160000001"/>
    <n v="163038.7066"/>
    <n v="135865.5888"/>
    <n v="217384.94209999999"/>
    <n v="169831.986"/>
    <n v="271731.1776"/>
    <n v="192476.25080000001"/>
    <n v="307962.0013"/>
    <n v="215120.51560000001"/>
    <n v="344192.82500000001"/>
  </r>
  <r>
    <x v="3"/>
    <x v="3"/>
    <x v="22"/>
    <s v="SC"/>
    <x v="138"/>
    <x v="0"/>
    <x v="0"/>
    <n v="68231.726999999999"/>
    <n v="119405.5223"/>
    <n v="88430.338499999998"/>
    <n v="154753.09239999999"/>
    <n v="100506.5793"/>
    <n v="175886.51379999999"/>
    <n v="119071.0368"/>
    <n v="208374.3144"/>
    <n v="139977.75599999999"/>
    <n v="244961.073"/>
    <n v="153344.1225"/>
    <n v="268352.2144"/>
    <n v="165804.4215"/>
    <n v="290157.73759999999"/>
  </r>
  <r>
    <x v="3"/>
    <x v="3"/>
    <x v="22"/>
    <s v="SC"/>
    <x v="138"/>
    <x v="1"/>
    <x v="1"/>
    <n v="56011.178999999996"/>
    <n v="98019.563250000007"/>
    <n v="73779.622350000005"/>
    <n v="129114.3391"/>
    <n v="88763.8986"/>
    <n v="155336.82260000001"/>
    <n v="107533.368"/>
    <n v="188183.394"/>
    <n v="128137.96460000001"/>
    <n v="224241.4381"/>
    <n v="141263.6072"/>
    <n v="247211.3125"/>
    <n v="153679.25330000001"/>
    <n v="268938.69319999998"/>
  </r>
  <r>
    <x v="3"/>
    <x v="3"/>
    <x v="22"/>
    <s v="SC"/>
    <x v="138"/>
    <x v="2"/>
    <x v="2"/>
    <n v="49494.125"/>
    <n v="86614.71875"/>
    <n v="66914.014999999999"/>
    <n v="117099.5263"/>
    <n v="84998.744999999995"/>
    <n v="148747.80379999999"/>
    <n v="110913.42"/>
    <n v="194098.48499999999"/>
    <n v="137658.375"/>
    <n v="240902.1563"/>
    <n v="154890.82500000001"/>
    <n v="271058.94380000001"/>
    <n v="171867.63500000001"/>
    <n v="300768.36129999999"/>
  </r>
  <r>
    <x v="3"/>
    <x v="3"/>
    <x v="22"/>
    <s v="SC"/>
    <x v="138"/>
    <x v="3"/>
    <x v="3"/>
    <n v="56232.720999999998"/>
    <n v="89972.353600000002"/>
    <n v="78725.809399999998"/>
    <n v="125961.295"/>
    <n v="101218.89780000001"/>
    <n v="161950.2365"/>
    <n v="134958.53039999999"/>
    <n v="215933.64859999999"/>
    <n v="168698.163"/>
    <n v="269917.06079999998"/>
    <n v="191191.25140000001"/>
    <n v="305906.00219999999"/>
    <n v="213684.33979999999"/>
    <n v="341894.9437"/>
  </r>
  <r>
    <x v="3"/>
    <x v="3"/>
    <x v="22"/>
    <s v="SC"/>
    <x v="139"/>
    <x v="0"/>
    <x v="0"/>
    <n v="67838.305999999997"/>
    <n v="118717.0355"/>
    <n v="87912.922999999995"/>
    <n v="153847.6153"/>
    <n v="99929.795400000003"/>
    <n v="174877.14199999999"/>
    <n v="118363.7904"/>
    <n v="207136.63320000001"/>
    <n v="139139.26800000001"/>
    <n v="243493.71900000001"/>
    <n v="152421.57500000001"/>
    <n v="266737.75630000001"/>
    <n v="164799.40700000001"/>
    <n v="288398.96230000001"/>
  </r>
  <r>
    <x v="3"/>
    <x v="3"/>
    <x v="22"/>
    <s v="SC"/>
    <x v="139"/>
    <x v="1"/>
    <x v="1"/>
    <n v="55731.364500000003"/>
    <n v="97529.887879999995"/>
    <n v="73396.285550000001"/>
    <n v="128443.4997"/>
    <n v="88281.753299999997"/>
    <n v="154493.06830000001"/>
    <n v="106911.999"/>
    <n v="187095.99830000001"/>
    <n v="127382.32950000001"/>
    <n v="222919.0766"/>
    <n v="140420.48620000001"/>
    <n v="245735.85089999999"/>
    <n v="152749.88250000001"/>
    <n v="267312.29440000001"/>
  </r>
  <r>
    <x v="3"/>
    <x v="3"/>
    <x v="22"/>
    <s v="SC"/>
    <x v="139"/>
    <x v="2"/>
    <x v="2"/>
    <n v="50189.75"/>
    <n v="87832.0625"/>
    <n v="67806.83"/>
    <n v="118661.9525"/>
    <n v="86111.414999999994"/>
    <n v="150694.97630000001"/>
    <n v="112314.54"/>
    <n v="196550.44500000001"/>
    <n v="139376.25"/>
    <n v="243908.4375"/>
    <n v="156799.5"/>
    <n v="274399.125"/>
    <n v="173958.39499999999"/>
    <n v="304427.19130000001"/>
  </r>
  <r>
    <x v="3"/>
    <x v="3"/>
    <x v="22"/>
    <s v="SC"/>
    <x v="139"/>
    <x v="3"/>
    <x v="3"/>
    <n v="57227.140749999999"/>
    <n v="91563.425199999998"/>
    <n v="80117.997050000005"/>
    <n v="128188.7953"/>
    <n v="103008.85340000001"/>
    <n v="164814.1654"/>
    <n v="137345.1378"/>
    <n v="219752.2205"/>
    <n v="171681.42230000001"/>
    <n v="274690.27559999999"/>
    <n v="194572.27859999999"/>
    <n v="311315.64569999999"/>
    <n v="217463.1349"/>
    <n v="347941.01579999999"/>
  </r>
  <r>
    <x v="3"/>
    <x v="3"/>
    <x v="22"/>
    <s v="SC"/>
    <x v="140"/>
    <x v="0"/>
    <x v="0"/>
    <n v="70368.948000000004"/>
    <n v="123145.659"/>
    <n v="91174.173999999999"/>
    <n v="159554.8045"/>
    <n v="103664.2032"/>
    <n v="181412.35560000001"/>
    <n v="122729.08319999999"/>
    <n v="214775.89559999999"/>
    <n v="144253.644"/>
    <n v="252443.87700000001"/>
    <n v="158014.49"/>
    <n v="276525.35749999998"/>
    <n v="170828.31599999999"/>
    <n v="298949.55300000001"/>
  </r>
  <r>
    <x v="3"/>
    <x v="3"/>
    <x v="22"/>
    <s v="SC"/>
    <x v="140"/>
    <x v="1"/>
    <x v="1"/>
    <n v="57914.958500000001"/>
    <n v="101351.1774"/>
    <n v="76236.25765"/>
    <n v="133413.4509"/>
    <n v="91646.928899999999"/>
    <n v="160382.1256"/>
    <n v="110897.007"/>
    <n v="194069.7623"/>
    <n v="132093.4823"/>
    <n v="231163.59390000001"/>
    <n v="145589.39910000001"/>
    <n v="254781.44839999999"/>
    <n v="158343.18799999999"/>
    <n v="277100.57900000003"/>
  </r>
  <r>
    <x v="3"/>
    <x v="3"/>
    <x v="22"/>
    <s v="SC"/>
    <x v="140"/>
    <x v="2"/>
    <x v="2"/>
    <n v="50985.875"/>
    <n v="89225.28125"/>
    <n v="69002.464999999997"/>
    <n v="120754.3138"/>
    <n v="87683.895000000004"/>
    <n v="153446.81630000001"/>
    <n v="114493.62"/>
    <n v="200363.83499999999"/>
    <n v="142133.625"/>
    <n v="248733.8438"/>
    <n v="159962.77499999999"/>
    <n v="279934.85629999998"/>
    <n v="177536.285"/>
    <n v="310688.4988"/>
  </r>
  <r>
    <x v="3"/>
    <x v="3"/>
    <x v="22"/>
    <s v="SC"/>
    <x v="140"/>
    <x v="3"/>
    <x v="3"/>
    <n v="57620.571000000004"/>
    <n v="92192.9136"/>
    <n v="80668.799400000004"/>
    <n v="129070.079"/>
    <n v="103717.0278"/>
    <n v="165947.2445"/>
    <n v="138289.37040000001"/>
    <n v="221262.9926"/>
    <n v="172861.71299999999"/>
    <n v="276578.74080000003"/>
    <n v="195909.94140000001"/>
    <n v="313455.90620000003"/>
    <n v="218958.1698"/>
    <n v="350333.07169999997"/>
  </r>
  <r>
    <x v="3"/>
    <x v="3"/>
    <x v="22"/>
    <s v="SC"/>
    <x v="141"/>
    <x v="0"/>
    <x v="0"/>
    <n v="69890.468999999997"/>
    <n v="122308.3208"/>
    <n v="90578.379499999995"/>
    <n v="158512.16409999999"/>
    <n v="102950.5671"/>
    <n v="180163.49239999999"/>
    <n v="121960.9296"/>
    <n v="213431.6268"/>
    <n v="143373.432"/>
    <n v="250903.50599999999"/>
    <n v="157063.1275"/>
    <n v="274860.4731"/>
    <n v="169823.89050000001"/>
    <n v="297191.80839999998"/>
  </r>
  <r>
    <x v="3"/>
    <x v="3"/>
    <x v="22"/>
    <s v="SC"/>
    <x v="141"/>
    <x v="1"/>
    <x v="1"/>
    <n v="57382.790500000003"/>
    <n v="100419.88340000001"/>
    <n v="75582.945200000002"/>
    <n v="132270.15410000001"/>
    <n v="90928.631699999998"/>
    <n v="159125.10550000001"/>
    <n v="110147.24099999999"/>
    <n v="192757.67180000001"/>
    <n v="131249.17610000001"/>
    <n v="229686.0582"/>
    <n v="144691.18460000001"/>
    <n v="253209.573"/>
    <n v="157405.27679999999"/>
    <n v="275459.23430000001"/>
  </r>
  <r>
    <x v="3"/>
    <x v="3"/>
    <x v="22"/>
    <s v="SC"/>
    <x v="141"/>
    <x v="2"/>
    <x v="2"/>
    <n v="50240"/>
    <n v="87920"/>
    <n v="67958.240000000005"/>
    <n v="118926.92"/>
    <n v="86341.32"/>
    <n v="151097.31"/>
    <n v="112703.52"/>
    <n v="197231.16"/>
    <n v="139896"/>
    <n v="244818"/>
    <n v="157426.79999999999"/>
    <n v="275496.90000000002"/>
    <n v="174701.96"/>
    <n v="305728.43"/>
  </r>
  <r>
    <x v="3"/>
    <x v="3"/>
    <x v="22"/>
    <s v="SC"/>
    <x v="141"/>
    <x v="3"/>
    <x v="3"/>
    <n v="56926.646000000001"/>
    <n v="91082.633600000001"/>
    <n v="79697.304399999994"/>
    <n v="127515.68700000001"/>
    <n v="102467.96279999999"/>
    <n v="163948.74050000001"/>
    <n v="136623.9504"/>
    <n v="218598.32060000001"/>
    <n v="170779.93799999999"/>
    <n v="273247.9008"/>
    <n v="193550.59640000001"/>
    <n v="309680.95419999998"/>
    <n v="216321.2548"/>
    <n v="346114.00770000002"/>
  </r>
  <r>
    <x v="3"/>
    <x v="3"/>
    <x v="22"/>
    <s v="SC"/>
    <x v="142"/>
    <x v="0"/>
    <x v="0"/>
    <n v="69582.106"/>
    <n v="121768.68550000001"/>
    <n v="90139.342999999993"/>
    <n v="157743.85029999999"/>
    <n v="102510.6354"/>
    <n v="179393.61199999999"/>
    <n v="121314.5904"/>
    <n v="212300.53320000001"/>
    <n v="142576.66800000001"/>
    <n v="249509.16899999999"/>
    <n v="156169.39499999999"/>
    <n v="273296.44130000001"/>
    <n v="168818.28700000001"/>
    <n v="295432.00229999999"/>
  </r>
  <r>
    <x v="3"/>
    <x v="3"/>
    <x v="22"/>
    <s v="SC"/>
    <x v="142"/>
    <x v="1"/>
    <x v="1"/>
    <n v="57355.3295"/>
    <n v="100371.8266"/>
    <n v="75469.584050000005"/>
    <n v="132071.7721"/>
    <n v="90682.638300000006"/>
    <n v="158694.617"/>
    <n v="109654.269"/>
    <n v="191894.97080000001"/>
    <n v="130582.212"/>
    <n v="228518.87100000001"/>
    <n v="143903.15719999999"/>
    <n v="251830.5251"/>
    <n v="156484.44649999999"/>
    <n v="273847.78139999998"/>
  </r>
  <r>
    <x v="3"/>
    <x v="3"/>
    <x v="22"/>
    <s v="SC"/>
    <x v="142"/>
    <x v="2"/>
    <x v="2"/>
    <n v="50754"/>
    <n v="88819.5"/>
    <n v="68704.86"/>
    <n v="120233.505"/>
    <n v="87313.005000000005"/>
    <n v="152797.75880000001"/>
    <n v="114026.58"/>
    <n v="199546.51500000001"/>
    <n v="141561"/>
    <n v="247731.75"/>
    <n v="159326.54999999999"/>
    <n v="278821.46250000002"/>
    <n v="176839.36499999999"/>
    <n v="309468.88880000002"/>
  </r>
  <r>
    <x v="3"/>
    <x v="3"/>
    <x v="22"/>
    <s v="SC"/>
    <x v="142"/>
    <x v="3"/>
    <x v="3"/>
    <n v="57289.097750000001"/>
    <n v="91662.556400000001"/>
    <n v="80204.736850000001"/>
    <n v="128327.579"/>
    <n v="103120.376"/>
    <n v="164992.60149999999"/>
    <n v="137493.8346"/>
    <n v="219990.1354"/>
    <n v="171867.29329999999"/>
    <n v="274987.6692"/>
    <n v="194782.93239999999"/>
    <n v="311652.69179999997"/>
    <n v="217698.57149999999"/>
    <n v="348317.71429999999"/>
  </r>
  <r>
    <x v="3"/>
    <x v="3"/>
    <x v="23"/>
    <s v="TN"/>
    <x v="143"/>
    <x v="0"/>
    <x v="0"/>
    <n v="71876.016000000003"/>
    <n v="125783.02800000001"/>
    <n v="93172.967999999993"/>
    <n v="163052.69399999999"/>
    <n v="105867.59940000001"/>
    <n v="185268.299"/>
    <n v="125484.3144"/>
    <n v="219597.5502"/>
    <n v="147535.39799999999"/>
    <n v="258186.94649999999"/>
    <n v="161633.79"/>
    <n v="282859.13250000001"/>
    <n v="174787.13699999999"/>
    <n v="305877.48979999998"/>
  </r>
  <r>
    <x v="3"/>
    <x v="3"/>
    <x v="23"/>
    <s v="TN"/>
    <x v="143"/>
    <x v="1"/>
    <x v="1"/>
    <n v="58365.542249999999"/>
    <n v="102139.6989"/>
    <n v="76891.413029999996"/>
    <n v="134559.97279999999"/>
    <n v="92522.662649999998"/>
    <n v="161914.65960000001"/>
    <n v="112113.5895"/>
    <n v="196198.78159999999"/>
    <n v="133606.68040000001"/>
    <n v="233811.69070000001"/>
    <n v="147299.7139"/>
    <n v="257774.49919999999"/>
    <n v="160254.5595"/>
    <n v="280445.4791"/>
  </r>
  <r>
    <x v="3"/>
    <x v="3"/>
    <x v="23"/>
    <s v="TN"/>
    <x v="143"/>
    <x v="2"/>
    <x v="2"/>
    <n v="51795.5"/>
    <n v="90642.125"/>
    <n v="69998.138000000006"/>
    <n v="122496.7415"/>
    <n v="88904.146500000003"/>
    <n v="155582.25640000001"/>
    <n v="115980.474"/>
    <n v="202965.82949999999"/>
    <n v="143935.20000000001"/>
    <n v="251886.6"/>
    <n v="161939.535"/>
    <n v="283394.1863"/>
    <n v="179673.41450000001"/>
    <n v="314428.4754"/>
  </r>
  <r>
    <x v="3"/>
    <x v="3"/>
    <x v="23"/>
    <s v="TN"/>
    <x v="143"/>
    <x v="3"/>
    <x v="3"/>
    <n v="57646.088750000003"/>
    <n v="92233.741999999998"/>
    <n v="80704.524250000002"/>
    <n v="129127.23880000001"/>
    <n v="103762.9598"/>
    <n v="166020.73560000001"/>
    <n v="138350.61300000001"/>
    <n v="221360.98079999999"/>
    <n v="172938.26629999999"/>
    <n v="276701.22600000002"/>
    <n v="195996.70180000001"/>
    <n v="313594.72279999999"/>
    <n v="219055.1373"/>
    <n v="350488.21960000001"/>
  </r>
  <r>
    <x v="3"/>
    <x v="3"/>
    <x v="23"/>
    <s v="TN"/>
    <x v="144"/>
    <x v="0"/>
    <x v="0"/>
    <n v="73978.736999999994"/>
    <n v="129462.7898"/>
    <n v="95888.173500000004"/>
    <n v="167804.30360000001"/>
    <n v="108968.5683"/>
    <n v="190694.9945"/>
    <n v="129126.34080000001"/>
    <n v="225971.09640000001"/>
    <n v="151807.53599999999"/>
    <n v="265663.18800000002"/>
    <n v="166308.57750000001"/>
    <n v="291040.01059999998"/>
    <n v="179831.8365"/>
    <n v="314705.71389999997"/>
  </r>
  <r>
    <x v="3"/>
    <x v="3"/>
    <x v="23"/>
    <s v="TN"/>
    <x v="144"/>
    <x v="1"/>
    <x v="1"/>
    <n v="60137.434500000003"/>
    <n v="105240.5104"/>
    <n v="79205.237299999993"/>
    <n v="138609.16529999999"/>
    <n v="95277.777300000002"/>
    <n v="166736.1103"/>
    <n v="115400.349"/>
    <n v="201950.61079999999"/>
    <n v="137502.44140000001"/>
    <n v="240629.27239999999"/>
    <n v="151580.7525"/>
    <n v="265266.31679999997"/>
    <n v="164895.2573"/>
    <n v="288566.70020000002"/>
  </r>
  <r>
    <x v="3"/>
    <x v="3"/>
    <x v="23"/>
    <s v="TN"/>
    <x v="144"/>
    <x v="2"/>
    <x v="2"/>
    <n v="52459.837500000001"/>
    <n v="91804.715630000006"/>
    <n v="70981.169699999999"/>
    <n v="124217.04700000001"/>
    <n v="90191.064599999998"/>
    <n v="157834.36309999999"/>
    <n v="117750.22560000001"/>
    <n v="206062.89480000001"/>
    <n v="146169.29250000001"/>
    <n v="255796.26190000001"/>
    <n v="164496.49650000001"/>
    <n v="287868.8689"/>
    <n v="182558.9388"/>
    <n v="319478.14289999998"/>
  </r>
  <r>
    <x v="3"/>
    <x v="3"/>
    <x v="23"/>
    <s v="TN"/>
    <x v="144"/>
    <x v="3"/>
    <x v="3"/>
    <n v="58065.036749999999"/>
    <n v="92904.058799999999"/>
    <n v="81291.051449999999"/>
    <n v="130065.6823"/>
    <n v="104517.0662"/>
    <n v="167227.3058"/>
    <n v="139356.0882"/>
    <n v="222969.74110000001"/>
    <n v="174195.1103"/>
    <n v="278712.1764"/>
    <n v="197421.125"/>
    <n v="315873.79989999998"/>
    <n v="220647.1397"/>
    <n v="353035.42340000003"/>
  </r>
  <r>
    <x v="3"/>
    <x v="3"/>
    <x v="23"/>
    <s v="TN"/>
    <x v="137"/>
    <x v="0"/>
    <x v="0"/>
    <n v="66760.159499999994"/>
    <n v="116830.2791"/>
    <n v="86595.437250000003"/>
    <n v="151542.01519999999"/>
    <n v="98312.701050000003"/>
    <n v="172047.2268"/>
    <n v="116701.62480000001"/>
    <n v="204227.84340000001"/>
    <n v="137260.11600000001"/>
    <n v="240205.20300000001"/>
    <n v="150405.3113"/>
    <n v="263209.29470000003"/>
    <n v="162698.84779999999"/>
    <n v="284722.98359999998"/>
  </r>
  <r>
    <x v="3"/>
    <x v="3"/>
    <x v="23"/>
    <s v="TN"/>
    <x v="137"/>
    <x v="1"/>
    <x v="1"/>
    <n v="53880.74325"/>
    <n v="94291.300690000004"/>
    <n v="71088.215800000005"/>
    <n v="124404.3777"/>
    <n v="85688.995049999998"/>
    <n v="149955.74129999999"/>
    <n v="104098.3965"/>
    <n v="182172.19390000001"/>
    <n v="124163.17110000001"/>
    <n v="217285.54939999999"/>
    <n v="136960.15109999999"/>
    <n v="239680.26439999999"/>
    <n v="149092.12839999999"/>
    <n v="260911.22469999999"/>
  </r>
  <r>
    <x v="3"/>
    <x v="3"/>
    <x v="23"/>
    <s v="TN"/>
    <x v="137"/>
    <x v="2"/>
    <x v="2"/>
    <n v="47302.875"/>
    <n v="82780.03125"/>
    <n v="63840.860999999997"/>
    <n v="111721.5068"/>
    <n v="81045.198000000004"/>
    <n v="141829.09650000001"/>
    <n v="105636.52800000001"/>
    <n v="184863.924"/>
    <n v="131060.02499999999"/>
    <n v="229355.04380000001"/>
    <n v="147410.14499999999"/>
    <n v="257967.75380000001"/>
    <n v="163504.04399999999"/>
    <n v="286132.07699999999"/>
  </r>
  <r>
    <x v="3"/>
    <x v="3"/>
    <x v="23"/>
    <s v="TN"/>
    <x v="137"/>
    <x v="3"/>
    <x v="3"/>
    <n v="52968.577499999999"/>
    <n v="84749.724000000002"/>
    <n v="74156.008499999996"/>
    <n v="118649.6136"/>
    <n v="95343.439499999993"/>
    <n v="152549.50320000001"/>
    <n v="127124.586"/>
    <n v="203399.3376"/>
    <n v="158905.73250000001"/>
    <n v="254249.17199999999"/>
    <n v="180093.1635"/>
    <n v="288149.06160000002"/>
    <n v="201280.59450000001"/>
    <n v="322048.95120000001"/>
  </r>
  <r>
    <x v="3"/>
    <x v="3"/>
    <x v="23"/>
    <s v="TN"/>
    <x v="124"/>
    <x v="0"/>
    <x v="0"/>
    <n v="66798.673999999999"/>
    <n v="116897.6795"/>
    <n v="86629.346999999994"/>
    <n v="151601.3573"/>
    <n v="98375.241599999994"/>
    <n v="172156.6728"/>
    <n v="116724.8616"/>
    <n v="204268.50779999999"/>
    <n v="137272.42199999999"/>
    <n v="240226.73850000001"/>
    <n v="150410.30499999999"/>
    <n v="263218.03379999998"/>
    <n v="162688.29800000001"/>
    <n v="284704.52149999997"/>
  </r>
  <r>
    <x v="3"/>
    <x v="3"/>
    <x v="23"/>
    <s v="TN"/>
    <x v="124"/>
    <x v="1"/>
    <x v="1"/>
    <n v="54009.775249999999"/>
    <n v="94517.106690000001"/>
    <n v="71227.115229999996"/>
    <n v="124647.4516"/>
    <n v="85811.990850000002"/>
    <n v="150170.984"/>
    <n v="104168.93550000001"/>
    <n v="182295.63709999999"/>
    <n v="124215.21709999999"/>
    <n v="217376.63"/>
    <n v="136996.30119999999"/>
    <n v="239743.527"/>
    <n v="149105.88200000001"/>
    <n v="260935.2935"/>
  </r>
  <r>
    <x v="3"/>
    <x v="3"/>
    <x v="23"/>
    <s v="TN"/>
    <x v="124"/>
    <x v="2"/>
    <x v="2"/>
    <n v="46994.1"/>
    <n v="82239.675000000003"/>
    <n v="63488.014799999997"/>
    <n v="111104.02589999999"/>
    <n v="80626.068899999998"/>
    <n v="141095.62059999999"/>
    <n v="105158.4804"/>
    <n v="184027.3407"/>
    <n v="130495.32"/>
    <n v="228366.81"/>
    <n v="146807.63099999999"/>
    <n v="256913.35430000001"/>
    <n v="162872.2617"/>
    <n v="285026.45799999998"/>
  </r>
  <r>
    <x v="3"/>
    <x v="3"/>
    <x v="23"/>
    <s v="TN"/>
    <x v="124"/>
    <x v="3"/>
    <x v="3"/>
    <n v="52382.630749999997"/>
    <n v="83812.209199999998"/>
    <n v="73335.683050000007"/>
    <n v="117337.0929"/>
    <n v="94288.735350000003"/>
    <n v="150861.97659999999"/>
    <n v="125718.3138"/>
    <n v="201149.3021"/>
    <n v="157147.89230000001"/>
    <n v="251436.62760000001"/>
    <n v="178100.94459999999"/>
    <n v="284961.51130000001"/>
    <n v="199053.9969"/>
    <n v="318486.39500000002"/>
  </r>
  <r>
    <x v="3"/>
    <x v="3"/>
    <x v="23"/>
    <s v="TN"/>
    <x v="145"/>
    <x v="0"/>
    <x v="0"/>
    <n v="65093.388500000001"/>
    <n v="113913.4299"/>
    <n v="84436.836750000002"/>
    <n v="147764.46429999999"/>
    <n v="95856.942150000003"/>
    <n v="167749.6488"/>
    <n v="113797.2984"/>
    <n v="199145.27220000001"/>
    <n v="133847.32800000001"/>
    <n v="234232.82399999999"/>
    <n v="146667.47880000001"/>
    <n v="256668.08780000001"/>
    <n v="158658.8683"/>
    <n v="277653.01939999999"/>
  </r>
  <r>
    <x v="3"/>
    <x v="3"/>
    <x v="23"/>
    <s v="TN"/>
    <x v="145"/>
    <x v="1"/>
    <x v="1"/>
    <n v="52514.842250000002"/>
    <n v="91900.973939999996"/>
    <n v="69292.716149999993"/>
    <n v="121262.2533"/>
    <n v="83534.101649999997"/>
    <n v="146184.67790000001"/>
    <n v="101497.20450000001"/>
    <n v="177620.1079"/>
    <n v="121067.38069999999"/>
    <n v="211867.91620000001"/>
    <n v="133549.78020000001"/>
    <n v="233712.11540000001"/>
    <n v="145385.0716"/>
    <n v="254423.87530000001"/>
  </r>
  <r>
    <x v="3"/>
    <x v="3"/>
    <x v="23"/>
    <s v="TN"/>
    <x v="145"/>
    <x v="2"/>
    <x v="2"/>
    <n v="45875.287499999999"/>
    <n v="80281.753129999997"/>
    <n v="61921.677300000003"/>
    <n v="108362.9353"/>
    <n v="78612.206399999995"/>
    <n v="137571.36120000001"/>
    <n v="102473.33040000001"/>
    <n v="179328.32819999999"/>
    <n v="127138.88250000001"/>
    <n v="222493.04440000001"/>
    <n v="143003.6685"/>
    <n v="250256.41990000001"/>
    <n v="158620.77420000001"/>
    <n v="277586.35489999998"/>
  </r>
  <r>
    <x v="3"/>
    <x v="3"/>
    <x v="23"/>
    <s v="TN"/>
    <x v="145"/>
    <x v="3"/>
    <x v="3"/>
    <n v="51341.74325"/>
    <n v="82146.789199999999"/>
    <n v="71878.440549999999"/>
    <n v="115005.5049"/>
    <n v="92415.137849999999"/>
    <n v="147864.2206"/>
    <n v="123220.1838"/>
    <n v="197152.2941"/>
    <n v="154025.2298"/>
    <n v="246440.3676"/>
    <n v="174561.9271"/>
    <n v="279299.0833"/>
    <n v="195098.6244"/>
    <n v="312157.799"/>
  </r>
  <r>
    <x v="3"/>
    <x v="3"/>
    <x v="23"/>
    <s v="TN"/>
    <x v="146"/>
    <x v="0"/>
    <x v="0"/>
    <n v="67875.437000000005"/>
    <n v="118782.0148"/>
    <n v="88095.703500000003"/>
    <n v="154167.4811"/>
    <n v="99935.628299999997"/>
    <n v="174887.34950000001"/>
    <n v="118798.5408"/>
    <n v="207897.44639999999"/>
    <n v="139776.636"/>
    <n v="244609.11300000001"/>
    <n v="153191.20749999999"/>
    <n v="268084.61310000002"/>
    <n v="165765.75649999999"/>
    <n v="290090.07390000002"/>
  </r>
  <r>
    <x v="3"/>
    <x v="3"/>
    <x v="23"/>
    <s v="TN"/>
    <x v="146"/>
    <x v="1"/>
    <x v="1"/>
    <n v="54453.557000000001"/>
    <n v="95293.724749999994"/>
    <n v="71948.692550000007"/>
    <n v="125910.212"/>
    <n v="86874.679799999998"/>
    <n v="152030.68969999999"/>
    <n v="105802.40399999999"/>
    <n v="185154.20699999999"/>
    <n v="126302.8526"/>
    <n v="221029.9921"/>
    <n v="139391.40400000001"/>
    <n v="243934.95689999999"/>
    <n v="151824.28330000001"/>
    <n v="265692.49570000003"/>
  </r>
  <r>
    <x v="3"/>
    <x v="3"/>
    <x v="23"/>
    <s v="TN"/>
    <x v="146"/>
    <x v="2"/>
    <x v="2"/>
    <n v="48147.662499999999"/>
    <n v="84258.409379999997"/>
    <n v="64838.206299999998"/>
    <n v="113466.861"/>
    <n v="82246.928400000004"/>
    <n v="143932.12469999999"/>
    <n v="107050.3224"/>
    <n v="187338.06419999999"/>
    <n v="132750.60750000001"/>
    <n v="232313.5631"/>
    <n v="149238.6735"/>
    <n v="261167.67860000001"/>
    <n v="165450.59020000001"/>
    <n v="289538.53289999999"/>
  </r>
  <r>
    <x v="3"/>
    <x v="3"/>
    <x v="23"/>
    <s v="TN"/>
    <x v="146"/>
    <x v="3"/>
    <x v="3"/>
    <n v="54451.440750000002"/>
    <n v="87122.305200000003"/>
    <n v="76232.017049999995"/>
    <n v="121971.2273"/>
    <n v="98012.593349999996"/>
    <n v="156820.14939999999"/>
    <n v="130683.4578"/>
    <n v="209093.5325"/>
    <n v="163354.3223"/>
    <n v="261366.91560000001"/>
    <n v="185134.89859999999"/>
    <n v="296215.83769999997"/>
    <n v="206915.4749"/>
    <n v="331064.7598"/>
  </r>
  <r>
    <x v="3"/>
    <x v="3"/>
    <x v="23"/>
    <s v="TN"/>
    <x v="147"/>
    <x v="0"/>
    <x v="0"/>
    <n v="68824.365999999995"/>
    <n v="120442.64049999999"/>
    <n v="89276.732999999993"/>
    <n v="156234.28279999999"/>
    <n v="101351.12940000001"/>
    <n v="177364.47649999999"/>
    <n v="120320.41439999999"/>
    <n v="210560.72519999999"/>
    <n v="141519.948"/>
    <n v="247659.90900000001"/>
    <n v="155075.10500000001"/>
    <n v="271381.4338"/>
    <n v="167754.09700000001"/>
    <n v="293569.66979999997"/>
  </r>
  <r>
    <x v="3"/>
    <x v="3"/>
    <x v="23"/>
    <s v="TN"/>
    <x v="147"/>
    <x v="1"/>
    <x v="1"/>
    <n v="55523.603499999997"/>
    <n v="97166.306129999997"/>
    <n v="73263.140650000001"/>
    <n v="128210.4961"/>
    <n v="88321.113899999997"/>
    <n v="154561.94930000001"/>
    <n v="107314.617"/>
    <n v="187800.57980000001"/>
    <n v="128006.886"/>
    <n v="224012.05050000001"/>
    <n v="141205.03959999999"/>
    <n v="247108.8193"/>
    <n v="153719.07250000001"/>
    <n v="269008.37689999997"/>
  </r>
  <r>
    <x v="3"/>
    <x v="3"/>
    <x v="23"/>
    <s v="TN"/>
    <x v="147"/>
    <x v="2"/>
    <x v="2"/>
    <n v="49184.9375"/>
    <n v="86073.640629999994"/>
    <n v="66343.3505"/>
    <n v="116100.8634"/>
    <n v="84205.134000000005"/>
    <n v="147358.98449999999"/>
    <n v="109715.124"/>
    <n v="192001.467"/>
    <n v="136103.51250000001"/>
    <n v="238181.14689999999"/>
    <n v="153063.6225"/>
    <n v="267861.3394"/>
    <n v="169753.277"/>
    <n v="297068.23479999998"/>
  </r>
  <r>
    <x v="3"/>
    <x v="3"/>
    <x v="23"/>
    <s v="TN"/>
    <x v="147"/>
    <x v="3"/>
    <x v="3"/>
    <n v="55217.35125"/>
    <n v="88347.762000000002"/>
    <n v="77304.291750000004"/>
    <n v="123686.8668"/>
    <n v="99391.232250000001"/>
    <n v="159025.97159999999"/>
    <n v="132521.64300000001"/>
    <n v="212034.62880000001"/>
    <n v="165652.05379999999"/>
    <n v="265043.28600000002"/>
    <n v="187738.99429999999"/>
    <n v="300382.39079999999"/>
    <n v="209825.93479999999"/>
    <n v="335721.49560000002"/>
  </r>
  <r>
    <x v="3"/>
    <x v="3"/>
    <x v="23"/>
    <s v="TN"/>
    <x v="148"/>
    <x v="0"/>
    <x v="0"/>
    <n v="70683.709499999997"/>
    <n v="123696.49159999999"/>
    <n v="91604.882249999995"/>
    <n v="160308.54389999999"/>
    <n v="104119.59110000001"/>
    <n v="182209.2843"/>
    <n v="123340.92479999999"/>
    <n v="215846.61840000001"/>
    <n v="144994.266"/>
    <n v="253739.96549999999"/>
    <n v="158837.9063"/>
    <n v="277966.33590000001"/>
    <n v="171741.3278"/>
    <n v="300547.3236"/>
  </r>
  <r>
    <x v="3"/>
    <x v="3"/>
    <x v="23"/>
    <s v="TN"/>
    <x v="148"/>
    <x v="1"/>
    <x v="1"/>
    <n v="57534.664499999999"/>
    <n v="100685.6629"/>
    <n v="75753.137430000002"/>
    <n v="132567.99050000001"/>
    <n v="91090.986300000004"/>
    <n v="159409.226"/>
    <n v="110268.504"/>
    <n v="192969.88200000001"/>
    <n v="131362.90669999999"/>
    <n v="229885.08670000001"/>
    <n v="144796.16080000001"/>
    <n v="253393.28140000001"/>
    <n v="157494.89739999999"/>
    <n v="275616.07040000003"/>
  </r>
  <r>
    <x v="3"/>
    <x v="3"/>
    <x v="23"/>
    <s v="TN"/>
    <x v="148"/>
    <x v="2"/>
    <x v="2"/>
    <n v="50659.3125"/>
    <n v="88653.796879999994"/>
    <n v="68539.873500000002"/>
    <n v="119944.77860000001"/>
    <n v="87086.785499999998"/>
    <n v="152401.87460000001"/>
    <n v="113691.978"/>
    <n v="198960.9615"/>
    <n v="141129.33749999999"/>
    <n v="246976.3406"/>
    <n v="158822.0325"/>
    <n v="277938.55690000003"/>
    <n v="176258.50649999999"/>
    <n v="308452.38640000002"/>
  </r>
  <r>
    <x v="3"/>
    <x v="3"/>
    <x v="23"/>
    <s v="TN"/>
    <x v="148"/>
    <x v="3"/>
    <x v="3"/>
    <n v="56091.24"/>
    <n v="89745.983999999997"/>
    <n v="78527.736000000004"/>
    <n v="125644.37760000001"/>
    <n v="100964.232"/>
    <n v="161542.77119999999"/>
    <n v="134618.976"/>
    <n v="215390.3616"/>
    <n v="168273.72"/>
    <n v="269237.95199999999"/>
    <n v="190710.21599999999"/>
    <n v="305136.3456"/>
    <n v="213146.712"/>
    <n v="341034.73920000001"/>
  </r>
  <r>
    <x v="3"/>
    <x v="3"/>
    <x v="23"/>
    <s v="TN"/>
    <x v="149"/>
    <x v="0"/>
    <x v="0"/>
    <n v="73978.736999999994"/>
    <n v="129462.7898"/>
    <n v="95888.173500000004"/>
    <n v="167804.30360000001"/>
    <n v="108968.5683"/>
    <n v="190694.9945"/>
    <n v="129126.34080000001"/>
    <n v="225971.09640000001"/>
    <n v="151807.53599999999"/>
    <n v="265663.18800000002"/>
    <n v="166308.57750000001"/>
    <n v="291040.01059999998"/>
    <n v="179831.8365"/>
    <n v="314705.71389999997"/>
  </r>
  <r>
    <x v="3"/>
    <x v="3"/>
    <x v="23"/>
    <s v="TN"/>
    <x v="149"/>
    <x v="1"/>
    <x v="1"/>
    <n v="60137.434500000003"/>
    <n v="105240.5104"/>
    <n v="79205.237299999993"/>
    <n v="138609.16529999999"/>
    <n v="95277.777300000002"/>
    <n v="166736.1103"/>
    <n v="115400.349"/>
    <n v="201950.61079999999"/>
    <n v="137502.44140000001"/>
    <n v="240629.27239999999"/>
    <n v="151580.7525"/>
    <n v="265266.31679999997"/>
    <n v="164895.2573"/>
    <n v="288566.70020000002"/>
  </r>
  <r>
    <x v="3"/>
    <x v="3"/>
    <x v="23"/>
    <s v="TN"/>
    <x v="149"/>
    <x v="2"/>
    <x v="2"/>
    <n v="52459.837500000001"/>
    <n v="91804.715630000006"/>
    <n v="70981.169699999999"/>
    <n v="124217.04700000001"/>
    <n v="90191.064599999998"/>
    <n v="157834.36309999999"/>
    <n v="117750.22560000001"/>
    <n v="206062.89480000001"/>
    <n v="146169.29250000001"/>
    <n v="255796.26190000001"/>
    <n v="164496.49650000001"/>
    <n v="287868.8689"/>
    <n v="182558.9388"/>
    <n v="319478.14289999998"/>
  </r>
  <r>
    <x v="3"/>
    <x v="3"/>
    <x v="23"/>
    <s v="TN"/>
    <x v="149"/>
    <x v="3"/>
    <x v="3"/>
    <n v="58065.036749999999"/>
    <n v="92904.058799999999"/>
    <n v="81291.051449999999"/>
    <n v="130065.6823"/>
    <n v="104517.0662"/>
    <n v="167227.3058"/>
    <n v="139356.0882"/>
    <n v="222969.74110000001"/>
    <n v="174195.1103"/>
    <n v="278712.1764"/>
    <n v="197421.125"/>
    <n v="315873.79989999998"/>
    <n v="220647.1397"/>
    <n v="353035.42340000003"/>
  </r>
  <r>
    <x v="3"/>
    <x v="3"/>
    <x v="23"/>
    <s v="TN"/>
    <x v="150"/>
    <x v="0"/>
    <x v="0"/>
    <n v="68824.365999999995"/>
    <n v="120442.64049999999"/>
    <n v="89276.732999999993"/>
    <n v="156234.28279999999"/>
    <n v="101351.12940000001"/>
    <n v="177364.47649999999"/>
    <n v="120320.41439999999"/>
    <n v="210560.72519999999"/>
    <n v="141519.948"/>
    <n v="247659.90900000001"/>
    <n v="155075.10500000001"/>
    <n v="271381.4338"/>
    <n v="167754.09700000001"/>
    <n v="293569.66979999997"/>
  </r>
  <r>
    <x v="3"/>
    <x v="3"/>
    <x v="23"/>
    <s v="TN"/>
    <x v="150"/>
    <x v="1"/>
    <x v="1"/>
    <n v="55523.603499999997"/>
    <n v="97166.306129999997"/>
    <n v="73263.140650000001"/>
    <n v="128210.4961"/>
    <n v="88321.113899999997"/>
    <n v="154561.94930000001"/>
    <n v="107314.617"/>
    <n v="187800.57980000001"/>
    <n v="128006.886"/>
    <n v="224012.05050000001"/>
    <n v="141205.03959999999"/>
    <n v="247108.8193"/>
    <n v="153719.07250000001"/>
    <n v="269008.37689999997"/>
  </r>
  <r>
    <x v="3"/>
    <x v="3"/>
    <x v="23"/>
    <s v="TN"/>
    <x v="150"/>
    <x v="2"/>
    <x v="2"/>
    <n v="49184.9375"/>
    <n v="86073.640629999994"/>
    <n v="66343.3505"/>
    <n v="116100.8634"/>
    <n v="84205.134000000005"/>
    <n v="147358.98449999999"/>
    <n v="109715.124"/>
    <n v="192001.467"/>
    <n v="136103.51250000001"/>
    <n v="238181.14689999999"/>
    <n v="153063.6225"/>
    <n v="267861.3394"/>
    <n v="169753.277"/>
    <n v="297068.23479999998"/>
  </r>
  <r>
    <x v="3"/>
    <x v="3"/>
    <x v="23"/>
    <s v="TN"/>
    <x v="150"/>
    <x v="3"/>
    <x v="3"/>
    <n v="55217.35125"/>
    <n v="88347.762000000002"/>
    <n v="77304.291750000004"/>
    <n v="123686.8668"/>
    <n v="99391.232250000001"/>
    <n v="159025.97159999999"/>
    <n v="132521.64300000001"/>
    <n v="212034.62880000001"/>
    <n v="165652.05379999999"/>
    <n v="265043.28600000002"/>
    <n v="187738.99429999999"/>
    <n v="300382.39079999999"/>
    <n v="209825.93479999999"/>
    <n v="335721.49560000002"/>
  </r>
  <r>
    <x v="4"/>
    <x v="4"/>
    <x v="24"/>
    <s v="IL"/>
    <x v="151"/>
    <x v="0"/>
    <x v="0"/>
    <n v="88582.2405"/>
    <n v="155018.9209"/>
    <n v="114792.88280000001"/>
    <n v="200887.5448"/>
    <n v="130487.72900000001"/>
    <n v="228353.5257"/>
    <n v="154550.81520000001"/>
    <n v="270463.92660000001"/>
    <n v="181675.584"/>
    <n v="317932.272"/>
    <n v="199017.10879999999"/>
    <n v="348279.94030000002"/>
    <n v="215176.3823"/>
    <n v="376558.66889999999"/>
  </r>
  <r>
    <x v="4"/>
    <x v="4"/>
    <x v="24"/>
    <s v="IL"/>
    <x v="151"/>
    <x v="1"/>
    <x v="1"/>
    <n v="72153.58425"/>
    <n v="126268.7724"/>
    <n v="94985.308950000006"/>
    <n v="166224.29070000001"/>
    <n v="114194.5925"/>
    <n v="199840.5368"/>
    <n v="138196.0485"/>
    <n v="241843.08489999999"/>
    <n v="164616.63020000001"/>
    <n v="288079.10279999999"/>
    <n v="181439.5724"/>
    <n v="317519.25170000002"/>
    <n v="197338.8806"/>
    <n v="345343.04109999997"/>
  </r>
  <r>
    <x v="4"/>
    <x v="4"/>
    <x v="24"/>
    <s v="IL"/>
    <x v="151"/>
    <x v="2"/>
    <x v="2"/>
    <n v="63490.224999999999"/>
    <n v="111107.89380000001"/>
    <n v="85920.599799999996"/>
    <n v="150361.0497"/>
    <n v="109180.2114"/>
    <n v="191065.37"/>
    <n v="142557.41039999999"/>
    <n v="249475.4682"/>
    <n v="176970.19500000001"/>
    <n v="309697.84129999997"/>
    <n v="199166.78099999999"/>
    <n v="348541.86680000002"/>
    <n v="221044.51420000001"/>
    <n v="386827.89990000002"/>
  </r>
  <r>
    <x v="4"/>
    <x v="4"/>
    <x v="24"/>
    <s v="IL"/>
    <x v="151"/>
    <x v="3"/>
    <x v="3"/>
    <n v="70218.786999999997"/>
    <n v="112350.0592"/>
    <n v="98306.301800000001"/>
    <n v="157290.08290000001"/>
    <n v="126393.81660000001"/>
    <n v="202230.1066"/>
    <n v="168525.0888"/>
    <n v="269640.1421"/>
    <n v="210656.361"/>
    <n v="337050.1776"/>
    <n v="238743.87580000001"/>
    <n v="381990.20130000002"/>
    <n v="266831.39059999998"/>
    <n v="426930.22499999998"/>
  </r>
  <r>
    <x v="4"/>
    <x v="4"/>
    <x v="24"/>
    <s v="IL"/>
    <x v="152"/>
    <x v="0"/>
    <x v="0"/>
    <n v="102865.33749999999"/>
    <n v="180014.3406"/>
    <n v="133242.7163"/>
    <n v="233174.75339999999"/>
    <n v="151549.30129999999"/>
    <n v="265211.27720000001"/>
    <n v="179307.3"/>
    <n v="313787.77500000002"/>
    <n v="210721.2"/>
    <n v="368762.1"/>
    <n v="230803.66630000001"/>
    <n v="403906.41590000002"/>
    <n v="249484.5588"/>
    <n v="436597.97779999999"/>
  </r>
  <r>
    <x v="4"/>
    <x v="4"/>
    <x v="24"/>
    <s v="IL"/>
    <x v="152"/>
    <x v="1"/>
    <x v="1"/>
    <n v="84150.838749999995"/>
    <n v="147263.96780000001"/>
    <n v="110663.7543"/>
    <n v="193661.5699"/>
    <n v="132880.17379999999"/>
    <n v="232540.30410000001"/>
    <n v="160517.79749999999"/>
    <n v="280906.14559999999"/>
    <n v="191086.9866"/>
    <n v="334402.22649999999"/>
    <n v="210536.17490000001"/>
    <n v="368438.30599999998"/>
    <n v="228890.12390000001"/>
    <n v="400557.71679999999"/>
  </r>
  <r>
    <x v="4"/>
    <x v="4"/>
    <x v="24"/>
    <s v="IL"/>
    <x v="152"/>
    <x v="2"/>
    <x v="2"/>
    <n v="73675.824999999997"/>
    <n v="128932.69379999999"/>
    <n v="99862.684599999993"/>
    <n v="174759.69810000001"/>
    <n v="126967.6278"/>
    <n v="222193.3487"/>
    <n v="165950.8008"/>
    <n v="290413.90139999997"/>
    <n v="206080.51500000001"/>
    <n v="360640.90130000003"/>
    <n v="232008.53700000001"/>
    <n v="406014.93979999999"/>
    <n v="257583.5434"/>
    <n v="450771.201"/>
  </r>
  <r>
    <x v="4"/>
    <x v="4"/>
    <x v="24"/>
    <s v="IL"/>
    <x v="152"/>
    <x v="3"/>
    <x v="3"/>
    <n v="80889.673999999999"/>
    <n v="129423.47840000001"/>
    <n v="113245.5436"/>
    <n v="181192.86979999999"/>
    <n v="145601.41320000001"/>
    <n v="232962.2611"/>
    <n v="194135.2176"/>
    <n v="310616.34820000001"/>
    <n v="242669.022"/>
    <n v="388270.43520000001"/>
    <n v="275024.89159999997"/>
    <n v="440039.82659999997"/>
    <n v="307380.76120000001"/>
    <n v="491809.21789999999"/>
  </r>
  <r>
    <x v="4"/>
    <x v="4"/>
    <x v="24"/>
    <s v="IL"/>
    <x v="153"/>
    <x v="0"/>
    <x v="0"/>
    <n v="88979.676000000007"/>
    <n v="155714.43299999999"/>
    <n v="115315.57799999999"/>
    <n v="201802.26149999999"/>
    <n v="131070.39840000001"/>
    <n v="229373.1972"/>
    <n v="155265.27840000001"/>
    <n v="271714.23719999997"/>
    <n v="182522.628"/>
    <n v="319414.59899999999"/>
    <n v="199949.07"/>
    <n v="349910.8725"/>
    <n v="216191.652"/>
    <n v="378335.391"/>
  </r>
  <r>
    <x v="4"/>
    <x v="4"/>
    <x v="24"/>
    <s v="IL"/>
    <x v="153"/>
    <x v="1"/>
    <x v="1"/>
    <n v="72430.5435"/>
    <n v="126753.45110000001"/>
    <n v="95364.734150000004"/>
    <n v="166888.28479999999"/>
    <n v="114671.81789999999"/>
    <n v="200675.6813"/>
    <n v="138811.07699999999"/>
    <n v="242919.3848"/>
    <n v="165364.55480000001"/>
    <n v="289387.97080000001"/>
    <n v="182274.0901"/>
    <n v="318979.65769999998"/>
    <n v="198258.76800000001"/>
    <n v="346952.84399999998"/>
  </r>
  <r>
    <x v="4"/>
    <x v="4"/>
    <x v="24"/>
    <s v="IL"/>
    <x v="153"/>
    <x v="2"/>
    <x v="2"/>
    <n v="63262.987500000003"/>
    <n v="110710.22809999999"/>
    <n v="85628.946899999995"/>
    <n v="149850.65710000001"/>
    <n v="108816.7392"/>
    <n v="190429.2936"/>
    <n v="142099.71119999999"/>
    <n v="248674.49460000001"/>
    <n v="176409.02249999999"/>
    <n v="308715.78940000001"/>
    <n v="198543.28049999999"/>
    <n v="347450.74089999998"/>
    <n v="220361.53260000001"/>
    <n v="385632.68209999998"/>
  </r>
  <r>
    <x v="4"/>
    <x v="4"/>
    <x v="24"/>
    <s v="IL"/>
    <x v="153"/>
    <x v="3"/>
    <x v="3"/>
    <n v="69907.817249999993"/>
    <n v="111852.5076"/>
    <n v="97870.944149999996"/>
    <n v="156593.51060000001"/>
    <n v="125834.0711"/>
    <n v="201334.51370000001"/>
    <n v="167778.76139999999"/>
    <n v="268446.01819999999"/>
    <n v="209723.45180000001"/>
    <n v="335557.52279999998"/>
    <n v="237686.57870000001"/>
    <n v="380298.5258"/>
    <n v="265649.70559999999"/>
    <n v="425039.52889999998"/>
  </r>
  <r>
    <x v="4"/>
    <x v="4"/>
    <x v="24"/>
    <s v="IL"/>
    <x v="154"/>
    <x v="0"/>
    <x v="0"/>
    <n v="88300.348499999993"/>
    <n v="154525.60990000001"/>
    <n v="114371.91680000001"/>
    <n v="200150.85430000001"/>
    <n v="130092.68120000001"/>
    <n v="227662.19200000001"/>
    <n v="153906.0624"/>
    <n v="269335.60920000001"/>
    <n v="180865.45800000001"/>
    <n v="316514.5515"/>
    <n v="198100.12880000001"/>
    <n v="346675.22529999999"/>
    <n v="214129.4633"/>
    <n v="374726.56069999997"/>
  </r>
  <r>
    <x v="4"/>
    <x v="4"/>
    <x v="24"/>
    <s v="IL"/>
    <x v="154"/>
    <x v="1"/>
    <x v="1"/>
    <n v="72263.721000000005"/>
    <n v="126461.51179999999"/>
    <n v="95022.582030000005"/>
    <n v="166289.51850000001"/>
    <n v="114086.3544"/>
    <n v="199651.1202"/>
    <n v="137792.63699999999"/>
    <n v="241137.11480000001"/>
    <n v="164024.8438"/>
    <n v="287043.4767"/>
    <n v="180713.505"/>
    <n v="316248.63370000001"/>
    <n v="196460.25409999999"/>
    <n v="343805.44469999999"/>
  </r>
  <r>
    <x v="4"/>
    <x v="4"/>
    <x v="24"/>
    <s v="IL"/>
    <x v="154"/>
    <x v="2"/>
    <x v="2"/>
    <n v="63472.85"/>
    <n v="111077.4875"/>
    <n v="86028.6728"/>
    <n v="150550.17739999999"/>
    <n v="109376.7129"/>
    <n v="191409.2476"/>
    <n v="142954.0644"/>
    <n v="250169.6127"/>
    <n v="177520.77"/>
    <n v="310661.34749999997"/>
    <n v="199853.24100000001"/>
    <n v="349743.17180000001"/>
    <n v="221881.0937"/>
    <n v="388291.91399999999"/>
  </r>
  <r>
    <x v="4"/>
    <x v="4"/>
    <x v="24"/>
    <s v="IL"/>
    <x v="154"/>
    <x v="3"/>
    <x v="3"/>
    <n v="69704.825750000004"/>
    <n v="111527.7212"/>
    <n v="97586.756049999996"/>
    <n v="156138.80970000001"/>
    <n v="125468.68640000001"/>
    <n v="200749.8982"/>
    <n v="167291.58180000001"/>
    <n v="267666.53090000001"/>
    <n v="209114.4773"/>
    <n v="334583.16360000003"/>
    <n v="236996.40760000001"/>
    <n v="379194.25209999998"/>
    <n v="264878.33789999998"/>
    <n v="423805.3406"/>
  </r>
  <r>
    <x v="4"/>
    <x v="4"/>
    <x v="24"/>
    <s v="IL"/>
    <x v="155"/>
    <x v="0"/>
    <x v="0"/>
    <n v="88582.2405"/>
    <n v="155018.9209"/>
    <n v="114792.88280000001"/>
    <n v="200887.5448"/>
    <n v="130487.72900000001"/>
    <n v="228353.5257"/>
    <n v="154550.81520000001"/>
    <n v="270463.92660000001"/>
    <n v="181675.584"/>
    <n v="317932.272"/>
    <n v="199017.10879999999"/>
    <n v="348279.94030000002"/>
    <n v="215176.3823"/>
    <n v="376558.66889999999"/>
  </r>
  <r>
    <x v="4"/>
    <x v="4"/>
    <x v="24"/>
    <s v="IL"/>
    <x v="155"/>
    <x v="1"/>
    <x v="1"/>
    <n v="72153.58425"/>
    <n v="126268.7724"/>
    <n v="94985.308950000006"/>
    <n v="166224.29070000001"/>
    <n v="114194.5925"/>
    <n v="199840.5368"/>
    <n v="138196.0485"/>
    <n v="241843.08489999999"/>
    <n v="164616.63020000001"/>
    <n v="288079.10279999999"/>
    <n v="181439.5724"/>
    <n v="317519.25170000002"/>
    <n v="197338.8806"/>
    <n v="345343.04109999997"/>
  </r>
  <r>
    <x v="4"/>
    <x v="4"/>
    <x v="24"/>
    <s v="IL"/>
    <x v="155"/>
    <x v="2"/>
    <x v="2"/>
    <n v="63035.75"/>
    <n v="110312.5625"/>
    <n v="85337.293999999994"/>
    <n v="149340.26449999999"/>
    <n v="108453.26700000001"/>
    <n v="189793.21729999999"/>
    <n v="141642.01199999999"/>
    <n v="247873.52100000001"/>
    <n v="175847.85"/>
    <n v="307733.73749999999"/>
    <n v="197919.78"/>
    <n v="346359.61499999999"/>
    <n v="219678.55100000001"/>
    <n v="384437.46429999999"/>
  </r>
  <r>
    <x v="4"/>
    <x v="4"/>
    <x v="24"/>
    <s v="IL"/>
    <x v="155"/>
    <x v="3"/>
    <x v="3"/>
    <n v="69596.847500000003"/>
    <n v="111354.95600000001"/>
    <n v="97435.586500000005"/>
    <n v="155896.93840000001"/>
    <n v="125274.32550000001"/>
    <n v="200438.92079999999"/>
    <n v="167032.43400000001"/>
    <n v="267251.89439999999"/>
    <n v="208790.54250000001"/>
    <n v="334064.86800000002"/>
    <n v="236629.28150000001"/>
    <n v="378606.8504"/>
    <n v="264468.02049999998"/>
    <n v="423148.83279999997"/>
  </r>
  <r>
    <x v="4"/>
    <x v="4"/>
    <x v="25"/>
    <s v="IN"/>
    <x v="156"/>
    <x v="0"/>
    <x v="0"/>
    <n v="79850.95"/>
    <n v="139739.16250000001"/>
    <n v="103477.185"/>
    <n v="181085.07380000001"/>
    <n v="117626.265"/>
    <n v="205845.9638"/>
    <n v="139314.72"/>
    <n v="243800.76"/>
    <n v="163764.6"/>
    <n v="286588.05"/>
    <n v="179395.98499999999"/>
    <n v="313942.97379999998"/>
    <n v="193961.215"/>
    <n v="339432.1263"/>
  </r>
  <r>
    <x v="4"/>
    <x v="4"/>
    <x v="25"/>
    <s v="IN"/>
    <x v="156"/>
    <x v="1"/>
    <x v="1"/>
    <n v="65047.12"/>
    <n v="113832.46"/>
    <n v="85628.385500000004"/>
    <n v="149849.6746"/>
    <n v="102942.9"/>
    <n v="180150.07500000001"/>
    <n v="124575.06"/>
    <n v="218006.35500000001"/>
    <n v="148389.75380000001"/>
    <n v="259682.06909999999"/>
    <n v="163553.20050000001"/>
    <n v="286218.10090000002"/>
    <n v="177883.7095"/>
    <n v="311296.49160000001"/>
  </r>
  <r>
    <x v="4"/>
    <x v="4"/>
    <x v="25"/>
    <s v="IN"/>
    <x v="156"/>
    <x v="2"/>
    <x v="2"/>
    <n v="57034"/>
    <n v="99809.5"/>
    <n v="77199.64"/>
    <n v="135099.37"/>
    <n v="98105.67"/>
    <n v="171684.92249999999"/>
    <n v="128114.52"/>
    <n v="224200.41"/>
    <n v="159048"/>
    <n v="278334"/>
    <n v="179004.9"/>
    <n v="313258.57500000001"/>
    <n v="198677.11"/>
    <n v="347684.9425"/>
  </r>
  <r>
    <x v="4"/>
    <x v="4"/>
    <x v="25"/>
    <s v="IN"/>
    <x v="156"/>
    <x v="3"/>
    <x v="3"/>
    <n v="63017.525000000001"/>
    <n v="100828.04"/>
    <n v="88224.535000000003"/>
    <n v="141159.25599999999"/>
    <n v="113431.545"/>
    <n v="181490.47200000001"/>
    <n v="151242.06"/>
    <n v="241987.296"/>
    <n v="189052.57500000001"/>
    <n v="302484.12"/>
    <n v="214259.58499999999"/>
    <n v="342815.33600000001"/>
    <n v="239466.595"/>
    <n v="383146.55200000003"/>
  </r>
  <r>
    <x v="4"/>
    <x v="4"/>
    <x v="25"/>
    <s v="IN"/>
    <x v="157"/>
    <x v="0"/>
    <x v="0"/>
    <n v="78979.05"/>
    <n v="138213.33749999999"/>
    <n v="102363.97500000001"/>
    <n v="179136.95629999999"/>
    <n v="116335.845"/>
    <n v="203587.72880000001"/>
    <n v="137839.32"/>
    <n v="241218.81"/>
    <n v="162045.9"/>
    <n v="283580.32500000001"/>
    <n v="177522.07500000001"/>
    <n v="310663.63130000001"/>
    <n v="191951.77499999999"/>
    <n v="335915.60629999998"/>
  </r>
  <r>
    <x v="4"/>
    <x v="4"/>
    <x v="25"/>
    <s v="IN"/>
    <x v="157"/>
    <x v="1"/>
    <x v="1"/>
    <n v="64235.137499999997"/>
    <n v="112411.4906"/>
    <n v="84591.736250000002"/>
    <n v="148035.53839999999"/>
    <n v="101742.4575"/>
    <n v="178049.30059999999"/>
    <n v="123203.925"/>
    <n v="215606.8688"/>
    <n v="146789.8125"/>
    <n v="256882.17189999999"/>
    <n v="161811.86499999999"/>
    <n v="283170.76380000002"/>
    <n v="176016.42749999999"/>
    <n v="308028.74810000003"/>
  </r>
  <r>
    <x v="4"/>
    <x v="4"/>
    <x v="25"/>
    <s v="IN"/>
    <x v="157"/>
    <x v="2"/>
    <x v="2"/>
    <n v="56288.125"/>
    <n v="98504.21875"/>
    <n v="76155.414999999994"/>
    <n v="133271.97630000001"/>
    <n v="96763.095000000001"/>
    <n v="169335.41630000001"/>
    <n v="126324.42"/>
    <n v="221067.73499999999"/>
    <n v="156810.375"/>
    <n v="274418.15629999997"/>
    <n v="176468.92499999999"/>
    <n v="308820.6188"/>
    <n v="195842.785"/>
    <n v="342724.8738"/>
  </r>
  <r>
    <x v="4"/>
    <x v="4"/>
    <x v="25"/>
    <s v="IN"/>
    <x v="157"/>
    <x v="3"/>
    <x v="3"/>
    <n v="62323.6"/>
    <n v="99717.759999999995"/>
    <n v="87253.04"/>
    <n v="139604.864"/>
    <n v="112182.48"/>
    <n v="179491.96799999999"/>
    <n v="149576.64000000001"/>
    <n v="239322.62400000001"/>
    <n v="186970.8"/>
    <n v="299153.28000000003"/>
    <n v="211900.24"/>
    <n v="339040.38400000002"/>
    <n v="236829.68"/>
    <n v="378927.48800000001"/>
  </r>
  <r>
    <x v="4"/>
    <x v="4"/>
    <x v="25"/>
    <s v="IN"/>
    <x v="158"/>
    <x v="0"/>
    <x v="0"/>
    <n v="77748.229000000007"/>
    <n v="136059.4008"/>
    <n v="100761.9795"/>
    <n v="176333.46410000001"/>
    <n v="114525.29610000001"/>
    <n v="200419.26819999999"/>
    <n v="135672.6936"/>
    <n v="237427.2138"/>
    <n v="159492.462"/>
    <n v="279111.80849999998"/>
    <n v="174721.19750000001"/>
    <n v="305762.0956"/>
    <n v="188916.51550000001"/>
    <n v="330603.90210000001"/>
  </r>
  <r>
    <x v="4"/>
    <x v="4"/>
    <x v="25"/>
    <s v="IN"/>
    <x v="158"/>
    <x v="1"/>
    <x v="1"/>
    <n v="63275.227749999998"/>
    <n v="110731.6486"/>
    <n v="83314.561230000007"/>
    <n v="145800.48209999999"/>
    <n v="100187.78539999999"/>
    <n v="175328.6244"/>
    <n v="121288.3005"/>
    <n v="212254.52590000001"/>
    <n v="144493.99280000001"/>
    <n v="252864.48730000001"/>
    <n v="159272.16190000001"/>
    <n v="278726.28330000001"/>
    <n v="173243.01180000001"/>
    <n v="303175.27059999999"/>
  </r>
  <r>
    <x v="4"/>
    <x v="4"/>
    <x v="25"/>
    <s v="IN"/>
    <x v="158"/>
    <x v="2"/>
    <x v="2"/>
    <n v="55460.712500000001"/>
    <n v="97056.246880000006"/>
    <n v="75049.996700000003"/>
    <n v="131337.49419999999"/>
    <n v="95364.863100000002"/>
    <n v="166888.5104"/>
    <n v="124513.9716"/>
    <n v="217899.4503"/>
    <n v="154569.2175"/>
    <n v="270496.13059999997"/>
    <n v="173953.93650000001"/>
    <n v="304419.38890000002"/>
    <n v="193059.6593"/>
    <n v="337854.40379999997"/>
  </r>
  <r>
    <x v="4"/>
    <x v="4"/>
    <x v="25"/>
    <s v="IN"/>
    <x v="158"/>
    <x v="3"/>
    <x v="3"/>
    <n v="61354.697999999997"/>
    <n v="98167.516799999998"/>
    <n v="85896.5772"/>
    <n v="137434.52350000001"/>
    <n v="110438.4564"/>
    <n v="176701.53020000001"/>
    <n v="147251.2752"/>
    <n v="235602.04029999999"/>
    <n v="184064.09400000001"/>
    <n v="294502.55040000001"/>
    <n v="208605.97320000001"/>
    <n v="333769.55709999998"/>
    <n v="233147.8524"/>
    <n v="373036.5638"/>
  </r>
  <r>
    <x v="4"/>
    <x v="4"/>
    <x v="25"/>
    <s v="IN"/>
    <x v="159"/>
    <x v="0"/>
    <x v="0"/>
    <n v="93428.495500000005"/>
    <n v="163499.8671"/>
    <n v="121133.0453"/>
    <n v="211982.82920000001"/>
    <n v="137604.84349999999"/>
    <n v="240808.476"/>
    <n v="163170.84719999999"/>
    <n v="285548.98259999999"/>
    <n v="191864.72399999999"/>
    <n v="335763.26699999999"/>
    <n v="210210.63130000001"/>
    <n v="367868.60470000003"/>
    <n v="227338.51980000001"/>
    <n v="397842.40960000001"/>
  </r>
  <r>
    <x v="4"/>
    <x v="4"/>
    <x v="25"/>
    <s v="IN"/>
    <x v="159"/>
    <x v="1"/>
    <x v="1"/>
    <n v="75735.159249999997"/>
    <n v="132536.5287"/>
    <n v="99816.210200000001"/>
    <n v="174678.36790000001"/>
    <n v="120167.2895"/>
    <n v="210292.75649999999"/>
    <n v="145717.46849999999"/>
    <n v="255005.5699"/>
    <n v="173695.81709999999"/>
    <n v="303967.67989999999"/>
    <n v="191526.08470000001"/>
    <n v="335170.6482"/>
    <n v="208405.03640000001"/>
    <n v="364708.8137"/>
  </r>
  <r>
    <x v="4"/>
    <x v="4"/>
    <x v="25"/>
    <s v="IN"/>
    <x v="159"/>
    <x v="2"/>
    <x v="2"/>
    <n v="66054"/>
    <n v="115594.5"/>
    <n v="89298.047999999995"/>
    <n v="156271.584"/>
    <n v="113430.564"/>
    <n v="198503.48699999999"/>
    <n v="148009.10399999999"/>
    <n v="259015.932"/>
    <n v="183697.2"/>
    <n v="321470.09999999998"/>
    <n v="206690.76"/>
    <n v="361708.83"/>
    <n v="229342.69200000001"/>
    <n v="401349.71100000001"/>
  </r>
  <r>
    <x v="4"/>
    <x v="4"/>
    <x v="25"/>
    <s v="IN"/>
    <x v="159"/>
    <x v="3"/>
    <x v="3"/>
    <n v="73400.47"/>
    <n v="117440.75199999999"/>
    <n v="102760.658"/>
    <n v="164417.0528"/>
    <n v="132120.84599999999"/>
    <n v="211393.3536"/>
    <n v="176161.128"/>
    <n v="281857.80479999998"/>
    <n v="220201.41"/>
    <n v="352322.25599999999"/>
    <n v="249561.598"/>
    <n v="399298.55680000002"/>
    <n v="278921.78600000002"/>
    <n v="446274.85759999999"/>
  </r>
  <r>
    <x v="4"/>
    <x v="4"/>
    <x v="25"/>
    <s v="IN"/>
    <x v="160"/>
    <x v="0"/>
    <x v="0"/>
    <n v="93428.495500000005"/>
    <n v="163499.8671"/>
    <n v="121133.0453"/>
    <n v="211982.82920000001"/>
    <n v="137604.84349999999"/>
    <n v="240808.476"/>
    <n v="163170.84719999999"/>
    <n v="285548.98259999999"/>
    <n v="191864.72399999999"/>
    <n v="335763.26699999999"/>
    <n v="210210.63130000001"/>
    <n v="367868.60470000003"/>
    <n v="227338.51980000001"/>
    <n v="397842.40960000001"/>
  </r>
  <r>
    <x v="4"/>
    <x v="4"/>
    <x v="25"/>
    <s v="IN"/>
    <x v="160"/>
    <x v="1"/>
    <x v="1"/>
    <n v="75735.159249999997"/>
    <n v="132536.5287"/>
    <n v="99816.210200000001"/>
    <n v="174678.36790000001"/>
    <n v="120167.2895"/>
    <n v="210292.75649999999"/>
    <n v="145717.46849999999"/>
    <n v="255005.5699"/>
    <n v="173695.81709999999"/>
    <n v="303967.67989999999"/>
    <n v="191526.08470000001"/>
    <n v="335170.6482"/>
    <n v="208405.03640000001"/>
    <n v="364708.8137"/>
  </r>
  <r>
    <x v="4"/>
    <x v="4"/>
    <x v="25"/>
    <s v="IN"/>
    <x v="160"/>
    <x v="2"/>
    <x v="2"/>
    <n v="66054"/>
    <n v="115594.5"/>
    <n v="89298.047999999995"/>
    <n v="156271.584"/>
    <n v="113430.564"/>
    <n v="198503.48699999999"/>
    <n v="148009.10399999999"/>
    <n v="259015.932"/>
    <n v="183697.2"/>
    <n v="321470.09999999998"/>
    <n v="206690.76"/>
    <n v="361708.83"/>
    <n v="229342.69200000001"/>
    <n v="401349.71100000001"/>
  </r>
  <r>
    <x v="4"/>
    <x v="4"/>
    <x v="25"/>
    <s v="IN"/>
    <x v="160"/>
    <x v="3"/>
    <x v="3"/>
    <n v="73400.47"/>
    <n v="117440.75199999999"/>
    <n v="102760.658"/>
    <n v="164417.0528"/>
    <n v="132120.84599999999"/>
    <n v="211393.3536"/>
    <n v="176161.128"/>
    <n v="281857.80479999998"/>
    <n v="220201.41"/>
    <n v="352322.25599999999"/>
    <n v="249561.598"/>
    <n v="399298.55680000002"/>
    <n v="278921.78600000002"/>
    <n v="446274.85759999999"/>
  </r>
  <r>
    <x v="4"/>
    <x v="4"/>
    <x v="25"/>
    <s v="IN"/>
    <x v="161"/>
    <x v="0"/>
    <x v="0"/>
    <n v="79850.95"/>
    <n v="139739.16250000001"/>
    <n v="103477.185"/>
    <n v="181085.07380000001"/>
    <n v="117626.265"/>
    <n v="205845.9638"/>
    <n v="139314.72"/>
    <n v="243800.76"/>
    <n v="163764.6"/>
    <n v="286588.05"/>
    <n v="179395.98499999999"/>
    <n v="313942.97379999998"/>
    <n v="193961.215"/>
    <n v="339432.1263"/>
  </r>
  <r>
    <x v="4"/>
    <x v="4"/>
    <x v="25"/>
    <s v="IN"/>
    <x v="161"/>
    <x v="1"/>
    <x v="1"/>
    <n v="65047.12"/>
    <n v="113832.46"/>
    <n v="85628.385500000004"/>
    <n v="149849.6746"/>
    <n v="102942.9"/>
    <n v="180150.07500000001"/>
    <n v="124575.06"/>
    <n v="218006.35500000001"/>
    <n v="148389.75380000001"/>
    <n v="259682.06909999999"/>
    <n v="163553.20050000001"/>
    <n v="286218.10090000002"/>
    <n v="177883.7095"/>
    <n v="311296.49160000001"/>
  </r>
  <r>
    <x v="4"/>
    <x v="4"/>
    <x v="25"/>
    <s v="IN"/>
    <x v="161"/>
    <x v="2"/>
    <x v="2"/>
    <n v="56806.762499999997"/>
    <n v="99411.83438"/>
    <n v="76907.987099999998"/>
    <n v="134588.9774"/>
    <n v="97742.197799999994"/>
    <n v="171048.8462"/>
    <n v="127656.8208"/>
    <n v="223399.43640000001"/>
    <n v="158486.82750000001"/>
    <n v="277351.94809999998"/>
    <n v="178381.3995"/>
    <n v="312167.44910000003"/>
    <n v="197994.12839999999"/>
    <n v="346489.72470000002"/>
  </r>
  <r>
    <x v="4"/>
    <x v="4"/>
    <x v="25"/>
    <s v="IN"/>
    <x v="161"/>
    <x v="3"/>
    <x v="3"/>
    <n v="62706.555249999998"/>
    <n v="100330.4884"/>
    <n v="87789.177349999998"/>
    <n v="140462.6838"/>
    <n v="112871.79949999999"/>
    <n v="180594.87909999999"/>
    <n v="150495.73259999999"/>
    <n v="240793.1722"/>
    <n v="188119.66579999999"/>
    <n v="300991.46519999998"/>
    <n v="213202.2879"/>
    <n v="341123.6606"/>
    <n v="238284.91"/>
    <n v="381255.85590000002"/>
  </r>
  <r>
    <x v="4"/>
    <x v="4"/>
    <x v="25"/>
    <s v="IN"/>
    <x v="162"/>
    <x v="0"/>
    <x v="0"/>
    <n v="80248.385500000004"/>
    <n v="140434.6746"/>
    <n v="103999.8803"/>
    <n v="181999.7904"/>
    <n v="118208.9345"/>
    <n v="206865.63529999999"/>
    <n v="140029.1832"/>
    <n v="245051.07060000001"/>
    <n v="164611.644"/>
    <n v="288070.37699999998"/>
    <n v="180327.94630000001"/>
    <n v="315573.90590000001"/>
    <n v="194976.48480000001"/>
    <n v="341208.84830000001"/>
  </r>
  <r>
    <x v="4"/>
    <x v="4"/>
    <x v="25"/>
    <s v="IN"/>
    <x v="162"/>
    <x v="1"/>
    <x v="1"/>
    <n v="65324.079250000003"/>
    <n v="114317.1387"/>
    <n v="86007.810700000002"/>
    <n v="150513.66870000001"/>
    <n v="103420.12549999999"/>
    <n v="180985.21950000001"/>
    <n v="125190.0885"/>
    <n v="219082.65489999999"/>
    <n v="149137.6783"/>
    <n v="260990.93700000001"/>
    <n v="164387.7182"/>
    <n v="287678.50679999997"/>
    <n v="178803.5969"/>
    <n v="312906.29450000002"/>
  </r>
  <r>
    <x v="4"/>
    <x v="4"/>
    <x v="25"/>
    <s v="IN"/>
    <x v="162"/>
    <x v="2"/>
    <x v="2"/>
    <n v="56806.762499999997"/>
    <n v="99411.83438"/>
    <n v="76907.987099999998"/>
    <n v="134588.9774"/>
    <n v="97742.197799999994"/>
    <n v="171048.8462"/>
    <n v="127656.8208"/>
    <n v="223399.43640000001"/>
    <n v="158486.82750000001"/>
    <n v="277351.94809999998"/>
    <n v="178381.3995"/>
    <n v="312167.44910000003"/>
    <n v="197994.12839999999"/>
    <n v="346489.72470000002"/>
  </r>
  <r>
    <x v="4"/>
    <x v="4"/>
    <x v="25"/>
    <s v="IN"/>
    <x v="162"/>
    <x v="3"/>
    <x v="3"/>
    <n v="62706.555249999998"/>
    <n v="100330.4884"/>
    <n v="87789.177349999998"/>
    <n v="140462.6838"/>
    <n v="112871.79949999999"/>
    <n v="180594.87909999999"/>
    <n v="150495.73259999999"/>
    <n v="240793.1722"/>
    <n v="188119.66579999999"/>
    <n v="300991.46519999998"/>
    <n v="213202.2879"/>
    <n v="341123.6606"/>
    <n v="238284.91"/>
    <n v="381255.85590000002"/>
  </r>
  <r>
    <x v="4"/>
    <x v="4"/>
    <x v="25"/>
    <s v="IN"/>
    <x v="163"/>
    <x v="0"/>
    <x v="0"/>
    <n v="79376.485499999995"/>
    <n v="138908.84959999999"/>
    <n v="102886.6703"/>
    <n v="180051.67290000001"/>
    <n v="116918.5145"/>
    <n v="204607.40030000001"/>
    <n v="138553.78320000001"/>
    <n v="242469.12059999999"/>
    <n v="162892.94399999999"/>
    <n v="285062.652"/>
    <n v="178454.03630000001"/>
    <n v="312294.56339999998"/>
    <n v="192967.0448"/>
    <n v="337692.32829999999"/>
  </r>
  <r>
    <x v="4"/>
    <x v="4"/>
    <x v="25"/>
    <s v="IN"/>
    <x v="163"/>
    <x v="1"/>
    <x v="1"/>
    <n v="64512.096749999997"/>
    <n v="112896.16929999999"/>
    <n v="84971.16145"/>
    <n v="148699.5325"/>
    <n v="102219.683"/>
    <n v="178884.44519999999"/>
    <n v="123818.9535"/>
    <n v="216683.1686"/>
    <n v="147537.7371"/>
    <n v="258191.0399"/>
    <n v="162646.38269999999"/>
    <n v="284631.16970000003"/>
    <n v="176936.3149"/>
    <n v="309638.55099999998"/>
  </r>
  <r>
    <x v="4"/>
    <x v="4"/>
    <x v="25"/>
    <s v="IN"/>
    <x v="163"/>
    <x v="2"/>
    <x v="2"/>
    <n v="56288.125"/>
    <n v="98504.21875"/>
    <n v="76155.414999999994"/>
    <n v="133271.97630000001"/>
    <n v="96763.095000000001"/>
    <n v="169335.41630000001"/>
    <n v="126324.42"/>
    <n v="221067.73499999999"/>
    <n v="156810.375"/>
    <n v="274418.15629999997"/>
    <n v="176468.92499999999"/>
    <n v="308820.6188"/>
    <n v="195842.785"/>
    <n v="342724.8738"/>
  </r>
  <r>
    <x v="4"/>
    <x v="4"/>
    <x v="25"/>
    <s v="IN"/>
    <x v="163"/>
    <x v="3"/>
    <x v="3"/>
    <n v="62323.6"/>
    <n v="99717.759999999995"/>
    <n v="87253.04"/>
    <n v="139604.864"/>
    <n v="112182.48"/>
    <n v="179491.96799999999"/>
    <n v="149576.64000000001"/>
    <n v="239322.62400000001"/>
    <n v="186970.8"/>
    <n v="299153.28000000003"/>
    <n v="211900.24"/>
    <n v="339040.38400000002"/>
    <n v="236829.68"/>
    <n v="378927.48800000001"/>
  </r>
  <r>
    <x v="4"/>
    <x v="4"/>
    <x v="25"/>
    <s v="IN"/>
    <x v="164"/>
    <x v="0"/>
    <x v="0"/>
    <n v="79017.564499999993"/>
    <n v="138280.73790000001"/>
    <n v="102397.8848"/>
    <n v="179196.29829999999"/>
    <n v="116398.38559999999"/>
    <n v="203697.1747"/>
    <n v="137862.55679999999"/>
    <n v="241259.47440000001"/>
    <n v="162058.20600000001"/>
    <n v="283601.86050000001"/>
    <n v="177527.06880000001"/>
    <n v="310672.37030000001"/>
    <n v="191941.22529999999"/>
    <n v="335897.14419999998"/>
  </r>
  <r>
    <x v="4"/>
    <x v="4"/>
    <x v="25"/>
    <s v="IN"/>
    <x v="164"/>
    <x v="1"/>
    <x v="1"/>
    <n v="64364.169500000004"/>
    <n v="112637.2966"/>
    <n v="84730.635680000007"/>
    <n v="148278.61240000001"/>
    <n v="101865.45329999999"/>
    <n v="178264.54329999999"/>
    <n v="123274.46400000001"/>
    <n v="215730.31200000001"/>
    <n v="146841.85860000001"/>
    <n v="256973.2525"/>
    <n v="161848.01509999999"/>
    <n v="283234.02639999997"/>
    <n v="176030.18109999999"/>
    <n v="308052.81699999998"/>
  </r>
  <r>
    <x v="4"/>
    <x v="4"/>
    <x v="25"/>
    <s v="IN"/>
    <x v="164"/>
    <x v="2"/>
    <x v="2"/>
    <n v="56206.587500000001"/>
    <n v="98361.528130000006"/>
    <n v="76094.221699999995"/>
    <n v="133164.88800000001"/>
    <n v="96707.438099999999"/>
    <n v="169238.01670000001"/>
    <n v="126304.0716"/>
    <n v="221032.12530000001"/>
    <n v="156806.8425"/>
    <n v="274411.97440000001"/>
    <n v="176489.91149999999"/>
    <n v="308857.34509999998"/>
    <n v="195893.98430000001"/>
    <n v="342814.47249999997"/>
  </r>
  <r>
    <x v="4"/>
    <x v="4"/>
    <x v="25"/>
    <s v="IN"/>
    <x v="164"/>
    <x v="3"/>
    <x v="3"/>
    <n v="62048.623"/>
    <n v="99277.796799999996"/>
    <n v="86868.072199999995"/>
    <n v="138988.9155"/>
    <n v="111687.5214"/>
    <n v="178700.03419999999"/>
    <n v="148916.69519999999"/>
    <n v="238266.71230000001"/>
    <n v="186145.86900000001"/>
    <n v="297833.39039999997"/>
    <n v="210965.31820000001"/>
    <n v="337544.50910000002"/>
    <n v="235784.76740000001"/>
    <n v="377255.62780000002"/>
  </r>
  <r>
    <x v="4"/>
    <x v="4"/>
    <x v="26"/>
    <s v="MI"/>
    <x v="165"/>
    <x v="0"/>
    <x v="0"/>
    <n v="88582.2405"/>
    <n v="155018.9209"/>
    <n v="114792.88280000001"/>
    <n v="200887.5448"/>
    <n v="130487.72900000001"/>
    <n v="228353.5257"/>
    <n v="154550.81520000001"/>
    <n v="270463.92660000001"/>
    <n v="181675.584"/>
    <n v="317932.272"/>
    <n v="199017.10879999999"/>
    <n v="348279.94030000002"/>
    <n v="215176.3823"/>
    <n v="376558.66889999999"/>
  </r>
  <r>
    <x v="4"/>
    <x v="4"/>
    <x v="26"/>
    <s v="MI"/>
    <x v="165"/>
    <x v="1"/>
    <x v="1"/>
    <n v="72153.58425"/>
    <n v="126268.7724"/>
    <n v="94985.308950000006"/>
    <n v="166224.29070000001"/>
    <n v="114194.5925"/>
    <n v="199840.5368"/>
    <n v="138196.0485"/>
    <n v="241843.08489999999"/>
    <n v="164616.63020000001"/>
    <n v="288079.10279999999"/>
    <n v="181439.5724"/>
    <n v="317519.25170000002"/>
    <n v="197338.8806"/>
    <n v="345343.04109999997"/>
  </r>
  <r>
    <x v="4"/>
    <x v="4"/>
    <x v="26"/>
    <s v="MI"/>
    <x v="165"/>
    <x v="2"/>
    <x v="2"/>
    <n v="63035.75"/>
    <n v="110312.5625"/>
    <n v="85337.293999999994"/>
    <n v="149340.26449999999"/>
    <n v="108453.26700000001"/>
    <n v="189793.21729999999"/>
    <n v="141642.01199999999"/>
    <n v="247873.52100000001"/>
    <n v="175847.85"/>
    <n v="307733.73749999999"/>
    <n v="197919.78"/>
    <n v="346359.61499999999"/>
    <n v="219678.55100000001"/>
    <n v="384437.46429999999"/>
  </r>
  <r>
    <x v="4"/>
    <x v="4"/>
    <x v="26"/>
    <s v="MI"/>
    <x v="165"/>
    <x v="3"/>
    <x v="3"/>
    <n v="69596.847500000003"/>
    <n v="111354.95600000001"/>
    <n v="97435.586500000005"/>
    <n v="155896.93840000001"/>
    <n v="125274.32550000001"/>
    <n v="200438.92079999999"/>
    <n v="167032.43400000001"/>
    <n v="267251.89439999999"/>
    <n v="208790.54250000001"/>
    <n v="334064.86800000002"/>
    <n v="236629.28150000001"/>
    <n v="378606.8504"/>
    <n v="264468.02049999998"/>
    <n v="423148.83279999997"/>
  </r>
  <r>
    <x v="4"/>
    <x v="4"/>
    <x v="26"/>
    <s v="MI"/>
    <x v="166"/>
    <x v="0"/>
    <x v="0"/>
    <n v="82710.027499999997"/>
    <n v="144742.54810000001"/>
    <n v="107203.8713"/>
    <n v="187606.77470000001"/>
    <n v="121830.03230000001"/>
    <n v="213202.5564"/>
    <n v="144362.43599999999"/>
    <n v="252634.26300000001"/>
    <n v="169718.52"/>
    <n v="297007.40999999997"/>
    <n v="185929.70129999999"/>
    <n v="325376.97720000002"/>
    <n v="201047.00380000001"/>
    <n v="351832.25660000002"/>
  </r>
  <r>
    <x v="4"/>
    <x v="4"/>
    <x v="26"/>
    <s v="MI"/>
    <x v="166"/>
    <x v="1"/>
    <x v="1"/>
    <n v="67243.898749999993"/>
    <n v="117676.82279999999"/>
    <n v="88562.160749999995"/>
    <n v="154983.7813"/>
    <n v="106529.46980000001"/>
    <n v="186426.57209999999"/>
    <n v="129021.33749999999"/>
    <n v="225787.3406"/>
    <n v="153729.31779999999"/>
    <n v="269026.30619999999"/>
    <n v="169467.1244"/>
    <n v="296567.46769999998"/>
    <n v="184350.4284"/>
    <n v="322613.24969999999"/>
  </r>
  <r>
    <x v="4"/>
    <x v="4"/>
    <x v="26"/>
    <s v="MI"/>
    <x v="166"/>
    <x v="2"/>
    <x v="2"/>
    <n v="58688.824999999997"/>
    <n v="102705.44379999999"/>
    <n v="79410.476599999995"/>
    <n v="138968.33410000001"/>
    <n v="100902.1338"/>
    <n v="176578.73420000001"/>
    <n v="131735.41680000001"/>
    <n v="230536.97940000001"/>
    <n v="163530.315"/>
    <n v="286178.05129999999"/>
    <n v="184034.87700000001"/>
    <n v="322061.03480000002"/>
    <n v="204243.36139999999"/>
    <n v="357425.88250000001"/>
  </r>
  <r>
    <x v="4"/>
    <x v="4"/>
    <x v="26"/>
    <s v="MI"/>
    <x v="166"/>
    <x v="3"/>
    <x v="3"/>
    <n v="64955.328999999998"/>
    <n v="103928.5264"/>
    <n v="90937.460600000006"/>
    <n v="145499.93700000001"/>
    <n v="116919.5922"/>
    <n v="187071.3475"/>
    <n v="155892.78959999999"/>
    <n v="249428.46340000001"/>
    <n v="194865.98699999999"/>
    <n v="311785.57919999998"/>
    <n v="220848.11859999999"/>
    <n v="353356.98979999998"/>
    <n v="246830.25020000001"/>
    <n v="394928.40029999998"/>
  </r>
  <r>
    <x v="4"/>
    <x v="4"/>
    <x v="26"/>
    <s v="MI"/>
    <x v="167"/>
    <x v="0"/>
    <x v="0"/>
    <n v="82671.513000000006"/>
    <n v="144675.14780000001"/>
    <n v="107169.9615"/>
    <n v="187547.4326"/>
    <n v="121767.4917"/>
    <n v="213093.11050000001"/>
    <n v="144339.1992"/>
    <n v="252593.5986"/>
    <n v="169706.21400000001"/>
    <n v="296985.87449999998"/>
    <n v="185924.70749999999"/>
    <n v="325368.23810000002"/>
    <n v="201057.55350000001"/>
    <n v="351850.71860000002"/>
  </r>
  <r>
    <x v="4"/>
    <x v="4"/>
    <x v="26"/>
    <s v="MI"/>
    <x v="167"/>
    <x v="1"/>
    <x v="1"/>
    <n v="67114.866750000001"/>
    <n v="117451.0168"/>
    <n v="88423.261329999994"/>
    <n v="154740.70730000001"/>
    <n v="106406.474"/>
    <n v="186211.32939999999"/>
    <n v="128950.7985"/>
    <n v="225663.89739999999"/>
    <n v="153677.27179999999"/>
    <n v="268935.22560000001"/>
    <n v="169430.9743"/>
    <n v="296504.20500000002"/>
    <n v="184336.67480000001"/>
    <n v="322589.18079999997"/>
  </r>
  <r>
    <x v="4"/>
    <x v="4"/>
    <x v="26"/>
    <s v="MI"/>
    <x v="167"/>
    <x v="2"/>
    <x v="2"/>
    <n v="58543.125"/>
    <n v="102450.4688"/>
    <n v="79180.017000000007"/>
    <n v="138565.02979999999"/>
    <n v="100594.31849999999"/>
    <n v="176040.05739999999"/>
    <n v="131298.06599999999"/>
    <n v="229771.61550000001"/>
    <n v="162972.67499999999"/>
    <n v="285202.1813"/>
    <n v="183390.39"/>
    <n v="320933.1825"/>
    <n v="203509.18049999999"/>
    <n v="356141.06589999999"/>
  </r>
  <r>
    <x v="4"/>
    <x v="4"/>
    <x v="26"/>
    <s v="MI"/>
    <x v="167"/>
    <x v="3"/>
    <x v="3"/>
    <n v="64919.33625"/>
    <n v="103870.93799999999"/>
    <n v="90887.070749999999"/>
    <n v="145419.3132"/>
    <n v="116854.80530000001"/>
    <n v="186967.68840000001"/>
    <n v="155806.40700000001"/>
    <n v="249290.2512"/>
    <n v="194758.00880000001"/>
    <n v="311612.81400000001"/>
    <n v="220725.7433"/>
    <n v="353161.18920000002"/>
    <n v="246693.47779999999"/>
    <n v="394709.56439999997"/>
  </r>
  <r>
    <x v="4"/>
    <x v="4"/>
    <x v="26"/>
    <s v="MI"/>
    <x v="168"/>
    <x v="0"/>
    <x v="0"/>
    <n v="91915.782500000001"/>
    <n v="160852.6194"/>
    <n v="119110.08379999999"/>
    <n v="208442.64660000001"/>
    <n v="135399.24679999999"/>
    <n v="236948.68179999999"/>
    <n v="160359.46799999999"/>
    <n v="280629.06900000002"/>
    <n v="188501.16"/>
    <n v="329877.03000000003"/>
    <n v="206492.7738"/>
    <n v="361362.3541"/>
    <n v="223256.3413"/>
    <n v="390698.59720000002"/>
  </r>
  <r>
    <x v="4"/>
    <x v="4"/>
    <x v="26"/>
    <s v="MI"/>
    <x v="168"/>
    <x v="1"/>
    <x v="1"/>
    <n v="74885.386249999996"/>
    <n v="131049.4259"/>
    <n v="98576.308250000002"/>
    <n v="172508.53940000001"/>
    <n v="118504.3793"/>
    <n v="207382.6637"/>
    <n v="143398.4325"/>
    <n v="250947.25690000001"/>
    <n v="170808.21090000001"/>
    <n v="298914.36910000001"/>
    <n v="188260.31409999999"/>
    <n v="329455.54969999997"/>
    <n v="204752.99410000001"/>
    <n v="358317.73969999998"/>
  </r>
  <r>
    <x v="4"/>
    <x v="4"/>
    <x v="26"/>
    <s v="MI"/>
    <x v="168"/>
    <x v="2"/>
    <x v="2"/>
    <n v="64981.974999999999"/>
    <n v="113718.45630000001"/>
    <n v="88009.049799999993"/>
    <n v="154015.83720000001"/>
    <n v="111865.36139999999"/>
    <n v="195764.38250000001"/>
    <n v="146137.61040000001"/>
    <n v="255740.81820000001"/>
    <n v="181445.44500000001"/>
    <n v="317529.52879999997"/>
    <n v="204238.731"/>
    <n v="357417.77929999999"/>
    <n v="226713.1642"/>
    <n v="396748.03739999997"/>
  </r>
  <r>
    <x v="4"/>
    <x v="4"/>
    <x v="26"/>
    <s v="MI"/>
    <x v="168"/>
    <x v="3"/>
    <x v="3"/>
    <n v="71606.637000000002"/>
    <n v="114570.6192"/>
    <n v="100249.29180000001"/>
    <n v="160398.86689999999"/>
    <n v="128891.9466"/>
    <n v="206227.1146"/>
    <n v="171855.92879999999"/>
    <n v="274969.48609999998"/>
    <n v="214819.91099999999"/>
    <n v="343711.85759999999"/>
    <n v="243462.56580000001"/>
    <n v="389540.1053"/>
    <n v="272105.2206"/>
    <n v="435368.353"/>
  </r>
  <r>
    <x v="4"/>
    <x v="4"/>
    <x v="26"/>
    <s v="MI"/>
    <x v="169"/>
    <x v="0"/>
    <x v="0"/>
    <n v="84415.312999999995"/>
    <n v="147726.7978"/>
    <n v="109396.3815"/>
    <n v="191443.66759999999"/>
    <n v="124348.3317"/>
    <n v="217609.58050000001"/>
    <n v="147289.99919999999"/>
    <n v="257757.49859999999"/>
    <n v="173143.614"/>
    <n v="303001.32449999999"/>
    <n v="189672.5275"/>
    <n v="331926.92310000001"/>
    <n v="205076.43350000001"/>
    <n v="358883.7586"/>
  </r>
  <r>
    <x v="4"/>
    <x v="4"/>
    <x v="26"/>
    <s v="MI"/>
    <x v="169"/>
    <x v="1"/>
    <x v="1"/>
    <n v="68738.831749999998"/>
    <n v="120292.9556"/>
    <n v="90496.559829999998"/>
    <n v="158368.9797"/>
    <n v="108807.359"/>
    <n v="190412.87820000001"/>
    <n v="131693.06849999999"/>
    <n v="230462.86989999999"/>
    <n v="156877.15429999999"/>
    <n v="274535.01990000001"/>
    <n v="172913.6453"/>
    <n v="302598.87929999997"/>
    <n v="188071.23879999999"/>
    <n v="329124.6678"/>
  </r>
  <r>
    <x v="4"/>
    <x v="4"/>
    <x v="26"/>
    <s v="MI"/>
    <x v="169"/>
    <x v="2"/>
    <x v="2"/>
    <n v="61171.0625"/>
    <n v="107049.3594"/>
    <n v="82726.731499999994"/>
    <n v="144771.7801"/>
    <n v="105096.82950000001"/>
    <n v="183919.4516"/>
    <n v="137166.76199999999"/>
    <n v="240041.83350000001"/>
    <n v="170253.78750000001"/>
    <n v="297944.12809999997"/>
    <n v="191579.8425"/>
    <n v="335264.72440000001"/>
    <n v="212592.73850000001"/>
    <n v="372037.29239999998"/>
  </r>
  <r>
    <x v="4"/>
    <x v="4"/>
    <x v="26"/>
    <s v="MI"/>
    <x v="169"/>
    <x v="3"/>
    <x v="3"/>
    <n v="67862.035000000003"/>
    <n v="108579.25599999999"/>
    <n v="95006.849000000002"/>
    <n v="152010.9584"/>
    <n v="122151.663"/>
    <n v="195442.66080000001"/>
    <n v="162868.88399999999"/>
    <n v="260590.2144"/>
    <n v="203586.10500000001"/>
    <n v="325737.76799999998"/>
    <n v="230730.91899999999"/>
    <n v="369169.47039999999"/>
    <n v="257875.73300000001"/>
    <n v="412601.1728"/>
  </r>
  <r>
    <x v="4"/>
    <x v="4"/>
    <x v="26"/>
    <s v="MI"/>
    <x v="170"/>
    <x v="0"/>
    <x v="0"/>
    <n v="75171.0435"/>
    <n v="131549.32610000001"/>
    <n v="97456.259250000003"/>
    <n v="170548.45370000001"/>
    <n v="110716.57670000001"/>
    <n v="193754.0091"/>
    <n v="131269.7304"/>
    <n v="229722.0282"/>
    <n v="154348.66800000001"/>
    <n v="270110.16899999999"/>
    <n v="169104.4613"/>
    <n v="295932.80719999998"/>
    <n v="182877.6458"/>
    <n v="320035.88010000001"/>
  </r>
  <r>
    <x v="4"/>
    <x v="4"/>
    <x v="26"/>
    <s v="MI"/>
    <x v="170"/>
    <x v="1"/>
    <x v="1"/>
    <n v="60968.312250000003"/>
    <n v="106694.54640000001"/>
    <n v="80343.512900000002"/>
    <n v="140601.1476"/>
    <n v="96709.453649999996"/>
    <n v="169241.54389999999"/>
    <n v="117245.4345"/>
    <n v="205179.5104"/>
    <n v="139746.2151"/>
    <n v="244555.87640000001"/>
    <n v="154084.30549999999"/>
    <n v="269647.53460000001"/>
    <n v="167654.91940000001"/>
    <n v="293396.10889999999"/>
  </r>
  <r>
    <x v="4"/>
    <x v="4"/>
    <x v="26"/>
    <s v="MI"/>
    <x v="170"/>
    <x v="2"/>
    <x v="2"/>
    <n v="53141.55"/>
    <n v="92997.712499999994"/>
    <n v="71856.128400000001"/>
    <n v="125748.22470000001"/>
    <n v="91281.481199999995"/>
    <n v="159742.59210000001"/>
    <n v="119123.3232"/>
    <n v="208465.8156"/>
    <n v="147852.81"/>
    <n v="258742.41750000001"/>
    <n v="166366.99799999999"/>
    <n v="291142.24650000001"/>
    <n v="184607.8836"/>
    <n v="323063.79629999999"/>
  </r>
  <r>
    <x v="4"/>
    <x v="4"/>
    <x v="26"/>
    <s v="MI"/>
    <x v="170"/>
    <x v="3"/>
    <x v="3"/>
    <n v="58997.946000000004"/>
    <n v="94396.713600000003"/>
    <n v="82597.124400000001"/>
    <n v="132155.399"/>
    <n v="106196.3028"/>
    <n v="169914.0845"/>
    <n v="141595.0704"/>
    <n v="226552.11259999999"/>
    <n v="176993.83799999999"/>
    <n v="283190.14079999999"/>
    <n v="200593.01639999999"/>
    <n v="320948.82620000001"/>
    <n v="224192.1948"/>
    <n v="358707.51169999997"/>
  </r>
  <r>
    <x v="4"/>
    <x v="4"/>
    <x v="26"/>
    <s v="MI"/>
    <x v="124"/>
    <x v="0"/>
    <x v="0"/>
    <n v="81876.642000000007"/>
    <n v="143284.12349999999"/>
    <n v="106124.571"/>
    <n v="185717.9993"/>
    <n v="120602.1528"/>
    <n v="211053.76740000001"/>
    <n v="142910.27280000001"/>
    <n v="250092.9774"/>
    <n v="168012.12599999999"/>
    <n v="294021.2205"/>
    <n v="184060.785"/>
    <n v="322106.3738"/>
    <n v="199027.014"/>
    <n v="348297.2745"/>
  </r>
  <r>
    <x v="4"/>
    <x v="4"/>
    <x v="26"/>
    <s v="MI"/>
    <x v="124"/>
    <x v="1"/>
    <x v="1"/>
    <n v="66560.948250000001"/>
    <n v="116481.6594"/>
    <n v="87664.410929999998"/>
    <n v="153412.71909999999"/>
    <n v="105452.02310000001"/>
    <n v="184541.04029999999"/>
    <n v="127720.7415"/>
    <n v="223511.29759999999"/>
    <n v="152181.42259999999"/>
    <n v="266317.48959999997"/>
    <n v="167761.93900000001"/>
    <n v="293583.39319999999"/>
    <n v="182496.9"/>
    <n v="319369.57500000001"/>
  </r>
  <r>
    <x v="4"/>
    <x v="4"/>
    <x v="26"/>
    <s v="MI"/>
    <x v="124"/>
    <x v="2"/>
    <x v="2"/>
    <n v="57634.175000000003"/>
    <n v="100859.8063"/>
    <n v="78013.405400000003"/>
    <n v="136523.4595"/>
    <n v="99140.429699999993"/>
    <n v="173495.75200000001"/>
    <n v="129467.2692"/>
    <n v="226567.7211"/>
    <n v="160727.98499999999"/>
    <n v="281273.97379999998"/>
    <n v="180896.38800000001"/>
    <n v="316568.679"/>
    <n v="200777.25409999999"/>
    <n v="351360.19469999999"/>
  </r>
  <r>
    <x v="4"/>
    <x v="4"/>
    <x v="26"/>
    <s v="MI"/>
    <x v="124"/>
    <x v="3"/>
    <x v="3"/>
    <n v="63675.457249999999"/>
    <n v="101880.7316"/>
    <n v="89145.640150000007"/>
    <n v="142633.02420000001"/>
    <n v="114615.82309999999"/>
    <n v="183385.31690000001"/>
    <n v="152821.0974"/>
    <n v="244513.75580000001"/>
    <n v="191026.37179999999"/>
    <n v="305642.1948"/>
    <n v="216496.55470000001"/>
    <n v="346394.48739999998"/>
    <n v="241966.73759999999"/>
    <n v="387146.78009999997"/>
  </r>
  <r>
    <x v="4"/>
    <x v="4"/>
    <x v="26"/>
    <s v="MI"/>
    <x v="171"/>
    <x v="0"/>
    <x v="0"/>
    <n v="82389.620999999999"/>
    <n v="144181.83679999999"/>
    <n v="106748.9955"/>
    <n v="186810.7421"/>
    <n v="121372.4439"/>
    <n v="212401.77679999999"/>
    <n v="143694.44639999999"/>
    <n v="251465.2812"/>
    <n v="168896.08799999999"/>
    <n v="295568.15399999998"/>
    <n v="185007.72750000001"/>
    <n v="323763.52309999999"/>
    <n v="200010.63449999999"/>
    <n v="350018.61040000001"/>
  </r>
  <r>
    <x v="4"/>
    <x v="4"/>
    <x v="26"/>
    <s v="MI"/>
    <x v="171"/>
    <x v="1"/>
    <x v="1"/>
    <n v="67225.003500000006"/>
    <n v="117643.7561"/>
    <n v="88460.534400000004"/>
    <n v="154805.93520000001"/>
    <n v="106298.2359"/>
    <n v="186021.91279999999"/>
    <n v="128547.387"/>
    <n v="224957.92730000001"/>
    <n v="153085.48540000001"/>
    <n v="267899.59940000001"/>
    <n v="168704.9069"/>
    <n v="295233.587"/>
    <n v="183458.04829999999"/>
    <n v="321051.58439999999"/>
  </r>
  <r>
    <x v="4"/>
    <x v="4"/>
    <x v="26"/>
    <s v="MI"/>
    <x v="171"/>
    <x v="2"/>
    <x v="2"/>
    <n v="59661.9375"/>
    <n v="104408.3906"/>
    <n v="80746.354500000001"/>
    <n v="141306.12040000001"/>
    <n v="102608.181"/>
    <n v="179564.3168"/>
    <n v="133983.21599999999"/>
    <n v="234470.628"/>
    <n v="166329.11249999999"/>
    <n v="291075.94689999998"/>
    <n v="187194.35250000001"/>
    <n v="327590.11690000002"/>
    <n v="207760.66800000001"/>
    <n v="363581.16899999999"/>
  </r>
  <r>
    <x v="4"/>
    <x v="4"/>
    <x v="26"/>
    <s v="MI"/>
    <x v="171"/>
    <x v="3"/>
    <x v="3"/>
    <n v="65960.223750000005"/>
    <n v="105536.35799999999"/>
    <n v="92344.313250000007"/>
    <n v="147750.90119999999"/>
    <n v="118728.4028"/>
    <n v="189965.44440000001"/>
    <n v="158304.53700000001"/>
    <n v="253287.2592"/>
    <n v="197880.67129999999"/>
    <n v="316609.07400000002"/>
    <n v="224264.76079999999"/>
    <n v="358823.61719999998"/>
    <n v="250648.85029999999"/>
    <n v="401038.16039999999"/>
  </r>
  <r>
    <x v="4"/>
    <x v="4"/>
    <x v="26"/>
    <s v="MI"/>
    <x v="172"/>
    <x v="0"/>
    <x v="0"/>
    <n v="79415"/>
    <n v="138976.25"/>
    <n v="102920.58"/>
    <n v="180111.01500000001"/>
    <n v="116981.05499999999"/>
    <n v="204716.8463"/>
    <n v="138577.01999999999"/>
    <n v="242509.785"/>
    <n v="162905.25"/>
    <n v="285084.1875"/>
    <n v="178459.03"/>
    <n v="312303.30249999999"/>
    <n v="192956.495"/>
    <n v="337673.86629999999"/>
  </r>
  <r>
    <x v="4"/>
    <x v="4"/>
    <x v="26"/>
    <s v="MI"/>
    <x v="172"/>
    <x v="1"/>
    <x v="1"/>
    <n v="64641.128750000003"/>
    <n v="113121.97530000001"/>
    <n v="85110.060880000005"/>
    <n v="148942.60649999999"/>
    <n v="102342.67879999999"/>
    <n v="179099.68780000001"/>
    <n v="123889.49249999999"/>
    <n v="216806.61189999999"/>
    <n v="147589.7831"/>
    <n v="258282.12049999999"/>
    <n v="162682.53279999999"/>
    <n v="284694.43229999999"/>
    <n v="176950.06849999999"/>
    <n v="309662.61989999999"/>
  </r>
  <r>
    <x v="4"/>
    <x v="4"/>
    <x v="26"/>
    <s v="MI"/>
    <x v="172"/>
    <x v="2"/>
    <x v="2"/>
    <n v="56661.0625"/>
    <n v="99156.859379999994"/>
    <n v="76677.527499999997"/>
    <n v="134185.67310000001"/>
    <n v="97434.382500000007"/>
    <n v="170510.16940000001"/>
    <n v="127219.47"/>
    <n v="222634.07250000001"/>
    <n v="157929.1875"/>
    <n v="276376.07809999998"/>
    <n v="177736.91250000001"/>
    <n v="311039.5969"/>
    <n v="197259.94750000001"/>
    <n v="345204.9081"/>
  </r>
  <r>
    <x v="4"/>
    <x v="4"/>
    <x v="26"/>
    <s v="MI"/>
    <x v="172"/>
    <x v="3"/>
    <x v="3"/>
    <n v="62670.5625"/>
    <n v="100272.9"/>
    <n v="87738.787500000006"/>
    <n v="140382.06"/>
    <n v="112807.0125"/>
    <n v="180491.22"/>
    <n v="150409.35"/>
    <n v="240654.96"/>
    <n v="188011.6875"/>
    <n v="300818.7"/>
    <n v="213079.91250000001"/>
    <n v="340927.86"/>
    <n v="238148.13750000001"/>
    <n v="381037.02"/>
  </r>
  <r>
    <x v="4"/>
    <x v="4"/>
    <x v="26"/>
    <s v="MI"/>
    <x v="173"/>
    <x v="0"/>
    <x v="0"/>
    <n v="81120.285499999998"/>
    <n v="141960.49960000001"/>
    <n v="105113.0903"/>
    <n v="183947.90789999999"/>
    <n v="119499.3545"/>
    <n v="209123.87030000001"/>
    <n v="141504.58319999999"/>
    <n v="247633.02059999999"/>
    <n v="166330.34400000001"/>
    <n v="291078.10200000001"/>
    <n v="182201.85630000001"/>
    <n v="318853.24839999998"/>
    <n v="196985.92480000001"/>
    <n v="344725.36829999997"/>
  </r>
  <r>
    <x v="4"/>
    <x v="4"/>
    <x v="26"/>
    <s v="MI"/>
    <x v="173"/>
    <x v="1"/>
    <x v="1"/>
    <n v="66136.061749999993"/>
    <n v="115738.1081"/>
    <n v="87044.459950000004"/>
    <n v="152327.80489999999"/>
    <n v="104620.568"/>
    <n v="183085.9939"/>
    <n v="126561.22349999999"/>
    <n v="221482.14110000001"/>
    <n v="150737.61960000001"/>
    <n v="263790.83419999998"/>
    <n v="166129.05369999999"/>
    <n v="290725.84389999998"/>
    <n v="180670.87890000001"/>
    <n v="316174.038"/>
  </r>
  <r>
    <x v="4"/>
    <x v="4"/>
    <x v="26"/>
    <s v="MI"/>
    <x v="173"/>
    <x v="2"/>
    <x v="2"/>
    <n v="58234.35"/>
    <n v="101910.1125"/>
    <n v="78827.170800000007"/>
    <n v="137947.54889999999"/>
    <n v="100175.1894"/>
    <n v="175306.5815"/>
    <n v="130820.0184"/>
    <n v="228935.03219999999"/>
    <n v="162407.97"/>
    <n v="284213.94750000001"/>
    <n v="182787.87599999999"/>
    <n v="319878.783"/>
    <n v="202877.3982"/>
    <n v="355035.44689999998"/>
  </r>
  <r>
    <x v="4"/>
    <x v="4"/>
    <x v="26"/>
    <s v="MI"/>
    <x v="173"/>
    <x v="3"/>
    <x v="3"/>
    <n v="64333.389499999997"/>
    <n v="102933.4232"/>
    <n v="90066.745299999995"/>
    <n v="144106.79250000001"/>
    <n v="115800.1011"/>
    <n v="185280.1618"/>
    <n v="154400.1348"/>
    <n v="247040.2157"/>
    <n v="193000.1685"/>
    <n v="308800.2696"/>
    <n v="218733.52429999999"/>
    <n v="349973.63890000002"/>
    <n v="244466.88010000001"/>
    <n v="391147.00819999998"/>
  </r>
  <r>
    <x v="4"/>
    <x v="4"/>
    <x v="26"/>
    <s v="MI"/>
    <x v="174"/>
    <x v="0"/>
    <x v="0"/>
    <n v="77389.308000000005"/>
    <n v="135431.28899999999"/>
    <n v="100273.194"/>
    <n v="175478.0895"/>
    <n v="114005.1672"/>
    <n v="199509.04259999999"/>
    <n v="134981.46720000001"/>
    <n v="236217.56760000001"/>
    <n v="158657.72399999999"/>
    <n v="277651.01699999999"/>
    <n v="173794.23"/>
    <n v="304139.90250000003"/>
    <n v="187890.696"/>
    <n v="328808.71799999999"/>
  </r>
  <r>
    <x v="4"/>
    <x v="4"/>
    <x v="26"/>
    <s v="MI"/>
    <x v="174"/>
    <x v="1"/>
    <x v="1"/>
    <n v="63127.300499999998"/>
    <n v="110472.77589999999"/>
    <n v="83074.035449999996"/>
    <n v="145379.56200000001"/>
    <n v="99833.555699999997"/>
    <n v="174708.7225"/>
    <n v="120743.811"/>
    <n v="211301.66930000001"/>
    <n v="143798.11429999999"/>
    <n v="251646.69990000001"/>
    <n v="158473.79430000001"/>
    <n v="277329.14"/>
    <n v="172336.878"/>
    <n v="301589.53649999999"/>
  </r>
  <r>
    <x v="4"/>
    <x v="4"/>
    <x v="26"/>
    <s v="MI"/>
    <x v="174"/>
    <x v="2"/>
    <x v="2"/>
    <n v="54924.7"/>
    <n v="96118.225000000006"/>
    <n v="74405.497600000002"/>
    <n v="130209.6208"/>
    <n v="94582.261799999993"/>
    <n v="165518.95819999999"/>
    <n v="123578.2248"/>
    <n v="216261.8934"/>
    <n v="153443.34"/>
    <n v="268525.84499999997"/>
    <n v="172727.92199999999"/>
    <n v="302273.86349999998"/>
    <n v="191744.89540000001"/>
    <n v="335553.56699999998"/>
  </r>
  <r>
    <x v="4"/>
    <x v="4"/>
    <x v="26"/>
    <s v="MI"/>
    <x v="174"/>
    <x v="3"/>
    <x v="3"/>
    <n v="60457.781499999997"/>
    <n v="96732.450400000002"/>
    <n v="84640.894100000005"/>
    <n v="135425.43059999999"/>
    <n v="108824.0067"/>
    <n v="174118.41070000001"/>
    <n v="145098.67559999999"/>
    <n v="232157.88099999999"/>
    <n v="181373.34450000001"/>
    <n v="290197.35119999998"/>
    <n v="205556.4571"/>
    <n v="328890.33140000002"/>
    <n v="229739.56969999999"/>
    <n v="367583.31150000001"/>
  </r>
  <r>
    <x v="4"/>
    <x v="4"/>
    <x v="26"/>
    <s v="MI"/>
    <x v="175"/>
    <x v="0"/>
    <x v="0"/>
    <n v="81120.285499999998"/>
    <n v="141960.49960000001"/>
    <n v="105113.0903"/>
    <n v="183947.90789999999"/>
    <n v="119499.3545"/>
    <n v="209123.87030000001"/>
    <n v="141504.58319999999"/>
    <n v="247633.02059999999"/>
    <n v="166330.34400000001"/>
    <n v="291078.10200000001"/>
    <n v="182201.85630000001"/>
    <n v="318853.24839999998"/>
    <n v="196985.92480000001"/>
    <n v="344725.36829999997"/>
  </r>
  <r>
    <x v="4"/>
    <x v="4"/>
    <x v="26"/>
    <s v="MI"/>
    <x v="175"/>
    <x v="1"/>
    <x v="1"/>
    <n v="66136.061749999993"/>
    <n v="115738.1081"/>
    <n v="87044.459950000004"/>
    <n v="152327.80489999999"/>
    <n v="104620.568"/>
    <n v="183085.9939"/>
    <n v="126561.22349999999"/>
    <n v="221482.14110000001"/>
    <n v="150737.61960000001"/>
    <n v="263790.83419999998"/>
    <n v="166129.05369999999"/>
    <n v="290725.84389999998"/>
    <n v="180670.87890000001"/>
    <n v="316174.038"/>
  </r>
  <r>
    <x v="4"/>
    <x v="4"/>
    <x v="26"/>
    <s v="MI"/>
    <x v="175"/>
    <x v="2"/>
    <x v="2"/>
    <n v="58234.35"/>
    <n v="101910.1125"/>
    <n v="78827.170800000007"/>
    <n v="137947.54889999999"/>
    <n v="100175.1894"/>
    <n v="175306.5815"/>
    <n v="130820.0184"/>
    <n v="228935.03219999999"/>
    <n v="162407.97"/>
    <n v="284213.94750000001"/>
    <n v="182787.87599999999"/>
    <n v="319878.783"/>
    <n v="202877.3982"/>
    <n v="355035.44689999998"/>
  </r>
  <r>
    <x v="4"/>
    <x v="4"/>
    <x v="26"/>
    <s v="MI"/>
    <x v="175"/>
    <x v="3"/>
    <x v="3"/>
    <n v="64333.389499999997"/>
    <n v="102933.4232"/>
    <n v="90066.745299999995"/>
    <n v="144106.79250000001"/>
    <n v="115800.1011"/>
    <n v="185280.1618"/>
    <n v="154400.1348"/>
    <n v="247040.2157"/>
    <n v="193000.1685"/>
    <n v="308800.2696"/>
    <n v="218733.52429999999"/>
    <n v="349973.63890000002"/>
    <n v="244466.88010000001"/>
    <n v="391147.00819999998"/>
  </r>
  <r>
    <x v="4"/>
    <x v="4"/>
    <x v="26"/>
    <s v="MI"/>
    <x v="176"/>
    <x v="0"/>
    <x v="0"/>
    <n v="74773.607999999993"/>
    <n v="130853.814"/>
    <n v="96933.563999999998"/>
    <n v="169633.73699999999"/>
    <n v="110133.9072"/>
    <n v="192734.3376"/>
    <n v="130555.2672"/>
    <n v="228471.7176"/>
    <n v="153501.62400000001"/>
    <n v="268627.842"/>
    <n v="168172.5"/>
    <n v="294301.875"/>
    <n v="181862.37599999999"/>
    <n v="318259.158"/>
  </r>
  <r>
    <x v="4"/>
    <x v="4"/>
    <x v="26"/>
    <s v="MI"/>
    <x v="176"/>
    <x v="1"/>
    <x v="1"/>
    <n v="60691.353000000003"/>
    <n v="106209.86780000001"/>
    <n v="79964.087700000004"/>
    <n v="139937.15349999999"/>
    <n v="96232.228199999998"/>
    <n v="168406.39939999999"/>
    <n v="116630.406"/>
    <n v="204103.21049999999"/>
    <n v="138998.2905"/>
    <n v="243247.00839999999"/>
    <n v="153249.78779999999"/>
    <n v="268187.1287"/>
    <n v="166735.03200000001"/>
    <n v="291786.30599999998"/>
  </r>
  <r>
    <x v="4"/>
    <x v="4"/>
    <x v="26"/>
    <s v="MI"/>
    <x v="176"/>
    <x v="2"/>
    <x v="2"/>
    <n v="53596.025000000001"/>
    <n v="93793.043749999997"/>
    <n v="72439.434200000003"/>
    <n v="126769.0099"/>
    <n v="92008.425600000002"/>
    <n v="161014.74479999999"/>
    <n v="120038.7216"/>
    <n v="210067.7628"/>
    <n v="148975.155"/>
    <n v="260706.52129999999"/>
    <n v="167613.99900000001"/>
    <n v="293324.49829999998"/>
    <n v="185973.8468"/>
    <n v="325454.23190000001"/>
  </r>
  <r>
    <x v="4"/>
    <x v="4"/>
    <x v="26"/>
    <s v="MI"/>
    <x v="176"/>
    <x v="3"/>
    <x v="3"/>
    <n v="59619.885499999997"/>
    <n v="95391.816800000001"/>
    <n v="83467.839699999997"/>
    <n v="133548.5435"/>
    <n v="107315.7939"/>
    <n v="171705.2702"/>
    <n v="143087.72519999999"/>
    <n v="228940.3603"/>
    <n v="178859.65650000001"/>
    <n v="286175.45039999997"/>
    <n v="202707.61069999999"/>
    <n v="324332.17709999997"/>
    <n v="226555.5649"/>
    <n v="362488.90379999997"/>
  </r>
  <r>
    <x v="4"/>
    <x v="4"/>
    <x v="26"/>
    <s v="MI"/>
    <x v="177"/>
    <x v="0"/>
    <x v="0"/>
    <n v="88543.725999999995"/>
    <n v="154951.52050000001"/>
    <n v="114758.973"/>
    <n v="200828.2028"/>
    <n v="130425.1884"/>
    <n v="228244.0797"/>
    <n v="154527.5784"/>
    <n v="270423.2622"/>
    <n v="181663.27799999999"/>
    <n v="317910.7365"/>
    <n v="199012.11499999999"/>
    <n v="348271.20130000002"/>
    <n v="215186.932"/>
    <n v="376577.13099999999"/>
  </r>
  <r>
    <x v="4"/>
    <x v="4"/>
    <x v="26"/>
    <s v="MI"/>
    <x v="177"/>
    <x v="1"/>
    <x v="1"/>
    <n v="72024.552249999993"/>
    <n v="126042.9664"/>
    <n v="94846.409530000004"/>
    <n v="165981.21669999999"/>
    <n v="114071.59669999999"/>
    <n v="199625.2941"/>
    <n v="138125.50949999999"/>
    <n v="241719.6416"/>
    <n v="164564.58410000001"/>
    <n v="287988.02220000001"/>
    <n v="181403.42240000001"/>
    <n v="317455.98910000001"/>
    <n v="197325.12700000001"/>
    <n v="345318.97230000002"/>
  </r>
  <r>
    <x v="4"/>
    <x v="4"/>
    <x v="26"/>
    <s v="MI"/>
    <x v="177"/>
    <x v="2"/>
    <x v="2"/>
    <n v="62662.8125"/>
    <n v="109659.9219"/>
    <n v="84815.181500000006"/>
    <n v="148426.56760000001"/>
    <n v="107781.9795"/>
    <n v="188618.46410000001"/>
    <n v="140746.962"/>
    <n v="246307.18350000001"/>
    <n v="174729.03750000001"/>
    <n v="305775.81559999997"/>
    <n v="196651.79250000001"/>
    <n v="344140.63689999998"/>
    <n v="218261.3885"/>
    <n v="381957.42989999999"/>
  </r>
  <r>
    <x v="4"/>
    <x v="4"/>
    <x v="26"/>
    <s v="MI"/>
    <x v="177"/>
    <x v="3"/>
    <x v="3"/>
    <n v="69249.884999999995"/>
    <n v="110799.81600000001"/>
    <n v="96949.839000000007"/>
    <n v="155119.74239999999"/>
    <n v="124649.79300000001"/>
    <n v="199439.66880000001"/>
    <n v="166199.72399999999"/>
    <n v="265919.55839999998"/>
    <n v="207749.655"/>
    <n v="332399.44799999997"/>
    <n v="235449.609"/>
    <n v="376719.37439999997"/>
    <n v="263149.56300000002"/>
    <n v="421039.30080000003"/>
  </r>
  <r>
    <x v="4"/>
    <x v="4"/>
    <x v="27"/>
    <s v="MN"/>
    <x v="178"/>
    <x v="0"/>
    <x v="0"/>
    <n v="90877.534"/>
    <n v="159035.6845"/>
    <n v="117677.637"/>
    <n v="205935.86480000001"/>
    <n v="133901.40059999999"/>
    <n v="234327.45110000001"/>
    <n v="158309.02559999999"/>
    <n v="277040.79479999997"/>
    <n v="186009.25200000001"/>
    <n v="325516.19099999999"/>
    <n v="203716.86499999999"/>
    <n v="356504.51380000002"/>
    <n v="220168.33300000001"/>
    <n v="385294.58279999997"/>
  </r>
  <r>
    <x v="4"/>
    <x v="4"/>
    <x v="27"/>
    <s v="MN"/>
    <x v="178"/>
    <x v="1"/>
    <x v="1"/>
    <n v="74570.636499999993"/>
    <n v="130498.6139"/>
    <n v="97993.630350000007"/>
    <n v="171488.85310000001"/>
    <n v="117564.68610000001"/>
    <n v="205738.20069999999"/>
    <n v="141835.503"/>
    <n v="248212.13029999999"/>
    <n v="168772.62150000001"/>
    <n v="295352.08760000003"/>
    <n v="185901.36139999999"/>
    <n v="325327.38250000001"/>
    <n v="202048.34650000001"/>
    <n v="353584.60639999999"/>
  </r>
  <r>
    <x v="4"/>
    <x v="4"/>
    <x v="27"/>
    <s v="MN"/>
    <x v="178"/>
    <x v="2"/>
    <x v="2"/>
    <n v="66246.487500000003"/>
    <n v="115931.35309999999"/>
    <n v="89805.846900000004"/>
    <n v="157160.23209999999"/>
    <n v="114187.0392"/>
    <n v="199827.3186"/>
    <n v="149260.11120000001"/>
    <n v="261205.19459999999"/>
    <n v="185359.52249999999"/>
    <n v="324379.16440000001"/>
    <n v="208687.18049999999"/>
    <n v="365202.56589999999"/>
    <n v="231698.83259999999"/>
    <n v="405472.9571"/>
  </r>
  <r>
    <x v="4"/>
    <x v="4"/>
    <x v="27"/>
    <s v="MN"/>
    <x v="178"/>
    <x v="3"/>
    <x v="3"/>
    <n v="72683.517250000004"/>
    <n v="116293.62760000001"/>
    <n v="101756.92419999999"/>
    <n v="162811.07860000001"/>
    <n v="130830.3311"/>
    <n v="209328.52970000001"/>
    <n v="174440.44140000001"/>
    <n v="279104.70620000002"/>
    <n v="218050.55179999999"/>
    <n v="348880.88280000002"/>
    <n v="247123.95869999999"/>
    <n v="395398.33380000002"/>
    <n v="276197.36560000002"/>
    <n v="441915.78490000003"/>
  </r>
  <r>
    <x v="4"/>
    <x v="4"/>
    <x v="27"/>
    <s v="MN"/>
    <x v="179"/>
    <x v="0"/>
    <x v="0"/>
    <n v="86197.627500000002"/>
    <n v="150845.8481"/>
    <n v="111656.7113"/>
    <n v="195399.24470000001"/>
    <n v="126991.7123"/>
    <n v="222235.4964"/>
    <n v="150264.03599999999"/>
    <n v="262962.06300000002"/>
    <n v="176593.32"/>
    <n v="309038.31"/>
    <n v="193425.3413"/>
    <n v="338494.34720000002"/>
    <n v="209084.76379999999"/>
    <n v="365898.33659999998"/>
  </r>
  <r>
    <x v="4"/>
    <x v="4"/>
    <x v="27"/>
    <s v="MN"/>
    <x v="179"/>
    <x v="1"/>
    <x v="1"/>
    <n v="70491.828750000001"/>
    <n v="123360.7003"/>
    <n v="92708.757750000004"/>
    <n v="162240.32610000001"/>
    <n v="111331.2398"/>
    <n v="194829.66959999999"/>
    <n v="134505.8775"/>
    <n v="235385.2856"/>
    <n v="160129.0828"/>
    <n v="280225.89490000001"/>
    <n v="176432.4664"/>
    <n v="308756.8162"/>
    <n v="191819.5564"/>
    <n v="335684.22369999997"/>
  </r>
  <r>
    <x v="4"/>
    <x v="4"/>
    <x v="27"/>
    <s v="MN"/>
    <x v="179"/>
    <x v="2"/>
    <x v="2"/>
    <n v="62581.275000000001"/>
    <n v="109517.2313"/>
    <n v="84753.988200000007"/>
    <n v="148319.47940000001"/>
    <n v="107726.3226"/>
    <n v="188521.06460000001"/>
    <n v="140726.61360000001"/>
    <n v="246271.57380000001"/>
    <n v="174725.505"/>
    <n v="305769.63380000001"/>
    <n v="196672.77900000001"/>
    <n v="344177.36330000003"/>
    <n v="218312.58780000001"/>
    <n v="382047.02870000002"/>
  </r>
  <r>
    <x v="4"/>
    <x v="4"/>
    <x v="27"/>
    <s v="MN"/>
    <x v="179"/>
    <x v="3"/>
    <x v="3"/>
    <n v="68974.907999999996"/>
    <n v="110359.85279999999"/>
    <n v="96564.871199999994"/>
    <n v="154503.79389999999"/>
    <n v="124154.83440000001"/>
    <n v="198647.73499999999"/>
    <n v="165539.77919999999"/>
    <n v="264863.64669999998"/>
    <n v="206924.72399999999"/>
    <n v="331079.55839999998"/>
    <n v="234514.68719999999"/>
    <n v="375223.49949999998"/>
    <n v="262104.65040000001"/>
    <n v="419367.44059999997"/>
  </r>
  <r>
    <x v="4"/>
    <x v="4"/>
    <x v="27"/>
    <s v="MN"/>
    <x v="180"/>
    <x v="0"/>
    <x v="0"/>
    <n v="97070.1535"/>
    <n v="169872.76860000001"/>
    <n v="125721.5243"/>
    <n v="220012.66740000001"/>
    <n v="143016.6857"/>
    <n v="250279.19990000001"/>
    <n v="169165.39439999999"/>
    <n v="296039.44020000001"/>
    <n v="198788.74799999999"/>
    <n v="347880.30900000001"/>
    <n v="217726.2463"/>
    <n v="381020.93089999998"/>
    <n v="235334.0808"/>
    <n v="411834.64130000002"/>
  </r>
  <r>
    <x v="4"/>
    <x v="4"/>
    <x v="27"/>
    <s v="MN"/>
    <x v="180"/>
    <x v="1"/>
    <x v="1"/>
    <n v="79499.217250000002"/>
    <n v="139123.63020000001"/>
    <n v="104518.40489999999"/>
    <n v="182907.20860000001"/>
    <n v="125461.04270000001"/>
    <n v="219556.82459999999"/>
    <n v="151484.16450000001"/>
    <n v="265097.2879"/>
    <n v="180303.76629999999"/>
    <n v="315531.59100000001"/>
    <n v="198636.027"/>
    <n v="347613.04719999997"/>
    <n v="215929.1789"/>
    <n v="377876.06300000002"/>
  </r>
  <r>
    <x v="4"/>
    <x v="4"/>
    <x v="27"/>
    <s v="MN"/>
    <x v="180"/>
    <x v="2"/>
    <x v="2"/>
    <n v="70074.774999999994"/>
    <n v="122630.8563"/>
    <n v="94980.092199999999"/>
    <n v="166215.16140000001"/>
    <n v="120759.0696"/>
    <n v="211328.37179999999"/>
    <n v="157834.30559999999"/>
    <n v="276210.03480000002"/>
    <n v="196000.60500000001"/>
    <n v="343001.0588"/>
    <n v="220659.609"/>
    <n v="386154.31579999998"/>
    <n v="244982.67879999999"/>
    <n v="428719.68790000002"/>
  </r>
  <r>
    <x v="4"/>
    <x v="4"/>
    <x v="27"/>
    <s v="MN"/>
    <x v="180"/>
    <x v="3"/>
    <x v="3"/>
    <n v="76942.080499999996"/>
    <n v="123107.3288"/>
    <n v="107718.9127"/>
    <n v="172350.26029999999"/>
    <n v="138495.74489999999"/>
    <n v="221593.1918"/>
    <n v="184660.9932"/>
    <n v="295457.58909999998"/>
    <n v="230826.2415"/>
    <n v="369321.98639999999"/>
    <n v="261603.07370000001"/>
    <n v="418564.9179"/>
    <n v="292379.90590000001"/>
    <n v="467807.84940000001"/>
  </r>
  <r>
    <x v="4"/>
    <x v="4"/>
    <x v="27"/>
    <s v="MN"/>
    <x v="49"/>
    <x v="0"/>
    <x v="0"/>
    <n v="89531.169500000004"/>
    <n v="156679.5466"/>
    <n v="115973.9123"/>
    <n v="202954.34640000001"/>
    <n v="131903.23009999999"/>
    <n v="230830.6526"/>
    <n v="156072.6888"/>
    <n v="273127.20539999998"/>
    <n v="183418.89600000001"/>
    <n v="320983.06800000003"/>
    <n v="200901.00630000001"/>
    <n v="351576.76089999999"/>
    <n v="217164.72279999999"/>
    <n v="380038.2648"/>
  </r>
  <r>
    <x v="4"/>
    <x v="4"/>
    <x v="27"/>
    <s v="MN"/>
    <x v="49"/>
    <x v="1"/>
    <x v="1"/>
    <n v="73223.630749999997"/>
    <n v="128141.3538"/>
    <n v="96299.75705"/>
    <n v="168524.5748"/>
    <n v="115641.0266"/>
    <n v="202371.7965"/>
    <n v="139708.26149999999"/>
    <n v="244489.45759999999"/>
    <n v="166320.6636"/>
    <n v="291061.16119999997"/>
    <n v="183253.20809999999"/>
    <n v="320693.11410000001"/>
    <n v="199233.66990000001"/>
    <n v="348658.92229999998"/>
  </r>
  <r>
    <x v="4"/>
    <x v="4"/>
    <x v="27"/>
    <s v="MN"/>
    <x v="49"/>
    <x v="2"/>
    <x v="2"/>
    <n v="64300.262499999997"/>
    <n v="112525.45940000001"/>
    <n v="87134.091100000005"/>
    <n v="152484.6594"/>
    <n v="110774.9448"/>
    <n v="193856.15340000001"/>
    <n v="144764.5128"/>
    <n v="253337.89739999999"/>
    <n v="179761.92749999999"/>
    <n v="314583.37310000003"/>
    <n v="202368.22949999999"/>
    <n v="354144.40159999998"/>
    <n v="224664.2194"/>
    <n v="393162.38400000002"/>
  </r>
  <r>
    <x v="4"/>
    <x v="4"/>
    <x v="27"/>
    <s v="MN"/>
    <x v="49"/>
    <x v="3"/>
    <x v="3"/>
    <n v="70673.727750000005"/>
    <n v="113077.9644"/>
    <n v="98943.218850000005"/>
    <n v="158309.1502"/>
    <n v="127212.71"/>
    <n v="203540.33590000001"/>
    <n v="169616.9466"/>
    <n v="271387.11459999997"/>
    <n v="212021.1833"/>
    <n v="339233.89319999999"/>
    <n v="240290.67439999999"/>
    <n v="384465.07900000003"/>
    <n v="268560.1655"/>
    <n v="429696.2647"/>
  </r>
  <r>
    <x v="4"/>
    <x v="4"/>
    <x v="27"/>
    <s v="MN"/>
    <x v="181"/>
    <x v="0"/>
    <x v="0"/>
    <n v="91274.969500000007"/>
    <n v="159731.1966"/>
    <n v="118200.33229999999"/>
    <n v="206850.5814"/>
    <n v="134484.07010000001"/>
    <n v="235347.1226"/>
    <n v="159023.48879999999"/>
    <n v="278291.1054"/>
    <n v="186856.296"/>
    <n v="326998.51799999998"/>
    <n v="204648.82629999999"/>
    <n v="358135.44589999999"/>
    <n v="221183.60279999999"/>
    <n v="387071.30479999998"/>
  </r>
  <r>
    <x v="4"/>
    <x v="4"/>
    <x v="27"/>
    <s v="MN"/>
    <x v="181"/>
    <x v="1"/>
    <x v="1"/>
    <n v="74847.595749999993"/>
    <n v="130983.2926"/>
    <n v="98373.055550000005"/>
    <n v="172152.84719999999"/>
    <n v="118041.91160000001"/>
    <n v="206573.34520000001"/>
    <n v="142450.53150000001"/>
    <n v="249288.4301"/>
    <n v="169520.54610000001"/>
    <n v="296660.95559999999"/>
    <n v="186735.87909999999"/>
    <n v="326787.78840000002"/>
    <n v="202968.23389999999"/>
    <n v="355194.4093"/>
  </r>
  <r>
    <x v="4"/>
    <x v="4"/>
    <x v="27"/>
    <s v="MN"/>
    <x v="181"/>
    <x v="2"/>
    <x v="2"/>
    <n v="66473.725000000006"/>
    <n v="116329.01880000001"/>
    <n v="90097.499800000005"/>
    <n v="157670.62469999999"/>
    <n v="114550.5114"/>
    <n v="200463.39499999999"/>
    <n v="149717.81039999999"/>
    <n v="262006.16819999999"/>
    <n v="185920.69500000001"/>
    <n v="325361.21629999997"/>
    <n v="209310.68100000001"/>
    <n v="366293.69179999997"/>
    <n v="232381.81419999999"/>
    <n v="406668.17489999998"/>
  </r>
  <r>
    <x v="4"/>
    <x v="4"/>
    <x v="27"/>
    <s v="MN"/>
    <x v="181"/>
    <x v="3"/>
    <x v="3"/>
    <n v="72994.486999999994"/>
    <n v="116791.1792"/>
    <n v="102192.2818"/>
    <n v="163507.65090000001"/>
    <n v="131390.0766"/>
    <n v="210224.1226"/>
    <n v="175186.76879999999"/>
    <n v="280298.83010000002"/>
    <n v="218983.46100000001"/>
    <n v="350373.53759999998"/>
    <n v="248181.25580000001"/>
    <n v="397090.00929999998"/>
    <n v="277379.05060000002"/>
    <n v="443806.48100000003"/>
  </r>
  <r>
    <x v="4"/>
    <x v="4"/>
    <x v="27"/>
    <s v="MN"/>
    <x v="182"/>
    <x v="0"/>
    <x v="0"/>
    <n v="89531.169500000004"/>
    <n v="156679.5466"/>
    <n v="115973.9123"/>
    <n v="202954.34640000001"/>
    <n v="131903.23009999999"/>
    <n v="230830.6526"/>
    <n v="156072.6888"/>
    <n v="273127.20539999998"/>
    <n v="183418.89600000001"/>
    <n v="320983.06800000003"/>
    <n v="200901.00630000001"/>
    <n v="351576.76089999999"/>
    <n v="217164.72279999999"/>
    <n v="380038.2648"/>
  </r>
  <r>
    <x v="4"/>
    <x v="4"/>
    <x v="27"/>
    <s v="MN"/>
    <x v="182"/>
    <x v="1"/>
    <x v="1"/>
    <n v="73223.630749999997"/>
    <n v="128141.3538"/>
    <n v="96299.75705"/>
    <n v="168524.5748"/>
    <n v="115641.0266"/>
    <n v="202371.7965"/>
    <n v="139708.26149999999"/>
    <n v="244489.45759999999"/>
    <n v="166320.6636"/>
    <n v="291061.16119999997"/>
    <n v="183253.20809999999"/>
    <n v="320693.11410000001"/>
    <n v="199233.66990000001"/>
    <n v="348658.92229999998"/>
  </r>
  <r>
    <x v="4"/>
    <x v="4"/>
    <x v="27"/>
    <s v="MN"/>
    <x v="182"/>
    <x v="2"/>
    <x v="2"/>
    <n v="64300.262499999997"/>
    <n v="112525.45940000001"/>
    <n v="87134.091100000005"/>
    <n v="152484.6594"/>
    <n v="110774.9448"/>
    <n v="193856.15340000001"/>
    <n v="144764.5128"/>
    <n v="253337.89739999999"/>
    <n v="179761.92749999999"/>
    <n v="314583.37310000003"/>
    <n v="202368.22949999999"/>
    <n v="354144.40159999998"/>
    <n v="224664.2194"/>
    <n v="393162.38400000002"/>
  </r>
  <r>
    <x v="4"/>
    <x v="4"/>
    <x v="27"/>
    <s v="MN"/>
    <x v="182"/>
    <x v="3"/>
    <x v="3"/>
    <n v="70673.727750000005"/>
    <n v="113077.9644"/>
    <n v="98943.218850000005"/>
    <n v="158309.1502"/>
    <n v="127212.71"/>
    <n v="203540.33590000001"/>
    <n v="169616.9466"/>
    <n v="271387.11459999997"/>
    <n v="212021.1833"/>
    <n v="339233.89319999999"/>
    <n v="240290.67439999999"/>
    <n v="384465.07900000003"/>
    <n v="268560.1655"/>
    <n v="429696.2647"/>
  </r>
  <r>
    <x v="4"/>
    <x v="4"/>
    <x v="28"/>
    <s v="OH"/>
    <x v="183"/>
    <x v="0"/>
    <x v="0"/>
    <n v="82787.056500000006"/>
    <n v="144877.34890000001"/>
    <n v="107271.6908"/>
    <n v="187725.45879999999"/>
    <n v="121955.1134"/>
    <n v="213421.44839999999"/>
    <n v="144408.90960000001"/>
    <n v="252715.59179999999"/>
    <n v="169743.13200000001"/>
    <n v="297050.48100000003"/>
    <n v="185939.6888"/>
    <n v="325394.45529999997"/>
    <n v="201025.90429999999"/>
    <n v="351795.33240000001"/>
  </r>
  <r>
    <x v="4"/>
    <x v="4"/>
    <x v="28"/>
    <s v="OH"/>
    <x v="183"/>
    <x v="1"/>
    <x v="1"/>
    <n v="67501.962750000006"/>
    <n v="118128.4348"/>
    <n v="88839.959600000002"/>
    <n v="155469.92929999999"/>
    <n v="106775.4614"/>
    <n v="186857.05739999999"/>
    <n v="129162.4155"/>
    <n v="226034.22709999999"/>
    <n v="153833.4099"/>
    <n v="269208.46740000002"/>
    <n v="169539.42449999999"/>
    <n v="296693.99290000001"/>
    <n v="184377.9356"/>
    <n v="322661.3873"/>
  </r>
  <r>
    <x v="4"/>
    <x v="4"/>
    <x v="28"/>
    <s v="OH"/>
    <x v="183"/>
    <x v="2"/>
    <x v="2"/>
    <n v="58980.224999999999"/>
    <n v="103215.39380000001"/>
    <n v="79871.395799999998"/>
    <n v="139774.94270000001"/>
    <n v="101517.7644"/>
    <n v="177656.0877"/>
    <n v="132610.11840000001"/>
    <n v="232067.7072"/>
    <n v="164645.595"/>
    <n v="288129.79129999998"/>
    <n v="185323.851"/>
    <n v="324316.73930000002"/>
    <n v="205711.72320000001"/>
    <n v="359995.51559999998"/>
  </r>
  <r>
    <x v="4"/>
    <x v="4"/>
    <x v="28"/>
    <s v="OH"/>
    <x v="183"/>
    <x v="3"/>
    <x v="3"/>
    <n v="65027.3145"/>
    <n v="104043.7032"/>
    <n v="91038.240300000005"/>
    <n v="145661.1845"/>
    <n v="117049.1661"/>
    <n v="187278.66579999999"/>
    <n v="156065.55480000001"/>
    <n v="249704.88769999999"/>
    <n v="195081.94349999999"/>
    <n v="312131.10960000003"/>
    <n v="221092.86929999999"/>
    <n v="353748.59090000001"/>
    <n v="247103.79509999999"/>
    <n v="395366.0722"/>
  </r>
  <r>
    <x v="4"/>
    <x v="4"/>
    <x v="28"/>
    <s v="OH"/>
    <x v="184"/>
    <x v="0"/>
    <x v="0"/>
    <n v="78222.693499999994"/>
    <n v="136889.71359999999"/>
    <n v="101352.49430000001"/>
    <n v="177366.86489999999"/>
    <n v="115233.04670000001"/>
    <n v="201657.8316"/>
    <n v="136433.63039999999"/>
    <n v="238758.85320000001"/>
    <n v="160364.11799999999"/>
    <n v="280637.20649999997"/>
    <n v="175663.14629999999"/>
    <n v="307410.50589999999"/>
    <n v="189910.68580000001"/>
    <n v="332343.70010000002"/>
  </r>
  <r>
    <x v="4"/>
    <x v="4"/>
    <x v="28"/>
    <s v="OH"/>
    <x v="184"/>
    <x v="1"/>
    <x v="1"/>
    <n v="63810.250999999997"/>
    <n v="111667.9393"/>
    <n v="83971.785279999996"/>
    <n v="146950.62419999999"/>
    <n v="100911.0024"/>
    <n v="176594.2542"/>
    <n v="122044.40700000001"/>
    <n v="213577.71230000001"/>
    <n v="145346.00940000001"/>
    <n v="254355.5165"/>
    <n v="160178.9797"/>
    <n v="280313.2145"/>
    <n v="174190.40640000001"/>
    <n v="304833.21120000002"/>
  </r>
  <r>
    <x v="4"/>
    <x v="4"/>
    <x v="28"/>
    <s v="OH"/>
    <x v="184"/>
    <x v="2"/>
    <x v="2"/>
    <n v="55979.35"/>
    <n v="97963.862500000003"/>
    <n v="75802.568799999994"/>
    <n v="132654.49540000001"/>
    <n v="96343.965899999996"/>
    <n v="168601.94029999999"/>
    <n v="125846.37239999999"/>
    <n v="220231.15169999999"/>
    <n v="156245.67000000001"/>
    <n v="273429.92249999999"/>
    <n v="175866.41099999999"/>
    <n v="307766.2193"/>
    <n v="195211.00270000001"/>
    <n v="341619.25469999999"/>
  </r>
  <r>
    <x v="4"/>
    <x v="4"/>
    <x v="28"/>
    <s v="OH"/>
    <x v="184"/>
    <x v="3"/>
    <x v="3"/>
    <n v="61737.653250000003"/>
    <n v="98780.245200000005"/>
    <n v="86432.714550000004"/>
    <n v="138292.34330000001"/>
    <n v="111127.77589999999"/>
    <n v="177804.44140000001"/>
    <n v="148170.36780000001"/>
    <n v="237072.58850000001"/>
    <n v="185212.95980000001"/>
    <n v="296340.73560000001"/>
    <n v="209908.02110000001"/>
    <n v="335852.83370000002"/>
    <n v="234603.08240000001"/>
    <n v="375364.93180000002"/>
  </r>
  <r>
    <x v="4"/>
    <x v="4"/>
    <x v="28"/>
    <s v="OH"/>
    <x v="185"/>
    <x v="0"/>
    <x v="0"/>
    <n v="85723.163"/>
    <n v="150015.53529999999"/>
    <n v="111066.19650000001"/>
    <n v="194365.84390000001"/>
    <n v="126283.9617"/>
    <n v="220996.93299999999"/>
    <n v="149503.0992"/>
    <n v="261630.42360000001"/>
    <n v="175721.66399999999"/>
    <n v="307512.91200000001"/>
    <n v="192483.39249999999"/>
    <n v="336845.93689999997"/>
    <n v="208090.59349999999"/>
    <n v="364158.53860000003"/>
  </r>
  <r>
    <x v="4"/>
    <x v="4"/>
    <x v="28"/>
    <s v="OH"/>
    <x v="185"/>
    <x v="1"/>
    <x v="1"/>
    <n v="69956.805500000002"/>
    <n v="122424.4096"/>
    <n v="92051.5337"/>
    <n v="161090.18400000001"/>
    <n v="110608.0227"/>
    <n v="193564.03969999999"/>
    <n v="133749.77100000001"/>
    <n v="234062.0993"/>
    <n v="159277.0661"/>
    <n v="278734.86570000002"/>
    <n v="175525.64859999999"/>
    <n v="307169.88500000001"/>
    <n v="190872.1618"/>
    <n v="334026.2831"/>
  </r>
  <r>
    <x v="4"/>
    <x v="4"/>
    <x v="28"/>
    <s v="OH"/>
    <x v="185"/>
    <x v="2"/>
    <x v="2"/>
    <n v="61380.925000000003"/>
    <n v="107416.6188"/>
    <n v="83126.457399999999"/>
    <n v="145471.30050000001"/>
    <n v="105656.80319999999"/>
    <n v="184899.4056"/>
    <n v="138021.1152"/>
    <n v="241536.9516"/>
    <n v="171365.535"/>
    <n v="299889.6863"/>
    <n v="192889.80300000001"/>
    <n v="337557.15529999998"/>
    <n v="214112.2996"/>
    <n v="374696.52429999999"/>
  </r>
  <r>
    <x v="4"/>
    <x v="4"/>
    <x v="28"/>
    <s v="OH"/>
    <x v="185"/>
    <x v="3"/>
    <x v="3"/>
    <n v="67659.0435"/>
    <n v="108254.4696"/>
    <n v="94722.660900000003"/>
    <n v="151556.2574"/>
    <n v="121786.27830000001"/>
    <n v="194858.0453"/>
    <n v="162381.70439999999"/>
    <n v="259810.72700000001"/>
    <n v="202977.1305"/>
    <n v="324763.40879999998"/>
    <n v="230040.74789999999"/>
    <n v="368065.19660000002"/>
    <n v="257104.3653"/>
    <n v="411366.98450000002"/>
  </r>
  <r>
    <x v="4"/>
    <x v="4"/>
    <x v="28"/>
    <s v="OH"/>
    <x v="108"/>
    <x v="0"/>
    <x v="0"/>
    <n v="80722.850000000006"/>
    <n v="141264.98749999999"/>
    <n v="104590.395"/>
    <n v="183033.19130000001"/>
    <n v="118916.685"/>
    <n v="208104.19880000001"/>
    <n v="140790.12"/>
    <n v="246382.71"/>
    <n v="165483.29999999999"/>
    <n v="289595.77500000002"/>
    <n v="181269.89499999999"/>
    <n v="317222.31630000001"/>
    <n v="195970.655"/>
    <n v="342948.64630000002"/>
  </r>
  <r>
    <x v="4"/>
    <x v="4"/>
    <x v="28"/>
    <s v="OH"/>
    <x v="108"/>
    <x v="1"/>
    <x v="1"/>
    <n v="65859.102499999994"/>
    <n v="115253.42939999999"/>
    <n v="86665.034750000006"/>
    <n v="151663.81080000001"/>
    <n v="104143.3425"/>
    <n v="182250.84940000001"/>
    <n v="125946.19500000001"/>
    <n v="220405.8413"/>
    <n v="149989.69500000001"/>
    <n v="262481.96629999997"/>
    <n v="165294.53599999999"/>
    <n v="289265.43800000002"/>
    <n v="179750.9915"/>
    <n v="314564.23509999999"/>
  </r>
  <r>
    <x v="4"/>
    <x v="4"/>
    <x v="28"/>
    <s v="OH"/>
    <x v="108"/>
    <x v="2"/>
    <x v="2"/>
    <n v="58234.35"/>
    <n v="101910.1125"/>
    <n v="78827.170800000007"/>
    <n v="137947.54889999999"/>
    <n v="100175.1894"/>
    <n v="175306.5815"/>
    <n v="130820.0184"/>
    <n v="228935.03219999999"/>
    <n v="162407.97"/>
    <n v="284213.94750000001"/>
    <n v="182787.87599999999"/>
    <n v="319878.783"/>
    <n v="202877.3982"/>
    <n v="355035.44689999998"/>
  </r>
  <r>
    <x v="4"/>
    <x v="4"/>
    <x v="28"/>
    <s v="OH"/>
    <x v="108"/>
    <x v="3"/>
    <x v="3"/>
    <n v="64333.389499999997"/>
    <n v="102933.4232"/>
    <n v="90066.745299999995"/>
    <n v="144106.79250000001"/>
    <n v="115800.1011"/>
    <n v="185280.1618"/>
    <n v="154400.1348"/>
    <n v="247040.2157"/>
    <n v="193000.1685"/>
    <n v="308800.2696"/>
    <n v="218733.52429999999"/>
    <n v="349973.63890000002"/>
    <n v="244466.88010000001"/>
    <n v="391147.00819999998"/>
  </r>
  <r>
    <x v="4"/>
    <x v="4"/>
    <x v="28"/>
    <s v="OH"/>
    <x v="186"/>
    <x v="0"/>
    <x v="0"/>
    <n v="78184.179000000004"/>
    <n v="136822.31330000001"/>
    <n v="101318.5845"/>
    <n v="177307.52290000001"/>
    <n v="115170.5061"/>
    <n v="201548.38570000001"/>
    <n v="136410.39360000001"/>
    <n v="238718.1888"/>
    <n v="160351.81200000001"/>
    <n v="280615.67099999997"/>
    <n v="175658.1525"/>
    <n v="307401.76689999999"/>
    <n v="189921.23550000001"/>
    <n v="332362.16210000002"/>
  </r>
  <r>
    <x v="4"/>
    <x v="4"/>
    <x v="28"/>
    <s v="OH"/>
    <x v="186"/>
    <x v="1"/>
    <x v="1"/>
    <n v="63681.218999999997"/>
    <n v="111442.1333"/>
    <n v="83832.885850000006"/>
    <n v="146707.5502"/>
    <n v="100788.00659999999"/>
    <n v="176379.0116"/>
    <n v="121973.868"/>
    <n v="213454.269"/>
    <n v="145293.96340000001"/>
    <n v="254264.43590000001"/>
    <n v="160142.8297"/>
    <n v="280249.95189999999"/>
    <n v="174176.65280000001"/>
    <n v="304809.14230000001"/>
  </r>
  <r>
    <x v="4"/>
    <x v="4"/>
    <x v="28"/>
    <s v="OH"/>
    <x v="186"/>
    <x v="2"/>
    <x v="2"/>
    <n v="55606.412499999999"/>
    <n v="97311.221879999997"/>
    <n v="75280.456300000005"/>
    <n v="131740.7985"/>
    <n v="95672.678400000004"/>
    <n v="167427.18719999999"/>
    <n v="124951.3224"/>
    <n v="218664.81419999999"/>
    <n v="155126.85750000001"/>
    <n v="271472.00060000003"/>
    <n v="174598.4235"/>
    <n v="305547.24109999998"/>
    <n v="193793.84020000001"/>
    <n v="339139.22039999999"/>
  </r>
  <r>
    <x v="4"/>
    <x v="4"/>
    <x v="28"/>
    <s v="OH"/>
    <x v="186"/>
    <x v="3"/>
    <x v="3"/>
    <n v="61390.690750000002"/>
    <n v="98225.105200000005"/>
    <n v="85946.967050000007"/>
    <n v="137515.14730000001"/>
    <n v="110503.24340000001"/>
    <n v="176805.1894"/>
    <n v="147337.65779999999"/>
    <n v="235740.2525"/>
    <n v="184172.0723"/>
    <n v="294675.31559999997"/>
    <n v="208728.3486"/>
    <n v="333965.35769999999"/>
    <n v="233284.6249"/>
    <n v="373255.39980000001"/>
  </r>
  <r>
    <x v="4"/>
    <x v="4"/>
    <x v="28"/>
    <s v="OH"/>
    <x v="187"/>
    <x v="0"/>
    <x v="0"/>
    <n v="84492.342000000004"/>
    <n v="147861.59849999999"/>
    <n v="109464.201"/>
    <n v="191562.3518"/>
    <n v="124473.41280000001"/>
    <n v="217828.4724"/>
    <n v="147336.47279999999"/>
    <n v="257838.82740000001"/>
    <n v="173168.226"/>
    <n v="303044.39549999998"/>
    <n v="189682.51500000001"/>
    <n v="331944.40130000003"/>
    <n v="205055.334"/>
    <n v="358846.8345"/>
  </r>
  <r>
    <x v="4"/>
    <x v="4"/>
    <x v="28"/>
    <s v="OH"/>
    <x v="187"/>
    <x v="1"/>
    <x v="1"/>
    <n v="68996.895749999996"/>
    <n v="120744.56759999999"/>
    <n v="90774.358680000005"/>
    <n v="158855.12770000001"/>
    <n v="109053.35060000001"/>
    <n v="190843.36350000001"/>
    <n v="131834.1465"/>
    <n v="230709.75640000001"/>
    <n v="156981.2464"/>
    <n v="274717.18119999999"/>
    <n v="172985.9455"/>
    <n v="302725.4045"/>
    <n v="188098.74600000001"/>
    <n v="329172.80550000002"/>
  </r>
  <r>
    <x v="4"/>
    <x v="4"/>
    <x v="28"/>
    <s v="OH"/>
    <x v="187"/>
    <x v="2"/>
    <x v="2"/>
    <n v="60553.512499999997"/>
    <n v="105968.64690000001"/>
    <n v="82021.039099999995"/>
    <n v="143536.81839999999"/>
    <n v="104258.5713"/>
    <n v="182452.49979999999"/>
    <n v="136210.66680000001"/>
    <n v="238368.66690000001"/>
    <n v="169124.3775"/>
    <n v="295967.6606"/>
    <n v="190374.81450000001"/>
    <n v="333155.92540000001"/>
    <n v="211329.17389999999"/>
    <n v="369826.05430000002"/>
  </r>
  <r>
    <x v="4"/>
    <x v="4"/>
    <x v="28"/>
    <s v="OH"/>
    <x v="187"/>
    <x v="3"/>
    <x v="3"/>
    <n v="66690.141499999998"/>
    <n v="106704.2264"/>
    <n v="93366.198099999994"/>
    <n v="149385.91699999999"/>
    <n v="120042.2547"/>
    <n v="192067.60750000001"/>
    <n v="160056.33960000001"/>
    <n v="256090.1434"/>
    <n v="200070.42449999999"/>
    <n v="320112.67920000001"/>
    <n v="226746.4811"/>
    <n v="362794.36979999999"/>
    <n v="253422.53769999999"/>
    <n v="405476.06030000001"/>
  </r>
  <r>
    <x v="4"/>
    <x v="4"/>
    <x v="28"/>
    <s v="OH"/>
    <x v="188"/>
    <x v="0"/>
    <x v="0"/>
    <n v="83184.491999999998"/>
    <n v="145572.861"/>
    <n v="107794.386"/>
    <n v="188640.17550000001"/>
    <n v="122537.7828"/>
    <n v="214441.11989999999"/>
    <n v="145123.37280000001"/>
    <n v="253965.90239999999"/>
    <n v="170590.17600000001"/>
    <n v="298532.80800000002"/>
    <n v="186871.65"/>
    <n v="327025.38750000001"/>
    <n v="202041.174"/>
    <n v="353572.05450000003"/>
  </r>
  <r>
    <x v="4"/>
    <x v="4"/>
    <x v="28"/>
    <s v="OH"/>
    <x v="188"/>
    <x v="1"/>
    <x v="1"/>
    <n v="67778.922000000006"/>
    <n v="118613.11350000001"/>
    <n v="89219.3848"/>
    <n v="156133.9234"/>
    <n v="107252.6868"/>
    <n v="187692.20189999999"/>
    <n v="129777.444"/>
    <n v="227110.527"/>
    <n v="154581.3345"/>
    <n v="270517.33539999998"/>
    <n v="170373.94219999999"/>
    <n v="298154.39889999997"/>
    <n v="185297.823"/>
    <n v="324271.19030000002"/>
  </r>
  <r>
    <x v="4"/>
    <x v="4"/>
    <x v="28"/>
    <s v="OH"/>
    <x v="188"/>
    <x v="2"/>
    <x v="2"/>
    <n v="59434.7"/>
    <n v="104010.72500000001"/>
    <n v="80454.7016"/>
    <n v="140795.72779999999"/>
    <n v="102244.70879999999"/>
    <n v="178928.24040000001"/>
    <n v="133525.51680000001"/>
    <n v="233669.6544"/>
    <n v="165767.94"/>
    <n v="290093.89500000002"/>
    <n v="186570.85200000001"/>
    <n v="326498.99099999998"/>
    <n v="207077.68640000001"/>
    <n v="362385.95120000001"/>
  </r>
  <r>
    <x v="4"/>
    <x v="4"/>
    <x v="28"/>
    <s v="OH"/>
    <x v="188"/>
    <x v="3"/>
    <x v="3"/>
    <n v="65649.254000000001"/>
    <n v="105038.8064"/>
    <n v="91908.955600000001"/>
    <n v="147054.329"/>
    <n v="118168.6572"/>
    <n v="189069.85149999999"/>
    <n v="157558.2096"/>
    <n v="252093.1354"/>
    <n v="196947.76199999999"/>
    <n v="315116.4192"/>
    <n v="223207.46359999999"/>
    <n v="357131.94179999997"/>
    <n v="249467.16519999999"/>
    <n v="399147.46429999999"/>
  </r>
  <r>
    <x v="4"/>
    <x v="4"/>
    <x v="28"/>
    <s v="OH"/>
    <x v="189"/>
    <x v="0"/>
    <x v="0"/>
    <n v="78658.643500000006"/>
    <n v="137652.62609999999"/>
    <n v="101909.0993"/>
    <n v="178340.92370000001"/>
    <n v="115878.2567"/>
    <n v="202786.9491"/>
    <n v="137171.33040000001"/>
    <n v="240049.82819999999"/>
    <n v="161223.46799999999"/>
    <n v="282141.06900000002"/>
    <n v="176600.10130000001"/>
    <n v="309050.17719999998"/>
    <n v="190915.40580000001"/>
    <n v="334101.96010000003"/>
  </r>
  <r>
    <x v="4"/>
    <x v="4"/>
    <x v="28"/>
    <s v="OH"/>
    <x v="189"/>
    <x v="1"/>
    <x v="1"/>
    <n v="64216.242250000003"/>
    <n v="112378.42389999999"/>
    <n v="84490.109899999996"/>
    <n v="147857.6923"/>
    <n v="101511.2237"/>
    <n v="177644.64139999999"/>
    <n v="122729.9745"/>
    <n v="214777.45540000001"/>
    <n v="146145.98009999999"/>
    <n v="255755.4651"/>
    <n v="161049.64749999999"/>
    <n v="281836.88309999998"/>
    <n v="175124.04740000001"/>
    <n v="306467.08289999998"/>
  </r>
  <r>
    <x v="4"/>
    <x v="4"/>
    <x v="28"/>
    <s v="OH"/>
    <x v="189"/>
    <x v="2"/>
    <x v="2"/>
    <n v="57034"/>
    <n v="99809.5"/>
    <n v="77199.64"/>
    <n v="135099.37"/>
    <n v="98105.67"/>
    <n v="171684.92249999999"/>
    <n v="128114.52"/>
    <n v="224200.41"/>
    <n v="159048"/>
    <n v="278334"/>
    <n v="179004.9"/>
    <n v="313258.57500000001"/>
    <n v="198677.11"/>
    <n v="347684.9425"/>
  </r>
  <r>
    <x v="4"/>
    <x v="4"/>
    <x v="28"/>
    <s v="OH"/>
    <x v="189"/>
    <x v="3"/>
    <x v="3"/>
    <n v="63017.525000000001"/>
    <n v="100828.04"/>
    <n v="88224.535000000003"/>
    <n v="141159.25599999999"/>
    <n v="113431.545"/>
    <n v="181490.47200000001"/>
    <n v="151242.06"/>
    <n v="241987.296"/>
    <n v="189052.57500000001"/>
    <n v="302484.12"/>
    <n v="214259.58499999999"/>
    <n v="342815.33600000001"/>
    <n v="239466.595"/>
    <n v="383146.55200000003"/>
  </r>
  <r>
    <x v="4"/>
    <x v="4"/>
    <x v="28"/>
    <s v="OH"/>
    <x v="190"/>
    <x v="0"/>
    <x v="0"/>
    <n v="84492.342000000004"/>
    <n v="147861.59849999999"/>
    <n v="109464.201"/>
    <n v="191562.3518"/>
    <n v="124473.41280000001"/>
    <n v="217828.4724"/>
    <n v="147336.47279999999"/>
    <n v="257838.82740000001"/>
    <n v="173168.226"/>
    <n v="303044.39549999998"/>
    <n v="189682.51500000001"/>
    <n v="331944.40130000003"/>
    <n v="205055.334"/>
    <n v="358846.8345"/>
  </r>
  <r>
    <x v="4"/>
    <x v="4"/>
    <x v="28"/>
    <s v="OH"/>
    <x v="190"/>
    <x v="1"/>
    <x v="1"/>
    <n v="68996.895749999996"/>
    <n v="120744.56759999999"/>
    <n v="90774.358680000005"/>
    <n v="158855.12770000001"/>
    <n v="109053.35060000001"/>
    <n v="190843.36350000001"/>
    <n v="131834.1465"/>
    <n v="230709.75640000001"/>
    <n v="156981.2464"/>
    <n v="274717.18119999999"/>
    <n v="172985.9455"/>
    <n v="302725.4045"/>
    <n v="188098.74600000001"/>
    <n v="329172.80550000002"/>
  </r>
  <r>
    <x v="4"/>
    <x v="4"/>
    <x v="28"/>
    <s v="OH"/>
    <x v="190"/>
    <x v="2"/>
    <x v="2"/>
    <n v="60553.512499999997"/>
    <n v="105968.64690000001"/>
    <n v="82021.039099999995"/>
    <n v="143536.81839999999"/>
    <n v="104258.5713"/>
    <n v="182452.49979999999"/>
    <n v="136210.66680000001"/>
    <n v="238368.66690000001"/>
    <n v="169124.3775"/>
    <n v="295967.6606"/>
    <n v="190374.81450000001"/>
    <n v="333155.92540000001"/>
    <n v="211329.17389999999"/>
    <n v="369826.05430000002"/>
  </r>
  <r>
    <x v="4"/>
    <x v="4"/>
    <x v="28"/>
    <s v="OH"/>
    <x v="190"/>
    <x v="3"/>
    <x v="3"/>
    <n v="66690.141499999998"/>
    <n v="106704.2264"/>
    <n v="93366.198099999994"/>
    <n v="149385.91699999999"/>
    <n v="120042.2547"/>
    <n v="192067.60750000001"/>
    <n v="160056.33960000001"/>
    <n v="256090.1434"/>
    <n v="200070.42449999999"/>
    <n v="320112.67920000001"/>
    <n v="226746.4811"/>
    <n v="362794.36979999999"/>
    <n v="253422.53769999999"/>
    <n v="405476.06030000001"/>
  </r>
  <r>
    <x v="4"/>
    <x v="4"/>
    <x v="28"/>
    <s v="OH"/>
    <x v="191"/>
    <x v="0"/>
    <x v="0"/>
    <n v="81120.285499999998"/>
    <n v="141960.49960000001"/>
    <n v="105113.0903"/>
    <n v="183947.90789999999"/>
    <n v="119499.3545"/>
    <n v="209123.87030000001"/>
    <n v="141504.58319999999"/>
    <n v="247633.02059999999"/>
    <n v="166330.34400000001"/>
    <n v="291078.10200000001"/>
    <n v="182201.85630000001"/>
    <n v="318853.24839999998"/>
    <n v="196985.92480000001"/>
    <n v="344725.36829999997"/>
  </r>
  <r>
    <x v="4"/>
    <x v="4"/>
    <x v="28"/>
    <s v="OH"/>
    <x v="191"/>
    <x v="1"/>
    <x v="1"/>
    <n v="66136.061749999993"/>
    <n v="115738.1081"/>
    <n v="87044.459950000004"/>
    <n v="152327.80489999999"/>
    <n v="104620.568"/>
    <n v="183085.9939"/>
    <n v="126561.22349999999"/>
    <n v="221482.14110000001"/>
    <n v="150737.61960000001"/>
    <n v="263790.83419999998"/>
    <n v="166129.05369999999"/>
    <n v="290725.84389999998"/>
    <n v="180670.87890000001"/>
    <n v="316174.038"/>
  </r>
  <r>
    <x v="4"/>
    <x v="4"/>
    <x v="28"/>
    <s v="OH"/>
    <x v="191"/>
    <x v="2"/>
    <x v="2"/>
    <n v="58916.0625"/>
    <n v="103103.1094"/>
    <n v="79702.129499999995"/>
    <n v="139478.72659999999"/>
    <n v="101265.606"/>
    <n v="177214.81049999999"/>
    <n v="132193.11600000001"/>
    <n v="231337.95300000001"/>
    <n v="164091.48749999999"/>
    <n v="287160.10310000001"/>
    <n v="184658.3775"/>
    <n v="323152.1606"/>
    <n v="204926.34299999999"/>
    <n v="358621.10029999999"/>
  </r>
  <r>
    <x v="4"/>
    <x v="4"/>
    <x v="28"/>
    <s v="OH"/>
    <x v="191"/>
    <x v="3"/>
    <x v="3"/>
    <n v="65266.298750000002"/>
    <n v="104426.07799999999"/>
    <n v="91372.818249999997"/>
    <n v="146196.5092"/>
    <n v="117479.33779999999"/>
    <n v="187966.94039999999"/>
    <n v="156639.117"/>
    <n v="250622.58720000001"/>
    <n v="195798.89629999999"/>
    <n v="313278.234"/>
    <n v="221905.41579999999"/>
    <n v="355048.66519999999"/>
    <n v="248011.93530000001"/>
    <n v="396819.09639999998"/>
  </r>
  <r>
    <x v="4"/>
    <x v="4"/>
    <x v="29"/>
    <s v="WI"/>
    <x v="192"/>
    <x v="0"/>
    <x v="0"/>
    <n v="85569.104999999996"/>
    <n v="149745.9338"/>
    <n v="110930.5575"/>
    <n v="194128.47560000001"/>
    <n v="126033.79949999999"/>
    <n v="220559.14910000001"/>
    <n v="149410.152"/>
    <n v="261467.766"/>
    <n v="175672.44"/>
    <n v="307426.77"/>
    <n v="192463.41750000001"/>
    <n v="336810.98060000001"/>
    <n v="208132.79250000001"/>
    <n v="364232.38689999998"/>
  </r>
  <r>
    <x v="4"/>
    <x v="4"/>
    <x v="29"/>
    <s v="WI"/>
    <x v="192"/>
    <x v="1"/>
    <x v="1"/>
    <n v="69440.677500000005"/>
    <n v="121521.1856"/>
    <n v="91495.936000000002"/>
    <n v="160117.88800000001"/>
    <n v="110116.0395"/>
    <n v="192703.06909999999"/>
    <n v="133467.61499999999"/>
    <n v="233568.32629999999"/>
    <n v="159068.88190000001"/>
    <n v="278370.54330000002"/>
    <n v="175381.04829999999"/>
    <n v="306916.83439999999"/>
    <n v="190817.14730000001"/>
    <n v="333930.00770000002"/>
  </r>
  <r>
    <x v="4"/>
    <x v="4"/>
    <x v="29"/>
    <s v="WI"/>
    <x v="192"/>
    <x v="2"/>
    <x v="2"/>
    <n v="59889.175000000003"/>
    <n v="104806.0563"/>
    <n v="81038.007400000002"/>
    <n v="141816.51300000001"/>
    <n v="102971.6532"/>
    <n v="180200.39309999999"/>
    <n v="134440.91519999999"/>
    <n v="235271.60159999999"/>
    <n v="166890.285"/>
    <n v="292057.9988"/>
    <n v="187817.853"/>
    <n v="328681.24280000001"/>
    <n v="208443.6496"/>
    <n v="364776.38679999998"/>
  </r>
  <r>
    <x v="4"/>
    <x v="4"/>
    <x v="29"/>
    <s v="WI"/>
    <x v="192"/>
    <x v="3"/>
    <x v="3"/>
    <n v="66271.193499999994"/>
    <n v="106033.9096"/>
    <n v="92779.670899999997"/>
    <n v="148447.47339999999"/>
    <n v="119288.1483"/>
    <n v="190861.0373"/>
    <n v="159050.86439999999"/>
    <n v="254481.383"/>
    <n v="198813.58050000001"/>
    <n v="318101.72879999998"/>
    <n v="225322.05790000001"/>
    <n v="360515.29259999999"/>
    <n v="251830.53529999999"/>
    <n v="402928.85649999999"/>
  </r>
  <r>
    <x v="4"/>
    <x v="4"/>
    <x v="29"/>
    <s v="WI"/>
    <x v="193"/>
    <x v="0"/>
    <x v="0"/>
    <n v="84889.777499999997"/>
    <n v="148557.11060000001"/>
    <n v="109986.89629999999"/>
    <n v="192477.06839999999"/>
    <n v="125056.08229999999"/>
    <n v="218848.1439"/>
    <n v="148050.93599999999"/>
    <n v="259089.13800000001"/>
    <n v="174015.27"/>
    <n v="304526.72249999997"/>
    <n v="190614.47630000001"/>
    <n v="333575.3334"/>
    <n v="206070.60380000001"/>
    <n v="360623.55660000001"/>
  </r>
  <r>
    <x v="4"/>
    <x v="4"/>
    <x v="29"/>
    <s v="WI"/>
    <x v="193"/>
    <x v="1"/>
    <x v="1"/>
    <n v="69273.854999999996"/>
    <n v="121229.2463"/>
    <n v="91153.783880000003"/>
    <n v="159519.12179999999"/>
    <n v="109530.576"/>
    <n v="191678.508"/>
    <n v="132449.17499999999"/>
    <n v="231786.0563"/>
    <n v="157729.1709"/>
    <n v="276026.0491"/>
    <n v="173820.46309999999"/>
    <n v="304185.81050000002"/>
    <n v="189018.63339999999"/>
    <n v="330782.60840000003"/>
  </r>
  <r>
    <x v="4"/>
    <x v="4"/>
    <x v="29"/>
    <s v="WI"/>
    <x v="193"/>
    <x v="2"/>
    <x v="2"/>
    <n v="60780.75"/>
    <n v="106366.3125"/>
    <n v="82312.691999999995"/>
    <n v="144047.21100000001"/>
    <n v="104622.0435"/>
    <n v="183088.57610000001"/>
    <n v="136668.36600000001"/>
    <n v="239169.64050000001"/>
    <n v="169685.55"/>
    <n v="296949.71250000002"/>
    <n v="190998.315"/>
    <n v="334247.05129999999"/>
    <n v="212012.15549999999"/>
    <n v="371021.2721"/>
  </r>
  <r>
    <x v="4"/>
    <x v="4"/>
    <x v="29"/>
    <s v="WI"/>
    <x v="193"/>
    <x v="3"/>
    <x v="3"/>
    <n v="67001.111250000002"/>
    <n v="107201.77800000001"/>
    <n v="93801.55575"/>
    <n v="150082.48920000001"/>
    <n v="120602.0003"/>
    <n v="192963.2004"/>
    <n v="160802.66699999999"/>
    <n v="257284.2672"/>
    <n v="201003.33379999999"/>
    <n v="321605.33399999997"/>
    <n v="227803.77830000001"/>
    <n v="364486.04519999999"/>
    <n v="254604.22279999999"/>
    <n v="407366.75640000001"/>
  </r>
  <r>
    <x v="4"/>
    <x v="4"/>
    <x v="29"/>
    <s v="WI"/>
    <x v="194"/>
    <x v="0"/>
    <x v="0"/>
    <n v="86043.569499999998"/>
    <n v="150576.24660000001"/>
    <n v="111521.0723"/>
    <n v="195161.87640000001"/>
    <n v="126741.55009999999"/>
    <n v="221797.7126"/>
    <n v="150171.0888"/>
    <n v="262799.40539999999"/>
    <n v="176544.09599999999"/>
    <n v="308952.16800000001"/>
    <n v="193405.36629999999"/>
    <n v="338459.3909"/>
    <n v="209126.96280000001"/>
    <n v="365972.18479999999"/>
  </r>
  <r>
    <x v="4"/>
    <x v="4"/>
    <x v="29"/>
    <s v="WI"/>
    <x v="194"/>
    <x v="1"/>
    <x v="1"/>
    <n v="69975.700750000004"/>
    <n v="122457.47629999999"/>
    <n v="92153.160050000006"/>
    <n v="161268.0301"/>
    <n v="110839.25659999999"/>
    <n v="193968.69899999999"/>
    <n v="134223.72150000001"/>
    <n v="234891.51259999999"/>
    <n v="159920.89859999999"/>
    <n v="279861.57250000001"/>
    <n v="176287.86610000001"/>
    <n v="308503.76559999998"/>
    <n v="191764.54190000001"/>
    <n v="335587.94829999999"/>
  </r>
  <r>
    <x v="4"/>
    <x v="4"/>
    <x v="29"/>
    <s v="WI"/>
    <x v="194"/>
    <x v="2"/>
    <x v="2"/>
    <n v="61998.474999999999"/>
    <n v="108497.33130000001"/>
    <n v="83832.149799999999"/>
    <n v="146706.2622"/>
    <n v="106495.06140000001"/>
    <n v="186366.35750000001"/>
    <n v="138977.21040000001"/>
    <n v="243210.1182"/>
    <n v="172494.94500000001"/>
    <n v="301866.15379999997"/>
    <n v="194094.83100000001"/>
    <n v="339665.95429999998"/>
    <n v="215375.86420000001"/>
    <n v="376907.76240000001"/>
  </r>
  <r>
    <x v="4"/>
    <x v="4"/>
    <x v="29"/>
    <s v="WI"/>
    <x v="194"/>
    <x v="3"/>
    <x v="3"/>
    <n v="68830.937000000005"/>
    <n v="110129.49920000001"/>
    <n v="96363.311799999996"/>
    <n v="154181.29889999999"/>
    <n v="123895.6866"/>
    <n v="198233.0986"/>
    <n v="165194.2488"/>
    <n v="264310.79810000001"/>
    <n v="206492.81099999999"/>
    <n v="330388.4976"/>
    <n v="234025.18580000001"/>
    <n v="374440.29729999998"/>
    <n v="261557.5606"/>
    <n v="418492.09700000001"/>
  </r>
  <r>
    <x v="4"/>
    <x v="4"/>
    <x v="29"/>
    <s v="WI"/>
    <x v="195"/>
    <x v="0"/>
    <x v="0"/>
    <n v="90800.505000000005"/>
    <n v="158900.88380000001"/>
    <n v="117609.8175"/>
    <n v="205817.18059999999"/>
    <n v="133776.31950000001"/>
    <n v="234108.55910000001"/>
    <n v="158262.552"/>
    <n v="276959.46600000001"/>
    <n v="185984.64000000001"/>
    <n v="325473.12"/>
    <n v="203706.8775"/>
    <n v="356487.0356"/>
    <n v="220189.4325"/>
    <n v="385331.50689999998"/>
  </r>
  <r>
    <x v="4"/>
    <x v="4"/>
    <x v="29"/>
    <s v="WI"/>
    <x v="195"/>
    <x v="1"/>
    <x v="1"/>
    <n v="74312.572499999995"/>
    <n v="130047.0019"/>
    <n v="97715.8315"/>
    <n v="171002.70509999999"/>
    <n v="117318.6945"/>
    <n v="205307.71539999999"/>
    <n v="141694.42499999999"/>
    <n v="247965.2438"/>
    <n v="168668.5294"/>
    <n v="295169.9264"/>
    <n v="185829.0613"/>
    <n v="325200.85720000003"/>
    <n v="202020.83929999999"/>
    <n v="353536.46870000003"/>
  </r>
  <r>
    <x v="4"/>
    <x v="4"/>
    <x v="29"/>
    <s v="WI"/>
    <x v="195"/>
    <x v="2"/>
    <x v="2"/>
    <n v="65955.087499999994"/>
    <n v="115421.4031"/>
    <n v="89344.9277"/>
    <n v="156353.62349999999"/>
    <n v="113571.4086"/>
    <n v="198749.9651"/>
    <n v="148385.40960000001"/>
    <n v="259674.46679999999"/>
    <n v="184244.24249999999"/>
    <n v="322427.42440000002"/>
    <n v="207398.2065"/>
    <n v="362946.86139999999"/>
    <n v="230230.47080000001"/>
    <n v="402903.32390000002"/>
  </r>
  <r>
    <x v="4"/>
    <x v="4"/>
    <x v="29"/>
    <s v="WI"/>
    <x v="195"/>
    <x v="3"/>
    <x v="3"/>
    <n v="72611.531749999995"/>
    <n v="116178.45080000001"/>
    <n v="101656.14449999999"/>
    <n v="162649.83110000001"/>
    <n v="130700.75719999999"/>
    <n v="209121.2114"/>
    <n v="174267.67619999999"/>
    <n v="278828.2819"/>
    <n v="217834.59529999999"/>
    <n v="348535.35239999997"/>
    <n v="246879.20800000001"/>
    <n v="395006.73269999999"/>
    <n v="275923.82069999998"/>
    <n v="441478.11300000001"/>
  </r>
  <r>
    <x v="4"/>
    <x v="4"/>
    <x v="29"/>
    <s v="WI"/>
    <x v="196"/>
    <x v="0"/>
    <x v="0"/>
    <n v="86479.519499999995"/>
    <n v="151339.15909999999"/>
    <n v="112077.6773"/>
    <n v="196135.93520000001"/>
    <n v="127386.7601"/>
    <n v="222926.83009999999"/>
    <n v="150908.78880000001"/>
    <n v="264090.38040000002"/>
    <n v="177403.446"/>
    <n v="310456.03049999999"/>
    <n v="194342.32130000001"/>
    <n v="340099.06219999999"/>
    <n v="210131.68280000001"/>
    <n v="367730.4448"/>
  </r>
  <r>
    <x v="4"/>
    <x v="4"/>
    <x v="29"/>
    <s v="WI"/>
    <x v="196"/>
    <x v="1"/>
    <x v="1"/>
    <n v="70381.691999999995"/>
    <n v="123167.961"/>
    <n v="92671.484679999994"/>
    <n v="162175.09820000001"/>
    <n v="111439.47779999999"/>
    <n v="195019.08619999999"/>
    <n v="134909.28899999999"/>
    <n v="236091.25580000001"/>
    <n v="160720.86919999999"/>
    <n v="281261.52110000001"/>
    <n v="177158.5338"/>
    <n v="310027.43420000002"/>
    <n v="192698.18290000001"/>
    <n v="337221.82"/>
  </r>
  <r>
    <x v="4"/>
    <x v="4"/>
    <x v="29"/>
    <s v="WI"/>
    <x v="196"/>
    <x v="2"/>
    <x v="2"/>
    <n v="61916.9375"/>
    <n v="108354.6406"/>
    <n v="83770.9565"/>
    <n v="146599.17389999999"/>
    <n v="106439.4045"/>
    <n v="186268.95790000001"/>
    <n v="138956.86199999999"/>
    <n v="243174.5085"/>
    <n v="172491.41250000001"/>
    <n v="301859.9719"/>
    <n v="194115.8175"/>
    <n v="339702.68060000002"/>
    <n v="215427.06349999999"/>
    <n v="376997.36109999998"/>
  </r>
  <r>
    <x v="4"/>
    <x v="4"/>
    <x v="29"/>
    <s v="WI"/>
    <x v="196"/>
    <x v="3"/>
    <x v="3"/>
    <n v="68555.960000000006"/>
    <n v="109689.53599999999"/>
    <n v="95978.343999999997"/>
    <n v="153565.3504"/>
    <n v="123400.728"/>
    <n v="197441.1648"/>
    <n v="164534.304"/>
    <n v="263254.88640000002"/>
    <n v="205667.88"/>
    <n v="329068.60800000001"/>
    <n v="233090.264"/>
    <n v="372944.42239999998"/>
    <n v="260512.64799999999"/>
    <n v="416820.23680000001"/>
  </r>
  <r>
    <x v="4"/>
    <x v="4"/>
    <x v="29"/>
    <s v="WI"/>
    <x v="197"/>
    <x v="0"/>
    <x v="0"/>
    <n v="83581.927500000005"/>
    <n v="146268.3731"/>
    <n v="108317.08130000001"/>
    <n v="189554.8922"/>
    <n v="123120.4523"/>
    <n v="215460.79139999999"/>
    <n v="145837.83600000001"/>
    <n v="255216.21299999999"/>
    <n v="171437.22"/>
    <n v="300015.13500000001"/>
    <n v="187803.61129999999"/>
    <n v="328656.31969999999"/>
    <n v="203056.44380000001"/>
    <n v="355348.77659999998"/>
  </r>
  <r>
    <x v="4"/>
    <x v="4"/>
    <x v="29"/>
    <s v="WI"/>
    <x v="197"/>
    <x v="1"/>
    <x v="1"/>
    <n v="68055.881250000006"/>
    <n v="119097.7922"/>
    <n v="89598.81"/>
    <n v="156797.91750000001"/>
    <n v="107729.9123"/>
    <n v="188527.34640000001"/>
    <n v="130392.4725"/>
    <n v="228186.82689999999"/>
    <n v="155329.2591"/>
    <n v="271826.2034"/>
    <n v="171208.45989999999"/>
    <n v="299614.80479999998"/>
    <n v="186217.71040000001"/>
    <n v="325880.99320000003"/>
  </r>
  <r>
    <x v="4"/>
    <x v="4"/>
    <x v="29"/>
    <s v="WI"/>
    <x v="197"/>
    <x v="2"/>
    <x v="2"/>
    <n v="60343.65"/>
    <n v="105601.3875"/>
    <n v="81621.313200000004"/>
    <n v="142837.29810000001"/>
    <n v="103698.59759999999"/>
    <n v="181472.54579999999"/>
    <n v="135356.31359999999"/>
    <n v="236873.54879999999"/>
    <n v="168012.63"/>
    <n v="294022.10249999998"/>
    <n v="189064.85399999999"/>
    <n v="330863.49449999997"/>
    <n v="209809.6128"/>
    <n v="367166.8224"/>
  </r>
  <r>
    <x v="4"/>
    <x v="4"/>
    <x v="29"/>
    <s v="WI"/>
    <x v="197"/>
    <x v="3"/>
    <x v="3"/>
    <n v="66893.133000000002"/>
    <n v="107029.0128"/>
    <n v="93650.386199999994"/>
    <n v="149840.61790000001"/>
    <n v="120407.6394"/>
    <n v="192652.223"/>
    <n v="160543.51920000001"/>
    <n v="256869.63070000001"/>
    <n v="200679.399"/>
    <n v="321087.03840000002"/>
    <n v="227436.65220000001"/>
    <n v="363898.64350000001"/>
    <n v="254193.90539999999"/>
    <n v="406710.24859999999"/>
  </r>
  <r>
    <x v="4"/>
    <x v="4"/>
    <x v="29"/>
    <s v="WI"/>
    <x v="198"/>
    <x v="0"/>
    <x v="0"/>
    <n v="83504.898499999996"/>
    <n v="146133.5724"/>
    <n v="108249.26179999999"/>
    <n v="189436.20809999999"/>
    <n v="122995.37119999999"/>
    <n v="215241.8995"/>
    <n v="145791.36240000001"/>
    <n v="255134.8842"/>
    <n v="171412.60800000001"/>
    <n v="299972.06400000001"/>
    <n v="187793.6238"/>
    <n v="328638.84159999999"/>
    <n v="203077.54329999999"/>
    <n v="355385.70069999999"/>
  </r>
  <r>
    <x v="4"/>
    <x v="4"/>
    <x v="29"/>
    <s v="WI"/>
    <x v="198"/>
    <x v="1"/>
    <x v="1"/>
    <n v="67797.817249999993"/>
    <n v="118646.1802"/>
    <n v="89321.011150000006"/>
    <n v="156311.76949999999"/>
    <n v="107483.9207"/>
    <n v="188096.86110000001"/>
    <n v="130251.39449999999"/>
    <n v="227939.94039999999"/>
    <n v="155225.16690000001"/>
    <n v="271644.04210000002"/>
    <n v="171136.15969999999"/>
    <n v="299488.2795"/>
    <n v="186190.20310000001"/>
    <n v="325832.85550000001"/>
  </r>
  <r>
    <x v="4"/>
    <x v="4"/>
    <x v="29"/>
    <s v="WI"/>
    <x v="198"/>
    <x v="2"/>
    <x v="2"/>
    <n v="59370.537499999999"/>
    <n v="103898.4406"/>
    <n v="80285.435299999997"/>
    <n v="140499.51180000001"/>
    <n v="101992.55039999999"/>
    <n v="178486.9632"/>
    <n v="133108.51439999999"/>
    <n v="232939.9002"/>
    <n v="165213.83249999999"/>
    <n v="289124.20689999999"/>
    <n v="185905.37849999999"/>
    <n v="325334.41239999997"/>
    <n v="206292.30619999999"/>
    <n v="361011.53590000002"/>
  </r>
  <r>
    <x v="4"/>
    <x v="4"/>
    <x v="29"/>
    <s v="WI"/>
    <x v="198"/>
    <x v="3"/>
    <x v="3"/>
    <n v="65888.238249999995"/>
    <n v="105421.18120000001"/>
    <n v="92243.533549999993"/>
    <n v="147589.6537"/>
    <n v="118598.82889999999"/>
    <n v="189758.1262"/>
    <n v="158131.77179999999"/>
    <n v="253010.83489999999"/>
    <n v="197664.71479999999"/>
    <n v="316263.54359999998"/>
    <n v="224020.01010000001"/>
    <n v="358432.01610000001"/>
    <n v="250375.30540000001"/>
    <n v="400600.48859999998"/>
  </r>
  <r>
    <x v="5"/>
    <x v="5"/>
    <x v="30"/>
    <s v="AR"/>
    <x v="199"/>
    <x v="0"/>
    <x v="0"/>
    <n v="66683.130499999999"/>
    <n v="116695.47840000001"/>
    <n v="86527.617750000005"/>
    <n v="151423.33110000001"/>
    <n v="98187.619949999993"/>
    <n v="171828.33489999999"/>
    <n v="116655.15119999999"/>
    <n v="204146.51459999999"/>
    <n v="137235.50399999999"/>
    <n v="240162.13200000001"/>
    <n v="150395.32380000001"/>
    <n v="263191.81660000002"/>
    <n v="162719.9473"/>
    <n v="284759.90769999998"/>
  </r>
  <r>
    <x v="5"/>
    <x v="5"/>
    <x v="30"/>
    <s v="AR"/>
    <x v="199"/>
    <x v="1"/>
    <x v="1"/>
    <n v="53622.679250000001"/>
    <n v="93839.688689999995"/>
    <n v="70810.416949999999"/>
    <n v="123918.2297"/>
    <n v="85443.003450000004"/>
    <n v="149525.25599999999"/>
    <n v="103957.31849999999"/>
    <n v="181925.30739999999"/>
    <n v="124059.07889999999"/>
    <n v="217103.38810000001"/>
    <n v="136887.85089999999"/>
    <n v="239553.73910000001"/>
    <n v="149064.62109999999"/>
    <n v="260863.087"/>
  </r>
  <r>
    <x v="5"/>
    <x v="5"/>
    <x v="30"/>
    <s v="AR"/>
    <x v="199"/>
    <x v="2"/>
    <x v="2"/>
    <n v="46784.237500000003"/>
    <n v="81872.415630000003"/>
    <n v="63088.2889"/>
    <n v="110404.5056"/>
    <n v="80066.095199999996"/>
    <n v="140115.6666"/>
    <n v="104304.1272"/>
    <n v="182532.22260000001"/>
    <n v="129383.57249999999"/>
    <n v="226421.2519"/>
    <n v="145497.67050000001"/>
    <n v="254620.9234"/>
    <n v="161352.70060000001"/>
    <n v="282367.22610000003"/>
  </r>
  <r>
    <x v="5"/>
    <x v="5"/>
    <x v="30"/>
    <s v="AR"/>
    <x v="199"/>
    <x v="3"/>
    <x v="3"/>
    <n v="52585.62225"/>
    <n v="84136.995599999995"/>
    <n v="73619.871150000006"/>
    <n v="117791.7938"/>
    <n v="94654.120049999998"/>
    <n v="151446.59210000001"/>
    <n v="126205.49340000001"/>
    <n v="201928.78940000001"/>
    <n v="157756.86679999999"/>
    <n v="252410.98680000001"/>
    <n v="178791.11569999999"/>
    <n v="286065.78499999997"/>
    <n v="199825.3646"/>
    <n v="319720.5833"/>
  </r>
  <r>
    <x v="5"/>
    <x v="5"/>
    <x v="30"/>
    <s v="AR"/>
    <x v="200"/>
    <x v="0"/>
    <x v="0"/>
    <n v="66914.217499999999"/>
    <n v="117099.8806"/>
    <n v="86731.076249999998"/>
    <n v="151779.38339999999"/>
    <n v="98562.863249999995"/>
    <n v="172485.01070000001"/>
    <n v="116794.572"/>
    <n v="204390.50099999999"/>
    <n v="137309.34"/>
    <n v="240291.345"/>
    <n v="150425.28630000001"/>
    <n v="263244.25089999998"/>
    <n v="162656.6488"/>
    <n v="284649.13530000002"/>
  </r>
  <r>
    <x v="5"/>
    <x v="5"/>
    <x v="30"/>
    <s v="AR"/>
    <x v="200"/>
    <x v="1"/>
    <x v="1"/>
    <n v="54396.871249999997"/>
    <n v="95194.524690000006"/>
    <n v="71643.813500000004"/>
    <n v="125376.67359999999"/>
    <n v="86180.97825"/>
    <n v="150816.71189999999"/>
    <n v="104380.55250000001"/>
    <n v="182665.9669"/>
    <n v="124371.3553"/>
    <n v="217649.87179999999"/>
    <n v="137104.75140000001"/>
    <n v="239933.3149"/>
    <n v="149147.14290000001"/>
    <n v="261007.5"/>
  </r>
  <r>
    <x v="5"/>
    <x v="5"/>
    <x v="30"/>
    <s v="AR"/>
    <x v="200"/>
    <x v="2"/>
    <x v="2"/>
    <n v="48112.912499999999"/>
    <n v="84197.596879999997"/>
    <n v="65054.352299999999"/>
    <n v="113845.1165"/>
    <n v="82639.931400000001"/>
    <n v="144619.88"/>
    <n v="107843.63039999999"/>
    <n v="188726.35320000001"/>
    <n v="133851.75750000001"/>
    <n v="234240.57560000001"/>
    <n v="150611.59349999999"/>
    <n v="263570.28860000003"/>
    <n v="167123.74919999999"/>
    <n v="292466.56109999999"/>
  </r>
  <r>
    <x v="5"/>
    <x v="5"/>
    <x v="30"/>
    <s v="AR"/>
    <x v="200"/>
    <x v="3"/>
    <x v="3"/>
    <n v="53423.518250000001"/>
    <n v="85477.629199999996"/>
    <n v="74792.92555"/>
    <n v="119668.68090000001"/>
    <n v="96162.332850000006"/>
    <n v="153859.73259999999"/>
    <n v="128216.44379999999"/>
    <n v="205146.3101"/>
    <n v="160270.55480000001"/>
    <n v="256432.88759999999"/>
    <n v="181639.9621"/>
    <n v="290623.93930000003"/>
    <n v="203009.3694"/>
    <n v="324814.99099999998"/>
  </r>
  <r>
    <x v="5"/>
    <x v="5"/>
    <x v="30"/>
    <s v="AR"/>
    <x v="201"/>
    <x v="0"/>
    <x v="0"/>
    <n v="64529.604500000001"/>
    <n v="112926.8079"/>
    <n v="83594.904750000002"/>
    <n v="146291.0833"/>
    <n v="95066.846550000002"/>
    <n v="166366.98149999999"/>
    <n v="112507.7928"/>
    <n v="196888.63740000001"/>
    <n v="132227.076"/>
    <n v="231397.383"/>
    <n v="144833.51879999999"/>
    <n v="253458.65779999999"/>
    <n v="156565.03030000001"/>
    <n v="273988.80290000001"/>
  </r>
  <r>
    <x v="5"/>
    <x v="5"/>
    <x v="30"/>
    <s v="AR"/>
    <x v="201"/>
    <x v="1"/>
    <x v="1"/>
    <n v="52735.115749999997"/>
    <n v="92286.452560000005"/>
    <n v="69367.262300000002"/>
    <n v="121392.709"/>
    <n v="83317.625549999997"/>
    <n v="145805.84469999999"/>
    <n v="100690.3815"/>
    <n v="176208.16759999999"/>
    <n v="119883.8079"/>
    <n v="209796.66390000001"/>
    <n v="132097.6453"/>
    <n v="231170.8793"/>
    <n v="143627.8186"/>
    <n v="251348.6826"/>
  </r>
  <r>
    <x v="5"/>
    <x v="5"/>
    <x v="30"/>
    <s v="AR"/>
    <x v="201"/>
    <x v="2"/>
    <x v="2"/>
    <n v="46295.012499999997"/>
    <n v="81016.27188"/>
    <n v="62721.129099999998"/>
    <n v="109761.9759"/>
    <n v="79732.1538"/>
    <n v="139531.26920000001"/>
    <n v="104182.0368"/>
    <n v="182318.5644"/>
    <n v="129362.3775"/>
    <n v="226384.1606"/>
    <n v="145623.5895"/>
    <n v="254841.28159999999"/>
    <n v="161659.8964"/>
    <n v="282904.8187"/>
  </r>
  <r>
    <x v="5"/>
    <x v="5"/>
    <x v="30"/>
    <s v="AR"/>
    <x v="201"/>
    <x v="3"/>
    <x v="3"/>
    <n v="50935.760249999999"/>
    <n v="81497.216400000005"/>
    <n v="71310.064350000001"/>
    <n v="114096.103"/>
    <n v="91684.368449999994"/>
    <n v="146694.9895"/>
    <n v="122245.82460000001"/>
    <n v="195593.31940000001"/>
    <n v="152807.28080000001"/>
    <n v="244491.64920000001"/>
    <n v="173181.58489999999"/>
    <n v="277090.53580000001"/>
    <n v="193555.889"/>
    <n v="309689.42229999998"/>
  </r>
  <r>
    <x v="5"/>
    <x v="5"/>
    <x v="30"/>
    <s v="AR"/>
    <x v="202"/>
    <x v="0"/>
    <x v="0"/>
    <n v="71555.609500000006"/>
    <n v="125222.31660000001"/>
    <n v="92718.092250000002"/>
    <n v="162256.66140000001"/>
    <n v="105410.0111"/>
    <n v="184467.51930000001"/>
    <n v="124816.3248"/>
    <n v="218428.56839999999"/>
    <n v="146712.96599999999"/>
    <n v="256747.6905"/>
    <n v="160711.81630000001"/>
    <n v="281245.67839999998"/>
    <n v="173750.7678"/>
    <n v="304063.84360000002"/>
  </r>
  <r>
    <x v="5"/>
    <x v="5"/>
    <x v="30"/>
    <s v="AR"/>
    <x v="202"/>
    <x v="1"/>
    <x v="1"/>
    <n v="58346.646999999997"/>
    <n v="102106.6323"/>
    <n v="76789.786680000005"/>
    <n v="134382.12669999999"/>
    <n v="92291.428799999994"/>
    <n v="161510.00039999999"/>
    <n v="111639.639"/>
    <n v="195369.3683"/>
    <n v="132962.84789999999"/>
    <n v="232684.98389999999"/>
    <n v="146537.4963"/>
    <n v="256440.61859999999"/>
    <n v="159362.17939999999"/>
    <n v="278883.81390000001"/>
  </r>
  <r>
    <x v="5"/>
    <x v="5"/>
    <x v="30"/>
    <s v="AR"/>
    <x v="202"/>
    <x v="2"/>
    <x v="2"/>
    <n v="51632.425000000003"/>
    <n v="90356.743749999994"/>
    <n v="69875.751399999994"/>
    <n v="122282.565"/>
    <n v="88792.832699999999"/>
    <n v="155387.4572"/>
    <n v="115939.7772"/>
    <n v="202894.61009999999"/>
    <n v="143928.13500000001"/>
    <n v="251874.23629999999"/>
    <n v="161981.508"/>
    <n v="283467.63900000002"/>
    <n v="179775.8131"/>
    <n v="314607.67290000001"/>
  </r>
  <r>
    <x v="5"/>
    <x v="5"/>
    <x v="30"/>
    <s v="AR"/>
    <x v="202"/>
    <x v="3"/>
    <x v="3"/>
    <n v="57096.134749999997"/>
    <n v="91353.815600000002"/>
    <n v="79934.588650000005"/>
    <n v="127895.34179999999"/>
    <n v="102773.0426"/>
    <n v="164436.86809999999"/>
    <n v="137030.72339999999"/>
    <n v="219249.1574"/>
    <n v="171288.40429999999"/>
    <n v="274061.44679999998"/>
    <n v="194126.85819999999"/>
    <n v="310602.973"/>
    <n v="216965.31210000001"/>
    <n v="347144.49930000002"/>
  </r>
  <r>
    <x v="5"/>
    <x v="5"/>
    <x v="30"/>
    <s v="AR"/>
    <x v="203"/>
    <x v="0"/>
    <x v="0"/>
    <n v="64375.546499999997"/>
    <n v="112657.2064"/>
    <n v="83459.265750000006"/>
    <n v="146053.7151"/>
    <n v="94816.684349999996"/>
    <n v="165929.19760000001"/>
    <n v="112414.8456"/>
    <n v="196725.9798"/>
    <n v="132177.85200000001"/>
    <n v="231311.24100000001"/>
    <n v="144813.54380000001"/>
    <n v="253423.7016"/>
    <n v="156607.22930000001"/>
    <n v="274062.65120000002"/>
  </r>
  <r>
    <x v="5"/>
    <x v="5"/>
    <x v="30"/>
    <s v="AR"/>
    <x v="203"/>
    <x v="1"/>
    <x v="1"/>
    <n v="52218.98775"/>
    <n v="91383.228560000003"/>
    <n v="68811.664600000004"/>
    <n v="120420.41310000001"/>
    <n v="82825.642349999995"/>
    <n v="144944.87409999999"/>
    <n v="100408.2255"/>
    <n v="175714.3946"/>
    <n v="119675.6237"/>
    <n v="209432.34150000001"/>
    <n v="131953.04500000001"/>
    <n v="230917.82879999999"/>
    <n v="143572.80410000001"/>
    <n v="251252.40719999999"/>
  </r>
  <r>
    <x v="5"/>
    <x v="5"/>
    <x v="30"/>
    <s v="AR"/>
    <x v="203"/>
    <x v="2"/>
    <x v="2"/>
    <n v="46621.162499999999"/>
    <n v="81587.034379999997"/>
    <n v="62965.902300000002"/>
    <n v="110190.329"/>
    <n v="79954.781400000007"/>
    <n v="139920.86749999999"/>
    <n v="104263.4304"/>
    <n v="182461.00320000001"/>
    <n v="129376.50750000001"/>
    <n v="226408.88810000001"/>
    <n v="145539.64350000001"/>
    <n v="254694.37609999999"/>
    <n v="161455.0992"/>
    <n v="282546.42359999998"/>
  </r>
  <r>
    <x v="5"/>
    <x v="5"/>
    <x v="30"/>
    <s v="AR"/>
    <x v="203"/>
    <x v="3"/>
    <x v="3"/>
    <n v="52035.668250000002"/>
    <n v="83257.069199999998"/>
    <n v="72849.935549999995"/>
    <n v="116559.89690000001"/>
    <n v="93664.202850000001"/>
    <n v="149862.72459999999"/>
    <n v="124885.6038"/>
    <n v="199816.96609999999"/>
    <n v="156107.0048"/>
    <n v="249771.20759999999"/>
    <n v="176921.2721"/>
    <n v="283074.03529999999"/>
    <n v="197735.53940000001"/>
    <n v="316376.86300000001"/>
  </r>
  <r>
    <x v="5"/>
    <x v="5"/>
    <x v="31"/>
    <s v="LA"/>
    <x v="204"/>
    <x v="0"/>
    <x v="0"/>
    <n v="67196.109500000006"/>
    <n v="117593.19160000001"/>
    <n v="87152.042249999999"/>
    <n v="152516.07389999999"/>
    <n v="98957.911049999995"/>
    <n v="173176.3443"/>
    <n v="117439.3248"/>
    <n v="205518.81839999999"/>
    <n v="138119.46599999999"/>
    <n v="241709.0655"/>
    <n v="151342.26629999999"/>
    <n v="264848.96590000001"/>
    <n v="163703.56779999999"/>
    <n v="286481.24359999999"/>
  </r>
  <r>
    <x v="5"/>
    <x v="5"/>
    <x v="31"/>
    <s v="LA"/>
    <x v="204"/>
    <x v="1"/>
    <x v="1"/>
    <n v="54286.734499999999"/>
    <n v="95001.785380000001"/>
    <n v="71606.540429999994"/>
    <n v="125311.4457"/>
    <n v="86289.2163"/>
    <n v="151006.12849999999"/>
    <n v="104783.96400000001"/>
    <n v="183371.93700000001"/>
    <n v="124963.14169999999"/>
    <n v="218685.49799999999"/>
    <n v="137830.81880000001"/>
    <n v="241203.93290000001"/>
    <n v="150025.76939999999"/>
    <n v="262545.09639999998"/>
  </r>
  <r>
    <x v="5"/>
    <x v="5"/>
    <x v="31"/>
    <s v="LA"/>
    <x v="204"/>
    <x v="2"/>
    <x v="2"/>
    <n v="47903.05"/>
    <n v="83830.337499999994"/>
    <n v="64654.626400000001"/>
    <n v="113145.5962"/>
    <n v="82079.957699999999"/>
    <n v="143639.92600000001"/>
    <n v="106989.2772"/>
    <n v="187231.23509999999"/>
    <n v="132740.01"/>
    <n v="232295.01749999999"/>
    <n v="149301.633"/>
    <n v="261277.8578"/>
    <n v="165604.1881"/>
    <n v="289807.32919999998"/>
  </r>
  <r>
    <x v="5"/>
    <x v="5"/>
    <x v="31"/>
    <s v="LA"/>
    <x v="204"/>
    <x v="3"/>
    <x v="3"/>
    <n v="53626.509749999997"/>
    <n v="85802.415599999993"/>
    <n v="75077.113649999999"/>
    <n v="120123.3818"/>
    <n v="96527.717550000001"/>
    <n v="154444.3481"/>
    <n v="128703.6234"/>
    <n v="205925.79740000001"/>
    <n v="160879.52929999999"/>
    <n v="257407.24679999999"/>
    <n v="182330.13320000001"/>
    <n v="291728.21299999999"/>
    <n v="203780.7371"/>
    <n v="326049.17930000002"/>
  </r>
  <r>
    <x v="5"/>
    <x v="5"/>
    <x v="31"/>
    <s v="LA"/>
    <x v="205"/>
    <x v="0"/>
    <x v="0"/>
    <n v="71158.173999999999"/>
    <n v="124526.8045"/>
    <n v="92195.396999999997"/>
    <n v="161341.9448"/>
    <n v="104827.3416"/>
    <n v="183447.84779999999"/>
    <n v="124101.8616"/>
    <n v="217178.25779999999"/>
    <n v="145865.92199999999"/>
    <n v="255265.36350000001"/>
    <n v="159779.85500000001"/>
    <n v="279614.7463"/>
    <n v="172735.49799999999"/>
    <n v="302287.12150000001"/>
  </r>
  <r>
    <x v="5"/>
    <x v="5"/>
    <x v="31"/>
    <s v="LA"/>
    <x v="205"/>
    <x v="1"/>
    <x v="1"/>
    <n v="58069.687749999997"/>
    <n v="101621.95359999999"/>
    <n v="76410.361480000007"/>
    <n v="133718.13260000001"/>
    <n v="91814.203349999996"/>
    <n v="160674.8559"/>
    <n v="111024.6105"/>
    <n v="194293.06839999999"/>
    <n v="132214.9234"/>
    <n v="231376.1159"/>
    <n v="145702.97870000001"/>
    <n v="254980.2126"/>
    <n v="158442.29199999999"/>
    <n v="277274.011"/>
  </r>
  <r>
    <x v="5"/>
    <x v="5"/>
    <x v="31"/>
    <s v="LA"/>
    <x v="205"/>
    <x v="2"/>
    <x v="2"/>
    <n v="51405.1875"/>
    <n v="89959.078129999994"/>
    <n v="69584.098499999993"/>
    <n v="121772.1724"/>
    <n v="88429.360499999995"/>
    <n v="154751.38089999999"/>
    <n v="115482.07799999999"/>
    <n v="202093.63649999999"/>
    <n v="143366.96249999999"/>
    <n v="250892.1844"/>
    <n v="161358.00750000001"/>
    <n v="282376.51309999998"/>
    <n v="179092.8315"/>
    <n v="313412.45510000002"/>
  </r>
  <r>
    <x v="5"/>
    <x v="5"/>
    <x v="31"/>
    <s v="LA"/>
    <x v="205"/>
    <x v="3"/>
    <x v="3"/>
    <n v="56785.165000000001"/>
    <n v="90856.263999999996"/>
    <n v="79499.231"/>
    <n v="127198.7696"/>
    <n v="102213.29700000001"/>
    <n v="163541.2752"/>
    <n v="136284.39600000001"/>
    <n v="218055.0336"/>
    <n v="170355.495"/>
    <n v="272568.79200000002"/>
    <n v="193069.56099999999"/>
    <n v="308911.29759999999"/>
    <n v="215783.62700000001"/>
    <n v="345253.80320000002"/>
  </r>
  <r>
    <x v="5"/>
    <x v="5"/>
    <x v="31"/>
    <s v="LA"/>
    <x v="206"/>
    <x v="0"/>
    <x v="0"/>
    <n v="72824.945000000007"/>
    <n v="127443.6538"/>
    <n v="94353.997499999998"/>
    <n v="165119.49559999999"/>
    <n v="107283.1005"/>
    <n v="187745.4259"/>
    <n v="127006.18799999999"/>
    <n v="222260.829"/>
    <n v="149278.71"/>
    <n v="261237.74249999999"/>
    <n v="163517.6875"/>
    <n v="286155.95309999998"/>
    <n v="176775.47750000001"/>
    <n v="309357.08559999999"/>
  </r>
  <r>
    <x v="5"/>
    <x v="5"/>
    <x v="31"/>
    <s v="LA"/>
    <x v="206"/>
    <x v="1"/>
    <x v="1"/>
    <n v="59435.588750000003"/>
    <n v="104012.2803"/>
    <n v="78205.861130000005"/>
    <n v="136860.25700000001"/>
    <n v="93969.096749999997"/>
    <n v="164445.91930000001"/>
    <n v="113625.80250000001"/>
    <n v="198845.1544"/>
    <n v="135310.7138"/>
    <n v="236793.74909999999"/>
    <n v="149113.34950000001"/>
    <n v="260948.3616"/>
    <n v="162149.34880000001"/>
    <n v="283761.3603"/>
  </r>
  <r>
    <x v="5"/>
    <x v="5"/>
    <x v="31"/>
    <s v="LA"/>
    <x v="206"/>
    <x v="2"/>
    <x v="2"/>
    <n v="52605.537499999999"/>
    <n v="92059.690629999997"/>
    <n v="71211.629300000001"/>
    <n v="124620.35129999999"/>
    <n v="90498.8799"/>
    <n v="158373.0398"/>
    <n v="118187.57640000001"/>
    <n v="206828.25870000001"/>
    <n v="146726.9325"/>
    <n v="256772.13190000001"/>
    <n v="165140.9835"/>
    <n v="288996.72110000002"/>
    <n v="183293.11970000001"/>
    <n v="320762.9595"/>
  </r>
  <r>
    <x v="5"/>
    <x v="5"/>
    <x v="31"/>
    <s v="LA"/>
    <x v="206"/>
    <x v="3"/>
    <x v="3"/>
    <n v="58101.029499999997"/>
    <n v="92961.647200000007"/>
    <n v="81341.441300000006"/>
    <n v="130146.3061"/>
    <n v="104581.85309999999"/>
    <n v="167330.965"/>
    <n v="139442.47080000001"/>
    <n v="223107.95329999999"/>
    <n v="174303.08850000001"/>
    <n v="278884.94160000002"/>
    <n v="197543.50030000001"/>
    <n v="316069.6005"/>
    <n v="220783.91209999999"/>
    <n v="353254.25939999998"/>
  </r>
  <r>
    <x v="5"/>
    <x v="5"/>
    <x v="31"/>
    <s v="LA"/>
    <x v="162"/>
    <x v="0"/>
    <x v="0"/>
    <n v="69414.373999999996"/>
    <n v="121475.1545"/>
    <n v="89968.976999999999"/>
    <n v="157445.70980000001"/>
    <n v="102246.5016"/>
    <n v="178931.37779999999"/>
    <n v="121151.0616"/>
    <n v="212014.3578"/>
    <n v="142428.522"/>
    <n v="249249.9135"/>
    <n v="156032.035"/>
    <n v="273056.0613"/>
    <n v="168716.61799999999"/>
    <n v="295254.08149999997"/>
  </r>
  <r>
    <x v="5"/>
    <x v="5"/>
    <x v="31"/>
    <s v="LA"/>
    <x v="162"/>
    <x v="1"/>
    <x v="1"/>
    <n v="56445.722750000001"/>
    <n v="98780.014809999993"/>
    <n v="74337.062980000002"/>
    <n v="130089.8602"/>
    <n v="89413.318350000001"/>
    <n v="156473.30710000001"/>
    <n v="108282.34050000001"/>
    <n v="189494.09589999999"/>
    <n v="129015.04090000001"/>
    <n v="225776.32149999999"/>
    <n v="142220.3077"/>
    <n v="248885.53839999999"/>
    <n v="154707.728"/>
    <n v="270738.52399999998"/>
  </r>
  <r>
    <x v="5"/>
    <x v="5"/>
    <x v="31"/>
    <s v="LA"/>
    <x v="162"/>
    <x v="2"/>
    <x v="2"/>
    <n v="49913.4375"/>
    <n v="87348.515629999994"/>
    <n v="67495.648499999996"/>
    <n v="118117.3849"/>
    <n v="85744.210500000001"/>
    <n v="150052.36840000001"/>
    <n v="111901.878"/>
    <n v="195828.28649999999"/>
    <n v="138891.71249999999"/>
    <n v="243060.4969"/>
    <n v="156286.0575"/>
    <n v="273500.60060000001"/>
    <n v="173424.18150000001"/>
    <n v="303492.31760000001"/>
  </r>
  <r>
    <x v="5"/>
    <x v="5"/>
    <x v="31"/>
    <s v="LA"/>
    <x v="162"/>
    <x v="3"/>
    <x v="3"/>
    <n v="55397.315000000002"/>
    <n v="88635.703999999998"/>
    <n v="77556.240999999995"/>
    <n v="124089.9856"/>
    <n v="99715.167000000001"/>
    <n v="159544.2672"/>
    <n v="132953.55600000001"/>
    <n v="212725.68960000001"/>
    <n v="166191.94500000001"/>
    <n v="265907.11200000002"/>
    <n v="188350.87100000001"/>
    <n v="301361.39360000001"/>
    <n v="210509.79699999999"/>
    <n v="336815.6752"/>
  </r>
  <r>
    <x v="5"/>
    <x v="5"/>
    <x v="31"/>
    <s v="LA"/>
    <x v="207"/>
    <x v="0"/>
    <x v="0"/>
    <n v="69491.403000000006"/>
    <n v="121609.9553"/>
    <n v="90036.796499999997"/>
    <n v="157564.3939"/>
    <n v="102371.5827"/>
    <n v="179150.2697"/>
    <n v="121197.5352"/>
    <n v="212095.68659999999"/>
    <n v="142453.13399999999"/>
    <n v="249292.98449999999"/>
    <n v="156042.02249999999"/>
    <n v="273073.53940000001"/>
    <n v="168695.51850000001"/>
    <n v="295217.15740000003"/>
  </r>
  <r>
    <x v="5"/>
    <x v="5"/>
    <x v="31"/>
    <s v="LA"/>
    <x v="207"/>
    <x v="1"/>
    <x v="1"/>
    <n v="56703.786749999999"/>
    <n v="99231.626810000002"/>
    <n v="74614.861829999994"/>
    <n v="130576.0082"/>
    <n v="89659.309949999995"/>
    <n v="156903.79240000001"/>
    <n v="108423.4185"/>
    <n v="189740.98240000001"/>
    <n v="129119.133"/>
    <n v="225958.4828"/>
    <n v="142292.6078"/>
    <n v="249012.0637"/>
    <n v="154735.2353"/>
    <n v="270786.6617"/>
  </r>
  <r>
    <x v="5"/>
    <x v="5"/>
    <x v="31"/>
    <s v="LA"/>
    <x v="207"/>
    <x v="2"/>
    <x v="2"/>
    <n v="50432.074999999997"/>
    <n v="88256.131250000006"/>
    <n v="68248.220600000001"/>
    <n v="119434.3861"/>
    <n v="86723.313299999994"/>
    <n v="151765.79829999999"/>
    <n v="113234.2788"/>
    <n v="198159.98790000001"/>
    <n v="140568.16500000001"/>
    <n v="245994.28880000001"/>
    <n v="158198.53200000001"/>
    <n v="276847.43099999998"/>
    <n v="175575.52489999999"/>
    <n v="307257.16859999998"/>
  </r>
  <r>
    <x v="5"/>
    <x v="5"/>
    <x v="31"/>
    <s v="LA"/>
    <x v="207"/>
    <x v="3"/>
    <x v="3"/>
    <n v="55780.270250000001"/>
    <n v="89248.432400000005"/>
    <n v="78092.378349999999"/>
    <n v="124947.8054"/>
    <n v="100404.4865"/>
    <n v="160647.1783"/>
    <n v="133872.64859999999"/>
    <n v="214196.2378"/>
    <n v="167340.81080000001"/>
    <n v="267745.29719999997"/>
    <n v="189652.91889999999"/>
    <n v="303444.67019999999"/>
    <n v="211965.027"/>
    <n v="339144.04310000001"/>
  </r>
  <r>
    <x v="5"/>
    <x v="5"/>
    <x v="31"/>
    <s v="LA"/>
    <x v="208"/>
    <x v="0"/>
    <x v="0"/>
    <n v="71158.173999999999"/>
    <n v="124526.8045"/>
    <n v="92195.396999999997"/>
    <n v="161341.9448"/>
    <n v="104827.3416"/>
    <n v="183447.84779999999"/>
    <n v="124101.8616"/>
    <n v="217178.25779999999"/>
    <n v="145865.92199999999"/>
    <n v="255265.36350000001"/>
    <n v="159779.85500000001"/>
    <n v="279614.7463"/>
    <n v="172735.49799999999"/>
    <n v="302287.12150000001"/>
  </r>
  <r>
    <x v="5"/>
    <x v="5"/>
    <x v="31"/>
    <s v="LA"/>
    <x v="208"/>
    <x v="1"/>
    <x v="1"/>
    <n v="58069.687749999997"/>
    <n v="101621.95359999999"/>
    <n v="76410.361480000007"/>
    <n v="133718.13260000001"/>
    <n v="91814.203349999996"/>
    <n v="160674.8559"/>
    <n v="111024.6105"/>
    <n v="194293.06839999999"/>
    <n v="132214.9234"/>
    <n v="231376.1159"/>
    <n v="145702.97870000001"/>
    <n v="254980.2126"/>
    <n v="158442.29199999999"/>
    <n v="277274.011"/>
  </r>
  <r>
    <x v="5"/>
    <x v="5"/>
    <x v="31"/>
    <s v="LA"/>
    <x v="208"/>
    <x v="2"/>
    <x v="2"/>
    <n v="51405.1875"/>
    <n v="89959.078129999994"/>
    <n v="69584.098499999993"/>
    <n v="121772.1724"/>
    <n v="88429.360499999995"/>
    <n v="154751.38089999999"/>
    <n v="115482.07799999999"/>
    <n v="202093.63649999999"/>
    <n v="143366.96249999999"/>
    <n v="250892.1844"/>
    <n v="161358.00750000001"/>
    <n v="282376.51309999998"/>
    <n v="179092.8315"/>
    <n v="313412.45510000002"/>
  </r>
  <r>
    <x v="5"/>
    <x v="5"/>
    <x v="31"/>
    <s v="LA"/>
    <x v="208"/>
    <x v="3"/>
    <x v="3"/>
    <n v="56785.165000000001"/>
    <n v="90856.263999999996"/>
    <n v="79499.231"/>
    <n v="127198.7696"/>
    <n v="102213.29700000001"/>
    <n v="163541.2752"/>
    <n v="136284.39600000001"/>
    <n v="218055.0336"/>
    <n v="170355.495"/>
    <n v="272568.79200000002"/>
    <n v="193069.56099999999"/>
    <n v="308911.29759999999"/>
    <n v="215783.62700000001"/>
    <n v="345253.80320000002"/>
  </r>
  <r>
    <x v="5"/>
    <x v="5"/>
    <x v="31"/>
    <s v="LA"/>
    <x v="209"/>
    <x v="0"/>
    <x v="0"/>
    <n v="66760.159499999994"/>
    <n v="116830.2791"/>
    <n v="86595.437250000003"/>
    <n v="151542.01519999999"/>
    <n v="98312.701050000003"/>
    <n v="172047.2268"/>
    <n v="116701.62480000001"/>
    <n v="204227.84340000001"/>
    <n v="137260.11600000001"/>
    <n v="240205.20300000001"/>
    <n v="150405.3113"/>
    <n v="263209.29470000003"/>
    <n v="162698.84779999999"/>
    <n v="284722.98359999998"/>
  </r>
  <r>
    <x v="5"/>
    <x v="5"/>
    <x v="31"/>
    <s v="LA"/>
    <x v="209"/>
    <x v="1"/>
    <x v="1"/>
    <n v="53880.74325"/>
    <n v="94291.300690000004"/>
    <n v="71088.215800000005"/>
    <n v="124404.3777"/>
    <n v="85688.995049999998"/>
    <n v="149955.74129999999"/>
    <n v="104098.3965"/>
    <n v="182172.19390000001"/>
    <n v="124163.17110000001"/>
    <n v="217285.54939999999"/>
    <n v="136960.15109999999"/>
    <n v="239680.26439999999"/>
    <n v="149092.12839999999"/>
    <n v="260911.22469999999"/>
  </r>
  <r>
    <x v="5"/>
    <x v="5"/>
    <x v="31"/>
    <s v="LA"/>
    <x v="209"/>
    <x v="2"/>
    <x v="2"/>
    <n v="47530.112500000003"/>
    <n v="83177.696880000003"/>
    <n v="64132.513899999998"/>
    <n v="112231.8993"/>
    <n v="81408.670199999993"/>
    <n v="142465.17290000001"/>
    <n v="106094.22719999999"/>
    <n v="185664.8976"/>
    <n v="131621.19750000001"/>
    <n v="230337.0956"/>
    <n v="148033.64550000001"/>
    <n v="259058.87959999999"/>
    <n v="164187.02559999999"/>
    <n v="287327.29479999997"/>
  </r>
  <r>
    <x v="5"/>
    <x v="5"/>
    <x v="31"/>
    <s v="LA"/>
    <x v="209"/>
    <x v="3"/>
    <x v="3"/>
    <n v="53279.547250000003"/>
    <n v="85247.275599999994"/>
    <n v="74591.366150000002"/>
    <n v="119346.18580000001"/>
    <n v="95903.18505"/>
    <n v="153445.0961"/>
    <n v="127870.9134"/>
    <n v="204593.4614"/>
    <n v="159838.64180000001"/>
    <n v="255741.82680000001"/>
    <n v="181150.4607"/>
    <n v="289840.73700000002"/>
    <n v="202462.27960000001"/>
    <n v="323939.64730000001"/>
  </r>
  <r>
    <x v="5"/>
    <x v="5"/>
    <x v="31"/>
    <s v="LA"/>
    <x v="210"/>
    <x v="0"/>
    <x v="0"/>
    <n v="72824.945000000007"/>
    <n v="127443.6538"/>
    <n v="94353.997499999998"/>
    <n v="165119.49559999999"/>
    <n v="107283.1005"/>
    <n v="187745.4259"/>
    <n v="127006.18799999999"/>
    <n v="222260.829"/>
    <n v="149278.71"/>
    <n v="261237.74249999999"/>
    <n v="163517.6875"/>
    <n v="286155.95309999998"/>
    <n v="176775.47750000001"/>
    <n v="309357.08559999999"/>
  </r>
  <r>
    <x v="5"/>
    <x v="5"/>
    <x v="31"/>
    <s v="LA"/>
    <x v="210"/>
    <x v="1"/>
    <x v="1"/>
    <n v="59435.588750000003"/>
    <n v="104012.2803"/>
    <n v="78205.861130000005"/>
    <n v="136860.25700000001"/>
    <n v="93969.096749999997"/>
    <n v="164445.91930000001"/>
    <n v="113625.80250000001"/>
    <n v="198845.1544"/>
    <n v="135310.7138"/>
    <n v="236793.74909999999"/>
    <n v="149113.34950000001"/>
    <n v="260948.3616"/>
    <n v="162149.34880000001"/>
    <n v="283761.3603"/>
  </r>
  <r>
    <x v="5"/>
    <x v="5"/>
    <x v="31"/>
    <s v="LA"/>
    <x v="210"/>
    <x v="2"/>
    <x v="2"/>
    <n v="52605.537499999999"/>
    <n v="92059.690629999997"/>
    <n v="71211.629300000001"/>
    <n v="124620.35129999999"/>
    <n v="90498.8799"/>
    <n v="158373.0398"/>
    <n v="118187.57640000001"/>
    <n v="206828.25870000001"/>
    <n v="146726.9325"/>
    <n v="256772.13190000001"/>
    <n v="165140.9835"/>
    <n v="288996.72110000002"/>
    <n v="183293.11970000001"/>
    <n v="320762.9595"/>
  </r>
  <r>
    <x v="5"/>
    <x v="5"/>
    <x v="31"/>
    <s v="LA"/>
    <x v="210"/>
    <x v="3"/>
    <x v="3"/>
    <n v="58101.029499999997"/>
    <n v="92961.647200000007"/>
    <n v="81341.441300000006"/>
    <n v="130146.3061"/>
    <n v="104581.85309999999"/>
    <n v="167330.965"/>
    <n v="139442.47080000001"/>
    <n v="223107.95329999999"/>
    <n v="174303.08850000001"/>
    <n v="278884.94160000002"/>
    <n v="197543.50030000001"/>
    <n v="316069.6005"/>
    <n v="220783.91209999999"/>
    <n v="353254.25939999998"/>
  </r>
  <r>
    <x v="5"/>
    <x v="5"/>
    <x v="31"/>
    <s v="LA"/>
    <x v="211"/>
    <x v="0"/>
    <x v="0"/>
    <n v="69337.345000000001"/>
    <n v="121340.3538"/>
    <n v="89901.157500000001"/>
    <n v="157327.02559999999"/>
    <n v="102121.42049999999"/>
    <n v="178712.4859"/>
    <n v="121104.588"/>
    <n v="211933.02900000001"/>
    <n v="142403.91"/>
    <n v="249206.8425"/>
    <n v="156022.04749999999"/>
    <n v="273038.58309999999"/>
    <n v="168737.7175"/>
    <n v="295291.00559999997"/>
  </r>
  <r>
    <x v="5"/>
    <x v="5"/>
    <x v="31"/>
    <s v="LA"/>
    <x v="211"/>
    <x v="1"/>
    <x v="1"/>
    <n v="56187.658750000002"/>
    <n v="98328.40281"/>
    <n v="74059.264129999996"/>
    <n v="129603.71219999999"/>
    <n v="89167.326749999993"/>
    <n v="156042.82180000001"/>
    <n v="108141.2625"/>
    <n v="189247.20939999999"/>
    <n v="128910.9488"/>
    <n v="225594.16029999999"/>
    <n v="142148.00750000001"/>
    <n v="248759.01310000001"/>
    <n v="154680.22080000001"/>
    <n v="270690.38630000001"/>
  </r>
  <r>
    <x v="5"/>
    <x v="5"/>
    <x v="31"/>
    <s v="LA"/>
    <x v="211"/>
    <x v="2"/>
    <x v="2"/>
    <n v="49622.037499999999"/>
    <n v="86838.565629999997"/>
    <n v="67034.729300000006"/>
    <n v="117310.7763"/>
    <n v="85128.579899999997"/>
    <n v="148975.0148"/>
    <n v="111027.1764"/>
    <n v="194297.55869999999"/>
    <n v="137776.4325"/>
    <n v="241108.75690000001"/>
    <n v="154997.08350000001"/>
    <n v="271244.89610000001"/>
    <n v="171955.81969999999"/>
    <n v="300922.68449999997"/>
  </r>
  <r>
    <x v="5"/>
    <x v="5"/>
    <x v="31"/>
    <s v="LA"/>
    <x v="211"/>
    <x v="3"/>
    <x v="3"/>
    <n v="55325.3295"/>
    <n v="88520.527199999997"/>
    <n v="77455.461299999995"/>
    <n v="123928.7381"/>
    <n v="99585.593099999998"/>
    <n v="159336.94899999999"/>
    <n v="132780.79079999999"/>
    <n v="212449.2653"/>
    <n v="165975.98850000001"/>
    <n v="265561.58159999998"/>
    <n v="188106.12030000001"/>
    <n v="300969.79249999998"/>
    <n v="210236.25210000001"/>
    <n v="336378.00339999999"/>
  </r>
  <r>
    <x v="5"/>
    <x v="5"/>
    <x v="32"/>
    <s v="NM"/>
    <x v="212"/>
    <x v="0"/>
    <x v="0"/>
    <n v="73954.649999999994"/>
    <n v="129420.6375"/>
    <n v="95856.494999999995"/>
    <n v="167748.86629999999"/>
    <n v="108933.255"/>
    <n v="190633.19630000001"/>
    <n v="129083.04"/>
    <n v="225895.32"/>
    <n v="151756.20000000001"/>
    <n v="265573.34999999998"/>
    <n v="166252.095"/>
    <n v="290941.16629999998"/>
    <n v="179770.30499999999"/>
    <n v="314598.03379999998"/>
  </r>
  <r>
    <x v="5"/>
    <x v="5"/>
    <x v="32"/>
    <s v="NM"/>
    <x v="212"/>
    <x v="1"/>
    <x v="1"/>
    <n v="59860.475250000003"/>
    <n v="104755.8317"/>
    <n v="78825.812099999996"/>
    <n v="137945.17120000001"/>
    <n v="94800.551850000003"/>
    <n v="165900.9657"/>
    <n v="114785.3205"/>
    <n v="200874.31090000001"/>
    <n v="136754.51680000001"/>
    <n v="239320.4044"/>
    <n v="150746.23480000001"/>
    <n v="263805.91090000002"/>
    <n v="163975.36989999999"/>
    <n v="286956.89730000001"/>
  </r>
  <r>
    <x v="5"/>
    <x v="5"/>
    <x v="32"/>
    <s v="NM"/>
    <x v="212"/>
    <x v="2"/>
    <x v="2"/>
    <n v="52244.193749999999"/>
    <n v="91427.339059999998"/>
    <n v="70704.39705"/>
    <n v="123732.6948"/>
    <n v="89846.136899999998"/>
    <n v="157230.7396"/>
    <n v="117315.8784"/>
    <n v="205302.78719999999"/>
    <n v="145636.7513"/>
    <n v="254864.31469999999"/>
    <n v="163904.80729999999"/>
    <n v="286833.41269999999"/>
    <n v="181910.80319999999"/>
    <n v="318343.9056"/>
  </r>
  <r>
    <x v="5"/>
    <x v="5"/>
    <x v="32"/>
    <s v="NM"/>
    <x v="212"/>
    <x v="3"/>
    <x v="3"/>
    <n v="58065.036749999999"/>
    <n v="92904.058799999999"/>
    <n v="81291.051449999999"/>
    <n v="130065.6823"/>
    <n v="104517.0662"/>
    <n v="167227.3058"/>
    <n v="139356.0882"/>
    <n v="222969.74110000001"/>
    <n v="174195.1103"/>
    <n v="278712.1764"/>
    <n v="197421.125"/>
    <n v="315873.79989999998"/>
    <n v="220647.1397"/>
    <n v="353035.42340000003"/>
  </r>
  <r>
    <x v="5"/>
    <x v="5"/>
    <x v="32"/>
    <s v="NM"/>
    <x v="213"/>
    <x v="0"/>
    <x v="0"/>
    <n v="69538.7"/>
    <n v="121692.72500000001"/>
    <n v="90048.77"/>
    <n v="157585.3475"/>
    <n v="102459.15"/>
    <n v="179303.51250000001"/>
    <n v="121144.56"/>
    <n v="212002.98"/>
    <n v="142344.6"/>
    <n v="249103.05"/>
    <n v="155896.97"/>
    <n v="272819.69750000001"/>
    <n v="168489.53"/>
    <n v="294856.67749999999"/>
  </r>
  <r>
    <x v="5"/>
    <x v="5"/>
    <x v="32"/>
    <s v="NM"/>
    <x v="213"/>
    <x v="1"/>
    <x v="1"/>
    <n v="56813.923499999997"/>
    <n v="99424.366129999995"/>
    <n v="74652.134900000005"/>
    <n v="130641.23609999999"/>
    <n v="89551.071899999995"/>
    <n v="156714.37580000001"/>
    <n v="108020.007"/>
    <n v="189035.0123"/>
    <n v="128527.3466"/>
    <n v="224922.8566"/>
    <n v="141566.5404"/>
    <n v="247741.44560000001"/>
    <n v="153856.60879999999"/>
    <n v="269249.06530000002"/>
  </r>
  <r>
    <x v="5"/>
    <x v="5"/>
    <x v="32"/>
    <s v="NM"/>
    <x v="213"/>
    <x v="2"/>
    <x v="2"/>
    <n v="51119.6"/>
    <n v="89459.3"/>
    <n v="69261.012799999997"/>
    <n v="121206.7724"/>
    <n v="88047.320399999997"/>
    <n v="154082.8107"/>
    <n v="115050.7344"/>
    <n v="201338.78520000001"/>
    <n v="142859.51999999999"/>
    <n v="250004.16"/>
    <n v="160819.11600000001"/>
    <n v="281433.45299999998"/>
    <n v="178530.74119999999"/>
    <n v="312428.79710000003"/>
  </r>
  <r>
    <x v="5"/>
    <x v="5"/>
    <x v="32"/>
    <s v="NM"/>
    <x v="213"/>
    <x v="3"/>
    <x v="3"/>
    <n v="56510.188000000002"/>
    <n v="90416.300799999997"/>
    <n v="79114.263200000001"/>
    <n v="126582.8211"/>
    <n v="101718.33839999999"/>
    <n v="162749.3414"/>
    <n v="135624.45120000001"/>
    <n v="216999.1219"/>
    <n v="169530.56400000001"/>
    <n v="271248.90240000002"/>
    <n v="192134.63920000001"/>
    <n v="307415.4227"/>
    <n v="214738.7144"/>
    <n v="343581.94300000003"/>
  </r>
  <r>
    <x v="5"/>
    <x v="5"/>
    <x v="32"/>
    <s v="NM"/>
    <x v="214"/>
    <x v="0"/>
    <x v="0"/>
    <n v="75594.95"/>
    <n v="132291.16250000001"/>
    <n v="97997.024999999994"/>
    <n v="171494.79380000001"/>
    <n v="111344.13"/>
    <n v="194852.22750000001"/>
    <n v="131985.78"/>
    <n v="230975.11499999999"/>
    <n v="155182.35"/>
    <n v="271569.11249999999"/>
    <n v="170013.17499999999"/>
    <n v="297523.0563"/>
    <n v="183851.6"/>
    <n v="321740.3"/>
  </r>
  <r>
    <x v="5"/>
    <x v="5"/>
    <x v="32"/>
    <s v="NM"/>
    <x v="214"/>
    <x v="1"/>
    <x v="1"/>
    <n v="61097.344250000002"/>
    <n v="106920.3524"/>
    <n v="80482.412330000006"/>
    <n v="140844.22159999999"/>
    <n v="96832.44945"/>
    <n v="169456.78649999999"/>
    <n v="117315.97349999999"/>
    <n v="205302.95360000001"/>
    <n v="139798.2611"/>
    <n v="244646.95699999999"/>
    <n v="154120.45559999999"/>
    <n v="269710.79719999997"/>
    <n v="167668.67300000001"/>
    <n v="293420.1778"/>
  </r>
  <r>
    <x v="5"/>
    <x v="5"/>
    <x v="32"/>
    <s v="NM"/>
    <x v="214"/>
    <x v="2"/>
    <x v="2"/>
    <n v="53291.887499999997"/>
    <n v="93260.80313"/>
    <n v="72092.540099999998"/>
    <n v="126161.9452"/>
    <n v="91596.714300000007"/>
    <n v="160294.25"/>
    <n v="119570.0148"/>
    <n v="209247.52590000001"/>
    <n v="148421.9025"/>
    <n v="259738.32939999999"/>
    <n v="167024.2095"/>
    <n v="292292.36660000001"/>
    <n v="185356.00289999999"/>
    <n v="324373.00510000001"/>
  </r>
  <r>
    <x v="5"/>
    <x v="5"/>
    <x v="32"/>
    <s v="NM"/>
    <x v="214"/>
    <x v="3"/>
    <x v="3"/>
    <n v="59344.908499999998"/>
    <n v="94951.853600000002"/>
    <n v="83082.871899999998"/>
    <n v="132932.595"/>
    <n v="106820.83530000001"/>
    <n v="170913.3365"/>
    <n v="142427.78039999999"/>
    <n v="227884.4486"/>
    <n v="178034.7255"/>
    <n v="284855.56079999998"/>
    <n v="201772.68890000001"/>
    <n v="322836.30219999998"/>
    <n v="225510.65229999999"/>
    <n v="360817.04369999998"/>
  </r>
  <r>
    <x v="5"/>
    <x v="5"/>
    <x v="32"/>
    <s v="NM"/>
    <x v="215"/>
    <x v="0"/>
    <x v="0"/>
    <n v="70674.05"/>
    <n v="123679.58749999999"/>
    <n v="91575.434999999998"/>
    <n v="160257.01130000001"/>
    <n v="104111.505"/>
    <n v="182195.13380000001"/>
    <n v="123277.56"/>
    <n v="215735.73"/>
    <n v="144903.9"/>
    <n v="253581.82500000001"/>
    <n v="158729.935"/>
    <n v="277777.38630000001"/>
    <n v="171607.715"/>
    <n v="300313.5013"/>
  </r>
  <r>
    <x v="5"/>
    <x v="5"/>
    <x v="32"/>
    <s v="NM"/>
    <x v="215"/>
    <x v="1"/>
    <x v="1"/>
    <n v="57386.737249999998"/>
    <n v="100426.7902"/>
    <n v="75512.611650000006"/>
    <n v="132147.0704"/>
    <n v="90736.756649999996"/>
    <n v="158789.3241"/>
    <n v="109724.0145"/>
    <n v="192017.02540000001"/>
    <n v="130667.0282"/>
    <n v="228667.29930000001"/>
    <n v="143997.79319999999"/>
    <n v="251996.13810000001"/>
    <n v="156588.76360000001"/>
    <n v="274030.33630000002"/>
  </r>
  <r>
    <x v="5"/>
    <x v="5"/>
    <x v="32"/>
    <s v="NM"/>
    <x v="215"/>
    <x v="2"/>
    <x v="2"/>
    <n v="50598.643750000003"/>
    <n v="88547.626560000004"/>
    <n v="68505.464649999994"/>
    <n v="119884.5631"/>
    <n v="87064.508700000006"/>
    <n v="152362.89019999999"/>
    <n v="113713.6632"/>
    <n v="198998.9106"/>
    <n v="141177.3413"/>
    <n v="247060.34719999999"/>
    <n v="158900.27929999999"/>
    <n v="278075.48869999999"/>
    <n v="176372.42860000001"/>
    <n v="308651.7501"/>
  </r>
  <r>
    <x v="5"/>
    <x v="5"/>
    <x v="32"/>
    <s v="NM"/>
    <x v="215"/>
    <x v="3"/>
    <x v="3"/>
    <n v="56127.232750000003"/>
    <n v="89803.572400000005"/>
    <n v="78578.125849999997"/>
    <n v="125725.00139999999"/>
    <n v="101029.019"/>
    <n v="161646.43030000001"/>
    <n v="134705.35860000001"/>
    <n v="215528.57380000001"/>
    <n v="168381.69829999999"/>
    <n v="269410.71720000001"/>
    <n v="190832.5914"/>
    <n v="305332.14620000002"/>
    <n v="213283.48449999999"/>
    <n v="341253.57510000002"/>
  </r>
  <r>
    <x v="5"/>
    <x v="5"/>
    <x v="32"/>
    <s v="NM"/>
    <x v="216"/>
    <x v="0"/>
    <x v="0"/>
    <n v="79574.95"/>
    <n v="139256.16250000001"/>
    <n v="103248.145"/>
    <n v="180684.25380000001"/>
    <n v="117173.02499999999"/>
    <n v="205052.79380000001"/>
    <n v="139186.56"/>
    <n v="243576.48"/>
    <n v="163734.6"/>
    <n v="286535.55"/>
    <n v="179431.345"/>
    <n v="314004.85379999998"/>
    <n v="194127.655"/>
    <n v="339723.39630000002"/>
  </r>
  <r>
    <x v="5"/>
    <x v="5"/>
    <x v="32"/>
    <s v="NM"/>
    <x v="216"/>
    <x v="1"/>
    <x v="1"/>
    <n v="63737.904750000002"/>
    <n v="111541.3333"/>
    <n v="84137.764899999995"/>
    <n v="147241.08859999999"/>
    <n v="101481.70819999999"/>
    <n v="177592.98929999999"/>
    <n v="123395.71950000001"/>
    <n v="215942.5091"/>
    <n v="147225.4607"/>
    <n v="257644.55619999999"/>
    <n v="162429.4822"/>
    <n v="284251.59389999998"/>
    <n v="176853.79310000001"/>
    <n v="309494.13799999998"/>
  </r>
  <r>
    <x v="5"/>
    <x v="5"/>
    <x v="32"/>
    <s v="NM"/>
    <x v="216"/>
    <x v="2"/>
    <x v="2"/>
    <n v="54943.21875"/>
    <n v="96150.632809999996"/>
    <n v="74168.519249999998"/>
    <n v="129794.9087"/>
    <n v="94163.296499999997"/>
    <n v="164785.7689"/>
    <n v="122752.224"/>
    <n v="214816.39199999999"/>
    <n v="152302.10630000001"/>
    <n v="266528.68589999998"/>
    <n v="171310.4663"/>
    <n v="299793.31589999999"/>
    <n v="190022.95199999999"/>
    <n v="332540.16600000003"/>
  </r>
  <r>
    <x v="5"/>
    <x v="5"/>
    <x v="32"/>
    <s v="NM"/>
    <x v="216"/>
    <x v="3"/>
    <x v="3"/>
    <n v="61796.673750000002"/>
    <n v="98874.678"/>
    <n v="86515.343250000005"/>
    <n v="138424.54920000001"/>
    <n v="111234.0128"/>
    <n v="177974.4204"/>
    <n v="148312.01699999999"/>
    <n v="237299.22719999999"/>
    <n v="185390.02129999999"/>
    <n v="296624.03399999999"/>
    <n v="210108.69080000001"/>
    <n v="336173.90519999998"/>
    <n v="234827.3603"/>
    <n v="375723.77639999997"/>
  </r>
  <r>
    <x v="5"/>
    <x v="5"/>
    <x v="33"/>
    <s v="OK"/>
    <x v="217"/>
    <x v="0"/>
    <x v="0"/>
    <n v="70568.165999999997"/>
    <n v="123494.2905"/>
    <n v="91503.153000000006"/>
    <n v="160130.5178"/>
    <n v="103931.9694"/>
    <n v="181880.94649999999"/>
    <n v="123271.2144"/>
    <n v="215724.62520000001"/>
    <n v="144957.348"/>
    <n v="253675.359"/>
    <n v="158822.92499999999"/>
    <n v="277940.1188"/>
    <n v="171772.97700000001"/>
    <n v="300602.70980000001"/>
  </r>
  <r>
    <x v="5"/>
    <x v="5"/>
    <x v="33"/>
    <s v="OK"/>
    <x v="217"/>
    <x v="1"/>
    <x v="1"/>
    <n v="57147.568500000001"/>
    <n v="100008.24490000001"/>
    <n v="75336.439150000006"/>
    <n v="131838.76850000001"/>
    <n v="90721.998900000006"/>
    <n v="158763.4981"/>
    <n v="110056.887"/>
    <n v="192599.55230000001"/>
    <n v="131206.76850000001"/>
    <n v="229611.8449"/>
    <n v="144687.71059999999"/>
    <n v="253203.49359999999"/>
    <n v="157453.63649999999"/>
    <n v="275543.8639"/>
  </r>
  <r>
    <x v="5"/>
    <x v="5"/>
    <x v="33"/>
    <s v="OK"/>
    <x v="217"/>
    <x v="2"/>
    <x v="2"/>
    <n v="50676.6875"/>
    <n v="88684.203129999994"/>
    <n v="68431.800499999998"/>
    <n v="119755.65089999999"/>
    <n v="86890.284"/>
    <n v="152057.997"/>
    <n v="113295.32399999999"/>
    <n v="198266.81700000001"/>
    <n v="140578.76250000001"/>
    <n v="246012.83439999999"/>
    <n v="158135.57250000001"/>
    <n v="276737.25189999997"/>
    <n v="175421.927"/>
    <n v="306988.37229999999"/>
  </r>
  <r>
    <x v="5"/>
    <x v="5"/>
    <x v="33"/>
    <s v="OK"/>
    <x v="217"/>
    <x v="3"/>
    <x v="3"/>
    <n v="56605.201249999998"/>
    <n v="90568.322"/>
    <n v="79247.281749999995"/>
    <n v="126795.6508"/>
    <n v="101889.36229999999"/>
    <n v="163022.97959999999"/>
    <n v="135852.48300000001"/>
    <n v="217363.97279999999"/>
    <n v="169815.60380000001"/>
    <n v="271704.96600000001"/>
    <n v="192457.68429999999"/>
    <n v="307932.29479999997"/>
    <n v="215099.7648"/>
    <n v="344159.62359999999"/>
  </r>
  <r>
    <x v="5"/>
    <x v="5"/>
    <x v="33"/>
    <s v="OK"/>
    <x v="218"/>
    <x v="0"/>
    <x v="0"/>
    <n v="70529.651500000007"/>
    <n v="123426.8901"/>
    <n v="91469.24325"/>
    <n v="160071.17569999999"/>
    <n v="103869.4289"/>
    <n v="181771.50049999999"/>
    <n v="123247.9776"/>
    <n v="215683.9608"/>
    <n v="144945.04199999999"/>
    <n v="253653.8235"/>
    <n v="158817.9313"/>
    <n v="277931.37969999999"/>
    <n v="171783.52679999999"/>
    <n v="300621.17180000001"/>
  </r>
  <r>
    <x v="5"/>
    <x v="5"/>
    <x v="33"/>
    <s v="OK"/>
    <x v="218"/>
    <x v="1"/>
    <x v="1"/>
    <n v="57018.536500000002"/>
    <n v="99782.438880000002"/>
    <n v="75197.539730000004"/>
    <n v="131595.69450000001"/>
    <n v="90599.003100000002"/>
    <n v="158548.25539999999"/>
    <n v="109986.348"/>
    <n v="192476.109"/>
    <n v="131154.7224"/>
    <n v="229520.76430000001"/>
    <n v="144651.56049999999"/>
    <n v="253140.2309"/>
    <n v="157439.8829"/>
    <n v="275519.79499999998"/>
  </r>
  <r>
    <x v="5"/>
    <x v="5"/>
    <x v="33"/>
    <s v="OK"/>
    <x v="218"/>
    <x v="2"/>
    <x v="2"/>
    <n v="50076.512499999997"/>
    <n v="87633.89688"/>
    <n v="67618.035099999994"/>
    <n v="118331.56140000001"/>
    <n v="85855.524300000005"/>
    <n v="150247.16750000001"/>
    <n v="111942.5748"/>
    <n v="195899.50589999999"/>
    <n v="138898.7775"/>
    <n v="243072.86060000001"/>
    <n v="156244.0845"/>
    <n v="273427.14789999998"/>
    <n v="173321.78289999999"/>
    <n v="303313.1201"/>
  </r>
  <r>
    <x v="5"/>
    <x v="5"/>
    <x v="33"/>
    <s v="OK"/>
    <x v="218"/>
    <x v="3"/>
    <x v="3"/>
    <n v="55947.269"/>
    <n v="89515.630399999995"/>
    <n v="78326.176600000006"/>
    <n v="125321.8826"/>
    <n v="100705.0842"/>
    <n v="161128.1347"/>
    <n v="134273.44560000001"/>
    <n v="214837.51300000001"/>
    <n v="167841.807"/>
    <n v="268546.89120000001"/>
    <n v="190220.71460000001"/>
    <n v="304353.1434"/>
    <n v="212599.62220000001"/>
    <n v="340159.39549999998"/>
  </r>
  <r>
    <x v="5"/>
    <x v="5"/>
    <x v="33"/>
    <s v="OK"/>
    <x v="219"/>
    <x v="0"/>
    <x v="0"/>
    <n v="67709.088499999998"/>
    <n v="118490.90489999999"/>
    <n v="87776.466750000007"/>
    <n v="153608.8168"/>
    <n v="99728.202149999997"/>
    <n v="174524.35380000001"/>
    <n v="118223.4984"/>
    <n v="206891.12220000001"/>
    <n v="139003.42800000001"/>
    <n v="243255.99900000001"/>
    <n v="152289.20879999999"/>
    <n v="266506.1153"/>
    <n v="164687.18830000001"/>
    <n v="288202.57939999999"/>
  </r>
  <r>
    <x v="5"/>
    <x v="5"/>
    <x v="33"/>
    <s v="OK"/>
    <x v="219"/>
    <x v="1"/>
    <x v="1"/>
    <n v="54950.789750000004"/>
    <n v="96163.882060000004"/>
    <n v="72402.6639"/>
    <n v="126704.6618"/>
    <n v="87135.429149999996"/>
    <n v="152487.00099999999"/>
    <n v="105610.60950000001"/>
    <n v="184818.56659999999"/>
    <n v="125867.2044"/>
    <n v="220267.6078"/>
    <n v="138773.7867"/>
    <n v="242854.1268"/>
    <n v="150986.91759999999"/>
    <n v="264227.10580000002"/>
  </r>
  <r>
    <x v="5"/>
    <x v="5"/>
    <x v="33"/>
    <s v="OK"/>
    <x v="219"/>
    <x v="2"/>
    <x v="2"/>
    <n v="48567.387499999997"/>
    <n v="84992.92813"/>
    <n v="65637.658100000001"/>
    <n v="114865.9017"/>
    <n v="83366.875799999994"/>
    <n v="145892.03270000001"/>
    <n v="108759.0288"/>
    <n v="190328.30040000001"/>
    <n v="134974.10250000001"/>
    <n v="236204.67939999999"/>
    <n v="151858.59450000001"/>
    <n v="265752.5404"/>
    <n v="168489.71239999999"/>
    <n v="294856.99670000002"/>
  </r>
  <r>
    <x v="5"/>
    <x v="5"/>
    <x v="33"/>
    <s v="OK"/>
    <x v="219"/>
    <x v="3"/>
    <x v="3"/>
    <n v="54045.457750000001"/>
    <n v="86472.732399999994"/>
    <n v="75663.640849999996"/>
    <n v="121061.8254"/>
    <n v="97281.823950000005"/>
    <n v="155650.91829999999"/>
    <n v="129709.0986"/>
    <n v="207534.55780000001"/>
    <n v="162136.37330000001"/>
    <n v="259418.1972"/>
    <n v="183754.5564"/>
    <n v="294007.29019999999"/>
    <n v="205372.7395"/>
    <n v="328596.38309999998"/>
  </r>
  <r>
    <x v="5"/>
    <x v="5"/>
    <x v="33"/>
    <s v="OK"/>
    <x v="220"/>
    <x v="0"/>
    <x v="0"/>
    <n v="66914.217499999999"/>
    <n v="117099.8806"/>
    <n v="86731.076249999998"/>
    <n v="151779.38339999999"/>
    <n v="98562.863249999995"/>
    <n v="172485.01070000001"/>
    <n v="116794.572"/>
    <n v="204390.50099999999"/>
    <n v="137309.34"/>
    <n v="240291.345"/>
    <n v="150425.28630000001"/>
    <n v="263244.25089999998"/>
    <n v="162656.6488"/>
    <n v="284649.13530000002"/>
  </r>
  <r>
    <x v="5"/>
    <x v="5"/>
    <x v="33"/>
    <s v="OK"/>
    <x v="220"/>
    <x v="1"/>
    <x v="1"/>
    <n v="54396.871249999997"/>
    <n v="95194.524690000006"/>
    <n v="71643.813500000004"/>
    <n v="125376.67359999999"/>
    <n v="86180.97825"/>
    <n v="150816.71189999999"/>
    <n v="104380.55250000001"/>
    <n v="182665.9669"/>
    <n v="124371.3553"/>
    <n v="217649.87179999999"/>
    <n v="137104.75140000001"/>
    <n v="239933.3149"/>
    <n v="149147.14290000001"/>
    <n v="261007.5"/>
  </r>
  <r>
    <x v="5"/>
    <x v="5"/>
    <x v="33"/>
    <s v="OK"/>
    <x v="220"/>
    <x v="2"/>
    <x v="2"/>
    <n v="48112.912499999999"/>
    <n v="84197.596879999997"/>
    <n v="65054.352299999999"/>
    <n v="113845.1165"/>
    <n v="82639.931400000001"/>
    <n v="144619.88"/>
    <n v="107843.63039999999"/>
    <n v="188726.35320000001"/>
    <n v="133851.75750000001"/>
    <n v="234240.57560000001"/>
    <n v="150611.59349999999"/>
    <n v="263570.28860000003"/>
    <n v="167123.74919999999"/>
    <n v="292466.56109999999"/>
  </r>
  <r>
    <x v="5"/>
    <x v="5"/>
    <x v="33"/>
    <s v="OK"/>
    <x v="220"/>
    <x v="3"/>
    <x v="3"/>
    <n v="53423.518250000001"/>
    <n v="85477.629199999996"/>
    <n v="74792.92555"/>
    <n v="119668.68090000001"/>
    <n v="96162.332850000006"/>
    <n v="153859.73259999999"/>
    <n v="128216.44379999999"/>
    <n v="205146.3101"/>
    <n v="160270.55480000001"/>
    <n v="256432.88759999999"/>
    <n v="181639.9621"/>
    <n v="290623.93930000003"/>
    <n v="203009.3694"/>
    <n v="324814.99099999998"/>
  </r>
  <r>
    <x v="5"/>
    <x v="5"/>
    <x v="33"/>
    <s v="OK"/>
    <x v="221"/>
    <x v="0"/>
    <x v="0"/>
    <n v="62118.767500000002"/>
    <n v="108707.8431"/>
    <n v="80608.421249999999"/>
    <n v="141064.7372"/>
    <n v="91465.553249999997"/>
    <n v="160064.7182"/>
    <n v="108679.872"/>
    <n v="190189.77600000001"/>
    <n v="127856.49"/>
    <n v="223748.85750000001"/>
    <n v="140118.7813"/>
    <n v="245207.86720000001"/>
    <n v="151604.72880000001"/>
    <n v="265308.27529999998"/>
  </r>
  <r>
    <x v="5"/>
    <x v="5"/>
    <x v="33"/>
    <s v="OK"/>
    <x v="221"/>
    <x v="1"/>
    <x v="1"/>
    <n v="49930.967499999999"/>
    <n v="87379.19313"/>
    <n v="65942.242629999993"/>
    <n v="115398.9246"/>
    <n v="79578.544500000004"/>
    <n v="139262.4529"/>
    <n v="96839.31"/>
    <n v="169468.79250000001"/>
    <n v="115571.6784"/>
    <n v="202250.43729999999"/>
    <n v="127527.40609999999"/>
    <n v="223172.9607"/>
    <n v="138877.0919"/>
    <n v="243034.91080000001"/>
  </r>
  <r>
    <x v="5"/>
    <x v="5"/>
    <x v="33"/>
    <s v="OK"/>
    <x v="221"/>
    <x v="2"/>
    <x v="2"/>
    <n v="44010.6"/>
    <n v="77018.55"/>
    <n v="59311.114800000003"/>
    <n v="103794.4509"/>
    <n v="75255.768899999995"/>
    <n v="131697.5956"/>
    <n v="97998.080400000006"/>
    <n v="171496.64069999999"/>
    <n v="121544.82"/>
    <n v="212703.435"/>
    <n v="136663.731"/>
    <n v="239161.52929999999"/>
    <n v="151534.96170000001"/>
    <n v="265186.18300000002"/>
  </r>
  <r>
    <x v="5"/>
    <x v="5"/>
    <x v="33"/>
    <s v="OK"/>
    <x v="221"/>
    <x v="3"/>
    <x v="3"/>
    <n v="49606.93075"/>
    <n v="79371.089200000002"/>
    <n v="69449.703049999996"/>
    <n v="111119.5249"/>
    <n v="89292.475349999993"/>
    <n v="142867.96059999999"/>
    <n v="119056.6338"/>
    <n v="190490.61410000001"/>
    <n v="148820.7923"/>
    <n v="238113.26759999999"/>
    <n v="168663.56460000001"/>
    <n v="269861.70329999999"/>
    <n v="188506.33689999999"/>
    <n v="301610.13900000002"/>
  </r>
  <r>
    <x v="5"/>
    <x v="5"/>
    <x v="33"/>
    <s v="OK"/>
    <x v="222"/>
    <x v="0"/>
    <x v="0"/>
    <n v="68260.581999999995"/>
    <n v="119456.01850000001"/>
    <n v="88434.801000000007"/>
    <n v="154760.90179999999"/>
    <n v="100561.0338"/>
    <n v="175981.80919999999"/>
    <n v="119030.9088"/>
    <n v="208304.09039999999"/>
    <n v="139899.696"/>
    <n v="244824.46799999999"/>
    <n v="153241.14499999999"/>
    <n v="268172.00380000001"/>
    <n v="165660.25899999999"/>
    <n v="289905.45329999999"/>
  </r>
  <r>
    <x v="5"/>
    <x v="5"/>
    <x v="33"/>
    <s v="OK"/>
    <x v="222"/>
    <x v="1"/>
    <x v="1"/>
    <n v="55743.877"/>
    <n v="97551.784750000006"/>
    <n v="73337.686799999996"/>
    <n v="128340.9519"/>
    <n v="88104.637799999997"/>
    <n v="154183.11619999999"/>
    <n v="106507.79399999999"/>
    <n v="186388.63949999999"/>
    <n v="126823.31329999999"/>
    <n v="221940.79819999999"/>
    <n v="139752.90470000001"/>
    <n v="244567.58319999999"/>
    <n v="151961.81950000001"/>
    <n v="265933.18410000001"/>
  </r>
  <r>
    <x v="5"/>
    <x v="5"/>
    <x v="33"/>
    <s v="OK"/>
    <x v="222"/>
    <x v="2"/>
    <x v="2"/>
    <n v="49831.9"/>
    <n v="87205.824999999997"/>
    <n v="67434.455199999997"/>
    <n v="118010.2966"/>
    <n v="85688.553599999999"/>
    <n v="149954.9688"/>
    <n v="111881.52959999999"/>
    <n v="195792.67679999999"/>
    <n v="138888.18"/>
    <n v="243054.315"/>
    <n v="156307.04399999999"/>
    <n v="273537.32699999999"/>
    <n v="173475.38080000001"/>
    <n v="303581.91639999999"/>
  </r>
  <r>
    <x v="5"/>
    <x v="5"/>
    <x v="33"/>
    <s v="OK"/>
    <x v="222"/>
    <x v="3"/>
    <x v="3"/>
    <n v="55122.338000000003"/>
    <n v="88195.7408"/>
    <n v="77171.273199999996"/>
    <n v="123474.0371"/>
    <n v="99220.208400000003"/>
    <n v="158752.3334"/>
    <n v="132293.61120000001"/>
    <n v="211669.77789999999"/>
    <n v="165367.014"/>
    <n v="264587.22240000003"/>
    <n v="187415.9492"/>
    <n v="299865.51870000002"/>
    <n v="209464.88440000001"/>
    <n v="335143.815"/>
  </r>
  <r>
    <x v="5"/>
    <x v="5"/>
    <x v="33"/>
    <s v="OK"/>
    <x v="223"/>
    <x v="0"/>
    <x v="0"/>
    <n v="68388.415999999997"/>
    <n v="119679.728"/>
    <n v="88720.127999999997"/>
    <n v="155260.22399999999"/>
    <n v="100705.9194"/>
    <n v="176235.359"/>
    <n v="119582.7144"/>
    <n v="209269.75020000001"/>
    <n v="140660.598"/>
    <n v="246156.0465"/>
    <n v="154138.15"/>
    <n v="269741.76250000001"/>
    <n v="166749.37700000001"/>
    <n v="291811.40980000002"/>
  </r>
  <r>
    <x v="5"/>
    <x v="5"/>
    <x v="33"/>
    <s v="OK"/>
    <x v="223"/>
    <x v="1"/>
    <x v="1"/>
    <n v="55117.612249999998"/>
    <n v="96455.82144"/>
    <n v="72744.816030000002"/>
    <n v="127303.428"/>
    <n v="87720.892649999994"/>
    <n v="153511.56210000001"/>
    <n v="106629.04949999999"/>
    <n v="186600.83660000001"/>
    <n v="127206.9154"/>
    <n v="222612.10190000001"/>
    <n v="140334.3719"/>
    <n v="245585.1507"/>
    <n v="152785.43150000001"/>
    <n v="267374.50510000001"/>
  </r>
  <r>
    <x v="5"/>
    <x v="5"/>
    <x v="33"/>
    <s v="OK"/>
    <x v="223"/>
    <x v="2"/>
    <x v="2"/>
    <n v="48812"/>
    <n v="85421"/>
    <n v="65821.237999999998"/>
    <n v="115187.16650000001"/>
    <n v="83533.8465"/>
    <n v="146184.23139999999"/>
    <n v="108820.07399999999"/>
    <n v="190435.12950000001"/>
    <n v="134984.70000000001"/>
    <n v="236223.22500000001"/>
    <n v="151795.63500000001"/>
    <n v="265642.36129999999"/>
    <n v="168336.1145"/>
    <n v="294588.20039999997"/>
  </r>
  <r>
    <x v="5"/>
    <x v="5"/>
    <x v="33"/>
    <s v="OK"/>
    <x v="223"/>
    <x v="3"/>
    <x v="3"/>
    <n v="54870.388749999998"/>
    <n v="87792.622000000003"/>
    <n v="76818.544250000006"/>
    <n v="122909.67080000001"/>
    <n v="98766.69975"/>
    <n v="158026.71960000001"/>
    <n v="131688.93299999999"/>
    <n v="210702.2928"/>
    <n v="164611.16630000001"/>
    <n v="263377.86599999998"/>
    <n v="186559.32180000001"/>
    <n v="298494.91480000003"/>
    <n v="208507.4773"/>
    <n v="333611.96360000002"/>
  </r>
  <r>
    <x v="5"/>
    <x v="5"/>
    <x v="33"/>
    <s v="OK"/>
    <x v="224"/>
    <x v="0"/>
    <x v="0"/>
    <n v="66683.130499999999"/>
    <n v="116695.47840000001"/>
    <n v="86527.617750000005"/>
    <n v="151423.33110000001"/>
    <n v="98187.619949999993"/>
    <n v="171828.33489999999"/>
    <n v="116655.15119999999"/>
    <n v="204146.51459999999"/>
    <n v="137235.50399999999"/>
    <n v="240162.13200000001"/>
    <n v="150395.32380000001"/>
    <n v="263191.81660000002"/>
    <n v="162719.9473"/>
    <n v="284759.90769999998"/>
  </r>
  <r>
    <x v="5"/>
    <x v="5"/>
    <x v="33"/>
    <s v="OK"/>
    <x v="224"/>
    <x v="1"/>
    <x v="1"/>
    <n v="53622.679250000001"/>
    <n v="93839.688689999995"/>
    <n v="70810.416949999999"/>
    <n v="123918.2297"/>
    <n v="85443.003450000004"/>
    <n v="149525.25599999999"/>
    <n v="103957.31849999999"/>
    <n v="181925.30739999999"/>
    <n v="124059.07889999999"/>
    <n v="217103.38810000001"/>
    <n v="136887.85089999999"/>
    <n v="239553.73910000001"/>
    <n v="149064.62109999999"/>
    <n v="260863.087"/>
  </r>
  <r>
    <x v="5"/>
    <x v="5"/>
    <x v="33"/>
    <s v="OK"/>
    <x v="224"/>
    <x v="2"/>
    <x v="2"/>
    <n v="47011.474999999999"/>
    <n v="82270.081250000003"/>
    <n v="63379.941800000001"/>
    <n v="110914.8982"/>
    <n v="80429.5674"/>
    <n v="140751.74299999999"/>
    <n v="104761.82640000001"/>
    <n v="183333.19620000001"/>
    <n v="129944.745"/>
    <n v="227403.30379999999"/>
    <n v="146121.171"/>
    <n v="255712.04930000001"/>
    <n v="162035.68220000001"/>
    <n v="283562.44390000001"/>
  </r>
  <r>
    <x v="5"/>
    <x v="5"/>
    <x v="33"/>
    <s v="OK"/>
    <x v="224"/>
    <x v="3"/>
    <x v="3"/>
    <n v="52896.591999999997"/>
    <n v="84634.547200000001"/>
    <n v="74055.228799999997"/>
    <n v="118488.3661"/>
    <n v="95213.865600000005"/>
    <n v="152342.185"/>
    <n v="126951.8208"/>
    <n v="203122.91329999999"/>
    <n v="158689.77600000001"/>
    <n v="253903.6416"/>
    <n v="179848.41279999999"/>
    <n v="287757.46049999999"/>
    <n v="201007.0496"/>
    <n v="321611.2794"/>
  </r>
  <r>
    <x v="5"/>
    <x v="5"/>
    <x v="33"/>
    <s v="OK"/>
    <x v="225"/>
    <x v="0"/>
    <x v="0"/>
    <n v="70568.165999999997"/>
    <n v="123494.2905"/>
    <n v="91503.153000000006"/>
    <n v="160130.5178"/>
    <n v="103931.9694"/>
    <n v="181880.94649999999"/>
    <n v="123271.2144"/>
    <n v="215724.62520000001"/>
    <n v="144957.348"/>
    <n v="253675.359"/>
    <n v="158822.92499999999"/>
    <n v="277940.1188"/>
    <n v="171772.97700000001"/>
    <n v="300602.70980000001"/>
  </r>
  <r>
    <x v="5"/>
    <x v="5"/>
    <x v="33"/>
    <s v="OK"/>
    <x v="225"/>
    <x v="1"/>
    <x v="1"/>
    <n v="57147.568500000001"/>
    <n v="100008.24490000001"/>
    <n v="75336.439150000006"/>
    <n v="131838.76850000001"/>
    <n v="90721.998900000006"/>
    <n v="158763.4981"/>
    <n v="110056.887"/>
    <n v="192599.55230000001"/>
    <n v="131206.76850000001"/>
    <n v="229611.8449"/>
    <n v="144687.71059999999"/>
    <n v="253203.49359999999"/>
    <n v="157453.63649999999"/>
    <n v="275543.8639"/>
  </r>
  <r>
    <x v="5"/>
    <x v="5"/>
    <x v="33"/>
    <s v="OK"/>
    <x v="225"/>
    <x v="2"/>
    <x v="2"/>
    <n v="50676.6875"/>
    <n v="88684.203129999994"/>
    <n v="68431.800499999998"/>
    <n v="119755.65089999999"/>
    <n v="86890.284"/>
    <n v="152057.997"/>
    <n v="113295.32399999999"/>
    <n v="198266.81700000001"/>
    <n v="140578.76250000001"/>
    <n v="246012.83439999999"/>
    <n v="158135.57250000001"/>
    <n v="276737.25189999997"/>
    <n v="175421.927"/>
    <n v="306988.37229999999"/>
  </r>
  <r>
    <x v="5"/>
    <x v="5"/>
    <x v="33"/>
    <s v="OK"/>
    <x v="225"/>
    <x v="3"/>
    <x v="3"/>
    <n v="56605.201249999998"/>
    <n v="90568.322"/>
    <n v="79247.281749999995"/>
    <n v="126795.6508"/>
    <n v="101889.36229999999"/>
    <n v="163022.97959999999"/>
    <n v="135852.48300000001"/>
    <n v="217363.97279999999"/>
    <n v="169815.60380000001"/>
    <n v="271704.96600000001"/>
    <n v="192457.68429999999"/>
    <n v="307932.29479999997"/>
    <n v="215099.7648"/>
    <n v="344159.62359999999"/>
  </r>
  <r>
    <x v="5"/>
    <x v="5"/>
    <x v="33"/>
    <s v="OK"/>
    <x v="226"/>
    <x v="0"/>
    <x v="0"/>
    <n v="69260.316000000006"/>
    <n v="121205.553"/>
    <n v="89833.338000000003"/>
    <n v="157208.34150000001"/>
    <n v="101996.3394"/>
    <n v="178493.59400000001"/>
    <n v="121058.11440000001"/>
    <n v="211851.70019999999"/>
    <n v="142379.29800000001"/>
    <n v="249163.7715"/>
    <n v="156012.06"/>
    <n v="273021.10499999998"/>
    <n v="168758.81700000001"/>
    <n v="295327.92979999998"/>
  </r>
  <r>
    <x v="5"/>
    <x v="5"/>
    <x v="33"/>
    <s v="OK"/>
    <x v="226"/>
    <x v="1"/>
    <x v="1"/>
    <n v="55929.594749999997"/>
    <n v="97876.790810000006"/>
    <n v="73781.465280000004"/>
    <n v="129117.56419999999"/>
    <n v="88921.335149999999"/>
    <n v="155612.3365"/>
    <n v="108000.1845"/>
    <n v="189000.3229"/>
    <n v="128806.8566"/>
    <n v="225411.99909999999"/>
    <n v="142075.70740000001"/>
    <n v="248632.48790000001"/>
    <n v="154652.71350000001"/>
    <n v="270642.24859999999"/>
  </r>
  <r>
    <x v="5"/>
    <x v="5"/>
    <x v="33"/>
    <s v="OK"/>
    <x v="226"/>
    <x v="2"/>
    <x v="2"/>
    <n v="49557.875"/>
    <n v="86726.28125"/>
    <n v="66865.463000000003"/>
    <n v="117014.5603"/>
    <n v="84876.421499999997"/>
    <n v="148533.73759999999"/>
    <n v="110610.174"/>
    <n v="193567.8045"/>
    <n v="137222.32500000001"/>
    <n v="240139.06880000001"/>
    <n v="154331.60999999999"/>
    <n v="270080.3175"/>
    <n v="171170.43950000001"/>
    <n v="299548.26909999998"/>
  </r>
  <r>
    <x v="5"/>
    <x v="5"/>
    <x v="33"/>
    <s v="OK"/>
    <x v="226"/>
    <x v="3"/>
    <x v="3"/>
    <n v="55564.313750000001"/>
    <n v="88902.902000000002"/>
    <n v="77790.039250000002"/>
    <n v="124464.0628"/>
    <n v="100015.7648"/>
    <n v="160025.2236"/>
    <n v="133354.353"/>
    <n v="213366.96479999999"/>
    <n v="166692.94130000001"/>
    <n v="266708.70600000001"/>
    <n v="188918.66680000001"/>
    <n v="302269.86680000002"/>
    <n v="211144.39230000001"/>
    <n v="337831.02759999997"/>
  </r>
  <r>
    <x v="5"/>
    <x v="5"/>
    <x v="33"/>
    <s v="OK"/>
    <x v="227"/>
    <x v="0"/>
    <x v="0"/>
    <n v="69298.830499999996"/>
    <n v="121272.9534"/>
    <n v="89867.247749999995"/>
    <n v="157267.68359999999"/>
    <n v="102058.88"/>
    <n v="178603.0399"/>
    <n v="121081.3512"/>
    <n v="211892.3646"/>
    <n v="142391.60399999999"/>
    <n v="249185.307"/>
    <n v="156017.05379999999"/>
    <n v="273029.84409999999"/>
    <n v="168748.26730000001"/>
    <n v="295309.46769999998"/>
  </r>
  <r>
    <x v="5"/>
    <x v="5"/>
    <x v="33"/>
    <s v="OK"/>
    <x v="227"/>
    <x v="1"/>
    <x v="1"/>
    <n v="56058.626750000003"/>
    <n v="98102.596810000003"/>
    <n v="73920.364700000006"/>
    <n v="129360.6382"/>
    <n v="89044.330950000003"/>
    <n v="155827.57920000001"/>
    <n v="108070.72349999999"/>
    <n v="189123.76610000001"/>
    <n v="128858.90270000001"/>
    <n v="225503.0797"/>
    <n v="142111.85740000001"/>
    <n v="248695.75049999999"/>
    <n v="154666.46710000001"/>
    <n v="270666.3175"/>
  </r>
  <r>
    <x v="5"/>
    <x v="5"/>
    <x v="33"/>
    <s v="OK"/>
    <x v="227"/>
    <x v="2"/>
    <x v="2"/>
    <n v="49249.1"/>
    <n v="86185.925000000003"/>
    <n v="66512.616800000003"/>
    <n v="116397.0794"/>
    <n v="84457.292400000006"/>
    <n v="147800.2617"/>
    <n v="110132.12639999999"/>
    <n v="192731.2212"/>
    <n v="136657.62"/>
    <n v="239150.83499999999"/>
    <n v="153729.09599999999"/>
    <n v="269025.91800000001"/>
    <n v="170538.65719999999"/>
    <n v="298442.65010000003"/>
  </r>
  <r>
    <x v="5"/>
    <x v="5"/>
    <x v="33"/>
    <s v="OK"/>
    <x v="227"/>
    <x v="3"/>
    <x v="3"/>
    <n v="54978.366999999998"/>
    <n v="87965.387199999997"/>
    <n v="76969.713799999998"/>
    <n v="123151.54210000001"/>
    <n v="98961.060599999997"/>
    <n v="158337.69699999999"/>
    <n v="131948.0808"/>
    <n v="211116.92929999999"/>
    <n v="164935.101"/>
    <n v="263896.16159999999"/>
    <n v="186926.44779999999"/>
    <n v="299082.31650000002"/>
    <n v="208917.79459999999"/>
    <n v="334268.47139999998"/>
  </r>
  <r>
    <x v="5"/>
    <x v="5"/>
    <x v="33"/>
    <s v="OK"/>
    <x v="228"/>
    <x v="0"/>
    <x v="0"/>
    <n v="69298.830499999996"/>
    <n v="121272.9534"/>
    <n v="89867.247749999995"/>
    <n v="157267.68359999999"/>
    <n v="102058.88"/>
    <n v="178603.0399"/>
    <n v="121081.3512"/>
    <n v="211892.3646"/>
    <n v="142391.60399999999"/>
    <n v="249185.307"/>
    <n v="156017.05379999999"/>
    <n v="273029.84409999999"/>
    <n v="168748.26730000001"/>
    <n v="295309.46769999998"/>
  </r>
  <r>
    <x v="5"/>
    <x v="5"/>
    <x v="33"/>
    <s v="OK"/>
    <x v="228"/>
    <x v="1"/>
    <x v="1"/>
    <n v="56058.626750000003"/>
    <n v="98102.596810000003"/>
    <n v="73920.364700000006"/>
    <n v="129360.6382"/>
    <n v="89044.330950000003"/>
    <n v="155827.57920000001"/>
    <n v="108070.72349999999"/>
    <n v="189123.76610000001"/>
    <n v="128858.90270000001"/>
    <n v="225503.0797"/>
    <n v="142111.85740000001"/>
    <n v="248695.75049999999"/>
    <n v="154666.46710000001"/>
    <n v="270666.3175"/>
  </r>
  <r>
    <x v="5"/>
    <x v="5"/>
    <x v="33"/>
    <s v="OK"/>
    <x v="228"/>
    <x v="2"/>
    <x v="2"/>
    <n v="49249.1"/>
    <n v="86185.925000000003"/>
    <n v="66512.616800000003"/>
    <n v="116397.0794"/>
    <n v="84457.292400000006"/>
    <n v="147800.2617"/>
    <n v="110132.12639999999"/>
    <n v="192731.2212"/>
    <n v="136657.62"/>
    <n v="239150.83499999999"/>
    <n v="153729.09599999999"/>
    <n v="269025.91800000001"/>
    <n v="170538.65719999999"/>
    <n v="298442.65010000003"/>
  </r>
  <r>
    <x v="5"/>
    <x v="5"/>
    <x v="33"/>
    <s v="OK"/>
    <x v="228"/>
    <x v="3"/>
    <x v="3"/>
    <n v="54978.366999999998"/>
    <n v="87965.387199999997"/>
    <n v="76969.713799999998"/>
    <n v="123151.54210000001"/>
    <n v="98961.060599999997"/>
    <n v="158337.69699999999"/>
    <n v="131948.0808"/>
    <n v="211116.92929999999"/>
    <n v="164935.101"/>
    <n v="263896.16159999999"/>
    <n v="186926.44779999999"/>
    <n v="299082.31650000002"/>
    <n v="208917.79459999999"/>
    <n v="334268.47139999998"/>
  </r>
  <r>
    <x v="5"/>
    <x v="5"/>
    <x v="33"/>
    <s v="OK"/>
    <x v="229"/>
    <x v="0"/>
    <x v="0"/>
    <n v="66478.267500000002"/>
    <n v="116336.9681"/>
    <n v="86174.471250000002"/>
    <n v="150805.3247"/>
    <n v="97917.653250000003"/>
    <n v="171355.89319999999"/>
    <n v="116056.872"/>
    <n v="203099.52600000001"/>
    <n v="136449.99"/>
    <n v="238787.48250000001"/>
    <n v="149488.33129999999"/>
    <n v="261604.5797"/>
    <n v="161651.92879999999"/>
    <n v="282890.87530000001"/>
  </r>
  <r>
    <x v="5"/>
    <x v="5"/>
    <x v="33"/>
    <s v="OK"/>
    <x v="229"/>
    <x v="1"/>
    <x v="1"/>
    <n v="53990.879999999997"/>
    <n v="94484.04"/>
    <n v="71125.488880000004"/>
    <n v="124469.60550000001"/>
    <n v="85580.756999999998"/>
    <n v="149766.3248"/>
    <n v="103694.985"/>
    <n v="181466.22380000001"/>
    <n v="123571.3847"/>
    <n v="216249.92319999999"/>
    <n v="136234.08360000001"/>
    <n v="238409.64629999999"/>
    <n v="148213.5019"/>
    <n v="259373.62830000001"/>
  </r>
  <r>
    <x v="5"/>
    <x v="5"/>
    <x v="33"/>
    <s v="OK"/>
    <x v="229"/>
    <x v="2"/>
    <x v="2"/>
    <n v="47739.974999999999"/>
    <n v="83544.956250000003"/>
    <n v="64532.239800000003"/>
    <n v="112931.4197"/>
    <n v="81968.643899999995"/>
    <n v="143445.1268"/>
    <n v="106948.58040000001"/>
    <n v="187160.01569999999"/>
    <n v="132732.94500000001"/>
    <n v="232282.6538"/>
    <n v="149343.606"/>
    <n v="261351.31049999999"/>
    <n v="165706.58670000001"/>
    <n v="289986.52669999999"/>
  </r>
  <r>
    <x v="5"/>
    <x v="5"/>
    <x v="33"/>
    <s v="OK"/>
    <x v="229"/>
    <x v="3"/>
    <x v="3"/>
    <n v="53076.55575"/>
    <n v="84922.489199999996"/>
    <n v="74307.178050000002"/>
    <n v="118891.4849"/>
    <n v="95537.800350000005"/>
    <n v="152860.48060000001"/>
    <n v="127383.7338"/>
    <n v="203813.97409999999"/>
    <n v="159229.6673"/>
    <n v="254767.4676"/>
    <n v="180460.28959999999"/>
    <n v="288736.4633"/>
    <n v="201690.91190000001"/>
    <n v="322705.45899999997"/>
  </r>
  <r>
    <x v="5"/>
    <x v="5"/>
    <x v="34"/>
    <s v="TX"/>
    <x v="230"/>
    <x v="0"/>
    <x v="0"/>
    <n v="67273.138500000001"/>
    <n v="117727.9924"/>
    <n v="87219.861749999996"/>
    <n v="152634.75810000001"/>
    <n v="99082.992150000005"/>
    <n v="173395.23629999999"/>
    <n v="117485.7984"/>
    <n v="205600.14720000001"/>
    <n v="138144.07800000001"/>
    <n v="241752.13649999999"/>
    <n v="151352.25380000001"/>
    <n v="264866.44410000002"/>
    <n v="163682.46830000001"/>
    <n v="286444.31939999998"/>
  </r>
  <r>
    <x v="5"/>
    <x v="5"/>
    <x v="34"/>
    <s v="TX"/>
    <x v="230"/>
    <x v="1"/>
    <x v="1"/>
    <n v="54544.798499999997"/>
    <n v="95453.397379999995"/>
    <n v="71884.33928"/>
    <n v="125797.5937"/>
    <n v="86535.207899999994"/>
    <n v="151436.61379999999"/>
    <n v="104925.042"/>
    <n v="183618.8235"/>
    <n v="125067.2338"/>
    <n v="218867.65919999999"/>
    <n v="137903.11900000001"/>
    <n v="241330.45819999999"/>
    <n v="150053.27660000001"/>
    <n v="262593.2341"/>
  </r>
  <r>
    <x v="5"/>
    <x v="5"/>
    <x v="34"/>
    <s v="TX"/>
    <x v="230"/>
    <x v="2"/>
    <x v="2"/>
    <n v="47967.212500000001"/>
    <n v="83942.621880000006"/>
    <n v="64823.892699999997"/>
    <n v="113441.8122"/>
    <n v="82332.116099999999"/>
    <n v="144081.20319999999"/>
    <n v="107406.27959999999"/>
    <n v="187960.98929999999"/>
    <n v="133294.11749999999"/>
    <n v="233264.70559999999"/>
    <n v="149967.10649999999"/>
    <n v="262442.43640000001"/>
    <n v="166389.56830000001"/>
    <n v="291181.74449999997"/>
  </r>
  <r>
    <x v="5"/>
    <x v="5"/>
    <x v="34"/>
    <s v="TX"/>
    <x v="230"/>
    <x v="3"/>
    <x v="3"/>
    <n v="53387.525500000003"/>
    <n v="85420.040800000002"/>
    <n v="74742.535699999993"/>
    <n v="119588.05710000001"/>
    <n v="96097.545899999997"/>
    <n v="153756.07339999999"/>
    <n v="128130.0612"/>
    <n v="205008.09789999999"/>
    <n v="160162.5765"/>
    <n v="256260.12239999999"/>
    <n v="181517.58670000001"/>
    <n v="290428.13870000001"/>
    <n v="202872.5969"/>
    <n v="324596.15500000003"/>
  </r>
  <r>
    <x v="5"/>
    <x v="5"/>
    <x v="34"/>
    <s v="TX"/>
    <x v="231"/>
    <x v="0"/>
    <x v="0"/>
    <n v="68619.502999999997"/>
    <n v="120084.1303"/>
    <n v="88923.586500000005"/>
    <n v="155616.2764"/>
    <n v="101081.1627"/>
    <n v="176892.03469999999"/>
    <n v="119722.1352"/>
    <n v="209513.7366"/>
    <n v="140734.43400000001"/>
    <n v="246285.25949999999"/>
    <n v="154168.11249999999"/>
    <n v="269794.19689999998"/>
    <n v="166686.0785"/>
    <n v="291700.63740000001"/>
  </r>
  <r>
    <x v="5"/>
    <x v="5"/>
    <x v="34"/>
    <s v="TX"/>
    <x v="231"/>
    <x v="1"/>
    <x v="1"/>
    <n v="55891.804250000001"/>
    <n v="97810.657439999995"/>
    <n v="73578.212580000007"/>
    <n v="128761.872"/>
    <n v="88458.867450000005"/>
    <n v="154803.01800000001"/>
    <n v="107052.28350000001"/>
    <n v="187341.49609999999"/>
    <n v="127519.1918"/>
    <n v="223158.58559999999"/>
    <n v="140551.27230000001"/>
    <n v="245964.72649999999"/>
    <n v="152867.95329999999"/>
    <n v="267518.91820000001"/>
  </r>
  <r>
    <x v="5"/>
    <x v="5"/>
    <x v="34"/>
    <s v="TX"/>
    <x v="231"/>
    <x v="2"/>
    <x v="2"/>
    <n v="49686.2"/>
    <n v="86950.85"/>
    <n v="67203.995599999995"/>
    <n v="117606.9923"/>
    <n v="85380.738299999997"/>
    <n v="149416.29199999999"/>
    <n v="111444.17879999999"/>
    <n v="195027.31289999999"/>
    <n v="138330.54"/>
    <n v="242078.44500000001"/>
    <n v="155662.557"/>
    <n v="272409.47480000003"/>
    <n v="172741.19990000001"/>
    <n v="302297.09980000003"/>
  </r>
  <r>
    <x v="5"/>
    <x v="5"/>
    <x v="34"/>
    <s v="TX"/>
    <x v="231"/>
    <x v="3"/>
    <x v="3"/>
    <n v="55086.345249999998"/>
    <n v="88138.152400000006"/>
    <n v="77120.883350000004"/>
    <n v="123393.4134"/>
    <n v="99155.421449999994"/>
    <n v="158648.67430000001"/>
    <n v="132207.2286"/>
    <n v="211531.56580000001"/>
    <n v="165259.03580000001"/>
    <n v="264414.4572"/>
    <n v="187293.57389999999"/>
    <n v="299669.7182"/>
    <n v="209328.11199999999"/>
    <n v="334924.9791"/>
  </r>
  <r>
    <x v="5"/>
    <x v="5"/>
    <x v="34"/>
    <s v="TX"/>
    <x v="232"/>
    <x v="0"/>
    <x v="0"/>
    <n v="67786.117499999993"/>
    <n v="118625.7056"/>
    <n v="87844.286250000005"/>
    <n v="153727.50090000001"/>
    <n v="99853.283249999993"/>
    <n v="174743.2457"/>
    <n v="118269.97199999999"/>
    <n v="206972.451"/>
    <n v="139028.04"/>
    <n v="243299.07"/>
    <n v="152299.19630000001"/>
    <n v="266523.59340000001"/>
    <n v="164666.0888"/>
    <n v="288165.65529999998"/>
  </r>
  <r>
    <x v="5"/>
    <x v="5"/>
    <x v="34"/>
    <s v="TX"/>
    <x v="232"/>
    <x v="1"/>
    <x v="1"/>
    <n v="55208.853750000002"/>
    <n v="96615.494059999997"/>
    <n v="72680.462750000006"/>
    <n v="127190.8098"/>
    <n v="87381.420750000005"/>
    <n v="152917.48629999999"/>
    <n v="105751.6875"/>
    <n v="185065.45310000001"/>
    <n v="125971.2966"/>
    <n v="220449.769"/>
    <n v="138846.08689999999"/>
    <n v="242980.652"/>
    <n v="151014.42490000001"/>
    <n v="264275.24349999998"/>
  </r>
  <r>
    <x v="5"/>
    <x v="5"/>
    <x v="34"/>
    <s v="TX"/>
    <x v="232"/>
    <x v="2"/>
    <x v="2"/>
    <n v="48404.3125"/>
    <n v="84707.546879999994"/>
    <n v="65515.271500000003"/>
    <n v="114651.7251"/>
    <n v="83255.562000000005"/>
    <n v="145697.2335"/>
    <n v="108718.33199999999"/>
    <n v="190257.08100000001"/>
    <n v="134967.03750000001"/>
    <n v="236192.3156"/>
    <n v="151900.5675"/>
    <n v="265825.99310000002"/>
    <n v="168592.111"/>
    <n v="295036.19429999997"/>
  </r>
  <r>
    <x v="5"/>
    <x v="5"/>
    <x v="34"/>
    <s v="TX"/>
    <x v="232"/>
    <x v="3"/>
    <x v="3"/>
    <n v="53495.503750000003"/>
    <n v="85592.805999999997"/>
    <n v="74893.705249999999"/>
    <n v="119829.9284"/>
    <n v="96291.906749999995"/>
    <n v="154067.0508"/>
    <n v="128389.209"/>
    <n v="205422.73439999999"/>
    <n v="160486.51130000001"/>
    <n v="256778.41800000001"/>
    <n v="181884.71280000001"/>
    <n v="291015.5404"/>
    <n v="203282.9143"/>
    <n v="325252.66279999999"/>
  </r>
  <r>
    <x v="5"/>
    <x v="5"/>
    <x v="34"/>
    <s v="TX"/>
    <x v="233"/>
    <x v="0"/>
    <x v="0"/>
    <n v="70722.224000000002"/>
    <n v="123763.89200000001"/>
    <n v="91638.792000000001"/>
    <n v="160367.886"/>
    <n v="104182.13159999999"/>
    <n v="182318.7303"/>
    <n v="123364.16160000001"/>
    <n v="215887.28279999999"/>
    <n v="145006.57199999999"/>
    <n v="253761.50099999999"/>
    <n v="158842.9"/>
    <n v="277975.07500000001"/>
    <n v="171730.77799999999"/>
    <n v="300528.8615"/>
  </r>
  <r>
    <x v="5"/>
    <x v="5"/>
    <x v="34"/>
    <s v="TX"/>
    <x v="233"/>
    <x v="1"/>
    <x v="1"/>
    <n v="57663.696499999998"/>
    <n v="100911.46890000001"/>
    <n v="75892.036850000004"/>
    <n v="132811.06450000001"/>
    <n v="91213.982099999994"/>
    <n v="159624.4687"/>
    <n v="110339.04300000001"/>
    <n v="193093.3253"/>
    <n v="131414.9528"/>
    <n v="229976.1673"/>
    <n v="144832.31090000001"/>
    <n v="253456.5441"/>
    <n v="157508.65100000001"/>
    <n v="275640.13929999998"/>
  </r>
  <r>
    <x v="5"/>
    <x v="5"/>
    <x v="34"/>
    <s v="TX"/>
    <x v="233"/>
    <x v="2"/>
    <x v="2"/>
    <n v="49441.587500000001"/>
    <n v="86522.778130000006"/>
    <n v="67020.415699999998"/>
    <n v="117285.72749999999"/>
    <n v="85213.767600000006"/>
    <n v="149124.09330000001"/>
    <n v="111383.1336"/>
    <n v="194920.48379999999"/>
    <n v="138319.9425"/>
    <n v="242059.89939999999"/>
    <n v="155725.5165"/>
    <n v="272519.65389999998"/>
    <n v="172894.7978"/>
    <n v="302565.89620000002"/>
  </r>
  <r>
    <x v="5"/>
    <x v="5"/>
    <x v="34"/>
    <s v="TX"/>
    <x v="233"/>
    <x v="3"/>
    <x v="3"/>
    <n v="54261.414250000002"/>
    <n v="86818.262799999997"/>
    <n v="75965.979949999994"/>
    <n v="121545.56789999999"/>
    <n v="97670.54565"/>
    <n v="156272.87299999999"/>
    <n v="130227.3942"/>
    <n v="208363.83069999999"/>
    <n v="162784.24280000001"/>
    <n v="260454.78839999999"/>
    <n v="184488.80850000001"/>
    <n v="295182.09350000002"/>
    <n v="206193.37419999999"/>
    <n v="329909.39860000001"/>
  </r>
  <r>
    <x v="5"/>
    <x v="5"/>
    <x v="34"/>
    <s v="TX"/>
    <x v="234"/>
    <x v="0"/>
    <x v="0"/>
    <n v="66042.317500000005"/>
    <n v="115574.05560000001"/>
    <n v="85617.866250000006"/>
    <n v="149831.2659"/>
    <n v="97272.443249999997"/>
    <n v="170226.7757"/>
    <n v="115319.17200000001"/>
    <n v="201808.55100000001"/>
    <n v="135590.64000000001"/>
    <n v="237283.62"/>
    <n v="148551.3763"/>
    <n v="259964.90839999999"/>
    <n v="160647.20879999999"/>
    <n v="281132.6153"/>
  </r>
  <r>
    <x v="5"/>
    <x v="5"/>
    <x v="34"/>
    <s v="TX"/>
    <x v="234"/>
    <x v="1"/>
    <x v="1"/>
    <n v="53584.888749999998"/>
    <n v="93773.555309999996"/>
    <n v="70607.164250000002"/>
    <n v="123562.5374"/>
    <n v="84980.535749999995"/>
    <n v="148715.9376"/>
    <n v="103009.4175"/>
    <n v="180266.48060000001"/>
    <n v="122771.41409999999"/>
    <n v="214849.97459999999"/>
    <n v="135363.41589999999"/>
    <n v="236885.97779999999"/>
    <n v="147279.8609"/>
    <n v="257739.75649999999"/>
  </r>
  <r>
    <x v="5"/>
    <x v="5"/>
    <x v="34"/>
    <s v="TX"/>
    <x v="234"/>
    <x v="2"/>
    <x v="2"/>
    <n v="46912.5625"/>
    <n v="82096.984379999994"/>
    <n v="63426.821499999998"/>
    <n v="110996.9376"/>
    <n v="80570.411999999997"/>
    <n v="140998.22099999999"/>
    <n v="105138.132"/>
    <n v="183991.731"/>
    <n v="130491.78750000001"/>
    <n v="228360.6281"/>
    <n v="146828.61749999999"/>
    <n v="256950.08059999999"/>
    <n v="162923.46100000001"/>
    <n v="285116.05680000002"/>
  </r>
  <r>
    <x v="5"/>
    <x v="5"/>
    <x v="34"/>
    <s v="TX"/>
    <x v="234"/>
    <x v="3"/>
    <x v="3"/>
    <n v="52107.653749999998"/>
    <n v="83372.245999999999"/>
    <n v="72950.715249999994"/>
    <n v="116721.1444"/>
    <n v="93793.776750000005"/>
    <n v="150070.0428"/>
    <n v="125058.36900000001"/>
    <n v="200093.3904"/>
    <n v="156322.9613"/>
    <n v="250116.73800000001"/>
    <n v="177166.02280000001"/>
    <n v="283465.63640000002"/>
    <n v="198009.08429999999"/>
    <n v="316814.53480000002"/>
  </r>
  <r>
    <x v="5"/>
    <x v="5"/>
    <x v="34"/>
    <s v="TX"/>
    <x v="235"/>
    <x v="0"/>
    <x v="0"/>
    <n v="67350.167499999996"/>
    <n v="117862.7931"/>
    <n v="87287.681249999994"/>
    <n v="152753.44219999999"/>
    <n v="99208.073250000001"/>
    <n v="173614.12820000001"/>
    <n v="117532.272"/>
    <n v="205681.476"/>
    <n v="138168.69"/>
    <n v="241795.20749999999"/>
    <n v="151362.24129999999"/>
    <n v="264883.92219999997"/>
    <n v="163661.3688"/>
    <n v="286407.39529999997"/>
  </r>
  <r>
    <x v="5"/>
    <x v="5"/>
    <x v="34"/>
    <s v="TX"/>
    <x v="235"/>
    <x v="1"/>
    <x v="1"/>
    <n v="54802.862500000003"/>
    <n v="95905.009380000003"/>
    <n v="72162.138130000007"/>
    <n v="126283.7417"/>
    <n v="86781.199500000002"/>
    <n v="151867.09909999999"/>
    <n v="105066.12"/>
    <n v="183865.71"/>
    <n v="125171.3259"/>
    <n v="219049.8204"/>
    <n v="137975.4191"/>
    <n v="241456.9835"/>
    <n v="150080.78390000001"/>
    <n v="262641.37180000002"/>
  </r>
  <r>
    <x v="5"/>
    <x v="5"/>
    <x v="34"/>
    <s v="TX"/>
    <x v="235"/>
    <x v="2"/>
    <x v="2"/>
    <n v="48031.375"/>
    <n v="84054.90625"/>
    <n v="64993.159"/>
    <n v="113738.02830000001"/>
    <n v="82584.2745"/>
    <n v="144522.4804"/>
    <n v="107823.28200000001"/>
    <n v="188690.74350000001"/>
    <n v="133848.22500000001"/>
    <n v="234234.39379999999"/>
    <n v="150632.57999999999"/>
    <n v="263607.01500000001"/>
    <n v="167174.9485"/>
    <n v="292556.15990000003"/>
  </r>
  <r>
    <x v="5"/>
    <x v="5"/>
    <x v="34"/>
    <s v="TX"/>
    <x v="235"/>
    <x v="3"/>
    <x v="3"/>
    <n v="53148.541250000002"/>
    <n v="85037.665999999997"/>
    <n v="74407.957750000001"/>
    <n v="119052.73239999999"/>
    <n v="95667.374249999993"/>
    <n v="153067.79879999999"/>
    <n v="127556.499"/>
    <n v="204090.39840000001"/>
    <n v="159445.6238"/>
    <n v="255112.99799999999"/>
    <n v="180705.04029999999"/>
    <n v="289128.06439999997"/>
    <n v="201964.45680000001"/>
    <n v="323143.13079999998"/>
  </r>
  <r>
    <x v="5"/>
    <x v="5"/>
    <x v="34"/>
    <s v="TX"/>
    <x v="236"/>
    <x v="0"/>
    <x v="0"/>
    <n v="61759.8465"/>
    <n v="108079.7314"/>
    <n v="80119.635750000001"/>
    <n v="140209.36259999999"/>
    <n v="90945.424350000001"/>
    <n v="159154.4926"/>
    <n v="107988.6456"/>
    <n v="188980.1298"/>
    <n v="127021.75199999999"/>
    <n v="222288.06599999999"/>
    <n v="139191.8138"/>
    <n v="243585.6741"/>
    <n v="150578.9093"/>
    <n v="263513.09120000002"/>
  </r>
  <r>
    <x v="5"/>
    <x v="5"/>
    <x v="34"/>
    <s v="TX"/>
    <x v="236"/>
    <x v="1"/>
    <x v="1"/>
    <n v="49783.040249999998"/>
    <n v="87120.320439999996"/>
    <n v="65701.716849999997"/>
    <n v="114978.0045"/>
    <n v="79224.314849999995"/>
    <n v="138642.55100000001"/>
    <n v="96294.820500000002"/>
    <n v="168515.93590000001"/>
    <n v="114875.7999"/>
    <n v="201032.64989999999"/>
    <n v="126729.0385"/>
    <n v="221775.8174"/>
    <n v="137970.95809999999"/>
    <n v="241449.17670000001"/>
  </r>
  <r>
    <x v="5"/>
    <x v="5"/>
    <x v="34"/>
    <s v="TX"/>
    <x v="236"/>
    <x v="2"/>
    <x v="2"/>
    <n v="43247.35"/>
    <n v="75682.862500000003"/>
    <n v="58374.962800000001"/>
    <n v="102156.18489999999"/>
    <n v="74109.695399999997"/>
    <n v="129691.967"/>
    <n v="96604.634399999995"/>
    <n v="169058.1102"/>
    <n v="119857.77"/>
    <n v="209751.0975"/>
    <n v="134814.21599999999"/>
    <n v="235924.878"/>
    <n v="149537.2162"/>
    <n v="261690.12839999999"/>
  </r>
  <r>
    <x v="5"/>
    <x v="5"/>
    <x v="34"/>
    <s v="TX"/>
    <x v="236"/>
    <x v="3"/>
    <x v="3"/>
    <n v="48399.044500000004"/>
    <n v="77438.4712"/>
    <n v="67758.662299999996"/>
    <n v="108413.8597"/>
    <n v="87118.280100000004"/>
    <n v="139389.2482"/>
    <n v="116157.7068"/>
    <n v="185852.3309"/>
    <n v="145197.1335"/>
    <n v="232315.4136"/>
    <n v="164556.7513"/>
    <n v="263290.80209999997"/>
    <n v="183916.36910000001"/>
    <n v="294266.19059999997"/>
  </r>
  <r>
    <x v="5"/>
    <x v="5"/>
    <x v="34"/>
    <s v="TX"/>
    <x v="237"/>
    <x v="0"/>
    <x v="0"/>
    <n v="62785.804499999998"/>
    <n v="109875.15790000001"/>
    <n v="81368.484750000003"/>
    <n v="142394.84830000001"/>
    <n v="92486.006550000006"/>
    <n v="161850.51149999999"/>
    <n v="109556.99280000001"/>
    <n v="191724.73740000001"/>
    <n v="128789.67600000001"/>
    <n v="225381.93299999999"/>
    <n v="141085.69880000001"/>
    <n v="246899.97279999999"/>
    <n v="152546.15030000001"/>
    <n v="266955.76289999997"/>
  </r>
  <r>
    <x v="5"/>
    <x v="5"/>
    <x v="34"/>
    <s v="TX"/>
    <x v="237"/>
    <x v="1"/>
    <x v="1"/>
    <n v="51111.150750000001"/>
    <n v="89444.513810000004"/>
    <n v="67293.963799999998"/>
    <n v="117764.43670000001"/>
    <n v="80916.740550000002"/>
    <n v="141604.296"/>
    <n v="97948.111499999999"/>
    <n v="171409.19510000001"/>
    <n v="116683.92539999999"/>
    <n v="204196.8695"/>
    <n v="128614.9743"/>
    <n v="225076.20509999999"/>
    <n v="139893.25459999999"/>
    <n v="244813.19560000001"/>
  </r>
  <r>
    <x v="5"/>
    <x v="5"/>
    <x v="34"/>
    <s v="TX"/>
    <x v="237"/>
    <x v="2"/>
    <x v="2"/>
    <n v="44348.787499999999"/>
    <n v="77610.378129999997"/>
    <n v="60049.373299999999"/>
    <n v="105086.40330000001"/>
    <n v="76320.059399999998"/>
    <n v="133560.10399999999"/>
    <n v="99686.438399999999"/>
    <n v="174451.2672"/>
    <n v="123764.7825"/>
    <n v="216588.3694"/>
    <n v="139304.6385"/>
    <n v="243783.11739999999"/>
    <n v="154625.28320000001"/>
    <n v="270594.24560000002"/>
  </r>
  <r>
    <x v="5"/>
    <x v="5"/>
    <x v="34"/>
    <s v="TX"/>
    <x v="237"/>
    <x v="3"/>
    <x v="3"/>
    <n v="48925.97075"/>
    <n v="78281.553199999995"/>
    <n v="68496.359049999999"/>
    <n v="109594.17449999999"/>
    <n v="88066.747350000005"/>
    <n v="140906.79579999999"/>
    <n v="117422.32980000001"/>
    <n v="187875.72769999999"/>
    <n v="146777.9123"/>
    <n v="234844.65960000001"/>
    <n v="166348.30059999999"/>
    <n v="266157.28090000001"/>
    <n v="185918.68890000001"/>
    <n v="297469.90220000001"/>
  </r>
  <r>
    <x v="5"/>
    <x v="5"/>
    <x v="34"/>
    <s v="TX"/>
    <x v="238"/>
    <x v="0"/>
    <x v="0"/>
    <n v="65490.824000000001"/>
    <n v="114608.942"/>
    <n v="84959.532000000007"/>
    <n v="148679.18100000001"/>
    <n v="96439.611600000004"/>
    <n v="168769.32029999999"/>
    <n v="114511.7616"/>
    <n v="200395.5828"/>
    <n v="134694.372"/>
    <n v="235715.15100000001"/>
    <n v="147599.44"/>
    <n v="258299.02"/>
    <n v="159674.13800000001"/>
    <n v="279429.7415"/>
  </r>
  <r>
    <x v="5"/>
    <x v="5"/>
    <x v="34"/>
    <s v="TX"/>
    <x v="238"/>
    <x v="1"/>
    <x v="1"/>
    <n v="52791.801500000001"/>
    <n v="92385.652629999997"/>
    <n v="69672.141350000005"/>
    <n v="121926.24739999999"/>
    <n v="84011.327099999995"/>
    <n v="147019.8224"/>
    <n v="102112.23299999999"/>
    <n v="178696.40779999999"/>
    <n v="121815.30530000001"/>
    <n v="213176.78419999999"/>
    <n v="134384.29790000001"/>
    <n v="235172.52129999999"/>
    <n v="146304.959"/>
    <n v="256033.6783"/>
  </r>
  <r>
    <x v="5"/>
    <x v="5"/>
    <x v="34"/>
    <s v="TX"/>
    <x v="238"/>
    <x v="2"/>
    <x v="2"/>
    <n v="45648.05"/>
    <n v="79884.087499999994"/>
    <n v="61630.024400000002"/>
    <n v="107852.54270000001"/>
    <n v="78248.734200000006"/>
    <n v="136935.2849"/>
    <n v="102015.6312"/>
    <n v="178527.35459999999"/>
    <n v="126577.71"/>
    <n v="221510.99249999999"/>
    <n v="142380.16800000001"/>
    <n v="249165.29399999999"/>
    <n v="157937.79259999999"/>
    <n v="276391.13709999999"/>
  </r>
  <r>
    <x v="5"/>
    <x v="5"/>
    <x v="34"/>
    <s v="TX"/>
    <x v="238"/>
    <x v="3"/>
    <x v="3"/>
    <n v="51030.773500000003"/>
    <n v="81649.237599999993"/>
    <n v="71443.082899999994"/>
    <n v="114308.9326"/>
    <n v="91855.392300000007"/>
    <n v="146968.62770000001"/>
    <n v="122473.8564"/>
    <n v="195958.17019999999"/>
    <n v="153092.3205"/>
    <n v="244947.71280000001"/>
    <n v="173504.6299"/>
    <n v="277607.40779999999"/>
    <n v="193916.9393"/>
    <n v="310267.1029"/>
  </r>
  <r>
    <x v="5"/>
    <x v="5"/>
    <x v="34"/>
    <s v="TX"/>
    <x v="239"/>
    <x v="0"/>
    <x v="0"/>
    <n v="67670.573999999993"/>
    <n v="118423.5045"/>
    <n v="87742.557000000001"/>
    <n v="153549.4748"/>
    <n v="99665.661600000007"/>
    <n v="174414.90779999999"/>
    <n v="118200.2616"/>
    <n v="206850.4578"/>
    <n v="138991.122"/>
    <n v="243234.46350000001"/>
    <n v="152284.215"/>
    <n v="266497.3763"/>
    <n v="164697.73800000001"/>
    <n v="288221.04149999999"/>
  </r>
  <r>
    <x v="5"/>
    <x v="5"/>
    <x v="34"/>
    <s v="TX"/>
    <x v="239"/>
    <x v="1"/>
    <x v="1"/>
    <n v="54821.757749999997"/>
    <n v="95938.076060000007"/>
    <n v="72263.764479999998"/>
    <n v="126461.58779999999"/>
    <n v="87012.433350000007"/>
    <n v="152271.75839999999"/>
    <n v="105540.0705"/>
    <n v="184695.12340000001"/>
    <n v="125815.1584"/>
    <n v="220176.52720000001"/>
    <n v="138737.6367"/>
    <n v="242790.86410000001"/>
    <n v="150973.16399999999"/>
    <n v="264203.03700000001"/>
  </r>
  <r>
    <x v="5"/>
    <x v="5"/>
    <x v="34"/>
    <s v="TX"/>
    <x v="239"/>
    <x v="2"/>
    <x v="2"/>
    <n v="48876.162499999999"/>
    <n v="85533.284379999997"/>
    <n v="65990.504300000001"/>
    <n v="115483.38250000001"/>
    <n v="83786.0049"/>
    <n v="146625.5086"/>
    <n v="109237.07640000001"/>
    <n v="191164.88370000001"/>
    <n v="135538.8075"/>
    <n v="237192.91310000001"/>
    <n v="152461.1085"/>
    <n v="266806.9399"/>
    <n v="169121.49470000001"/>
    <n v="295962.61570000002"/>
  </r>
  <r>
    <x v="5"/>
    <x v="5"/>
    <x v="34"/>
    <s v="TX"/>
    <x v="239"/>
    <x v="3"/>
    <x v="3"/>
    <n v="54631.404499999997"/>
    <n v="87410.247199999998"/>
    <n v="76483.9663"/>
    <n v="122374.3461"/>
    <n v="98336.528099999996"/>
    <n v="157338.44500000001"/>
    <n v="131115.3708"/>
    <n v="209784.59330000001"/>
    <n v="163894.21350000001"/>
    <n v="262230.74160000001"/>
    <n v="185746.77530000001"/>
    <n v="297194.84049999999"/>
    <n v="207599.3371"/>
    <n v="332158.93939999997"/>
  </r>
  <r>
    <x v="5"/>
    <x v="5"/>
    <x v="34"/>
    <s v="TX"/>
    <x v="240"/>
    <x v="0"/>
    <x v="0"/>
    <n v="71158.173999999999"/>
    <n v="124526.8045"/>
    <n v="92195.396999999997"/>
    <n v="161341.9448"/>
    <n v="104827.3416"/>
    <n v="183447.84779999999"/>
    <n v="124101.8616"/>
    <n v="217178.25779999999"/>
    <n v="145865.92199999999"/>
    <n v="255265.36350000001"/>
    <n v="159779.85500000001"/>
    <n v="279614.7463"/>
    <n v="172735.49799999999"/>
    <n v="302287.12150000001"/>
  </r>
  <r>
    <x v="5"/>
    <x v="5"/>
    <x v="34"/>
    <s v="TX"/>
    <x v="240"/>
    <x v="1"/>
    <x v="1"/>
    <n v="58069.687749999997"/>
    <n v="101621.95359999999"/>
    <n v="76410.361480000007"/>
    <n v="133718.13260000001"/>
    <n v="91814.203349999996"/>
    <n v="160674.8559"/>
    <n v="111024.6105"/>
    <n v="194293.06839999999"/>
    <n v="132214.9234"/>
    <n v="231376.1159"/>
    <n v="145702.97870000001"/>
    <n v="254980.2126"/>
    <n v="158442.29199999999"/>
    <n v="277274.011"/>
  </r>
  <r>
    <x v="5"/>
    <x v="5"/>
    <x v="34"/>
    <s v="TX"/>
    <x v="240"/>
    <x v="2"/>
    <x v="2"/>
    <n v="51177.95"/>
    <n v="89561.412500000006"/>
    <n v="69292.445600000006"/>
    <n v="121261.7798"/>
    <n v="88065.888300000006"/>
    <n v="154115.3045"/>
    <n v="115024.37880000001"/>
    <n v="201292.6629"/>
    <n v="142805.79"/>
    <n v="249910.13250000001"/>
    <n v="160734.50700000001"/>
    <n v="281285.3873"/>
    <n v="178409.8499"/>
    <n v="312217.23729999998"/>
  </r>
  <r>
    <x v="5"/>
    <x v="5"/>
    <x v="34"/>
    <s v="TX"/>
    <x v="240"/>
    <x v="3"/>
    <x v="3"/>
    <n v="56474.195249999997"/>
    <n v="90358.712400000004"/>
    <n v="79063.873349999994"/>
    <n v="126502.1974"/>
    <n v="101653.5515"/>
    <n v="162645.68229999999"/>
    <n v="135538.0686"/>
    <n v="216860.90979999999"/>
    <n v="169422.5858"/>
    <n v="271076.1372"/>
    <n v="192012.26389999999"/>
    <n v="307219.62219999998"/>
    <n v="214601.94200000001"/>
    <n v="343363.10710000002"/>
  </r>
  <r>
    <x v="5"/>
    <x v="5"/>
    <x v="34"/>
    <s v="TX"/>
    <x v="241"/>
    <x v="0"/>
    <x v="0"/>
    <n v="67350.167499999996"/>
    <n v="117862.7931"/>
    <n v="87287.681249999994"/>
    <n v="152753.44219999999"/>
    <n v="99208.073250000001"/>
    <n v="173614.12820000001"/>
    <n v="117532.272"/>
    <n v="205681.476"/>
    <n v="138168.69"/>
    <n v="241795.20749999999"/>
    <n v="151362.24129999999"/>
    <n v="264883.92219999997"/>
    <n v="163661.3688"/>
    <n v="286407.39529999997"/>
  </r>
  <r>
    <x v="5"/>
    <x v="5"/>
    <x v="34"/>
    <s v="TX"/>
    <x v="241"/>
    <x v="1"/>
    <x v="1"/>
    <n v="54802.862500000003"/>
    <n v="95905.009380000003"/>
    <n v="72162.138130000007"/>
    <n v="126283.7417"/>
    <n v="86781.199500000002"/>
    <n v="151867.09909999999"/>
    <n v="105066.12"/>
    <n v="183865.71"/>
    <n v="125171.3259"/>
    <n v="219049.8204"/>
    <n v="137975.4191"/>
    <n v="241456.9835"/>
    <n v="150080.78390000001"/>
    <n v="262641.37180000002"/>
  </r>
  <r>
    <x v="5"/>
    <x v="5"/>
    <x v="34"/>
    <s v="TX"/>
    <x v="241"/>
    <x v="2"/>
    <x v="2"/>
    <n v="48031.375"/>
    <n v="84054.90625"/>
    <n v="64993.159"/>
    <n v="113738.02830000001"/>
    <n v="82584.2745"/>
    <n v="144522.4804"/>
    <n v="107823.28200000001"/>
    <n v="188690.74350000001"/>
    <n v="133848.22500000001"/>
    <n v="234234.39379999999"/>
    <n v="150632.57999999999"/>
    <n v="263607.01500000001"/>
    <n v="167174.9485"/>
    <n v="292556.15990000003"/>
  </r>
  <r>
    <x v="5"/>
    <x v="5"/>
    <x v="34"/>
    <s v="TX"/>
    <x v="241"/>
    <x v="3"/>
    <x v="3"/>
    <n v="53148.541250000002"/>
    <n v="85037.665999999997"/>
    <n v="74407.957750000001"/>
    <n v="119052.73239999999"/>
    <n v="95667.374249999993"/>
    <n v="153067.79879999999"/>
    <n v="127556.499"/>
    <n v="204090.39840000001"/>
    <n v="159445.6238"/>
    <n v="255112.99799999999"/>
    <n v="180705.04029999999"/>
    <n v="289128.06439999997"/>
    <n v="201964.45680000001"/>
    <n v="323143.13079999998"/>
  </r>
  <r>
    <x v="5"/>
    <x v="5"/>
    <x v="34"/>
    <s v="TX"/>
    <x v="242"/>
    <x v="0"/>
    <x v="0"/>
    <n v="72030.073999999993"/>
    <n v="126052.6295"/>
    <n v="93308.607000000004"/>
    <n v="163290.06229999999"/>
    <n v="106117.7616"/>
    <n v="185706.0828"/>
    <n v="125577.2616"/>
    <n v="219760.2078"/>
    <n v="147584.622"/>
    <n v="258273.08850000001"/>
    <n v="161653.76500000001"/>
    <n v="282894.08880000003"/>
    <n v="174744.93799999999"/>
    <n v="305803.64150000003"/>
  </r>
  <r>
    <x v="5"/>
    <x v="5"/>
    <x v="34"/>
    <s v="TX"/>
    <x v="242"/>
    <x v="1"/>
    <x v="1"/>
    <n v="58881.670250000003"/>
    <n v="103042.92290000001"/>
    <n v="77447.010729999995"/>
    <n v="135532.26879999999"/>
    <n v="93014.645850000001"/>
    <n v="162775.63020000001"/>
    <n v="112395.7455"/>
    <n v="196692.5546"/>
    <n v="133814.8646"/>
    <n v="234176.01310000001"/>
    <n v="147444.31419999999"/>
    <n v="258027.54980000001"/>
    <n v="160309.57399999999"/>
    <n v="280541.75449999998"/>
  </r>
  <r>
    <x v="5"/>
    <x v="5"/>
    <x v="34"/>
    <s v="TX"/>
    <x v="242"/>
    <x v="2"/>
    <x v="2"/>
    <n v="51242.112500000003"/>
    <n v="89673.696880000003"/>
    <n v="69461.711899999995"/>
    <n v="121557.9958"/>
    <n v="88318.046700000006"/>
    <n v="154556.58170000001"/>
    <n v="115441.3812"/>
    <n v="202022.41709999999"/>
    <n v="143359.89749999999"/>
    <n v="250879.82060000001"/>
    <n v="161399.98050000001"/>
    <n v="282449.96590000001"/>
    <n v="179195.23009999999"/>
    <n v="313591.65269999998"/>
  </r>
  <r>
    <x v="5"/>
    <x v="5"/>
    <x v="34"/>
    <s v="TX"/>
    <x v="242"/>
    <x v="3"/>
    <x v="3"/>
    <n v="56235.211000000003"/>
    <n v="89976.337599999999"/>
    <n v="78729.295400000003"/>
    <n v="125966.8726"/>
    <n v="101223.3798"/>
    <n v="161957.40770000001"/>
    <n v="134964.50640000001"/>
    <n v="215943.2102"/>
    <n v="168705.633"/>
    <n v="269929.01280000003"/>
    <n v="191199.71739999999"/>
    <n v="305919.5478"/>
    <n v="213693.80179999999"/>
    <n v="341910.08289999998"/>
  </r>
  <r>
    <x v="5"/>
    <x v="5"/>
    <x v="34"/>
    <s v="TX"/>
    <x v="243"/>
    <x v="0"/>
    <x v="0"/>
    <n v="62631.746500000001"/>
    <n v="109605.5564"/>
    <n v="81232.845749999993"/>
    <n v="142157.48009999999"/>
    <n v="92235.844349999999"/>
    <n v="161412.72760000001"/>
    <n v="109464.0456"/>
    <n v="191562.07980000001"/>
    <n v="128740.452"/>
    <n v="225295.791"/>
    <n v="141065.72380000001"/>
    <n v="246865.0166"/>
    <n v="152588.3493"/>
    <n v="267029.61119999998"/>
  </r>
  <r>
    <x v="5"/>
    <x v="5"/>
    <x v="34"/>
    <s v="TX"/>
    <x v="243"/>
    <x v="1"/>
    <x v="1"/>
    <n v="50595.022749999996"/>
    <n v="88541.289810000002"/>
    <n v="66738.366099999999"/>
    <n v="116792.1407"/>
    <n v="80424.75735"/>
    <n v="140743.3254"/>
    <n v="97665.955499999996"/>
    <n v="170915.4221"/>
    <n v="116475.7412"/>
    <n v="203832.5471"/>
    <n v="128470.374"/>
    <n v="224823.1545"/>
    <n v="139838.2401"/>
    <n v="244716.92019999999"/>
  </r>
  <r>
    <x v="5"/>
    <x v="5"/>
    <x v="34"/>
    <s v="TX"/>
    <x v="243"/>
    <x v="2"/>
    <x v="2"/>
    <n v="43993.224999999999"/>
    <n v="76988.143750000003"/>
    <n v="59419.1878"/>
    <n v="103983.5787"/>
    <n v="75452.270399999994"/>
    <n v="132041.47320000001"/>
    <n v="98394.734400000001"/>
    <n v="172190.78520000001"/>
    <n v="122095.395"/>
    <n v="213666.94130000001"/>
    <n v="137350.19099999999"/>
    <n v="240362.83429999999"/>
    <n v="152371.54120000001"/>
    <n v="266650.19709999999"/>
  </r>
  <r>
    <x v="5"/>
    <x v="5"/>
    <x v="34"/>
    <s v="TX"/>
    <x v="243"/>
    <x v="3"/>
    <x v="3"/>
    <n v="49092.969499999999"/>
    <n v="78548.751199999999"/>
    <n v="68730.157300000006"/>
    <n v="109968.25169999999"/>
    <n v="88367.345100000006"/>
    <n v="141387.75219999999"/>
    <n v="117823.1268"/>
    <n v="188517.00289999999"/>
    <n v="147278.90849999999"/>
    <n v="235646.2536"/>
    <n v="166916.0963"/>
    <n v="267065.75410000002"/>
    <n v="186553.28409999999"/>
    <n v="298485.25459999999"/>
  </r>
  <r>
    <x v="5"/>
    <x v="5"/>
    <x v="34"/>
    <s v="TX"/>
    <x v="244"/>
    <x v="0"/>
    <x v="0"/>
    <n v="62785.804499999998"/>
    <n v="109875.15790000001"/>
    <n v="81368.484750000003"/>
    <n v="142394.84830000001"/>
    <n v="92486.006550000006"/>
    <n v="161850.51149999999"/>
    <n v="109556.99280000001"/>
    <n v="191724.73740000001"/>
    <n v="128789.67600000001"/>
    <n v="225381.93299999999"/>
    <n v="141085.69880000001"/>
    <n v="246899.97279999999"/>
    <n v="152546.15030000001"/>
    <n v="266955.76289999997"/>
  </r>
  <r>
    <x v="5"/>
    <x v="5"/>
    <x v="34"/>
    <s v="TX"/>
    <x v="244"/>
    <x v="1"/>
    <x v="1"/>
    <n v="51111.150750000001"/>
    <n v="89444.513810000004"/>
    <n v="67293.963799999998"/>
    <n v="117764.43670000001"/>
    <n v="80916.740550000002"/>
    <n v="141604.296"/>
    <n v="97948.111499999999"/>
    <n v="171409.19510000001"/>
    <n v="116683.92539999999"/>
    <n v="204196.8695"/>
    <n v="128614.9743"/>
    <n v="225076.20509999999"/>
    <n v="139893.25459999999"/>
    <n v="244813.19560000001"/>
  </r>
  <r>
    <x v="5"/>
    <x v="5"/>
    <x v="34"/>
    <s v="TX"/>
    <x v="244"/>
    <x v="2"/>
    <x v="2"/>
    <n v="44348.787499999999"/>
    <n v="77610.378129999997"/>
    <n v="60049.373299999999"/>
    <n v="105086.40330000001"/>
    <n v="76320.059399999998"/>
    <n v="133560.10399999999"/>
    <n v="99686.438399999999"/>
    <n v="174451.2672"/>
    <n v="123764.7825"/>
    <n v="216588.3694"/>
    <n v="139304.6385"/>
    <n v="243783.11739999999"/>
    <n v="154625.28320000001"/>
    <n v="270594.24560000002"/>
  </r>
  <r>
    <x v="5"/>
    <x v="5"/>
    <x v="34"/>
    <s v="TX"/>
    <x v="244"/>
    <x v="3"/>
    <x v="3"/>
    <n v="48925.97075"/>
    <n v="78281.553199999995"/>
    <n v="68496.359049999999"/>
    <n v="109594.17449999999"/>
    <n v="88066.747350000005"/>
    <n v="140906.79579999999"/>
    <n v="117422.32980000001"/>
    <n v="187875.72769999999"/>
    <n v="146777.9123"/>
    <n v="234844.65960000001"/>
    <n v="166348.30059999999"/>
    <n v="266157.28090000001"/>
    <n v="185918.68890000001"/>
    <n v="297469.90220000001"/>
  </r>
  <r>
    <x v="5"/>
    <x v="5"/>
    <x v="34"/>
    <s v="TX"/>
    <x v="245"/>
    <x v="0"/>
    <x v="0"/>
    <n v="68503.959499999997"/>
    <n v="119881.92909999999"/>
    <n v="88821.857250000001"/>
    <n v="155438.25020000001"/>
    <n v="100893.5411"/>
    <n v="176563.69680000001"/>
    <n v="119652.42479999999"/>
    <n v="209391.74340000001"/>
    <n v="140697.516"/>
    <n v="246220.65299999999"/>
    <n v="154153.13130000001"/>
    <n v="269767.97970000003"/>
    <n v="166717.72779999999"/>
    <n v="291756.02360000001"/>
  </r>
  <r>
    <x v="5"/>
    <x v="5"/>
    <x v="34"/>
    <s v="TX"/>
    <x v="245"/>
    <x v="1"/>
    <x v="1"/>
    <n v="55504.708250000003"/>
    <n v="97133.239440000005"/>
    <n v="73161.514299999995"/>
    <n v="128032.65"/>
    <n v="88089.880050000007"/>
    <n v="154157.29010000001"/>
    <n v="106840.66650000001"/>
    <n v="186971.16639999999"/>
    <n v="127363.0536"/>
    <n v="222885.3437"/>
    <n v="140442.82209999999"/>
    <n v="245774.93859999999"/>
    <n v="152826.6924"/>
    <n v="267446.71169999999"/>
  </r>
  <r>
    <x v="5"/>
    <x v="5"/>
    <x v="34"/>
    <s v="TX"/>
    <x v="245"/>
    <x v="2"/>
    <x v="2"/>
    <n v="48567.387499999997"/>
    <n v="84992.92813"/>
    <n v="65637.658100000001"/>
    <n v="114865.9017"/>
    <n v="83366.875799999994"/>
    <n v="145892.03270000001"/>
    <n v="108759.0288"/>
    <n v="190328.30040000001"/>
    <n v="134974.10250000001"/>
    <n v="236204.67939999999"/>
    <n v="151858.59450000001"/>
    <n v="265752.5404"/>
    <n v="168489.71239999999"/>
    <n v="294856.99670000002"/>
  </r>
  <r>
    <x v="5"/>
    <x v="5"/>
    <x v="34"/>
    <s v="TX"/>
    <x v="245"/>
    <x v="3"/>
    <x v="3"/>
    <n v="54045.457750000001"/>
    <n v="86472.732399999994"/>
    <n v="75663.640849999996"/>
    <n v="121061.8254"/>
    <n v="97281.823950000005"/>
    <n v="155650.91829999999"/>
    <n v="129709.0986"/>
    <n v="207534.55780000001"/>
    <n v="162136.37330000001"/>
    <n v="259418.1972"/>
    <n v="183754.5564"/>
    <n v="294007.29019999999"/>
    <n v="205372.7395"/>
    <n v="328596.38309999998"/>
  </r>
  <r>
    <x v="5"/>
    <x v="5"/>
    <x v="34"/>
    <s v="TX"/>
    <x v="246"/>
    <x v="0"/>
    <x v="0"/>
    <n v="65965.288499999995"/>
    <n v="115439.2549"/>
    <n v="85550.046749999994"/>
    <n v="149712.58180000001"/>
    <n v="97147.362150000001"/>
    <n v="170007.88380000001"/>
    <n v="115272.69839999999"/>
    <n v="201727.22219999999"/>
    <n v="135566.02799999999"/>
    <n v="237240.549"/>
    <n v="148541.38879999999"/>
    <n v="259947.43030000001"/>
    <n v="160668.3083"/>
    <n v="281169.53940000001"/>
  </r>
  <r>
    <x v="5"/>
    <x v="5"/>
    <x v="34"/>
    <s v="TX"/>
    <x v="246"/>
    <x v="1"/>
    <x v="1"/>
    <n v="53326.82475"/>
    <n v="93321.943310000002"/>
    <n v="70329.365399999995"/>
    <n v="123076.3895"/>
    <n v="84734.544150000002"/>
    <n v="148285.4523"/>
    <n v="102868.3395"/>
    <n v="180019.59409999999"/>
    <n v="122667.3219"/>
    <n v="214667.81340000001"/>
    <n v="135291.11569999999"/>
    <n v="236759.45250000001"/>
    <n v="147252.3536"/>
    <n v="257691.6188"/>
  </r>
  <r>
    <x v="5"/>
    <x v="5"/>
    <x v="34"/>
    <s v="TX"/>
    <x v="246"/>
    <x v="2"/>
    <x v="2"/>
    <n v="46621.162499999999"/>
    <n v="81587.034379999997"/>
    <n v="62965.902300000002"/>
    <n v="110190.329"/>
    <n v="79954.781400000007"/>
    <n v="139920.86749999999"/>
    <n v="104263.4304"/>
    <n v="182461.00320000001"/>
    <n v="129376.50750000001"/>
    <n v="226408.88810000001"/>
    <n v="145539.64350000001"/>
    <n v="254694.37609999999"/>
    <n v="161455.0992"/>
    <n v="282546.42359999998"/>
  </r>
  <r>
    <x v="5"/>
    <x v="5"/>
    <x v="34"/>
    <s v="TX"/>
    <x v="246"/>
    <x v="3"/>
    <x v="3"/>
    <n v="52035.668250000002"/>
    <n v="83257.069199999998"/>
    <n v="72849.935549999995"/>
    <n v="116559.89690000001"/>
    <n v="93664.202850000001"/>
    <n v="149862.72459999999"/>
    <n v="124885.6038"/>
    <n v="199816.96609999999"/>
    <n v="156107.0048"/>
    <n v="249771.20759999999"/>
    <n v="176921.2721"/>
    <n v="283074.03529999999"/>
    <n v="197735.53940000001"/>
    <n v="316376.86300000001"/>
  </r>
  <r>
    <x v="5"/>
    <x v="5"/>
    <x v="34"/>
    <s v="TX"/>
    <x v="247"/>
    <x v="0"/>
    <x v="0"/>
    <n v="67311.653000000006"/>
    <n v="117795.3928"/>
    <n v="87253.771500000003"/>
    <n v="152694.10010000001"/>
    <n v="99145.532699999996"/>
    <n v="173504.68220000001"/>
    <n v="117509.0352"/>
    <n v="205640.81159999999"/>
    <n v="138156.38399999999"/>
    <n v="241773.67199999999"/>
    <n v="151357.2475"/>
    <n v="264875.18310000002"/>
    <n v="163671.9185"/>
    <n v="286425.85739999998"/>
  </r>
  <r>
    <x v="5"/>
    <x v="5"/>
    <x v="34"/>
    <s v="TX"/>
    <x v="247"/>
    <x v="1"/>
    <x v="1"/>
    <n v="54673.830499999996"/>
    <n v="95679.203380000006"/>
    <n v="72023.238700000002"/>
    <n v="126040.66770000001"/>
    <n v="86658.203699999998"/>
    <n v="151651.85649999999"/>
    <n v="104995.58100000001"/>
    <n v="183742.26680000001"/>
    <n v="125119.27989999999"/>
    <n v="218958.73980000001"/>
    <n v="137939.2691"/>
    <n v="241393.72080000001"/>
    <n v="150067.03030000001"/>
    <n v="262617.30290000001"/>
  </r>
  <r>
    <x v="5"/>
    <x v="5"/>
    <x v="34"/>
    <s v="TX"/>
    <x v="247"/>
    <x v="2"/>
    <x v="2"/>
    <n v="47885.675000000003"/>
    <n v="83799.931249999994"/>
    <n v="64762.699399999998"/>
    <n v="113334.724"/>
    <n v="82276.459199999998"/>
    <n v="143983.80360000001"/>
    <n v="107385.93120000001"/>
    <n v="187925.37959999999"/>
    <n v="133290.58499999999"/>
    <n v="233258.5238"/>
    <n v="149988.09299999999"/>
    <n v="262479.16279999999"/>
    <n v="166440.76759999999"/>
    <n v="291271.34330000001"/>
  </r>
  <r>
    <x v="5"/>
    <x v="5"/>
    <x v="34"/>
    <s v="TX"/>
    <x v="247"/>
    <x v="3"/>
    <x v="3"/>
    <n v="53112.548499999997"/>
    <n v="84980.077600000004"/>
    <n v="74357.567899999995"/>
    <n v="118972.10860000001"/>
    <n v="95602.587299999999"/>
    <n v="152964.1397"/>
    <n v="127470.1164"/>
    <n v="203952.1862"/>
    <n v="159337.64550000001"/>
    <n v="254940.2328"/>
    <n v="180582.6649"/>
    <n v="288932.26380000002"/>
    <n v="201827.68429999999"/>
    <n v="322924.29489999998"/>
  </r>
  <r>
    <x v="5"/>
    <x v="5"/>
    <x v="34"/>
    <s v="TX"/>
    <x v="248"/>
    <x v="0"/>
    <x v="0"/>
    <n v="66914.217499999999"/>
    <n v="117099.8806"/>
    <n v="86731.076249999998"/>
    <n v="151779.38339999999"/>
    <n v="98562.863249999995"/>
    <n v="172485.01070000001"/>
    <n v="116794.572"/>
    <n v="204390.50099999999"/>
    <n v="137309.34"/>
    <n v="240291.345"/>
    <n v="150425.28630000001"/>
    <n v="263244.25089999998"/>
    <n v="162656.6488"/>
    <n v="284649.13530000002"/>
  </r>
  <r>
    <x v="5"/>
    <x v="5"/>
    <x v="34"/>
    <s v="TX"/>
    <x v="248"/>
    <x v="1"/>
    <x v="1"/>
    <n v="54396.871249999997"/>
    <n v="95194.524690000006"/>
    <n v="71643.813500000004"/>
    <n v="125376.67359999999"/>
    <n v="86180.97825"/>
    <n v="150816.71189999999"/>
    <n v="104380.55250000001"/>
    <n v="182665.9669"/>
    <n v="124371.3553"/>
    <n v="217649.87179999999"/>
    <n v="137104.75140000001"/>
    <n v="239933.3149"/>
    <n v="149147.14290000001"/>
    <n v="261007.5"/>
  </r>
  <r>
    <x v="5"/>
    <x v="5"/>
    <x v="34"/>
    <s v="TX"/>
    <x v="248"/>
    <x v="2"/>
    <x v="2"/>
    <n v="47885.675000000003"/>
    <n v="83799.931249999994"/>
    <n v="64762.699399999998"/>
    <n v="113334.724"/>
    <n v="82276.459199999998"/>
    <n v="143983.80360000001"/>
    <n v="107385.93120000001"/>
    <n v="187925.37959999999"/>
    <n v="133290.58499999999"/>
    <n v="233258.5238"/>
    <n v="149988.09299999999"/>
    <n v="262479.16279999999"/>
    <n v="166440.76759999999"/>
    <n v="291271.34330000001"/>
  </r>
  <r>
    <x v="5"/>
    <x v="5"/>
    <x v="34"/>
    <s v="TX"/>
    <x v="248"/>
    <x v="3"/>
    <x v="3"/>
    <n v="53112.548499999997"/>
    <n v="84980.077600000004"/>
    <n v="74357.567899999995"/>
    <n v="118972.10860000001"/>
    <n v="95602.587299999999"/>
    <n v="152964.1397"/>
    <n v="127470.1164"/>
    <n v="203952.1862"/>
    <n v="159337.64550000001"/>
    <n v="254940.2328"/>
    <n v="180582.6649"/>
    <n v="288932.26380000002"/>
    <n v="201827.68429999999"/>
    <n v="322924.29489999998"/>
  </r>
  <r>
    <x v="5"/>
    <x v="5"/>
    <x v="34"/>
    <s v="TX"/>
    <x v="249"/>
    <x v="0"/>
    <x v="0"/>
    <n v="65170.417500000003"/>
    <n v="114048.2306"/>
    <n v="84504.65625"/>
    <n v="147883.14840000001"/>
    <n v="95982.023249999998"/>
    <n v="167968.54070000001"/>
    <n v="113843.772"/>
    <n v="199226.601"/>
    <n v="133871.94"/>
    <n v="234275.89499999999"/>
    <n v="146677.4663"/>
    <n v="256685.56589999999"/>
    <n v="158637.76879999999"/>
    <n v="277616.09529999999"/>
  </r>
  <r>
    <x v="5"/>
    <x v="5"/>
    <x v="34"/>
    <s v="TX"/>
    <x v="249"/>
    <x v="1"/>
    <x v="1"/>
    <n v="52772.90625"/>
    <n v="92352.585940000004"/>
    <n v="69570.514999999999"/>
    <n v="121748.4013"/>
    <n v="83780.093250000005"/>
    <n v="146615.16320000001"/>
    <n v="101638.2825"/>
    <n v="177866.9944"/>
    <n v="121171.4728"/>
    <n v="212050.07740000001"/>
    <n v="133622.08040000001"/>
    <n v="233838.64069999999"/>
    <n v="145412.57889999999"/>
    <n v="254472.01300000001"/>
  </r>
  <r>
    <x v="5"/>
    <x v="5"/>
    <x v="34"/>
    <s v="TX"/>
    <x v="249"/>
    <x v="2"/>
    <x v="2"/>
    <n v="45939.45"/>
    <n v="80394.037500000006"/>
    <n v="62090.943599999999"/>
    <n v="108659.1513"/>
    <n v="78864.364799999996"/>
    <n v="138012.6384"/>
    <n v="102890.3328"/>
    <n v="180058.08240000001"/>
    <n v="127692.99"/>
    <n v="223462.73250000001"/>
    <n v="143669.14199999999"/>
    <n v="251420.99849999999"/>
    <n v="159406.1544"/>
    <n v="278960.77020000003"/>
  </r>
  <r>
    <x v="5"/>
    <x v="5"/>
    <x v="34"/>
    <s v="TX"/>
    <x v="249"/>
    <x v="3"/>
    <x v="3"/>
    <n v="51102.758999999998"/>
    <n v="81764.414399999994"/>
    <n v="71543.862599999993"/>
    <n v="114470.1802"/>
    <n v="91984.966199999995"/>
    <n v="147175.94589999999"/>
    <n v="122646.6216"/>
    <n v="196234.59460000001"/>
    <n v="153308.277"/>
    <n v="245293.2432"/>
    <n v="173749.3806"/>
    <n v="277999.00900000002"/>
    <n v="194190.48420000001"/>
    <n v="310704.77470000001"/>
  </r>
  <r>
    <x v="5"/>
    <x v="5"/>
    <x v="34"/>
    <s v="TX"/>
    <x v="250"/>
    <x v="0"/>
    <x v="0"/>
    <n v="66991.246499999994"/>
    <n v="117234.6814"/>
    <n v="86798.895749999996"/>
    <n v="151898.06760000001"/>
    <n v="98687.944350000005"/>
    <n v="172703.9026"/>
    <n v="116841.0456"/>
    <n v="204471.82980000001"/>
    <n v="137333.95199999999"/>
    <n v="240334.416"/>
    <n v="150435.2738"/>
    <n v="263261.7291"/>
    <n v="162635.54930000001"/>
    <n v="284612.21120000002"/>
  </r>
  <r>
    <x v="5"/>
    <x v="5"/>
    <x v="34"/>
    <s v="TX"/>
    <x v="250"/>
    <x v="1"/>
    <x v="1"/>
    <n v="54654.935250000002"/>
    <n v="95646.136689999999"/>
    <n v="71921.612349999996"/>
    <n v="125862.8216"/>
    <n v="86426.969849999994"/>
    <n v="151247.1972"/>
    <n v="104521.6305"/>
    <n v="182912.85339999999"/>
    <n v="124475.4474"/>
    <n v="217832.033"/>
    <n v="137177.0515"/>
    <n v="240059.84020000001"/>
    <n v="149174.6501"/>
    <n v="261055.63769999999"/>
  </r>
  <r>
    <x v="5"/>
    <x v="5"/>
    <x v="34"/>
    <s v="TX"/>
    <x v="250"/>
    <x v="2"/>
    <x v="2"/>
    <n v="47722.6"/>
    <n v="83514.55"/>
    <n v="64640.3128"/>
    <n v="113120.5474"/>
    <n v="82165.145399999994"/>
    <n v="143789.00450000001"/>
    <n v="107345.2344"/>
    <n v="187854.16020000001"/>
    <n v="133283.51999999999"/>
    <n v="233246.16"/>
    <n v="150030.06599999999"/>
    <n v="262552.61550000001"/>
    <n v="166543.16620000001"/>
    <n v="291450.54090000002"/>
  </r>
  <r>
    <x v="5"/>
    <x v="5"/>
    <x v="34"/>
    <s v="TX"/>
    <x v="250"/>
    <x v="3"/>
    <x v="3"/>
    <n v="52562.594499999999"/>
    <n v="84100.151199999993"/>
    <n v="73587.632299999997"/>
    <n v="117740.2117"/>
    <n v="94612.670100000003"/>
    <n v="151380.27220000001"/>
    <n v="126150.2268"/>
    <n v="201840.36290000001"/>
    <n v="157687.78349999999"/>
    <n v="252300.45360000001"/>
    <n v="178712.82130000001"/>
    <n v="285940.51409999997"/>
    <n v="199737.8591"/>
    <n v="319580.57459999999"/>
  </r>
  <r>
    <x v="5"/>
    <x v="5"/>
    <x v="34"/>
    <s v="TX"/>
    <x v="251"/>
    <x v="0"/>
    <x v="0"/>
    <n v="67234.623999999996"/>
    <n v="117660.592"/>
    <n v="87185.952000000005"/>
    <n v="152575.416"/>
    <n v="99020.4516"/>
    <n v="173285.79029999999"/>
    <n v="117462.5616"/>
    <n v="205559.4828"/>
    <n v="138131.772"/>
    <n v="241730.601"/>
    <n v="151347.26"/>
    <n v="264857.70500000002"/>
    <n v="163693.01800000001"/>
    <n v="286462.78149999998"/>
  </r>
  <r>
    <x v="5"/>
    <x v="5"/>
    <x v="34"/>
    <s v="TX"/>
    <x v="251"/>
    <x v="1"/>
    <x v="1"/>
    <n v="54415.766499999998"/>
    <n v="95227.591379999998"/>
    <n v="71745.439849999995"/>
    <n v="125554.5197"/>
    <n v="86412.212100000004"/>
    <n v="151221.37119999999"/>
    <n v="104854.503"/>
    <n v="183495.38029999999"/>
    <n v="125015.1878"/>
    <n v="218776.57860000001"/>
    <n v="137866.96890000001"/>
    <n v="241267.19560000001"/>
    <n v="150039.52299999999"/>
    <n v="262569.16529999999"/>
  </r>
  <r>
    <x v="5"/>
    <x v="5"/>
    <x v="34"/>
    <s v="TX"/>
    <x v="251"/>
    <x v="2"/>
    <x v="2"/>
    <n v="47821.512499999997"/>
    <n v="83687.64688"/>
    <n v="64593.433100000002"/>
    <n v="113038.5079"/>
    <n v="82024.300799999997"/>
    <n v="143542.5264"/>
    <n v="106968.92879999999"/>
    <n v="187195.62539999999"/>
    <n v="132736.47750000001"/>
    <n v="232288.83559999999"/>
    <n v="149322.6195"/>
    <n v="261314.58410000001"/>
    <n v="165655.38740000001"/>
    <n v="289896.92800000001"/>
  </r>
  <r>
    <x v="5"/>
    <x v="5"/>
    <x v="34"/>
    <s v="TX"/>
    <x v="251"/>
    <x v="3"/>
    <x v="3"/>
    <n v="53351.532749999998"/>
    <n v="85362.452399999995"/>
    <n v="74692.145850000001"/>
    <n v="119507.43339999999"/>
    <n v="96032.758950000003"/>
    <n v="153652.4143"/>
    <n v="128043.6786"/>
    <n v="204869.88579999999"/>
    <n v="160054.59830000001"/>
    <n v="256087.3572"/>
    <n v="181395.2114"/>
    <n v="290232.3382"/>
    <n v="202735.82449999999"/>
    <n v="324377.31910000002"/>
  </r>
  <r>
    <x v="5"/>
    <x v="5"/>
    <x v="34"/>
    <s v="TX"/>
    <x v="252"/>
    <x v="0"/>
    <x v="0"/>
    <n v="72030.073999999993"/>
    <n v="126052.6295"/>
    <n v="93308.607000000004"/>
    <n v="163290.06229999999"/>
    <n v="106117.7616"/>
    <n v="185706.0828"/>
    <n v="125577.2616"/>
    <n v="219760.2078"/>
    <n v="147584.622"/>
    <n v="258273.08850000001"/>
    <n v="161653.76500000001"/>
    <n v="282894.08880000003"/>
    <n v="174744.93799999999"/>
    <n v="305803.64150000003"/>
  </r>
  <r>
    <x v="5"/>
    <x v="5"/>
    <x v="34"/>
    <s v="TX"/>
    <x v="252"/>
    <x v="1"/>
    <x v="1"/>
    <n v="58881.670250000003"/>
    <n v="103042.92290000001"/>
    <n v="77447.010729999995"/>
    <n v="135532.26879999999"/>
    <n v="93014.645850000001"/>
    <n v="162775.63020000001"/>
    <n v="112395.7455"/>
    <n v="196692.5546"/>
    <n v="133814.8646"/>
    <n v="234176.01310000001"/>
    <n v="147444.31419999999"/>
    <n v="258027.54980000001"/>
    <n v="160309.57399999999"/>
    <n v="280541.75449999998"/>
  </r>
  <r>
    <x v="5"/>
    <x v="5"/>
    <x v="34"/>
    <s v="TX"/>
    <x v="252"/>
    <x v="2"/>
    <x v="2"/>
    <n v="50787.637499999997"/>
    <n v="88878.36563"/>
    <n v="68878.406099999993"/>
    <n v="120537.2107"/>
    <n v="87591.102299999999"/>
    <n v="153284.429"/>
    <n v="114525.9828"/>
    <n v="200420.4699"/>
    <n v="142237.55249999999"/>
    <n v="248915.7169"/>
    <n v="160152.97949999999"/>
    <n v="280267.71409999998"/>
    <n v="177829.26689999999"/>
    <n v="311201.21710000001"/>
  </r>
  <r>
    <x v="5"/>
    <x v="5"/>
    <x v="34"/>
    <s v="TX"/>
    <x v="252"/>
    <x v="3"/>
    <x v="3"/>
    <n v="55613.271500000003"/>
    <n v="88981.234400000001"/>
    <n v="77858.580100000006"/>
    <n v="124573.7282"/>
    <n v="100103.8887"/>
    <n v="160166.2219"/>
    <n v="133471.85159999999"/>
    <n v="213554.9626"/>
    <n v="166839.81450000001"/>
    <n v="266943.70319999999"/>
    <n v="189085.1231"/>
    <n v="302536.19699999999"/>
    <n v="211330.43169999999"/>
    <n v="338128.69069999998"/>
  </r>
  <r>
    <x v="5"/>
    <x v="5"/>
    <x v="34"/>
    <s v="TX"/>
    <x v="253"/>
    <x v="0"/>
    <x v="0"/>
    <n v="67273.138500000001"/>
    <n v="117727.9924"/>
    <n v="87219.861749999996"/>
    <n v="152634.75810000001"/>
    <n v="99082.992150000005"/>
    <n v="173395.23629999999"/>
    <n v="117485.7984"/>
    <n v="205600.14720000001"/>
    <n v="138144.07800000001"/>
    <n v="241752.13649999999"/>
    <n v="151352.25380000001"/>
    <n v="264866.44410000002"/>
    <n v="163682.46830000001"/>
    <n v="286444.31939999998"/>
  </r>
  <r>
    <x v="5"/>
    <x v="5"/>
    <x v="34"/>
    <s v="TX"/>
    <x v="253"/>
    <x v="1"/>
    <x v="1"/>
    <n v="54544.798499999997"/>
    <n v="95453.397379999995"/>
    <n v="71884.33928"/>
    <n v="125797.5937"/>
    <n v="86535.207899999994"/>
    <n v="151436.61379999999"/>
    <n v="104925.042"/>
    <n v="183618.8235"/>
    <n v="125067.2338"/>
    <n v="218867.65919999999"/>
    <n v="137903.11900000001"/>
    <n v="241330.45819999999"/>
    <n v="150053.27660000001"/>
    <n v="262593.2341"/>
  </r>
  <r>
    <x v="5"/>
    <x v="5"/>
    <x v="34"/>
    <s v="TX"/>
    <x v="253"/>
    <x v="2"/>
    <x v="2"/>
    <n v="47739.974999999999"/>
    <n v="83544.956250000003"/>
    <n v="64532.239800000003"/>
    <n v="112931.4197"/>
    <n v="81968.643899999995"/>
    <n v="143445.1268"/>
    <n v="106948.58040000001"/>
    <n v="187160.01569999999"/>
    <n v="132732.94500000001"/>
    <n v="232282.6538"/>
    <n v="149343.606"/>
    <n v="261351.31049999999"/>
    <n v="165706.58670000001"/>
    <n v="289986.52669999999"/>
  </r>
  <r>
    <x v="5"/>
    <x v="5"/>
    <x v="34"/>
    <s v="TX"/>
    <x v="253"/>
    <x v="3"/>
    <x v="3"/>
    <n v="53076.55575"/>
    <n v="84922.489199999996"/>
    <n v="74307.178050000002"/>
    <n v="118891.4849"/>
    <n v="95537.800350000005"/>
    <n v="152860.48060000001"/>
    <n v="127383.7338"/>
    <n v="203813.97409999999"/>
    <n v="159229.6673"/>
    <n v="254767.4676"/>
    <n v="180460.28959999999"/>
    <n v="288736.4633"/>
    <n v="201690.91190000001"/>
    <n v="322705.45899999997"/>
  </r>
  <r>
    <x v="5"/>
    <x v="5"/>
    <x v="34"/>
    <s v="TX"/>
    <x v="254"/>
    <x v="0"/>
    <x v="0"/>
    <n v="64414.061000000002"/>
    <n v="112724.60679999999"/>
    <n v="83493.175499999998"/>
    <n v="146113.05710000001"/>
    <n v="94879.224900000001"/>
    <n v="166038.64360000001"/>
    <n v="112438.0824"/>
    <n v="196766.64420000001"/>
    <n v="132190.158"/>
    <n v="231332.77650000001"/>
    <n v="144818.53750000001"/>
    <n v="253432.4406"/>
    <n v="156596.6795"/>
    <n v="274044.18910000002"/>
  </r>
  <r>
    <x v="5"/>
    <x v="5"/>
    <x v="34"/>
    <s v="TX"/>
    <x v="254"/>
    <x v="1"/>
    <x v="1"/>
    <n v="52348.019749999999"/>
    <n v="91609.03456"/>
    <n v="68950.564029999994"/>
    <n v="120663.48699999999"/>
    <n v="82948.638149999999"/>
    <n v="145160.11679999999"/>
    <n v="100478.7645"/>
    <n v="175837.83790000001"/>
    <n v="119727.6698"/>
    <n v="209523.4221"/>
    <n v="131989.19510000001"/>
    <n v="230981.0914"/>
    <n v="143586.55780000001"/>
    <n v="251276.4761"/>
  </r>
  <r>
    <x v="5"/>
    <x v="5"/>
    <x v="34"/>
    <s v="TX"/>
    <x v="254"/>
    <x v="2"/>
    <x v="2"/>
    <n v="44721.724999999999"/>
    <n v="78263.018750000003"/>
    <n v="60571.485800000002"/>
    <n v="106000.1002"/>
    <n v="76991.346900000004"/>
    <n v="134734.85709999999"/>
    <n v="100581.4884"/>
    <n v="176017.6047"/>
    <n v="124883.595"/>
    <n v="218546.29130000001"/>
    <n v="140572.62599999999"/>
    <n v="246002.0955"/>
    <n v="156042.44570000001"/>
    <n v="273074.28000000003"/>
  </r>
  <r>
    <x v="5"/>
    <x v="5"/>
    <x v="34"/>
    <s v="TX"/>
    <x v="254"/>
    <x v="3"/>
    <x v="3"/>
    <n v="49272.933250000002"/>
    <n v="78836.693199999994"/>
    <n v="68982.106549999997"/>
    <n v="110371.3705"/>
    <n v="88691.279850000006"/>
    <n v="141906.0478"/>
    <n v="118255.0398"/>
    <n v="189208.0637"/>
    <n v="147818.79980000001"/>
    <n v="236510.0796"/>
    <n v="167527.9731"/>
    <n v="268044.75689999998"/>
    <n v="187237.1464"/>
    <n v="299579.43420000002"/>
  </r>
  <r>
    <x v="5"/>
    <x v="5"/>
    <x v="34"/>
    <s v="TX"/>
    <x v="255"/>
    <x v="0"/>
    <x v="0"/>
    <n v="67786.117499999993"/>
    <n v="118625.7056"/>
    <n v="87844.286250000005"/>
    <n v="153727.50090000001"/>
    <n v="99853.283249999993"/>
    <n v="174743.2457"/>
    <n v="118269.97199999999"/>
    <n v="206972.451"/>
    <n v="139028.04"/>
    <n v="243299.07"/>
    <n v="152299.19630000001"/>
    <n v="266523.59340000001"/>
    <n v="164666.0888"/>
    <n v="288165.65529999998"/>
  </r>
  <r>
    <x v="5"/>
    <x v="5"/>
    <x v="34"/>
    <s v="TX"/>
    <x v="255"/>
    <x v="1"/>
    <x v="1"/>
    <n v="55208.853750000002"/>
    <n v="96615.494059999997"/>
    <n v="72680.462750000006"/>
    <n v="127190.8098"/>
    <n v="87381.420750000005"/>
    <n v="152917.48629999999"/>
    <n v="105751.6875"/>
    <n v="185065.45310000001"/>
    <n v="125971.2966"/>
    <n v="220449.769"/>
    <n v="138846.08689999999"/>
    <n v="242980.652"/>
    <n v="151014.42490000001"/>
    <n v="264275.24349999998"/>
  </r>
  <r>
    <x v="5"/>
    <x v="5"/>
    <x v="34"/>
    <s v="TX"/>
    <x v="255"/>
    <x v="2"/>
    <x v="2"/>
    <n v="47949.837500000001"/>
    <n v="83912.215630000006"/>
    <n v="64931.965700000001"/>
    <n v="113630.94"/>
    <n v="82528.617599999998"/>
    <n v="144425.0808"/>
    <n v="107802.9336"/>
    <n v="188655.13380000001"/>
    <n v="133844.6925"/>
    <n v="234228.21189999999"/>
    <n v="150653.56649999999"/>
    <n v="263643.7414"/>
    <n v="167226.14780000001"/>
    <n v="292645.75870000001"/>
  </r>
  <r>
    <x v="5"/>
    <x v="5"/>
    <x v="34"/>
    <s v="TX"/>
    <x v="255"/>
    <x v="3"/>
    <x v="3"/>
    <n v="52873.564250000003"/>
    <n v="84597.702799999999"/>
    <n v="74022.989950000003"/>
    <n v="118436.78389999999"/>
    <n v="95172.415649999995"/>
    <n v="152275.86499999999"/>
    <n v="126896.5542"/>
    <n v="203034.48670000001"/>
    <n v="158620.69279999999"/>
    <n v="253793.1084"/>
    <n v="179770.11850000001"/>
    <n v="287632.18949999998"/>
    <n v="200919.5442"/>
    <n v="321471.27059999999"/>
  </r>
  <r>
    <x v="5"/>
    <x v="5"/>
    <x v="34"/>
    <s v="TX"/>
    <x v="256"/>
    <x v="0"/>
    <x v="0"/>
    <n v="68978.423999999999"/>
    <n v="120712.242"/>
    <n v="89412.372000000003"/>
    <n v="156471.65100000001"/>
    <n v="101601.2916"/>
    <n v="177802.26029999999"/>
    <n v="120413.3616"/>
    <n v="210723.38279999999"/>
    <n v="141569.17199999999"/>
    <n v="247746.05100000001"/>
    <n v="155095.07999999999"/>
    <n v="271416.39"/>
    <n v="167711.89799999999"/>
    <n v="293495.82150000002"/>
  </r>
  <r>
    <x v="5"/>
    <x v="5"/>
    <x v="34"/>
    <s v="TX"/>
    <x v="256"/>
    <x v="1"/>
    <x v="1"/>
    <n v="56039.731500000002"/>
    <n v="98069.530129999999"/>
    <n v="73818.73835"/>
    <n v="129182.79210000001"/>
    <n v="88813.097099999999"/>
    <n v="155422.91990000001"/>
    <n v="107596.773"/>
    <n v="188294.35279999999"/>
    <n v="128215.07030000001"/>
    <n v="224376.37289999999"/>
    <n v="141349.63990000001"/>
    <n v="247361.86979999999"/>
    <n v="153774.087"/>
    <n v="269104.65230000002"/>
  </r>
  <r>
    <x v="5"/>
    <x v="5"/>
    <x v="34"/>
    <s v="TX"/>
    <x v="256"/>
    <x v="2"/>
    <x v="2"/>
    <n v="49313.262499999997"/>
    <n v="86298.20938"/>
    <n v="66681.883100000006"/>
    <n v="116693.2954"/>
    <n v="84709.450800000006"/>
    <n v="148241.53890000001"/>
    <n v="110549.12880000001"/>
    <n v="193460.9754"/>
    <n v="137211.72750000001"/>
    <n v="240120.52309999999"/>
    <n v="154394.56950000001"/>
    <n v="270190.49660000001"/>
    <n v="171324.0374"/>
    <n v="299817.06550000003"/>
  </r>
  <r>
    <x v="5"/>
    <x v="5"/>
    <x v="34"/>
    <s v="TX"/>
    <x v="256"/>
    <x v="3"/>
    <x v="3"/>
    <n v="54739.382749999997"/>
    <n v="87583.012400000007"/>
    <n v="76635.135850000006"/>
    <n v="122616.21739999999"/>
    <n v="98530.888949999993"/>
    <n v="157649.42230000001"/>
    <n v="131374.51860000001"/>
    <n v="210199.2298"/>
    <n v="164218.1483"/>
    <n v="262749.03720000002"/>
    <n v="186113.9014"/>
    <n v="297782.24219999998"/>
    <n v="208009.6545"/>
    <n v="332815.44709999999"/>
  </r>
  <r>
    <x v="6"/>
    <x v="6"/>
    <x v="35"/>
    <s v="IA"/>
    <x v="257"/>
    <x v="0"/>
    <x v="0"/>
    <n v="83466.384000000005"/>
    <n v="146066.17199999999"/>
    <n v="108215.352"/>
    <n v="189376.86600000001"/>
    <n v="122932.8306"/>
    <n v="215132.45360000001"/>
    <n v="145768.1256"/>
    <n v="255094.21979999999"/>
    <n v="171400.302"/>
    <n v="299950.52850000001"/>
    <n v="187788.63"/>
    <n v="328630.10249999998"/>
    <n v="203088.09299999999"/>
    <n v="355404.16279999999"/>
  </r>
  <r>
    <x v="6"/>
    <x v="6"/>
    <x v="35"/>
    <s v="IA"/>
    <x v="257"/>
    <x v="1"/>
    <x v="1"/>
    <n v="67668.785250000001"/>
    <n v="118420.37420000001"/>
    <n v="89182.111730000004"/>
    <n v="156068.6955"/>
    <n v="107360.9249"/>
    <n v="187881.61850000001"/>
    <n v="130180.85550000001"/>
    <n v="227816.49710000001"/>
    <n v="155173.12090000001"/>
    <n v="271552.96149999998"/>
    <n v="171100.0097"/>
    <n v="299425.01689999999"/>
    <n v="186176.44949999999"/>
    <n v="325808.78659999999"/>
  </r>
  <r>
    <x v="6"/>
    <x v="6"/>
    <x v="35"/>
    <s v="IA"/>
    <x v="257"/>
    <x v="2"/>
    <x v="2"/>
    <n v="58770.362500000003"/>
    <n v="102848.1344"/>
    <n v="79471.669899999994"/>
    <n v="139075.42230000001"/>
    <n v="100957.7907"/>
    <n v="176676.13370000001"/>
    <n v="131755.76519999999"/>
    <n v="230572.58910000001"/>
    <n v="163533.8475"/>
    <n v="286184.23310000001"/>
    <n v="184013.89050000001"/>
    <n v="322024.30839999998"/>
    <n v="204192.16209999999"/>
    <n v="357336.28370000003"/>
  </r>
  <r>
    <x v="6"/>
    <x v="6"/>
    <x v="35"/>
    <s v="IA"/>
    <x v="257"/>
    <x v="3"/>
    <x v="3"/>
    <n v="65230.305999999997"/>
    <n v="104368.4896"/>
    <n v="91322.428400000004"/>
    <n v="146115.8854"/>
    <n v="117414.5508"/>
    <n v="187863.2813"/>
    <n v="156552.73439999999"/>
    <n v="250484.375"/>
    <n v="195690.91800000001"/>
    <n v="313105.46879999997"/>
    <n v="221783.0404"/>
    <n v="354852.86459999997"/>
    <n v="247875.16279999999"/>
    <n v="396600.26049999997"/>
  </r>
  <r>
    <x v="6"/>
    <x v="6"/>
    <x v="35"/>
    <s v="IA"/>
    <x v="258"/>
    <x v="0"/>
    <x v="0"/>
    <n v="78581.614499999996"/>
    <n v="137517.8254"/>
    <n v="101841.2798"/>
    <n v="178222.2396"/>
    <n v="115753.1756"/>
    <n v="202568.05720000001"/>
    <n v="137124.85680000001"/>
    <n v="239968.4994"/>
    <n v="161198.856"/>
    <n v="282097.99800000002"/>
    <n v="176590.11379999999"/>
    <n v="309032.69910000003"/>
    <n v="190936.50529999999"/>
    <n v="334138.88419999997"/>
  </r>
  <r>
    <x v="6"/>
    <x v="6"/>
    <x v="35"/>
    <s v="IA"/>
    <x v="258"/>
    <x v="1"/>
    <x v="1"/>
    <n v="63958.178249999997"/>
    <n v="111926.8119"/>
    <n v="84212.311050000004"/>
    <n v="147371.54430000001"/>
    <n v="101265.23209999999"/>
    <n v="177214.15609999999"/>
    <n v="122588.8965"/>
    <n v="214530.56890000001"/>
    <n v="146041.8879"/>
    <n v="255573.3039"/>
    <n v="160977.34729999999"/>
    <n v="281710.3578"/>
    <n v="175096.54010000001"/>
    <n v="306418.94520000002"/>
  </r>
  <r>
    <x v="6"/>
    <x v="6"/>
    <x v="35"/>
    <s v="IA"/>
    <x v="258"/>
    <x v="2"/>
    <x v="2"/>
    <n v="56060.887499999997"/>
    <n v="98106.55313"/>
    <n v="75863.762100000007"/>
    <n v="132761.58369999999"/>
    <n v="96399.622799999997"/>
    <n v="168699.33989999999"/>
    <n v="125866.7208"/>
    <n v="220266.76139999999"/>
    <n v="156249.20250000001"/>
    <n v="273436.10440000001"/>
    <n v="175845.42449999999"/>
    <n v="307729.49290000001"/>
    <n v="195159.8034"/>
    <n v="341529.65600000002"/>
  </r>
  <r>
    <x v="6"/>
    <x v="6"/>
    <x v="35"/>
    <s v="IA"/>
    <x v="258"/>
    <x v="3"/>
    <x v="3"/>
    <n v="62012.630250000002"/>
    <n v="99220.208400000003"/>
    <n v="86817.682350000003"/>
    <n v="138908.29180000001"/>
    <n v="111622.73450000001"/>
    <n v="178596.3751"/>
    <n v="148830.3126"/>
    <n v="238128.50020000001"/>
    <n v="186037.89079999999"/>
    <n v="297660.62520000001"/>
    <n v="210842.94289999999"/>
    <n v="337348.70860000001"/>
    <n v="235647.995"/>
    <n v="377036.79190000001"/>
  </r>
  <r>
    <x v="6"/>
    <x v="6"/>
    <x v="35"/>
    <s v="IA"/>
    <x v="259"/>
    <x v="0"/>
    <x v="0"/>
    <n v="73029.808000000005"/>
    <n v="127802.164"/>
    <n v="94707.144"/>
    <n v="165737.50200000001"/>
    <n v="107553.0672"/>
    <n v="188217.8676"/>
    <n v="127604.4672"/>
    <n v="223307.81760000001"/>
    <n v="150064.22399999999"/>
    <n v="262612.39199999999"/>
    <n v="164424.68"/>
    <n v="287743.19"/>
    <n v="177843.49600000001"/>
    <n v="311226.11800000002"/>
  </r>
  <r>
    <x v="6"/>
    <x v="6"/>
    <x v="35"/>
    <s v="IA"/>
    <x v="259"/>
    <x v="1"/>
    <x v="1"/>
    <n v="59067.387999999999"/>
    <n v="103367.929"/>
    <n v="77890.789199999999"/>
    <n v="136308.8811"/>
    <n v="93831.343200000003"/>
    <n v="164204.85060000001"/>
    <n v="113888.136"/>
    <n v="199304.23800000001"/>
    <n v="135798.408"/>
    <n v="237647.21400000001"/>
    <n v="149767.11679999999"/>
    <n v="262092.45439999999"/>
    <n v="163000.46799999999"/>
    <n v="285250.81900000002"/>
  </r>
  <r>
    <x v="6"/>
    <x v="6"/>
    <x v="35"/>
    <s v="IA"/>
    <x v="259"/>
    <x v="2"/>
    <x v="2"/>
    <n v="51877.037499999999"/>
    <n v="90784.815629999997"/>
    <n v="70059.331300000005"/>
    <n v="122603.82980000001"/>
    <n v="88959.803400000004"/>
    <n v="155679.65599999999"/>
    <n v="116000.8224"/>
    <n v="203001.43919999999"/>
    <n v="143938.73250000001"/>
    <n v="251892.7819"/>
    <n v="161918.5485"/>
    <n v="283357.45990000002"/>
    <n v="179622.21520000001"/>
    <n v="314338.87660000002"/>
  </r>
  <r>
    <x v="6"/>
    <x v="6"/>
    <x v="35"/>
    <s v="IA"/>
    <x v="259"/>
    <x v="3"/>
    <x v="3"/>
    <n v="57921.065750000002"/>
    <n v="92673.705199999997"/>
    <n v="81089.492050000001"/>
    <n v="129743.18730000001"/>
    <n v="104257.9184"/>
    <n v="166812.66940000001"/>
    <n v="139010.55780000001"/>
    <n v="222416.89249999999"/>
    <n v="173763.1973"/>
    <n v="278021.11560000002"/>
    <n v="196931.62359999999"/>
    <n v="315090.59769999998"/>
    <n v="220100.04990000001"/>
    <n v="352160.07980000001"/>
  </r>
  <r>
    <x v="6"/>
    <x v="6"/>
    <x v="35"/>
    <s v="IA"/>
    <x v="260"/>
    <x v="0"/>
    <x v="0"/>
    <n v="83466.384000000005"/>
    <n v="146066.17199999999"/>
    <n v="108215.352"/>
    <n v="189376.86600000001"/>
    <n v="122932.8306"/>
    <n v="215132.45360000001"/>
    <n v="145768.1256"/>
    <n v="255094.21979999999"/>
    <n v="171400.302"/>
    <n v="299950.52850000001"/>
    <n v="187788.63"/>
    <n v="328630.10249999998"/>
    <n v="203088.09299999999"/>
    <n v="355404.16279999999"/>
  </r>
  <r>
    <x v="6"/>
    <x v="6"/>
    <x v="35"/>
    <s v="IA"/>
    <x v="260"/>
    <x v="1"/>
    <x v="1"/>
    <n v="67668.785250000001"/>
    <n v="118420.37420000001"/>
    <n v="89182.111730000004"/>
    <n v="156068.6955"/>
    <n v="107360.9249"/>
    <n v="187881.61850000001"/>
    <n v="130180.85550000001"/>
    <n v="227816.49710000001"/>
    <n v="155173.12090000001"/>
    <n v="271552.96149999998"/>
    <n v="171100.0097"/>
    <n v="299425.01689999999"/>
    <n v="186176.44949999999"/>
    <n v="325808.78659999999"/>
  </r>
  <r>
    <x v="6"/>
    <x v="6"/>
    <x v="35"/>
    <s v="IA"/>
    <x v="260"/>
    <x v="2"/>
    <x v="2"/>
    <n v="58770.362500000003"/>
    <n v="102848.1344"/>
    <n v="79471.669899999994"/>
    <n v="139075.42230000001"/>
    <n v="100957.7907"/>
    <n v="176676.13370000001"/>
    <n v="131755.76519999999"/>
    <n v="230572.58910000001"/>
    <n v="163533.8475"/>
    <n v="286184.23310000001"/>
    <n v="184013.89050000001"/>
    <n v="322024.30839999998"/>
    <n v="204192.16209999999"/>
    <n v="357336.28370000003"/>
  </r>
  <r>
    <x v="6"/>
    <x v="6"/>
    <x v="35"/>
    <s v="IA"/>
    <x v="260"/>
    <x v="3"/>
    <x v="3"/>
    <n v="65230.305999999997"/>
    <n v="104368.4896"/>
    <n v="91322.428400000004"/>
    <n v="146115.8854"/>
    <n v="117414.5508"/>
    <n v="187863.2813"/>
    <n v="156552.73439999999"/>
    <n v="250484.375"/>
    <n v="195690.91800000001"/>
    <n v="313105.46879999997"/>
    <n v="221783.0404"/>
    <n v="354852.86459999997"/>
    <n v="247875.16279999999"/>
    <n v="396600.26049999997"/>
  </r>
  <r>
    <x v="6"/>
    <x v="6"/>
    <x v="35"/>
    <s v="IA"/>
    <x v="261"/>
    <x v="0"/>
    <x v="0"/>
    <n v="77632.685500000007"/>
    <n v="135857.19959999999"/>
    <n v="100660.2503"/>
    <n v="176155.43789999999"/>
    <n v="114337.67449999999"/>
    <n v="200090.93030000001"/>
    <n v="135602.98319999999"/>
    <n v="237305.2206"/>
    <n v="159455.54399999999"/>
    <n v="279047.20199999999"/>
    <n v="174706.2163"/>
    <n v="305735.87839999999"/>
    <n v="188948.1648"/>
    <n v="330659.28830000001"/>
  </r>
  <r>
    <x v="6"/>
    <x v="6"/>
    <x v="35"/>
    <s v="IA"/>
    <x v="261"/>
    <x v="1"/>
    <x v="1"/>
    <n v="62888.13175"/>
    <n v="110054.2306"/>
    <n v="82897.862949999995"/>
    <n v="145071.26019999999"/>
    <n v="99818.797949999993"/>
    <n v="174682.8964"/>
    <n v="121076.6835"/>
    <n v="211884.1961"/>
    <n v="144337.85459999999"/>
    <n v="252591.24549999999"/>
    <n v="159163.71170000001"/>
    <n v="278536.49540000001"/>
    <n v="173201.75090000001"/>
    <n v="303103.06400000001"/>
  </r>
  <r>
    <x v="6"/>
    <x v="6"/>
    <x v="35"/>
    <s v="IA"/>
    <x v="261"/>
    <x v="2"/>
    <x v="2"/>
    <n v="54341.9"/>
    <n v="95098.324999999997"/>
    <n v="73483.659199999995"/>
    <n v="128596.40360000001"/>
    <n v="93351.000599999999"/>
    <n v="163364.25109999999"/>
    <n v="121828.8216"/>
    <n v="213200.43780000001"/>
    <n v="151212.78"/>
    <n v="264622.36499999999"/>
    <n v="170149.97399999999"/>
    <n v="297762.45449999999"/>
    <n v="188808.17180000001"/>
    <n v="330414.30070000002"/>
  </r>
  <r>
    <x v="6"/>
    <x v="6"/>
    <x v="35"/>
    <s v="IA"/>
    <x v="261"/>
    <x v="3"/>
    <x v="3"/>
    <n v="60313.8105"/>
    <n v="96502.096799999999"/>
    <n v="84439.334700000007"/>
    <n v="135102.93549999999"/>
    <n v="108564.85890000001"/>
    <n v="173703.77420000001"/>
    <n v="144753.1452"/>
    <n v="231605.03229999999"/>
    <n v="180941.43150000001"/>
    <n v="289506.2904"/>
    <n v="205066.95569999999"/>
    <n v="328107.12910000002"/>
    <n v="229192.47990000001"/>
    <n v="366707.96779999998"/>
  </r>
  <r>
    <x v="6"/>
    <x v="6"/>
    <x v="35"/>
    <s v="IA"/>
    <x v="262"/>
    <x v="0"/>
    <x v="0"/>
    <n v="77914.577499999999"/>
    <n v="136350.51060000001"/>
    <n v="101081.2163"/>
    <n v="176892.12839999999"/>
    <n v="114732.72229999999"/>
    <n v="200782.26389999999"/>
    <n v="136247.736"/>
    <n v="238433.538"/>
    <n v="160265.67000000001"/>
    <n v="280464.92249999999"/>
    <n v="175623.19630000001"/>
    <n v="307340.59340000001"/>
    <n v="189995.08379999999"/>
    <n v="332491.39659999998"/>
  </r>
  <r>
    <x v="6"/>
    <x v="6"/>
    <x v="35"/>
    <s v="IA"/>
    <x v="262"/>
    <x v="1"/>
    <x v="1"/>
    <n v="62777.995000000003"/>
    <n v="109861.49129999999"/>
    <n v="82860.58988"/>
    <n v="145006.03229999999"/>
    <n v="99927.035999999993"/>
    <n v="174872.31299999999"/>
    <n v="121480.095"/>
    <n v="212590.16630000001"/>
    <n v="144929.6409"/>
    <n v="253626.87160000001"/>
    <n v="159889.77910000001"/>
    <n v="279807.11349999998"/>
    <n v="174080.3774"/>
    <n v="304640.66039999999"/>
  </r>
  <r>
    <x v="6"/>
    <x v="6"/>
    <x v="35"/>
    <s v="IA"/>
    <x v="262"/>
    <x v="2"/>
    <x v="2"/>
    <n v="54586.512499999997"/>
    <n v="95526.39688"/>
    <n v="73667.239100000006"/>
    <n v="128917.6684"/>
    <n v="93517.971300000005"/>
    <n v="163656.4498"/>
    <n v="121889.8668"/>
    <n v="213307.26689999999"/>
    <n v="151223.3775"/>
    <n v="264640.9106"/>
    <n v="170087.01449999999"/>
    <n v="297652.27539999998"/>
    <n v="188654.57389999999"/>
    <n v="330145.50429999997"/>
  </r>
  <r>
    <x v="6"/>
    <x v="6"/>
    <x v="35"/>
    <s v="IA"/>
    <x v="262"/>
    <x v="3"/>
    <x v="3"/>
    <n v="61138.741499999996"/>
    <n v="97821.986399999994"/>
    <n v="85594.238100000002"/>
    <n v="136950.78099999999"/>
    <n v="110049.7347"/>
    <n v="176079.57550000001"/>
    <n v="146732.97959999999"/>
    <n v="234772.76740000001"/>
    <n v="183416.22450000001"/>
    <n v="293465.95919999998"/>
    <n v="207871.7211"/>
    <n v="332594.75380000001"/>
    <n v="232327.21770000001"/>
    <n v="371723.54830000002"/>
  </r>
  <r>
    <x v="6"/>
    <x v="6"/>
    <x v="35"/>
    <s v="IA"/>
    <x v="263"/>
    <x v="0"/>
    <x v="0"/>
    <n v="74388.463000000003"/>
    <n v="130179.8103"/>
    <n v="96594.466499999995"/>
    <n v="169040.31640000001"/>
    <n v="109508.50169999999"/>
    <n v="191639.878"/>
    <n v="130322.8992"/>
    <n v="228065.0736"/>
    <n v="153378.56400000001"/>
    <n v="268412.48700000002"/>
    <n v="168122.5625"/>
    <n v="294214.48440000002"/>
    <n v="181967.87349999999"/>
    <n v="318443.77860000002"/>
  </r>
  <r>
    <x v="6"/>
    <x v="6"/>
    <x v="35"/>
    <s v="IA"/>
    <x v="263"/>
    <x v="1"/>
    <x v="1"/>
    <n v="59401.033000000003"/>
    <n v="103951.8078"/>
    <n v="78575.09345"/>
    <n v="137506.4135"/>
    <n v="95002.270199999999"/>
    <n v="166253.97289999999"/>
    <n v="115925.016"/>
    <n v="202868.77799999999"/>
    <n v="138477.82990000001"/>
    <n v="242336.2023"/>
    <n v="152888.28709999999"/>
    <n v="267554.50229999999"/>
    <n v="166597.4958"/>
    <n v="291545.6176"/>
  </r>
  <r>
    <x v="6"/>
    <x v="6"/>
    <x v="35"/>
    <s v="IA"/>
    <x v="263"/>
    <x v="2"/>
    <x v="2"/>
    <n v="50548.362500000003"/>
    <n v="88459.634380000003"/>
    <n v="68093.267900000006"/>
    <n v="119163.2188"/>
    <n v="86385.967199999999"/>
    <n v="151175.44260000001"/>
    <n v="112461.3192"/>
    <n v="196807.30859999999"/>
    <n v="139470.54749999999"/>
    <n v="244073.45809999999"/>
    <n v="156804.62549999999"/>
    <n v="274408.09460000001"/>
    <n v="173851.1666"/>
    <n v="304239.5416"/>
  </r>
  <r>
    <x v="6"/>
    <x v="6"/>
    <x v="35"/>
    <s v="IA"/>
    <x v="263"/>
    <x v="3"/>
    <x v="3"/>
    <n v="57083.169750000001"/>
    <n v="91333.071599999996"/>
    <n v="79916.437650000007"/>
    <n v="127866.3002"/>
    <n v="102749.7056"/>
    <n v="164399.5289"/>
    <n v="136999.60740000001"/>
    <n v="219199.37179999999"/>
    <n v="171249.50930000001"/>
    <n v="273999.21480000002"/>
    <n v="194082.77720000001"/>
    <n v="310532.44339999999"/>
    <n v="216916.04509999999"/>
    <n v="347065.67210000003"/>
  </r>
  <r>
    <x v="6"/>
    <x v="6"/>
    <x v="35"/>
    <s v="IA"/>
    <x v="264"/>
    <x v="0"/>
    <x v="0"/>
    <n v="73106.837"/>
    <n v="127936.9648"/>
    <n v="94774.963499999998"/>
    <n v="165856.18609999999"/>
    <n v="107678.1483"/>
    <n v="188436.75949999999"/>
    <n v="127650.9408"/>
    <n v="223389.1464"/>
    <n v="150088.83600000001"/>
    <n v="262655.46299999999"/>
    <n v="164434.66750000001"/>
    <n v="287760.66810000001"/>
    <n v="177822.3965"/>
    <n v="311189.19390000001"/>
  </r>
  <r>
    <x v="6"/>
    <x v="6"/>
    <x v="35"/>
    <s v="IA"/>
    <x v="264"/>
    <x v="1"/>
    <x v="1"/>
    <n v="59325.451999999997"/>
    <n v="103819.541"/>
    <n v="78168.588050000006"/>
    <n v="136795.02910000001"/>
    <n v="94077.334799999997"/>
    <n v="164635.33590000001"/>
    <n v="114029.21400000001"/>
    <n v="199551.12450000001"/>
    <n v="135902.5001"/>
    <n v="237829.37520000001"/>
    <n v="149839.41699999999"/>
    <n v="262218.97970000003"/>
    <n v="163027.97529999999"/>
    <n v="285298.95669999998"/>
  </r>
  <r>
    <x v="6"/>
    <x v="6"/>
    <x v="35"/>
    <s v="IA"/>
    <x v="264"/>
    <x v="2"/>
    <x v="2"/>
    <n v="52395.675000000003"/>
    <n v="91692.431249999994"/>
    <n v="70811.903399999996"/>
    <n v="123920.83100000001"/>
    <n v="89938.906199999998"/>
    <n v="157393.08590000001"/>
    <n v="117333.22319999999"/>
    <n v="205333.14060000001"/>
    <n v="145615.185"/>
    <n v="254826.57380000001"/>
    <n v="163831.02299999999"/>
    <n v="286704.29029999999"/>
    <n v="181773.55859999999"/>
    <n v="318103.72759999998"/>
  </r>
  <r>
    <x v="6"/>
    <x v="6"/>
    <x v="35"/>
    <s v="IA"/>
    <x v="264"/>
    <x v="3"/>
    <x v="3"/>
    <n v="58304.021000000001"/>
    <n v="93286.433600000004"/>
    <n v="81625.629400000005"/>
    <n v="130601.007"/>
    <n v="104947.2378"/>
    <n v="167915.58050000001"/>
    <n v="139929.65040000001"/>
    <n v="223887.4406"/>
    <n v="174912.06299999999"/>
    <n v="279859.30080000003"/>
    <n v="198233.67139999999"/>
    <n v="317173.87420000002"/>
    <n v="221555.27979999999"/>
    <n v="354488.44770000002"/>
  </r>
  <r>
    <x v="6"/>
    <x v="6"/>
    <x v="35"/>
    <s v="IA"/>
    <x v="265"/>
    <x v="0"/>
    <x v="0"/>
    <n v="74068.056500000006"/>
    <n v="129619.0989"/>
    <n v="96139.590750000003"/>
    <n v="168244.2838"/>
    <n v="109050.9134"/>
    <n v="190839.09839999999"/>
    <n v="129654.9096"/>
    <n v="226896.09179999999"/>
    <n v="152556.13200000001"/>
    <n v="266973.23100000003"/>
    <n v="167200.5888"/>
    <n v="292601.03029999998"/>
    <n v="180931.5043"/>
    <n v="316630.1324"/>
  </r>
  <r>
    <x v="6"/>
    <x v="6"/>
    <x v="35"/>
    <s v="IA"/>
    <x v="265"/>
    <x v="1"/>
    <x v="1"/>
    <n v="59382.137750000002"/>
    <n v="103918.7411"/>
    <n v="78473.467099999994"/>
    <n v="137328.5674"/>
    <n v="94771.036349999995"/>
    <n v="165849.31359999999"/>
    <n v="115451.0655"/>
    <n v="202039.3646"/>
    <n v="137833.99739999999"/>
    <n v="241209.49549999999"/>
    <n v="152126.06950000001"/>
    <n v="266220.62170000002"/>
    <n v="165705.11559999999"/>
    <n v="289983.9523"/>
  </r>
  <r>
    <x v="6"/>
    <x v="6"/>
    <x v="35"/>
    <s v="IA"/>
    <x v="265"/>
    <x v="2"/>
    <x v="2"/>
    <n v="51067"/>
    <n v="89367.25"/>
    <n v="68845.84"/>
    <n v="120480.22"/>
    <n v="87365.07"/>
    <n v="152888.8725"/>
    <n v="113793.72"/>
    <n v="199139.01"/>
    <n v="141147"/>
    <n v="247007.25"/>
    <n v="158717.1"/>
    <n v="277754.92499999999"/>
    <n v="176002.51"/>
    <n v="308004.39250000002"/>
  </r>
  <r>
    <x v="6"/>
    <x v="6"/>
    <x v="35"/>
    <s v="IA"/>
    <x v="265"/>
    <x v="3"/>
    <x v="3"/>
    <n v="57466.125"/>
    <n v="91945.8"/>
    <n v="80452.574999999997"/>
    <n v="128724.12"/>
    <n v="103439.02499999999"/>
    <n v="165502.44"/>
    <n v="137918.70000000001"/>
    <n v="220669.92"/>
    <n v="172398.375"/>
    <n v="275837.40000000002"/>
    <n v="195384.82500000001"/>
    <n v="312615.71999999997"/>
    <n v="218371.27499999999"/>
    <n v="349394.04"/>
  </r>
  <r>
    <x v="6"/>
    <x v="6"/>
    <x v="36"/>
    <s v="KS"/>
    <x v="266"/>
    <x v="0"/>
    <x v="0"/>
    <n v="69016.938500000004"/>
    <n v="120779.6424"/>
    <n v="89446.281749999995"/>
    <n v="156530.99309999999"/>
    <n v="101663.8322"/>
    <n v="177911.70629999999"/>
    <n v="120436.5984"/>
    <n v="210764.0472"/>
    <n v="141581.478"/>
    <n v="247767.5865"/>
    <n v="155100.07380000001"/>
    <n v="271425.12910000002"/>
    <n v="167701.34830000001"/>
    <n v="293477.35940000002"/>
  </r>
  <r>
    <x v="6"/>
    <x v="6"/>
    <x v="36"/>
    <s v="KS"/>
    <x v="266"/>
    <x v="1"/>
    <x v="1"/>
    <n v="56168.763500000001"/>
    <n v="98295.336129999996"/>
    <n v="73957.637780000005"/>
    <n v="129425.8661"/>
    <n v="88936.092900000003"/>
    <n v="155638.16260000001"/>
    <n v="107667.31200000001"/>
    <n v="188417.796"/>
    <n v="128267.11629999999"/>
    <n v="224467.4535"/>
    <n v="141385.79"/>
    <n v="247425.13250000001"/>
    <n v="153787.8406"/>
    <n v="269128.72110000002"/>
  </r>
  <r>
    <x v="6"/>
    <x v="6"/>
    <x v="36"/>
    <s v="KS"/>
    <x v="266"/>
    <x v="2"/>
    <x v="2"/>
    <n v="49458.962500000001"/>
    <n v="86553.184380000006"/>
    <n v="66912.342699999994"/>
    <n v="117096.59970000001"/>
    <n v="85017.266099999993"/>
    <n v="148780.2157"/>
    <n v="110986.47960000001"/>
    <n v="194226.33929999999"/>
    <n v="137769.36749999999"/>
    <n v="241096.39309999999"/>
    <n v="155039.05650000001"/>
    <n v="271318.34889999998"/>
    <n v="172058.21830000001"/>
    <n v="301101.88199999998"/>
  </r>
  <r>
    <x v="6"/>
    <x v="6"/>
    <x v="36"/>
    <s v="KS"/>
    <x v="266"/>
    <x v="3"/>
    <x v="3"/>
    <n v="54775.375500000002"/>
    <n v="87640.6008"/>
    <n v="76685.525699999998"/>
    <n v="122696.84110000001"/>
    <n v="98595.675900000002"/>
    <n v="157753.0814"/>
    <n v="131460.90119999999"/>
    <n v="210337.44190000001"/>
    <n v="164326.12650000001"/>
    <n v="262921.80239999999"/>
    <n v="186236.27669999999"/>
    <n v="297978.04269999999"/>
    <n v="208146.42689999999"/>
    <n v="333034.283"/>
  </r>
  <r>
    <x v="6"/>
    <x v="6"/>
    <x v="36"/>
    <s v="KS"/>
    <x v="267"/>
    <x v="0"/>
    <x v="0"/>
    <n v="86441.005000000005"/>
    <n v="151271.75880000001"/>
    <n v="112043.7675"/>
    <n v="196076.5931"/>
    <n v="127324.21950000001"/>
    <n v="222817.3841"/>
    <n v="150885.552"/>
    <n v="264049.71600000001"/>
    <n v="177391.14"/>
    <n v="310434.495"/>
    <n v="194337.32750000001"/>
    <n v="340090.32309999998"/>
    <n v="210142.23250000001"/>
    <n v="367748.9069"/>
  </r>
  <r>
    <x v="6"/>
    <x v="6"/>
    <x v="36"/>
    <s v="KS"/>
    <x v="267"/>
    <x v="1"/>
    <x v="1"/>
    <n v="70252.66"/>
    <n v="122942.155"/>
    <n v="92532.585250000004"/>
    <n v="161932.02420000001"/>
    <n v="111316.482"/>
    <n v="194803.84349999999"/>
    <n v="134838.75"/>
    <n v="235967.8125"/>
    <n v="160668.82310000001"/>
    <n v="281170.44050000003"/>
    <n v="177122.38380000001"/>
    <n v="309964.1716"/>
    <n v="192684.42929999999"/>
    <n v="337197.7512"/>
  </r>
  <r>
    <x v="6"/>
    <x v="6"/>
    <x v="36"/>
    <s v="KS"/>
    <x v="267"/>
    <x v="2"/>
    <x v="2"/>
    <n v="61544"/>
    <n v="107702"/>
    <n v="83248.843999999997"/>
    <n v="145685.47700000001"/>
    <n v="105768.117"/>
    <n v="185094.20480000001"/>
    <n v="138061.81200000001"/>
    <n v="241608.171"/>
    <n v="171372.6"/>
    <n v="299902.05"/>
    <n v="192847.83"/>
    <n v="337483.70250000001"/>
    <n v="214009.90100000001"/>
    <n v="374517.32679999998"/>
  </r>
  <r>
    <x v="6"/>
    <x v="6"/>
    <x v="36"/>
    <s v="KS"/>
    <x v="267"/>
    <x v="3"/>
    <x v="3"/>
    <n v="68208.997499999998"/>
    <n v="109134.39599999999"/>
    <n v="95492.5965"/>
    <n v="152788.1544"/>
    <n v="122776.1955"/>
    <n v="196441.91279999999"/>
    <n v="163701.59400000001"/>
    <n v="261922.55040000001"/>
    <n v="204626.99249999999"/>
    <n v="327403.18800000002"/>
    <n v="231910.59150000001"/>
    <n v="371056.94640000002"/>
    <n v="259194.1905"/>
    <n v="414710.70480000001"/>
  </r>
  <r>
    <x v="6"/>
    <x v="6"/>
    <x v="36"/>
    <s v="KS"/>
    <x v="268"/>
    <x v="0"/>
    <x v="0"/>
    <n v="72824.945000000007"/>
    <n v="127443.6538"/>
    <n v="94353.997499999998"/>
    <n v="165119.49559999999"/>
    <n v="107283.1005"/>
    <n v="187745.4259"/>
    <n v="127006.18799999999"/>
    <n v="222260.829"/>
    <n v="149278.71"/>
    <n v="261237.74249999999"/>
    <n v="163517.6875"/>
    <n v="286155.95309999998"/>
    <n v="176775.47750000001"/>
    <n v="309357.08559999999"/>
  </r>
  <r>
    <x v="6"/>
    <x v="6"/>
    <x v="36"/>
    <s v="KS"/>
    <x v="268"/>
    <x v="1"/>
    <x v="1"/>
    <n v="59435.588750000003"/>
    <n v="104012.2803"/>
    <n v="78205.861130000005"/>
    <n v="136860.25700000001"/>
    <n v="93969.096749999997"/>
    <n v="164445.91930000001"/>
    <n v="113625.80250000001"/>
    <n v="198845.1544"/>
    <n v="135310.7138"/>
    <n v="236793.74909999999"/>
    <n v="149113.34950000001"/>
    <n v="260948.3616"/>
    <n v="162149.34880000001"/>
    <n v="283761.3603"/>
  </r>
  <r>
    <x v="6"/>
    <x v="6"/>
    <x v="36"/>
    <s v="KS"/>
    <x v="268"/>
    <x v="2"/>
    <x v="2"/>
    <n v="52378.3"/>
    <n v="91662.024999999994"/>
    <n v="70919.9764"/>
    <n v="124109.9587"/>
    <n v="90135.407699999996"/>
    <n v="157736.96350000001"/>
    <n v="117729.8772"/>
    <n v="206027.28510000001"/>
    <n v="146165.76000000001"/>
    <n v="255790.07999999999"/>
    <n v="164517.48300000001"/>
    <n v="287905.59529999999"/>
    <n v="182610.13810000001"/>
    <n v="319567.74170000001"/>
  </r>
  <r>
    <x v="6"/>
    <x v="6"/>
    <x v="36"/>
    <s v="KS"/>
    <x v="268"/>
    <x v="3"/>
    <x v="3"/>
    <n v="57790.05975"/>
    <n v="92464.095600000001"/>
    <n v="80906.08365"/>
    <n v="129449.7338"/>
    <n v="104022.1076"/>
    <n v="166435.37210000001"/>
    <n v="138696.1434"/>
    <n v="221913.82939999999"/>
    <n v="173370.17929999999"/>
    <n v="277392.2868"/>
    <n v="196486.20319999999"/>
    <n v="314377.92499999999"/>
    <n v="219602.22709999999"/>
    <n v="351363.56329999998"/>
  </r>
  <r>
    <x v="6"/>
    <x v="6"/>
    <x v="36"/>
    <s v="KS"/>
    <x v="269"/>
    <x v="0"/>
    <x v="0"/>
    <n v="68862.880499999999"/>
    <n v="120510.04090000001"/>
    <n v="89310.642749999999"/>
    <n v="156293.62479999999"/>
    <n v="101413.67"/>
    <n v="177473.92240000001"/>
    <n v="120343.65119999999"/>
    <n v="210601.38959999999"/>
    <n v="141532.25399999999"/>
    <n v="247681.44450000001"/>
    <n v="155080.09880000001"/>
    <n v="271390.1728"/>
    <n v="167743.54730000001"/>
    <n v="293551.20770000003"/>
  </r>
  <r>
    <x v="6"/>
    <x v="6"/>
    <x v="36"/>
    <s v="KS"/>
    <x v="269"/>
    <x v="1"/>
    <x v="1"/>
    <n v="55652.635499999997"/>
    <n v="97392.112129999994"/>
    <n v="73402.040080000006"/>
    <n v="128453.5701"/>
    <n v="88444.109700000001"/>
    <n v="154777.19200000001"/>
    <n v="107385.156"/>
    <n v="187924.02299999999"/>
    <n v="128058.93210000001"/>
    <n v="224103.1311"/>
    <n v="141241.18969999999"/>
    <n v="247172.08189999999"/>
    <n v="153732.82610000001"/>
    <n v="269032.44569999998"/>
  </r>
  <r>
    <x v="6"/>
    <x v="6"/>
    <x v="36"/>
    <s v="KS"/>
    <x v="269"/>
    <x v="2"/>
    <x v="2"/>
    <n v="48876.162499999999"/>
    <n v="85533.284379999997"/>
    <n v="65990.504300000001"/>
    <n v="115483.38250000001"/>
    <n v="83786.0049"/>
    <n v="146625.5086"/>
    <n v="109237.07640000001"/>
    <n v="191164.88370000001"/>
    <n v="135538.8075"/>
    <n v="237192.91310000001"/>
    <n v="152461.1085"/>
    <n v="266806.9399"/>
    <n v="169121.49470000001"/>
    <n v="295962.61570000002"/>
  </r>
  <r>
    <x v="6"/>
    <x v="6"/>
    <x v="36"/>
    <s v="KS"/>
    <x v="269"/>
    <x v="3"/>
    <x v="3"/>
    <n v="54631.404499999997"/>
    <n v="87410.247199999998"/>
    <n v="76483.9663"/>
    <n v="122374.3461"/>
    <n v="98336.528099999996"/>
    <n v="157338.44500000001"/>
    <n v="131115.3708"/>
    <n v="209784.59330000001"/>
    <n v="163894.21350000001"/>
    <n v="262230.74160000001"/>
    <n v="185746.77530000001"/>
    <n v="297194.84049999999"/>
    <n v="207599.3371"/>
    <n v="332158.93939999997"/>
  </r>
  <r>
    <x v="6"/>
    <x v="6"/>
    <x v="36"/>
    <s v="KS"/>
    <x v="270"/>
    <x v="0"/>
    <x v="0"/>
    <n v="70927.087"/>
    <n v="124122.4023"/>
    <n v="91991.938500000004"/>
    <n v="160985.89240000001"/>
    <n v="104452.0983"/>
    <n v="182791.17199999999"/>
    <n v="123962.4408"/>
    <n v="216934.2714"/>
    <n v="145792.08600000001"/>
    <n v="255136.15049999999"/>
    <n v="159749.89249999999"/>
    <n v="279562.31189999997"/>
    <n v="172798.7965"/>
    <n v="302397.89390000002"/>
  </r>
  <r>
    <x v="6"/>
    <x v="6"/>
    <x v="36"/>
    <s v="KS"/>
    <x v="270"/>
    <x v="1"/>
    <x v="1"/>
    <n v="57295.495750000002"/>
    <n v="100267.1176"/>
    <n v="75576.964930000002"/>
    <n v="132259.68859999999"/>
    <n v="91076.22855"/>
    <n v="159383.4"/>
    <n v="110601.3765"/>
    <n v="193552.40890000001"/>
    <n v="131902.647"/>
    <n v="230829.6323"/>
    <n v="145486.07819999999"/>
    <n v="254600.63690000001"/>
    <n v="158359.7703"/>
    <n v="277129.59789999999"/>
  </r>
  <r>
    <x v="6"/>
    <x v="6"/>
    <x v="36"/>
    <s v="KS"/>
    <x v="270"/>
    <x v="2"/>
    <x v="2"/>
    <n v="50985.462500000001"/>
    <n v="89224.559380000006"/>
    <n v="68784.646699999998"/>
    <n v="120373.1317"/>
    <n v="87309.413100000005"/>
    <n v="152791.47289999999"/>
    <n v="113773.3716"/>
    <n v="199103.40030000001"/>
    <n v="141143.4675"/>
    <n v="247001.0681"/>
    <n v="158738.0865"/>
    <n v="277791.65139999997"/>
    <n v="176053.70929999999"/>
    <n v="308093.99129999999"/>
  </r>
  <r>
    <x v="6"/>
    <x v="6"/>
    <x v="36"/>
    <s v="KS"/>
    <x v="270"/>
    <x v="3"/>
    <x v="3"/>
    <n v="57191.148000000001"/>
    <n v="91505.836800000005"/>
    <n v="80067.607199999999"/>
    <n v="128108.1715"/>
    <n v="102944.0664"/>
    <n v="164710.5062"/>
    <n v="137258.75520000001"/>
    <n v="219614.00829999999"/>
    <n v="171573.44399999999"/>
    <n v="274517.51040000003"/>
    <n v="194449.9032"/>
    <n v="311119.84509999998"/>
    <n v="217326.36240000001"/>
    <n v="347722.17979999998"/>
  </r>
  <r>
    <x v="6"/>
    <x v="6"/>
    <x v="36"/>
    <s v="KS"/>
    <x v="271"/>
    <x v="0"/>
    <x v="0"/>
    <n v="68939.909499999994"/>
    <n v="120644.8416"/>
    <n v="89378.462249999997"/>
    <n v="156412.3089"/>
    <n v="101538.75109999999"/>
    <n v="177692.8143"/>
    <n v="120390.12480000001"/>
    <n v="210682.71840000001"/>
    <n v="141556.86600000001"/>
    <n v="247724.51550000001"/>
    <n v="155090.0863"/>
    <n v="271407.65090000001"/>
    <n v="167722.44779999999"/>
    <n v="293514.28360000002"/>
  </r>
  <r>
    <x v="6"/>
    <x v="6"/>
    <x v="36"/>
    <s v="KS"/>
    <x v="271"/>
    <x v="1"/>
    <x v="1"/>
    <n v="55910.699500000002"/>
    <n v="97843.724130000002"/>
    <n v="73679.838929999998"/>
    <n v="128939.7181"/>
    <n v="88690.101299999995"/>
    <n v="155207.67730000001"/>
    <n v="107526.234"/>
    <n v="188170.90950000001"/>
    <n v="128163.0242"/>
    <n v="224285.2923"/>
    <n v="141313.48980000001"/>
    <n v="247298.6072"/>
    <n v="153760.3334"/>
    <n v="269080.5834"/>
  </r>
  <r>
    <x v="6"/>
    <x v="6"/>
    <x v="36"/>
    <s v="KS"/>
    <x v="271"/>
    <x v="2"/>
    <x v="2"/>
    <n v="49622.037499999999"/>
    <n v="86838.565629999997"/>
    <n v="67034.729300000006"/>
    <n v="117310.7763"/>
    <n v="85128.579899999997"/>
    <n v="148975.0148"/>
    <n v="111027.1764"/>
    <n v="194297.55869999999"/>
    <n v="137776.4325"/>
    <n v="241108.75690000001"/>
    <n v="154997.08350000001"/>
    <n v="271244.89610000001"/>
    <n v="171955.81969999999"/>
    <n v="300922.68449999997"/>
  </r>
  <r>
    <x v="6"/>
    <x v="6"/>
    <x v="36"/>
    <s v="KS"/>
    <x v="271"/>
    <x v="3"/>
    <x v="3"/>
    <n v="55325.3295"/>
    <n v="88520.527199999997"/>
    <n v="77455.461299999995"/>
    <n v="123928.7381"/>
    <n v="99585.593099999998"/>
    <n v="159336.94899999999"/>
    <n v="132780.79079999999"/>
    <n v="212449.2653"/>
    <n v="165975.98850000001"/>
    <n v="265561.58159999998"/>
    <n v="188106.12030000001"/>
    <n v="300969.79249999998"/>
    <n v="210236.25210000001"/>
    <n v="336378.00339999999"/>
  </r>
  <r>
    <x v="6"/>
    <x v="6"/>
    <x v="37"/>
    <s v="MO"/>
    <x v="272"/>
    <x v="0"/>
    <x v="0"/>
    <n v="74453.201499999996"/>
    <n v="130293.1026"/>
    <n v="96478.688250000007"/>
    <n v="168837.70439999999"/>
    <n v="109676.3189"/>
    <n v="191933.55799999999"/>
    <n v="129887.2776"/>
    <n v="227302.73579999999"/>
    <n v="152679.19200000001"/>
    <n v="267188.58600000001"/>
    <n v="167250.5263"/>
    <n v="292688.42090000003"/>
    <n v="180826.0068"/>
    <n v="316445.51179999998"/>
  </r>
  <r>
    <x v="6"/>
    <x v="6"/>
    <x v="37"/>
    <s v="MO"/>
    <x v="272"/>
    <x v="1"/>
    <x v="1"/>
    <n v="60672.457750000001"/>
    <n v="106176.8011"/>
    <n v="79862.461349999998"/>
    <n v="139759.30739999999"/>
    <n v="96000.994349999994"/>
    <n v="168001.7401"/>
    <n v="116156.4555"/>
    <n v="203273.7971"/>
    <n v="138354.45809999999"/>
    <n v="242120.30160000001"/>
    <n v="152487.57029999999"/>
    <n v="266853.24800000002"/>
    <n v="165842.6519"/>
    <n v="290224.64079999999"/>
  </r>
  <r>
    <x v="6"/>
    <x v="6"/>
    <x v="37"/>
    <s v="MO"/>
    <x v="272"/>
    <x v="2"/>
    <x v="2"/>
    <n v="53205.712500000001"/>
    <n v="93109.996880000006"/>
    <n v="72025.394700000004"/>
    <n v="126044.44070000001"/>
    <n v="91533.639599999995"/>
    <n v="160183.86929999999"/>
    <n v="119540.3256"/>
    <n v="209195.5698"/>
    <n v="148406.91750000001"/>
    <n v="259712.10560000001"/>
    <n v="167032.47150000001"/>
    <n v="292306.82510000002"/>
    <n v="185393.26379999999"/>
    <n v="324438.21169999999"/>
  </r>
  <r>
    <x v="6"/>
    <x v="6"/>
    <x v="37"/>
    <s v="MO"/>
    <x v="272"/>
    <x v="3"/>
    <x v="3"/>
    <n v="58758.961750000002"/>
    <n v="94014.338799999998"/>
    <n v="82262.546449999994"/>
    <n v="131620.07430000001"/>
    <n v="105766.1312"/>
    <n v="169225.80979999999"/>
    <n v="141021.50820000001"/>
    <n v="225634.41310000001"/>
    <n v="176276.88529999999"/>
    <n v="282043.01640000002"/>
    <n v="199780.47"/>
    <n v="319648.75189999997"/>
    <n v="223284.05470000001"/>
    <n v="357254.48739999998"/>
  </r>
  <r>
    <x v="6"/>
    <x v="6"/>
    <x v="37"/>
    <s v="MO"/>
    <x v="137"/>
    <x v="0"/>
    <x v="0"/>
    <n v="79735.406499999997"/>
    <n v="139536.9614"/>
    <n v="103375.4558"/>
    <n v="180907.04759999999"/>
    <n v="117438.6434"/>
    <n v="205517.62590000001"/>
    <n v="139245.00959999999"/>
    <n v="243678.76680000001"/>
    <n v="163727.682"/>
    <n v="286523.44349999999"/>
    <n v="179381.00380000001"/>
    <n v="313916.75660000002"/>
    <n v="193992.86429999999"/>
    <n v="339487.51240000001"/>
  </r>
  <r>
    <x v="6"/>
    <x v="6"/>
    <x v="37"/>
    <s v="MO"/>
    <x v="137"/>
    <x v="1"/>
    <x v="1"/>
    <n v="64660.023999999998"/>
    <n v="113155.042"/>
    <n v="85211.687229999996"/>
    <n v="149120.45259999999"/>
    <n v="102573.9126"/>
    <n v="179504.34710000001"/>
    <n v="124363.443"/>
    <n v="217636.02530000001"/>
    <n v="148233.61559999999"/>
    <n v="259408.8272"/>
    <n v="163444.75030000001"/>
    <n v="286028.31300000002"/>
    <n v="177842.4486"/>
    <n v="311224.28509999998"/>
  </r>
  <r>
    <x v="6"/>
    <x v="6"/>
    <x v="37"/>
    <s v="MO"/>
    <x v="137"/>
    <x v="2"/>
    <x v="2"/>
    <n v="56824.137499999997"/>
    <n v="99442.24063"/>
    <n v="76799.914099999995"/>
    <n v="134399.84969999999"/>
    <n v="97545.696299999996"/>
    <n v="170704.96849999999"/>
    <n v="127260.16680000001"/>
    <n v="222705.29190000001"/>
    <n v="157936.2525"/>
    <n v="276388.44189999998"/>
    <n v="177694.93950000001"/>
    <n v="310966.14409999998"/>
    <n v="197157.54889999999"/>
    <n v="345025.71059999999"/>
  </r>
  <r>
    <x v="6"/>
    <x v="6"/>
    <x v="37"/>
    <s v="MO"/>
    <x v="137"/>
    <x v="3"/>
    <x v="3"/>
    <n v="63220.516499999998"/>
    <n v="101152.82640000001"/>
    <n v="88508.723100000003"/>
    <n v="141613.95699999999"/>
    <n v="113796.92969999999"/>
    <n v="182075.08749999999"/>
    <n v="151729.2396"/>
    <n v="242766.78339999999"/>
    <n v="189661.54949999999"/>
    <n v="303458.4792"/>
    <n v="214949.7561"/>
    <n v="343919.60979999998"/>
    <n v="240237.9627"/>
    <n v="384380.7403"/>
  </r>
  <r>
    <x v="6"/>
    <x v="6"/>
    <x v="37"/>
    <s v="MO"/>
    <x v="273"/>
    <x v="0"/>
    <x v="0"/>
    <n v="71876.016000000003"/>
    <n v="125783.02800000001"/>
    <n v="93172.967999999993"/>
    <n v="163052.69399999999"/>
    <n v="105867.59940000001"/>
    <n v="185268.299"/>
    <n v="125484.3144"/>
    <n v="219597.5502"/>
    <n v="147535.39799999999"/>
    <n v="258186.94649999999"/>
    <n v="161633.79"/>
    <n v="282859.13250000001"/>
    <n v="174787.13699999999"/>
    <n v="305877.48979999998"/>
  </r>
  <r>
    <x v="6"/>
    <x v="6"/>
    <x v="37"/>
    <s v="MO"/>
    <x v="273"/>
    <x v="1"/>
    <x v="1"/>
    <n v="58365.542249999999"/>
    <n v="102139.6989"/>
    <n v="76891.413029999996"/>
    <n v="134559.97279999999"/>
    <n v="92522.662649999998"/>
    <n v="161914.65960000001"/>
    <n v="112113.5895"/>
    <n v="196198.78159999999"/>
    <n v="133606.68040000001"/>
    <n v="233811.69070000001"/>
    <n v="147299.7139"/>
    <n v="257774.49919999999"/>
    <n v="160254.5595"/>
    <n v="280445.4791"/>
  </r>
  <r>
    <x v="6"/>
    <x v="6"/>
    <x v="37"/>
    <s v="MO"/>
    <x v="273"/>
    <x v="2"/>
    <x v="2"/>
    <n v="50659.3125"/>
    <n v="88653.796879999994"/>
    <n v="68539.873500000002"/>
    <n v="119944.77860000001"/>
    <n v="87086.785499999998"/>
    <n v="152401.87460000001"/>
    <n v="113691.978"/>
    <n v="198960.9615"/>
    <n v="141129.33749999999"/>
    <n v="246976.3406"/>
    <n v="158822.0325"/>
    <n v="277938.55690000003"/>
    <n v="176258.50649999999"/>
    <n v="308452.38640000002"/>
  </r>
  <r>
    <x v="6"/>
    <x v="6"/>
    <x v="37"/>
    <s v="MO"/>
    <x v="273"/>
    <x v="3"/>
    <x v="3"/>
    <n v="56091.24"/>
    <n v="89745.983999999997"/>
    <n v="78527.736000000004"/>
    <n v="125644.37760000001"/>
    <n v="100964.232"/>
    <n v="161542.77119999999"/>
    <n v="134618.976"/>
    <n v="215390.3616"/>
    <n v="168273.72"/>
    <n v="269237.95199999999"/>
    <n v="190710.21599999999"/>
    <n v="305136.3456"/>
    <n v="213146.712"/>
    <n v="341034.73920000001"/>
  </r>
  <r>
    <x v="6"/>
    <x v="6"/>
    <x v="37"/>
    <s v="MO"/>
    <x v="267"/>
    <x v="0"/>
    <x v="0"/>
    <n v="88620.755000000005"/>
    <n v="155086.32130000001"/>
    <n v="114826.7925"/>
    <n v="200946.88690000001"/>
    <n v="130550.26949999999"/>
    <n v="228462.97159999999"/>
    <n v="154574.052"/>
    <n v="270504.59100000001"/>
    <n v="181687.89"/>
    <n v="317953.8075"/>
    <n v="199022.10250000001"/>
    <n v="348288.67940000002"/>
    <n v="215165.83249999999"/>
    <n v="376540.20689999999"/>
  </r>
  <r>
    <x v="6"/>
    <x v="6"/>
    <x v="37"/>
    <s v="MO"/>
    <x v="267"/>
    <x v="1"/>
    <x v="1"/>
    <n v="72282.616250000006"/>
    <n v="126494.5784"/>
    <n v="95124.208379999996"/>
    <n v="166467.36470000001"/>
    <n v="114317.5883"/>
    <n v="200055.7794"/>
    <n v="138266.58749999999"/>
    <n v="241966.5281"/>
    <n v="164668.67629999999"/>
    <n v="288170.18339999998"/>
    <n v="181475.7225"/>
    <n v="317582.51439999999"/>
    <n v="197352.63430000001"/>
    <n v="345367.10989999998"/>
  </r>
  <r>
    <x v="6"/>
    <x v="6"/>
    <x v="37"/>
    <s v="MO"/>
    <x v="267"/>
    <x v="2"/>
    <x v="2"/>
    <n v="63408.6875"/>
    <n v="110965.2031"/>
    <n v="85859.406499999997"/>
    <n v="150253.9614"/>
    <n v="109124.5545"/>
    <n v="190967.97039999999"/>
    <n v="142537.06200000001"/>
    <n v="249439.8585"/>
    <n v="176966.66250000001"/>
    <n v="309691.6594"/>
    <n v="199187.76749999999"/>
    <n v="348578.5931"/>
    <n v="221095.71350000001"/>
    <n v="386917.49859999999"/>
  </r>
  <r>
    <x v="6"/>
    <x v="6"/>
    <x v="37"/>
    <s v="MO"/>
    <x v="267"/>
    <x v="3"/>
    <x v="3"/>
    <n v="69943.81"/>
    <n v="111910.09600000001"/>
    <n v="97921.334000000003"/>
    <n v="156674.13440000001"/>
    <n v="125898.85799999999"/>
    <n v="201438.1728"/>
    <n v="167865.144"/>
    <n v="268584.2304"/>
    <n v="209831.43"/>
    <n v="335730.288"/>
    <n v="237808.954"/>
    <n v="380494.32640000002"/>
    <n v="265786.478"/>
    <n v="425258.36479999998"/>
  </r>
  <r>
    <x v="6"/>
    <x v="6"/>
    <x v="37"/>
    <s v="MO"/>
    <x v="274"/>
    <x v="0"/>
    <x v="0"/>
    <n v="75375.906499999997"/>
    <n v="131907.8364"/>
    <n v="97809.405750000005"/>
    <n v="171166.4601"/>
    <n v="110986.5434"/>
    <n v="194226.4509"/>
    <n v="131868.00959999999"/>
    <n v="230769.01680000001"/>
    <n v="155134.182"/>
    <n v="271484.81849999999"/>
    <n v="170011.45379999999"/>
    <n v="297520.0441"/>
    <n v="183945.6643"/>
    <n v="321904.91239999997"/>
  </r>
  <r>
    <x v="6"/>
    <x v="6"/>
    <x v="37"/>
    <s v="MO"/>
    <x v="274"/>
    <x v="1"/>
    <x v="1"/>
    <n v="60600.111499999999"/>
    <n v="106050.1951"/>
    <n v="80028.440979999999"/>
    <n v="140049.77170000001"/>
    <n v="96571.700100000002"/>
    <n v="169000.47519999999"/>
    <n v="117507.768"/>
    <n v="205638.59400000001"/>
    <n v="140233.9093"/>
    <n v="245409.3413"/>
    <n v="154738.07279999999"/>
    <n v="270791.6274"/>
    <n v="168506.0386"/>
    <n v="294885.56760000001"/>
  </r>
  <r>
    <x v="6"/>
    <x v="6"/>
    <x v="37"/>
    <s v="MO"/>
    <x v="274"/>
    <x v="2"/>
    <x v="2"/>
    <n v="53094.762499999997"/>
    <n v="92915.83438"/>
    <n v="71578.789099999995"/>
    <n v="125262.8809"/>
    <n v="90832.821299999996"/>
    <n v="158957.43729999999"/>
    <n v="118309.66680000001"/>
    <n v="207041.91690000001"/>
    <n v="146748.1275"/>
    <n v="256809.2231"/>
    <n v="165015.06450000001"/>
    <n v="288776.36290000001"/>
    <n v="182985.92389999999"/>
    <n v="320225.36680000002"/>
  </r>
  <r>
    <x v="6"/>
    <x v="6"/>
    <x v="37"/>
    <s v="MO"/>
    <x v="274"/>
    <x v="3"/>
    <x v="3"/>
    <n v="59750.891499999998"/>
    <n v="95601.426399999997"/>
    <n v="83651.248099999997"/>
    <n v="133841.997"/>
    <n v="107551.6047"/>
    <n v="172082.5675"/>
    <n v="143402.13959999999"/>
    <n v="229443.4234"/>
    <n v="179252.67449999999"/>
    <n v="286804.27919999999"/>
    <n v="203153.03109999999"/>
    <n v="325044.84980000003"/>
    <n v="227053.38769999999"/>
    <n v="363285.4203"/>
  </r>
  <r>
    <x v="6"/>
    <x v="6"/>
    <x v="37"/>
    <s v="MO"/>
    <x v="275"/>
    <x v="0"/>
    <x v="0"/>
    <n v="74132.794999999998"/>
    <n v="129732.3913"/>
    <n v="96023.8125"/>
    <n v="168041.67189999999"/>
    <n v="109218.73050000001"/>
    <n v="191132.77840000001"/>
    <n v="129219.288"/>
    <n v="226133.75399999999"/>
    <n v="151856.76"/>
    <n v="265749.33"/>
    <n v="166328.55249999999"/>
    <n v="291074.9669"/>
    <n v="179789.63750000001"/>
    <n v="314631.86560000002"/>
  </r>
  <r>
    <x v="6"/>
    <x v="6"/>
    <x v="37"/>
    <s v="MO"/>
    <x v="275"/>
    <x v="1"/>
    <x v="1"/>
    <n v="60653.5625"/>
    <n v="106143.7344"/>
    <n v="79760.835000000006"/>
    <n v="139581.4613"/>
    <n v="95769.760500000004"/>
    <n v="167597.0809"/>
    <n v="115682.505"/>
    <n v="202444.38380000001"/>
    <n v="137710.6256"/>
    <n v="240993.59479999999"/>
    <n v="151725.35279999999"/>
    <n v="265519.36729999998"/>
    <n v="164950.27179999999"/>
    <n v="288662.97560000001"/>
  </r>
  <r>
    <x v="6"/>
    <x v="6"/>
    <x v="37"/>
    <s v="MO"/>
    <x v="275"/>
    <x v="2"/>
    <x v="2"/>
    <n v="53269.875"/>
    <n v="93222.28125"/>
    <n v="72194.660999999993"/>
    <n v="126340.6568"/>
    <n v="91785.797999999995"/>
    <n v="160625.1465"/>
    <n v="119957.32799999999"/>
    <n v="209925.32399999999"/>
    <n v="148961.02499999999"/>
    <n v="260681.79380000001"/>
    <n v="167697.94500000001"/>
    <n v="293471.40379999997"/>
    <n v="186178.644"/>
    <n v="325812.62699999998"/>
  </r>
  <r>
    <x v="6"/>
    <x v="6"/>
    <x v="37"/>
    <s v="MO"/>
    <x v="275"/>
    <x v="3"/>
    <x v="3"/>
    <n v="58519.977500000001"/>
    <n v="93631.964000000007"/>
    <n v="81927.968500000003"/>
    <n v="131084.74960000001"/>
    <n v="105335.9595"/>
    <n v="168537.53520000001"/>
    <n v="140447.946"/>
    <n v="224716.71359999999"/>
    <n v="175559.9325"/>
    <n v="280895.89199999999"/>
    <n v="198967.9235"/>
    <n v="318348.6776"/>
    <n v="222375.91450000001"/>
    <n v="355801.4632"/>
  </r>
  <r>
    <x v="6"/>
    <x v="6"/>
    <x v="37"/>
    <s v="MO"/>
    <x v="276"/>
    <x v="0"/>
    <x v="0"/>
    <n v="75529.964500000002"/>
    <n v="132177.43789999999"/>
    <n v="97945.044750000001"/>
    <n v="171403.82829999999"/>
    <n v="111236.7056"/>
    <n v="194664.2347"/>
    <n v="131960.95680000001"/>
    <n v="230931.67439999999"/>
    <n v="155183.40599999999"/>
    <n v="271570.96049999999"/>
    <n v="170031.42879999999"/>
    <n v="297555.00030000001"/>
    <n v="183903.46530000001"/>
    <n v="321831.06420000002"/>
  </r>
  <r>
    <x v="6"/>
    <x v="6"/>
    <x v="37"/>
    <s v="MO"/>
    <x v="276"/>
    <x v="1"/>
    <x v="1"/>
    <n v="61116.239500000003"/>
    <n v="106953.4191"/>
    <n v="80584.038679999998"/>
    <n v="141022.06770000001"/>
    <n v="97063.683300000004"/>
    <n v="169861.44579999999"/>
    <n v="117789.924"/>
    <n v="206132.367"/>
    <n v="140442.09359999999"/>
    <n v="245773.6637"/>
    <n v="154882.67310000001"/>
    <n v="271044.67790000001"/>
    <n v="168561.05309999999"/>
    <n v="294981.84299999999"/>
  </r>
  <r>
    <x v="6"/>
    <x v="6"/>
    <x v="37"/>
    <s v="MO"/>
    <x v="276"/>
    <x v="2"/>
    <x v="2"/>
    <n v="53223.087500000001"/>
    <n v="93140.403130000006"/>
    <n v="71917.3217"/>
    <n v="125855.31299999999"/>
    <n v="91337.138099999996"/>
    <n v="159839.99170000001"/>
    <n v="119143.6716"/>
    <n v="208501.4253"/>
    <n v="147856.3425"/>
    <n v="258748.59940000001"/>
    <n v="166346.01149999999"/>
    <n v="291105.52010000002"/>
    <n v="184556.68429999999"/>
    <n v="322974.19750000001"/>
  </r>
  <r>
    <x v="6"/>
    <x v="6"/>
    <x v="37"/>
    <s v="MO"/>
    <x v="276"/>
    <x v="3"/>
    <x v="3"/>
    <n v="59272.923000000003"/>
    <n v="94836.676800000001"/>
    <n v="82982.092199999999"/>
    <n v="132771.3475"/>
    <n v="106691.2614"/>
    <n v="170706.01819999999"/>
    <n v="142255.01519999999"/>
    <n v="227608.02429999999"/>
    <n v="177818.769"/>
    <n v="284510.03039999999"/>
    <n v="201527.9382"/>
    <n v="322444.70110000001"/>
    <n v="225237.10740000001"/>
    <n v="360379.37180000002"/>
  </r>
  <r>
    <x v="6"/>
    <x v="6"/>
    <x v="37"/>
    <s v="MO"/>
    <x v="155"/>
    <x v="0"/>
    <x v="0"/>
    <n v="76837.814499999993"/>
    <n v="134466.17540000001"/>
    <n v="99614.859750000003"/>
    <n v="174326.00459999999"/>
    <n v="113172.33560000001"/>
    <n v="198051.58720000001"/>
    <n v="134174.05679999999"/>
    <n v="234804.59940000001"/>
    <n v="157761.45600000001"/>
    <n v="276082.54800000001"/>
    <n v="172842.29380000001"/>
    <n v="302474.01409999997"/>
    <n v="186917.62530000001"/>
    <n v="327105.84419999999"/>
  </r>
  <r>
    <x v="6"/>
    <x v="6"/>
    <x v="37"/>
    <s v="MO"/>
    <x v="155"/>
    <x v="1"/>
    <x v="1"/>
    <n v="62334.213250000001"/>
    <n v="109084.8732"/>
    <n v="82139.012549999999"/>
    <n v="143743.272"/>
    <n v="98864.347049999997"/>
    <n v="173012.6073"/>
    <n v="119846.6265"/>
    <n v="209731.59640000001"/>
    <n v="142842.00539999999"/>
    <n v="249973.50949999999"/>
    <n v="157494.67629999999"/>
    <n v="275615.68359999999"/>
    <n v="171361.9761"/>
    <n v="299883.45819999999"/>
  </r>
  <r>
    <x v="6"/>
    <x v="6"/>
    <x v="37"/>
    <s v="MO"/>
    <x v="155"/>
    <x v="2"/>
    <x v="2"/>
    <n v="54341.9"/>
    <n v="95098.324999999997"/>
    <n v="73483.659199999995"/>
    <n v="128596.40360000001"/>
    <n v="93351.000599999999"/>
    <n v="163364.25109999999"/>
    <n v="121828.8216"/>
    <n v="213200.43780000001"/>
    <n v="151212.78"/>
    <n v="264622.36499999999"/>
    <n v="170149.97399999999"/>
    <n v="297762.45449999999"/>
    <n v="188808.17180000001"/>
    <n v="330414.30070000002"/>
  </r>
  <r>
    <x v="6"/>
    <x v="6"/>
    <x v="37"/>
    <s v="MO"/>
    <x v="155"/>
    <x v="3"/>
    <x v="3"/>
    <n v="60313.8105"/>
    <n v="96502.096799999999"/>
    <n v="84439.334700000007"/>
    <n v="135102.93549999999"/>
    <n v="108564.85890000001"/>
    <n v="173703.77420000001"/>
    <n v="144753.1452"/>
    <n v="231605.03229999999"/>
    <n v="180941.43150000001"/>
    <n v="289506.2904"/>
    <n v="205066.95569999999"/>
    <n v="328107.12910000002"/>
    <n v="229192.47990000001"/>
    <n v="366707.96779999998"/>
  </r>
  <r>
    <x v="6"/>
    <x v="6"/>
    <x v="37"/>
    <s v="MO"/>
    <x v="277"/>
    <x v="0"/>
    <x v="0"/>
    <n v="81402.177500000005"/>
    <n v="142453.8106"/>
    <n v="105534.0563"/>
    <n v="184684.59839999999"/>
    <n v="119894.4023"/>
    <n v="209815.20389999999"/>
    <n v="142149.33600000001"/>
    <n v="248761.33799999999"/>
    <n v="167140.47"/>
    <n v="292495.82250000001"/>
    <n v="183118.8363"/>
    <n v="320457.96340000001"/>
    <n v="198032.8438"/>
    <n v="346557.47659999999"/>
  </r>
  <r>
    <x v="6"/>
    <x v="6"/>
    <x v="37"/>
    <s v="MO"/>
    <x v="277"/>
    <x v="1"/>
    <x v="1"/>
    <n v="66025.925000000003"/>
    <n v="115545.3688"/>
    <n v="87007.186879999994"/>
    <n v="152262.57699999999"/>
    <n v="104728.806"/>
    <n v="183275.4105"/>
    <n v="126964.63499999999"/>
    <n v="222188.11129999999"/>
    <n v="151329.40590000001"/>
    <n v="264826.46039999998"/>
    <n v="166855.12109999999"/>
    <n v="291996.462"/>
    <n v="181549.50539999999"/>
    <n v="317711.63439999998"/>
  </r>
  <r>
    <x v="6"/>
    <x v="6"/>
    <x v="37"/>
    <s v="MO"/>
    <x v="277"/>
    <x v="2"/>
    <x v="2"/>
    <n v="58024.487500000003"/>
    <n v="101542.85309999999"/>
    <n v="78427.444900000002"/>
    <n v="137248.02859999999"/>
    <n v="99615.215700000001"/>
    <n v="174326.6275"/>
    <n v="129965.6652"/>
    <n v="227439.91409999999"/>
    <n v="161296.2225"/>
    <n v="282268.38939999999"/>
    <n v="181477.9155"/>
    <n v="317586.35210000002"/>
    <n v="201357.8371"/>
    <n v="352376.21490000002"/>
  </r>
  <r>
    <x v="6"/>
    <x v="6"/>
    <x v="37"/>
    <s v="MO"/>
    <x v="277"/>
    <x v="3"/>
    <x v="3"/>
    <n v="64536.381000000001"/>
    <n v="103258.2096"/>
    <n v="90350.933399999994"/>
    <n v="144561.49340000001"/>
    <n v="116165.48579999999"/>
    <n v="185864.77729999999"/>
    <n v="154887.3144"/>
    <n v="247819.70300000001"/>
    <n v="193609.14300000001"/>
    <n v="309774.62880000001"/>
    <n v="219423.6954"/>
    <n v="351077.91259999998"/>
    <n v="245238.24780000001"/>
    <n v="392381.19650000002"/>
  </r>
  <r>
    <x v="6"/>
    <x v="6"/>
    <x v="37"/>
    <s v="MO"/>
    <x v="278"/>
    <x v="0"/>
    <x v="0"/>
    <n v="88979.676000000007"/>
    <n v="155714.43299999999"/>
    <n v="115315.57799999999"/>
    <n v="201802.26149999999"/>
    <n v="131070.39840000001"/>
    <n v="229373.1972"/>
    <n v="155265.27840000001"/>
    <n v="271714.23719999997"/>
    <n v="182522.628"/>
    <n v="319414.59899999999"/>
    <n v="199949.07"/>
    <n v="349910.8725"/>
    <n v="216191.652"/>
    <n v="378335.391"/>
  </r>
  <r>
    <x v="6"/>
    <x v="6"/>
    <x v="37"/>
    <s v="MO"/>
    <x v="278"/>
    <x v="1"/>
    <x v="1"/>
    <n v="72430.5435"/>
    <n v="126753.45110000001"/>
    <n v="95364.734150000004"/>
    <n v="166888.28479999999"/>
    <n v="114671.81789999999"/>
    <n v="200675.6813"/>
    <n v="138811.07699999999"/>
    <n v="242919.3848"/>
    <n v="165364.55480000001"/>
    <n v="289387.97080000001"/>
    <n v="182274.0901"/>
    <n v="318979.65769999998"/>
    <n v="198258.76800000001"/>
    <n v="346952.84399999998"/>
  </r>
  <r>
    <x v="6"/>
    <x v="6"/>
    <x v="37"/>
    <s v="MO"/>
    <x v="278"/>
    <x v="2"/>
    <x v="2"/>
    <n v="63262.987500000003"/>
    <n v="110710.22809999999"/>
    <n v="85628.946899999995"/>
    <n v="149850.65710000001"/>
    <n v="108816.7392"/>
    <n v="190429.2936"/>
    <n v="142099.71119999999"/>
    <n v="248674.49460000001"/>
    <n v="176409.02249999999"/>
    <n v="308715.78940000001"/>
    <n v="198543.28049999999"/>
    <n v="347450.74089999998"/>
    <n v="220361.53260000001"/>
    <n v="385632.68209999998"/>
  </r>
  <r>
    <x v="6"/>
    <x v="6"/>
    <x v="37"/>
    <s v="MO"/>
    <x v="278"/>
    <x v="3"/>
    <x v="3"/>
    <n v="69907.817249999993"/>
    <n v="111852.5076"/>
    <n v="97870.944149999996"/>
    <n v="156593.51060000001"/>
    <n v="125834.0711"/>
    <n v="201334.51370000001"/>
    <n v="167778.76139999999"/>
    <n v="268446.01819999999"/>
    <n v="209723.45180000001"/>
    <n v="335557.52279999998"/>
    <n v="237686.57870000001"/>
    <n v="380298.5258"/>
    <n v="265649.70559999999"/>
    <n v="425039.52889999998"/>
  </r>
  <r>
    <x v="6"/>
    <x v="6"/>
    <x v="38"/>
    <s v="NE"/>
    <x v="279"/>
    <x v="0"/>
    <x v="0"/>
    <n v="75004.695000000007"/>
    <n v="131258.2163"/>
    <n v="97137.022500000006"/>
    <n v="169989.78940000001"/>
    <n v="110509.1505"/>
    <n v="193391.0134"/>
    <n v="130694.68799999999"/>
    <n v="228715.704"/>
    <n v="153575.46"/>
    <n v="268757.05499999999"/>
    <n v="168202.46249999999"/>
    <n v="294354.30940000003"/>
    <n v="181799.07750000001"/>
    <n v="318148.38559999998"/>
  </r>
  <r>
    <x v="6"/>
    <x v="6"/>
    <x v="38"/>
    <s v="NE"/>
    <x v="279"/>
    <x v="1"/>
    <x v="1"/>
    <n v="61465.544999999998"/>
    <n v="107564.7038"/>
    <n v="80797.484249999994"/>
    <n v="141395.5974"/>
    <n v="96970.202999999994"/>
    <n v="169697.8553"/>
    <n v="117053.64"/>
    <n v="204843.87"/>
    <n v="139310.56690000001"/>
    <n v="243793.492"/>
    <n v="153466.68830000001"/>
    <n v="268566.70439999999"/>
    <n v="166817.55379999999"/>
    <n v="291930.71909999999"/>
  </r>
  <r>
    <x v="6"/>
    <x v="6"/>
    <x v="38"/>
    <s v="NE"/>
    <x v="279"/>
    <x v="2"/>
    <x v="2"/>
    <n v="53788.512499999997"/>
    <n v="94129.89688"/>
    <n v="72947.233099999998"/>
    <n v="127657.65790000001"/>
    <n v="92764.900800000003"/>
    <n v="162338.57639999999"/>
    <n v="121289.7288"/>
    <n v="212257.02540000001"/>
    <n v="150637.47750000001"/>
    <n v="263615.58559999999"/>
    <n v="169610.41949999999"/>
    <n v="296818.2341"/>
    <n v="188329.98740000001"/>
    <n v="329577.478"/>
  </r>
  <r>
    <x v="6"/>
    <x v="6"/>
    <x v="38"/>
    <s v="NE"/>
    <x v="279"/>
    <x v="3"/>
    <x v="3"/>
    <n v="58902.93275"/>
    <n v="94244.6924"/>
    <n v="82464.105850000007"/>
    <n v="131942.56940000001"/>
    <n v="106025.27899999999"/>
    <n v="169640.44630000001"/>
    <n v="141367.0386"/>
    <n v="226187.26180000001"/>
    <n v="176708.79829999999"/>
    <n v="282734.0772"/>
    <n v="200269.97140000001"/>
    <n v="320431.95419999998"/>
    <n v="223831.14449999999"/>
    <n v="358129.83110000001"/>
  </r>
  <r>
    <x v="6"/>
    <x v="6"/>
    <x v="38"/>
    <s v="NE"/>
    <x v="280"/>
    <x v="0"/>
    <x v="0"/>
    <n v="74812.122499999998"/>
    <n v="130921.2144"/>
    <n v="96967.473750000005"/>
    <n v="169693.0791"/>
    <n v="110196.44779999999"/>
    <n v="192843.7836"/>
    <n v="130578.504"/>
    <n v="228512.38200000001"/>
    <n v="153513.93"/>
    <n v="268649.3775"/>
    <n v="168177.4938"/>
    <n v="294310.61410000001"/>
    <n v="181851.82629999999"/>
    <n v="318240.69589999999"/>
  </r>
  <r>
    <x v="6"/>
    <x v="6"/>
    <x v="38"/>
    <s v="NE"/>
    <x v="280"/>
    <x v="1"/>
    <x v="1"/>
    <n v="60820.385000000002"/>
    <n v="106435.6738"/>
    <n v="80102.987129999994"/>
    <n v="140180.22750000001"/>
    <n v="96355.224000000002"/>
    <n v="168621.64199999999"/>
    <n v="116700.94500000001"/>
    <n v="204226.6538"/>
    <n v="139050.33660000001"/>
    <n v="243338.08900000001"/>
    <n v="153285.93789999999"/>
    <n v="268250.39130000002"/>
    <n v="166748.7856"/>
    <n v="291810.37479999999"/>
  </r>
  <r>
    <x v="6"/>
    <x v="6"/>
    <x v="38"/>
    <s v="NE"/>
    <x v="280"/>
    <x v="2"/>
    <x v="2"/>
    <n v="53287.25"/>
    <n v="93252.6875"/>
    <n v="72086.588000000003"/>
    <n v="126151.52899999999"/>
    <n v="91589.296499999997"/>
    <n v="160281.2689"/>
    <n v="119560.674"/>
    <n v="209231.1795"/>
    <n v="148410.45000000001"/>
    <n v="259718.28750000001"/>
    <n v="167011.48499999999"/>
    <n v="292270.09879999998"/>
    <n v="185342.06450000001"/>
    <n v="324348.61290000001"/>
  </r>
  <r>
    <x v="6"/>
    <x v="6"/>
    <x v="38"/>
    <s v="NE"/>
    <x v="280"/>
    <x v="3"/>
    <x v="3"/>
    <n v="59033.938750000001"/>
    <n v="94454.301999999996"/>
    <n v="82647.514249999993"/>
    <n v="132236.02280000001"/>
    <n v="106261.0898"/>
    <n v="170017.74359999999"/>
    <n v="141681.45300000001"/>
    <n v="226690.3248"/>
    <n v="177101.81630000001"/>
    <n v="283362.90600000002"/>
    <n v="200715.39180000001"/>
    <n v="321144.62680000003"/>
    <n v="224328.96729999999"/>
    <n v="358926.34759999998"/>
  </r>
  <r>
    <x v="6"/>
    <x v="6"/>
    <x v="38"/>
    <s v="NE"/>
    <x v="281"/>
    <x v="0"/>
    <x v="0"/>
    <n v="77350.7935"/>
    <n v="135363.88860000001"/>
    <n v="100239.2843"/>
    <n v="175418.74739999999"/>
    <n v="113942.62669999999"/>
    <n v="199399.59659999999"/>
    <n v="134958.2304"/>
    <n v="236176.9032"/>
    <n v="158645.41800000001"/>
    <n v="277629.48149999999"/>
    <n v="173789.23629999999"/>
    <n v="304131.16340000002"/>
    <n v="187901.2458"/>
    <n v="328827.1801"/>
  </r>
  <r>
    <x v="6"/>
    <x v="6"/>
    <x v="38"/>
    <s v="NE"/>
    <x v="281"/>
    <x v="1"/>
    <x v="1"/>
    <n v="62998.268499999998"/>
    <n v="110246.9699"/>
    <n v="82935.136029999994"/>
    <n v="145136.48800000001"/>
    <n v="99710.559899999993"/>
    <n v="174493.4798"/>
    <n v="120673.272"/>
    <n v="211178.226"/>
    <n v="143746.06820000001"/>
    <n v="251555.61929999999"/>
    <n v="158437.64420000001"/>
    <n v="277265.8774"/>
    <n v="172323.1244"/>
    <n v="301565.46769999998"/>
  </r>
  <r>
    <x v="6"/>
    <x v="6"/>
    <x v="38"/>
    <s v="NE"/>
    <x v="281"/>
    <x v="2"/>
    <x v="2"/>
    <n v="55006.237500000003"/>
    <n v="96260.915630000003"/>
    <n v="74466.690900000001"/>
    <n v="130316.70909999999"/>
    <n v="94637.918699999995"/>
    <n v="165616.35769999999"/>
    <n v="123598.5732"/>
    <n v="216297.5031"/>
    <n v="153446.8725"/>
    <n v="268532.0269"/>
    <n v="172706.93549999999"/>
    <n v="302237.13709999999"/>
    <n v="191693.6961"/>
    <n v="335463.9682"/>
  </r>
  <r>
    <x v="6"/>
    <x v="6"/>
    <x v="38"/>
    <s v="NE"/>
    <x v="281"/>
    <x v="3"/>
    <x v="3"/>
    <n v="60732.758500000004"/>
    <n v="97172.4136"/>
    <n v="85025.861900000004"/>
    <n v="136041.37899999999"/>
    <n v="109318.9653"/>
    <n v="174910.34450000001"/>
    <n v="145758.62040000001"/>
    <n v="233213.79259999999"/>
    <n v="182198.27549999999"/>
    <n v="291517.24080000003"/>
    <n v="206491.37890000001"/>
    <n v="330386.20620000002"/>
    <n v="230784.4823"/>
    <n v="369255.17170000001"/>
  </r>
  <r>
    <x v="6"/>
    <x v="6"/>
    <x v="38"/>
    <s v="NE"/>
    <x v="83"/>
    <x v="0"/>
    <x v="0"/>
    <n v="77786.743499999997"/>
    <n v="136126.80110000001"/>
    <n v="100795.8893"/>
    <n v="176392.80619999999"/>
    <n v="114587.8367"/>
    <n v="200528.71410000001"/>
    <n v="135695.93040000001"/>
    <n v="237467.87820000001"/>
    <n v="159504.76800000001"/>
    <n v="279133.34399999998"/>
    <n v="174726.19130000001"/>
    <n v="305770.83470000001"/>
    <n v="188905.96580000001"/>
    <n v="330585.44010000001"/>
  </r>
  <r>
    <x v="6"/>
    <x v="6"/>
    <x v="38"/>
    <s v="NE"/>
    <x v="83"/>
    <x v="1"/>
    <x v="1"/>
    <n v="63404.259749999997"/>
    <n v="110957.4546"/>
    <n v="83453.460649999994"/>
    <n v="146043.55609999999"/>
    <n v="100310.7812"/>
    <n v="175543.867"/>
    <n v="121358.8395"/>
    <n v="212377.96909999999"/>
    <n v="144546.03880000001"/>
    <n v="252955.56789999999"/>
    <n v="159308.31200000001"/>
    <n v="278789.54599999997"/>
    <n v="173256.7654"/>
    <n v="303199.3394"/>
  </r>
  <r>
    <x v="6"/>
    <x v="6"/>
    <x v="38"/>
    <s v="NE"/>
    <x v="83"/>
    <x v="2"/>
    <x v="2"/>
    <n v="55379.175000000003"/>
    <n v="96913.556249999994"/>
    <n v="74988.803400000004"/>
    <n v="131230.40599999999"/>
    <n v="95309.206200000001"/>
    <n v="166791.1109"/>
    <n v="124493.6232"/>
    <n v="217863.8406"/>
    <n v="154565.685"/>
    <n v="270489.94880000001"/>
    <n v="173974.92300000001"/>
    <n v="304456.1153"/>
    <n v="193110.85860000001"/>
    <n v="337944.00260000001"/>
  </r>
  <r>
    <x v="6"/>
    <x v="6"/>
    <x v="38"/>
    <s v="NE"/>
    <x v="83"/>
    <x v="3"/>
    <x v="3"/>
    <n v="61079.720999999998"/>
    <n v="97727.553599999999"/>
    <n v="85511.609400000001"/>
    <n v="136818.57500000001"/>
    <n v="109943.4978"/>
    <n v="175909.59650000001"/>
    <n v="146591.33040000001"/>
    <n v="234546.1286"/>
    <n v="183239.163"/>
    <n v="293182.66080000001"/>
    <n v="207671.0514"/>
    <n v="332273.68219999998"/>
    <n v="232102.93979999999"/>
    <n v="371364.70370000001"/>
  </r>
  <r>
    <x v="6"/>
    <x v="6"/>
    <x v="38"/>
    <s v="NE"/>
    <x v="282"/>
    <x v="0"/>
    <x v="0"/>
    <n v="74607.2595"/>
    <n v="130562.7041"/>
    <n v="96614.327250000002"/>
    <n v="169075.07269999999"/>
    <n v="109926.4811"/>
    <n v="192371.34179999999"/>
    <n v="129980.2248"/>
    <n v="227465.3934"/>
    <n v="152728.416"/>
    <n v="267274.728"/>
    <n v="167270.5013"/>
    <n v="292723.37719999999"/>
    <n v="180783.80780000001"/>
    <n v="316371.66360000003"/>
  </r>
  <r>
    <x v="6"/>
    <x v="6"/>
    <x v="38"/>
    <s v="NE"/>
    <x v="282"/>
    <x v="1"/>
    <x v="1"/>
    <n v="61188.585749999998"/>
    <n v="107080.0251"/>
    <n v="80418.059049999996"/>
    <n v="140731.60329999999"/>
    <n v="96492.977549999996"/>
    <n v="168862.7107"/>
    <n v="116438.6115"/>
    <n v="203767.57010000001"/>
    <n v="138562.64230000001"/>
    <n v="242484.62400000001"/>
    <n v="152632.17060000001"/>
    <n v="267106.29849999998"/>
    <n v="165897.66639999999"/>
    <n v="290320.91619999998"/>
  </r>
  <r>
    <x v="6"/>
    <x v="6"/>
    <x v="38"/>
    <s v="NE"/>
    <x v="282"/>
    <x v="2"/>
    <x v="2"/>
    <n v="54015.75"/>
    <n v="94527.5625"/>
    <n v="73238.885999999999"/>
    <n v="128168.0505"/>
    <n v="93128.373000000007"/>
    <n v="162974.65280000001"/>
    <n v="121747.428"/>
    <n v="213057.99900000001"/>
    <n v="151198.65"/>
    <n v="264597.63750000001"/>
    <n v="170233.92"/>
    <n v="297909.36"/>
    <n v="189012.96900000001"/>
    <n v="330772.69579999999"/>
  </r>
  <r>
    <x v="6"/>
    <x v="6"/>
    <x v="38"/>
    <s v="NE"/>
    <x v="282"/>
    <x v="3"/>
    <x v="3"/>
    <n v="59213.902499999997"/>
    <n v="94742.244000000006"/>
    <n v="82899.463499999998"/>
    <n v="132639.1416"/>
    <n v="106585.0245"/>
    <n v="170536.0392"/>
    <n v="142113.36600000001"/>
    <n v="227381.38560000001"/>
    <n v="177641.70749999999"/>
    <n v="284226.73200000002"/>
    <n v="201327.26850000001"/>
    <n v="322123.62959999999"/>
    <n v="225012.82949999999"/>
    <n v="360020.52720000001"/>
  </r>
  <r>
    <x v="6"/>
    <x v="6"/>
    <x v="38"/>
    <s v="NE"/>
    <x v="283"/>
    <x v="0"/>
    <x v="0"/>
    <n v="77350.7935"/>
    <n v="135363.88860000001"/>
    <n v="100239.2843"/>
    <n v="175418.74739999999"/>
    <n v="113942.62669999999"/>
    <n v="199399.59659999999"/>
    <n v="134958.2304"/>
    <n v="236176.9032"/>
    <n v="158645.41800000001"/>
    <n v="277629.48149999999"/>
    <n v="173789.23629999999"/>
    <n v="304131.16340000002"/>
    <n v="187901.2458"/>
    <n v="328827.1801"/>
  </r>
  <r>
    <x v="6"/>
    <x v="6"/>
    <x v="38"/>
    <s v="NE"/>
    <x v="283"/>
    <x v="1"/>
    <x v="1"/>
    <n v="62998.268499999998"/>
    <n v="110246.9699"/>
    <n v="82935.136029999994"/>
    <n v="145136.48800000001"/>
    <n v="99710.559899999993"/>
    <n v="174493.4798"/>
    <n v="120673.272"/>
    <n v="211178.226"/>
    <n v="143746.06820000001"/>
    <n v="251555.61929999999"/>
    <n v="158437.64420000001"/>
    <n v="277265.8774"/>
    <n v="172323.1244"/>
    <n v="301565.46769999998"/>
  </r>
  <r>
    <x v="6"/>
    <x v="6"/>
    <x v="38"/>
    <s v="NE"/>
    <x v="283"/>
    <x v="2"/>
    <x v="2"/>
    <n v="55006.237500000003"/>
    <n v="96260.915630000003"/>
    <n v="74466.690900000001"/>
    <n v="130316.70909999999"/>
    <n v="94637.918699999995"/>
    <n v="165616.35769999999"/>
    <n v="123598.5732"/>
    <n v="216297.5031"/>
    <n v="153446.8725"/>
    <n v="268532.0269"/>
    <n v="172706.93549999999"/>
    <n v="302237.13709999999"/>
    <n v="191693.6961"/>
    <n v="335463.9682"/>
  </r>
  <r>
    <x v="6"/>
    <x v="6"/>
    <x v="38"/>
    <s v="NE"/>
    <x v="283"/>
    <x v="3"/>
    <x v="3"/>
    <n v="60732.758500000004"/>
    <n v="97172.4136"/>
    <n v="85025.861900000004"/>
    <n v="136041.37899999999"/>
    <n v="109318.9653"/>
    <n v="174910.34450000001"/>
    <n v="145758.62040000001"/>
    <n v="233213.79259999999"/>
    <n v="182198.27549999999"/>
    <n v="291517.24080000003"/>
    <n v="206491.37890000001"/>
    <n v="330386.20620000002"/>
    <n v="230784.4823"/>
    <n v="369255.17170000001"/>
  </r>
  <r>
    <x v="6"/>
    <x v="6"/>
    <x v="38"/>
    <s v="NE"/>
    <x v="284"/>
    <x v="0"/>
    <x v="0"/>
    <n v="71555.609500000006"/>
    <n v="125222.31660000001"/>
    <n v="92718.092250000002"/>
    <n v="162256.66140000001"/>
    <n v="105410.0111"/>
    <n v="184467.51930000001"/>
    <n v="124816.3248"/>
    <n v="218428.56839999999"/>
    <n v="146712.96599999999"/>
    <n v="256747.6905"/>
    <n v="160711.81630000001"/>
    <n v="281245.67839999998"/>
    <n v="173750.7678"/>
    <n v="304063.84360000002"/>
  </r>
  <r>
    <x v="6"/>
    <x v="6"/>
    <x v="38"/>
    <s v="NE"/>
    <x v="284"/>
    <x v="1"/>
    <x v="1"/>
    <n v="58346.646999999997"/>
    <n v="102106.6323"/>
    <n v="76789.786680000005"/>
    <n v="134382.12669999999"/>
    <n v="92291.428799999994"/>
    <n v="161510.00039999999"/>
    <n v="111639.639"/>
    <n v="195369.3683"/>
    <n v="132962.84789999999"/>
    <n v="232684.98389999999"/>
    <n v="146537.4963"/>
    <n v="256440.61859999999"/>
    <n v="159362.17939999999"/>
    <n v="278883.81390000001"/>
  </r>
  <r>
    <x v="6"/>
    <x v="6"/>
    <x v="38"/>
    <s v="NE"/>
    <x v="284"/>
    <x v="2"/>
    <x v="2"/>
    <n v="51405.1875"/>
    <n v="89959.078129999994"/>
    <n v="69584.098499999993"/>
    <n v="121772.1724"/>
    <n v="88429.360499999995"/>
    <n v="154751.38089999999"/>
    <n v="115482.07799999999"/>
    <n v="202093.63649999999"/>
    <n v="143366.96249999999"/>
    <n v="250892.1844"/>
    <n v="161358.00750000001"/>
    <n v="282376.51309999998"/>
    <n v="179092.8315"/>
    <n v="313412.45510000002"/>
  </r>
  <r>
    <x v="6"/>
    <x v="6"/>
    <x v="38"/>
    <s v="NE"/>
    <x v="284"/>
    <x v="3"/>
    <x v="3"/>
    <n v="56785.165000000001"/>
    <n v="90856.263999999996"/>
    <n v="79499.231"/>
    <n v="127198.7696"/>
    <n v="102213.29700000001"/>
    <n v="163541.2752"/>
    <n v="136284.39600000001"/>
    <n v="218055.0336"/>
    <n v="170355.495"/>
    <n v="272568.79200000002"/>
    <n v="193069.56099999999"/>
    <n v="308911.29759999999"/>
    <n v="215783.62700000001"/>
    <n v="345253.80320000002"/>
  </r>
  <r>
    <x v="7"/>
    <x v="7"/>
    <x v="39"/>
    <s v="CO"/>
    <x v="285"/>
    <x v="0"/>
    <x v="0"/>
    <n v="86136.15"/>
    <n v="150738.26250000001"/>
    <n v="111810.265"/>
    <n v="195667.9638"/>
    <n v="126816.52499999999"/>
    <n v="221928.91880000001"/>
    <n v="150797.51999999999"/>
    <n v="263895.65999999997"/>
    <n v="177439.2"/>
    <n v="310518.59999999998"/>
    <n v="194475.66500000001"/>
    <n v="340332.41379999998"/>
    <n v="210452.83499999999"/>
    <n v="368292.46130000002"/>
  </r>
  <r>
    <x v="7"/>
    <x v="7"/>
    <x v="39"/>
    <s v="CO"/>
    <x v="285"/>
    <x v="1"/>
    <x v="1"/>
    <n v="68685.380749999997"/>
    <n v="120199.4163"/>
    <n v="90764.165800000002"/>
    <n v="158837.29019999999"/>
    <n v="109609.29859999999"/>
    <n v="191816.27249999999"/>
    <n v="133518.3315"/>
    <n v="233657.08009999999"/>
    <n v="159400.43789999999"/>
    <n v="278950.76640000002"/>
    <n v="175926.3653"/>
    <n v="307871.13929999998"/>
    <n v="191627.0056"/>
    <n v="335347.2598"/>
  </r>
  <r>
    <x v="7"/>
    <x v="7"/>
    <x v="39"/>
    <s v="CO"/>
    <x v="285"/>
    <x v="2"/>
    <x v="2"/>
    <n v="60933.34375"/>
    <n v="106633.35159999999"/>
    <n v="82030.506250000006"/>
    <n v="143553.38589999999"/>
    <n v="104043.71249999999"/>
    <n v="182076.4969"/>
    <n v="135393"/>
    <n v="236937.75"/>
    <n v="167886.2813"/>
    <n v="293800.99219999998"/>
    <n v="188725.1813"/>
    <n v="330269.06719999999"/>
    <n v="209211.85"/>
    <n v="366120.73749999999"/>
  </r>
  <r>
    <x v="7"/>
    <x v="7"/>
    <x v="39"/>
    <s v="CO"/>
    <x v="285"/>
    <x v="3"/>
    <x v="3"/>
    <n v="69403.918749999997"/>
    <n v="111046.27"/>
    <n v="97165.486250000002"/>
    <n v="155464.77799999999"/>
    <n v="124927.05379999999"/>
    <n v="199883.28599999999"/>
    <n v="166569.405"/>
    <n v="266511.04800000001"/>
    <n v="208211.75630000001"/>
    <n v="333138.81"/>
    <n v="235973.32380000001"/>
    <n v="377557.31800000003"/>
    <n v="263734.89130000002"/>
    <n v="421975.826"/>
  </r>
  <r>
    <x v="7"/>
    <x v="7"/>
    <x v="39"/>
    <s v="CO"/>
    <x v="286"/>
    <x v="0"/>
    <x v="0"/>
    <n v="79048.05"/>
    <n v="138334.08749999999"/>
    <n v="102421.235"/>
    <n v="179237.16130000001"/>
    <n v="116449.155"/>
    <n v="203786.02129999999"/>
    <n v="137871.35999999999"/>
    <n v="241274.88"/>
    <n v="162053.4"/>
    <n v="283593.45"/>
    <n v="177513.23499999999"/>
    <n v="310648.16129999998"/>
    <n v="191910.16500000001"/>
    <n v="335842.78879999998"/>
  </r>
  <r>
    <x v="7"/>
    <x v="7"/>
    <x v="39"/>
    <s v="CO"/>
    <x v="286"/>
    <x v="1"/>
    <x v="1"/>
    <n v="64216.242250000003"/>
    <n v="112378.42389999999"/>
    <n v="84490.109899999996"/>
    <n v="147857.6923"/>
    <n v="101511.2237"/>
    <n v="177644.64139999999"/>
    <n v="122729.9745"/>
    <n v="214777.45540000001"/>
    <n v="146145.98009999999"/>
    <n v="255755.4651"/>
    <n v="161049.64749999999"/>
    <n v="281836.88309999998"/>
    <n v="175124.04740000001"/>
    <n v="306467.08289999998"/>
  </r>
  <r>
    <x v="7"/>
    <x v="7"/>
    <x v="39"/>
    <s v="CO"/>
    <x v="286"/>
    <x v="2"/>
    <x v="2"/>
    <n v="56127.368750000001"/>
    <n v="98222.895310000007"/>
    <n v="76036.004449999993"/>
    <n v="133063.00779999999"/>
    <n v="96655.490099999995"/>
    <n v="169147.10769999999"/>
    <n v="126288.3936"/>
    <n v="221004.6888"/>
    <n v="156809.03630000001"/>
    <n v="274415.81339999998"/>
    <n v="176517.26029999999"/>
    <n v="308905.20539999998"/>
    <n v="195952.15280000001"/>
    <n v="342916.26740000001"/>
  </r>
  <r>
    <x v="7"/>
    <x v="7"/>
    <x v="39"/>
    <s v="CO"/>
    <x v="286"/>
    <x v="3"/>
    <x v="3"/>
    <n v="62084.615749999997"/>
    <n v="99335.385200000004"/>
    <n v="86918.462050000002"/>
    <n v="139069.5393"/>
    <n v="111752.30839999999"/>
    <n v="178803.69339999999"/>
    <n v="149003.0778"/>
    <n v="238404.92449999999"/>
    <n v="186253.84729999999"/>
    <n v="298006.1556"/>
    <n v="211087.6936"/>
    <n v="337740.30969999998"/>
    <n v="235921.5399"/>
    <n v="377474.46380000003"/>
  </r>
  <r>
    <x v="7"/>
    <x v="7"/>
    <x v="39"/>
    <s v="CO"/>
    <x v="287"/>
    <x v="0"/>
    <x v="0"/>
    <n v="76501.350000000006"/>
    <n v="133877.36249999999"/>
    <n v="99138.865000000005"/>
    <n v="173493.01379999999"/>
    <n v="112691.205"/>
    <n v="197209.60879999999"/>
    <n v="133477.20000000001"/>
    <n v="233585.1"/>
    <n v="156904.79999999999"/>
    <n v="274583.40000000002"/>
    <n v="171882.66500000001"/>
    <n v="300794.66379999998"/>
    <n v="185840.23499999999"/>
    <n v="325220.41129999998"/>
  </r>
  <r>
    <x v="7"/>
    <x v="7"/>
    <x v="39"/>
    <s v="CO"/>
    <x v="287"/>
    <x v="1"/>
    <x v="1"/>
    <n v="62038.358749999999"/>
    <n v="108567.1278"/>
    <n v="81657.960999999996"/>
    <n v="142901.43179999999"/>
    <n v="98155.887749999994"/>
    <n v="171772.80360000001"/>
    <n v="118757.64750000001"/>
    <n v="207825.88310000001"/>
    <n v="141450.24840000001"/>
    <n v="247537.93479999999"/>
    <n v="155897.9411"/>
    <n v="272821.397"/>
    <n v="169549.70860000001"/>
    <n v="296711.9901"/>
  </r>
  <r>
    <x v="7"/>
    <x v="7"/>
    <x v="39"/>
    <s v="CO"/>
    <x v="287"/>
    <x v="2"/>
    <x v="2"/>
    <n v="53960.862500000003"/>
    <n v="94431.509380000003"/>
    <n v="73081.5239"/>
    <n v="127892.66680000001"/>
    <n v="92891.050199999998"/>
    <n v="162559.33790000001"/>
    <n v="121349.1072"/>
    <n v="212360.9376"/>
    <n v="150667.44750000001"/>
    <n v="263668.0331"/>
    <n v="169593.89550000001"/>
    <n v="296789.31709999999"/>
    <n v="188255.4656"/>
    <n v="329447.06479999999"/>
  </r>
  <r>
    <x v="7"/>
    <x v="7"/>
    <x v="39"/>
    <s v="CO"/>
    <x v="287"/>
    <x v="3"/>
    <x v="3"/>
    <n v="59763.856500000002"/>
    <n v="95622.170400000003"/>
    <n v="83669.399099999995"/>
    <n v="133871.0386"/>
    <n v="107574.9417"/>
    <n v="172119.90669999999"/>
    <n v="143433.2556"/>
    <n v="229493.209"/>
    <n v="179291.56950000001"/>
    <n v="286866.51120000001"/>
    <n v="203197.1121"/>
    <n v="325115.37939999998"/>
    <n v="227102.65470000001"/>
    <n v="363364.2475"/>
  </r>
  <r>
    <x v="7"/>
    <x v="7"/>
    <x v="40"/>
    <s v="MT"/>
    <x v="288"/>
    <x v="0"/>
    <x v="0"/>
    <n v="76065.399999999994"/>
    <n v="133114.45000000001"/>
    <n v="98582.26"/>
    <n v="172518.95499999999"/>
    <n v="112045.995"/>
    <n v="196080.49129999999"/>
    <n v="132739.5"/>
    <n v="232294.125"/>
    <n v="156045.45000000001"/>
    <n v="273079.53749999998"/>
    <n v="170945.71"/>
    <n v="299154.99249999999"/>
    <n v="184835.51500000001"/>
    <n v="323462.15130000003"/>
  </r>
  <r>
    <x v="7"/>
    <x v="7"/>
    <x v="40"/>
    <s v="MT"/>
    <x v="288"/>
    <x v="1"/>
    <x v="1"/>
    <n v="61632.3675"/>
    <n v="107856.6431"/>
    <n v="81139.636379999996"/>
    <n v="141994.36369999999"/>
    <n v="97555.666500000007"/>
    <n v="170722.41639999999"/>
    <n v="118072.08"/>
    <n v="206626.14"/>
    <n v="140650.27780000001"/>
    <n v="246137.98620000001"/>
    <n v="155027.27340000001"/>
    <n v="271297.72840000002"/>
    <n v="168616.06760000001"/>
    <n v="295078.11829999997"/>
  </r>
  <r>
    <x v="7"/>
    <x v="7"/>
    <x v="40"/>
    <s v="MT"/>
    <x v="288"/>
    <x v="2"/>
    <x v="2"/>
    <n v="53587.925000000003"/>
    <n v="93778.868749999994"/>
    <n v="72559.411399999997"/>
    <n v="126978.97"/>
    <n v="92219.762700000007"/>
    <n v="161384.58470000001"/>
    <n v="120454.0572"/>
    <n v="210794.60010000001"/>
    <n v="149548.63500000001"/>
    <n v="261710.11129999999"/>
    <n v="168325.908"/>
    <n v="294570.33899999998"/>
    <n v="186838.30309999999"/>
    <n v="326967.03039999999"/>
  </r>
  <r>
    <x v="7"/>
    <x v="7"/>
    <x v="40"/>
    <s v="MT"/>
    <x v="288"/>
    <x v="3"/>
    <x v="3"/>
    <n v="59416.894"/>
    <n v="95067.030400000003"/>
    <n v="83183.651599999997"/>
    <n v="133093.8426"/>
    <n v="106950.40919999999"/>
    <n v="171120.65470000001"/>
    <n v="142600.54560000001"/>
    <n v="228160.87299999999"/>
    <n v="178250.682"/>
    <n v="285201.09120000002"/>
    <n v="202017.43960000001"/>
    <n v="323227.90340000001"/>
    <n v="225784.1972"/>
    <n v="361254.71549999999"/>
  </r>
  <r>
    <x v="7"/>
    <x v="7"/>
    <x v="40"/>
    <s v="MT"/>
    <x v="289"/>
    <x v="0"/>
    <x v="0"/>
    <n v="76065.399999999994"/>
    <n v="133114.45000000001"/>
    <n v="98582.26"/>
    <n v="172518.95499999999"/>
    <n v="112045.995"/>
    <n v="196080.49129999999"/>
    <n v="132739.5"/>
    <n v="232294.125"/>
    <n v="156045.45000000001"/>
    <n v="273079.53749999998"/>
    <n v="170945.71"/>
    <n v="299154.99249999999"/>
    <n v="184835.51500000001"/>
    <n v="323462.15130000003"/>
  </r>
  <r>
    <x v="7"/>
    <x v="7"/>
    <x v="40"/>
    <s v="MT"/>
    <x v="289"/>
    <x v="1"/>
    <x v="1"/>
    <n v="61632.3675"/>
    <n v="107856.6431"/>
    <n v="81139.636379999996"/>
    <n v="141994.36369999999"/>
    <n v="97555.666500000007"/>
    <n v="170722.41639999999"/>
    <n v="118072.08"/>
    <n v="206626.14"/>
    <n v="140650.27780000001"/>
    <n v="246137.98620000001"/>
    <n v="155027.27340000001"/>
    <n v="271297.72840000002"/>
    <n v="168616.06760000001"/>
    <n v="295078.11829999997"/>
  </r>
  <r>
    <x v="7"/>
    <x v="7"/>
    <x v="40"/>
    <s v="MT"/>
    <x v="289"/>
    <x v="2"/>
    <x v="2"/>
    <n v="54262.681250000001"/>
    <n v="94959.692190000002"/>
    <n v="73425.441949999993"/>
    <n v="128494.52340000001"/>
    <n v="93299.052599999995"/>
    <n v="163273.34210000001"/>
    <n v="121813.1436"/>
    <n v="213173.0013"/>
    <n v="151214.97380000001"/>
    <n v="264626.20409999997"/>
    <n v="170177.32279999999"/>
    <n v="297810.31479999999"/>
    <n v="188866.34030000001"/>
    <n v="330516.0955"/>
  </r>
  <r>
    <x v="7"/>
    <x v="7"/>
    <x v="40"/>
    <s v="MT"/>
    <x v="289"/>
    <x v="3"/>
    <x v="3"/>
    <n v="60349.803249999997"/>
    <n v="96559.685200000007"/>
    <n v="84489.724549999999"/>
    <n v="135183.55929999999"/>
    <n v="108629.6459"/>
    <n v="173807.43340000001"/>
    <n v="144839.52780000001"/>
    <n v="231743.2445"/>
    <n v="181049.40979999999"/>
    <n v="289679.05560000002"/>
    <n v="205189.33110000001"/>
    <n v="328302.92969999998"/>
    <n v="229329.2524"/>
    <n v="366926.80379999999"/>
  </r>
  <r>
    <x v="7"/>
    <x v="7"/>
    <x v="40"/>
    <s v="MT"/>
    <x v="290"/>
    <x v="0"/>
    <x v="0"/>
    <n v="74425.100000000006"/>
    <n v="130243.925"/>
    <n v="96441.73"/>
    <n v="168773.0275"/>
    <n v="109635.12"/>
    <n v="191861.46"/>
    <n v="129836.76"/>
    <n v="227214.33"/>
    <n v="152619.29999999999"/>
    <n v="267083.77500000002"/>
    <n v="167184.63"/>
    <n v="292573.10249999998"/>
    <n v="180754.22"/>
    <n v="316319.88500000001"/>
  </r>
  <r>
    <x v="7"/>
    <x v="7"/>
    <x v="40"/>
    <s v="MT"/>
    <x v="290"/>
    <x v="1"/>
    <x v="1"/>
    <n v="60395.498500000002"/>
    <n v="105692.12239999999"/>
    <n v="79483.03615"/>
    <n v="139095.31330000001"/>
    <n v="95523.768899999995"/>
    <n v="167166.5956"/>
    <n v="115541.427"/>
    <n v="202197.49729999999"/>
    <n v="137606.53349999999"/>
    <n v="240811.43359999999"/>
    <n v="151653.0526"/>
    <n v="265392.84210000001"/>
    <n v="164922.76449999999"/>
    <n v="288614.83789999998"/>
  </r>
  <r>
    <x v="7"/>
    <x v="7"/>
    <x v="40"/>
    <s v="MT"/>
    <x v="290"/>
    <x v="2"/>
    <x v="2"/>
    <n v="52315.3125"/>
    <n v="91551.796879999994"/>
    <n v="70882.591499999995"/>
    <n v="124044.53509999999"/>
    <n v="90109.422000000006"/>
    <n v="157691.48850000001"/>
    <n v="117746.89200000001"/>
    <n v="206057.06099999999"/>
    <n v="146208.03750000001"/>
    <n v="255864.0656"/>
    <n v="164589.36749999999"/>
    <n v="288031.39309999999"/>
    <n v="182717.09099999999"/>
    <n v="319754.9093"/>
  </r>
  <r>
    <x v="7"/>
    <x v="7"/>
    <x v="40"/>
    <s v="MT"/>
    <x v="290"/>
    <x v="3"/>
    <x v="3"/>
    <n v="57826.052499999998"/>
    <n v="92521.683999999994"/>
    <n v="80956.473499999993"/>
    <n v="129530.3576"/>
    <n v="104086.89449999999"/>
    <n v="166539.0312"/>
    <n v="138782.52600000001"/>
    <n v="222052.0416"/>
    <n v="173478.1575"/>
    <n v="277565.05200000003"/>
    <n v="196608.5785"/>
    <n v="314573.72560000001"/>
    <n v="219738.99950000001"/>
    <n v="351582.39919999999"/>
  </r>
  <r>
    <x v="7"/>
    <x v="7"/>
    <x v="40"/>
    <s v="MT"/>
    <x v="291"/>
    <x v="0"/>
    <x v="0"/>
    <n v="73989.149999999994"/>
    <n v="129481.0125"/>
    <n v="95885.125"/>
    <n v="167798.9688"/>
    <n v="108989.91"/>
    <n v="190732.3425"/>
    <n v="129099.06"/>
    <n v="225923.35500000001"/>
    <n v="151759.95000000001"/>
    <n v="265579.91249999998"/>
    <n v="166247.67499999999"/>
    <n v="290933.4313"/>
    <n v="179749.5"/>
    <n v="314561.625"/>
  </r>
  <r>
    <x v="7"/>
    <x v="7"/>
    <x v="40"/>
    <s v="MT"/>
    <x v="291"/>
    <x v="1"/>
    <x v="1"/>
    <n v="59989.507250000002"/>
    <n v="104981.63770000001"/>
    <n v="78964.71153"/>
    <n v="138188.2452"/>
    <n v="94923.547649999993"/>
    <n v="166116.2084"/>
    <n v="114855.85950000001"/>
    <n v="200997.75409999999"/>
    <n v="136806.56289999999"/>
    <n v="239411.48499999999"/>
    <n v="150782.3849"/>
    <n v="263869.17349999998"/>
    <n v="163989.12349999999"/>
    <n v="286980.96610000002"/>
  </r>
  <r>
    <x v="7"/>
    <x v="7"/>
    <x v="40"/>
    <s v="MT"/>
    <x v="291"/>
    <x v="2"/>
    <x v="2"/>
    <n v="52842.05"/>
    <n v="92473.587499999994"/>
    <n v="71515.186400000006"/>
    <n v="125151.5762"/>
    <n v="90877.187699999995"/>
    <n v="159035.0785"/>
    <n v="118663.9572"/>
    <n v="207661.92509999999"/>
    <n v="147311.01"/>
    <n v="257794.26749999999"/>
    <n v="165789.93299999999"/>
    <n v="290132.38280000002"/>
    <n v="184003.97810000001"/>
    <n v="322006.96169999999"/>
  </r>
  <r>
    <x v="7"/>
    <x v="7"/>
    <x v="40"/>
    <s v="MT"/>
    <x v="291"/>
    <x v="3"/>
    <x v="3"/>
    <n v="58722.968999999997"/>
    <n v="93956.750400000004"/>
    <n v="82212.156600000002"/>
    <n v="131539.45060000001"/>
    <n v="105701.34420000001"/>
    <n v="169122.1507"/>
    <n v="140935.1256"/>
    <n v="225496.201"/>
    <n v="176168.90700000001"/>
    <n v="281870.2512"/>
    <n v="199658.09460000001"/>
    <n v="319452.95140000002"/>
    <n v="223147.28219999999"/>
    <n v="357035.65149999998"/>
  </r>
  <r>
    <x v="7"/>
    <x v="7"/>
    <x v="41"/>
    <s v="ND"/>
    <x v="292"/>
    <x v="0"/>
    <x v="0"/>
    <n v="71286.008000000002"/>
    <n v="124750.514"/>
    <n v="92480.724000000002"/>
    <n v="161841.26699999999"/>
    <n v="104972.22719999999"/>
    <n v="183701.3976"/>
    <n v="124653.6672"/>
    <n v="218143.91759999999"/>
    <n v="146626.82399999999"/>
    <n v="256596.94200000001"/>
    <n v="160676.85999999999"/>
    <n v="281184.505"/>
    <n v="173824.61600000001"/>
    <n v="304193.07799999998"/>
  </r>
  <r>
    <x v="7"/>
    <x v="7"/>
    <x v="41"/>
    <s v="ND"/>
    <x v="292"/>
    <x v="1"/>
    <x v="1"/>
    <n v="57443.423000000003"/>
    <n v="100525.9903"/>
    <n v="75817.490699999995"/>
    <n v="132680.60870000001"/>
    <n v="91430.458199999994"/>
    <n v="160003.30189999999"/>
    <n v="111145.86599999999"/>
    <n v="194505.26550000001"/>
    <n v="132598.52549999999"/>
    <n v="232047.41959999999"/>
    <n v="146284.44579999999"/>
    <n v="255997.78020000001"/>
    <n v="159265.90400000001"/>
    <n v="278715.33199999999"/>
  </r>
  <r>
    <x v="7"/>
    <x v="7"/>
    <x v="41"/>
    <s v="ND"/>
    <x v="292"/>
    <x v="2"/>
    <x v="2"/>
    <n v="51294.237500000003"/>
    <n v="89764.915630000003"/>
    <n v="69137.492899999997"/>
    <n v="120990.61259999999"/>
    <n v="87728.542199999996"/>
    <n v="153524.94889999999"/>
    <n v="114251.4192"/>
    <n v="199939.98360000001"/>
    <n v="141708.17249999999"/>
    <n v="247989.30189999999"/>
    <n v="159340.6005"/>
    <n v="278846.05089999997"/>
    <n v="176685.49160000001"/>
    <n v="309199.6103"/>
  </r>
  <r>
    <x v="7"/>
    <x v="7"/>
    <x v="41"/>
    <s v="ND"/>
    <x v="292"/>
    <x v="3"/>
    <x v="3"/>
    <n v="57777.094749999997"/>
    <n v="92443.351599999995"/>
    <n v="80887.932650000002"/>
    <n v="129420.6922"/>
    <n v="103998.7706"/>
    <n v="166398.03289999999"/>
    <n v="138665.02739999999"/>
    <n v="221864.04380000001"/>
    <n v="173331.2843"/>
    <n v="277330.05479999998"/>
    <n v="196442.12220000001"/>
    <n v="314307.39539999998"/>
    <n v="219552.9601"/>
    <n v="351284.73609999998"/>
  </r>
  <r>
    <x v="7"/>
    <x v="7"/>
    <x v="41"/>
    <s v="ND"/>
    <x v="293"/>
    <x v="0"/>
    <x v="0"/>
    <n v="70414.107999999993"/>
    <n v="123224.689"/>
    <n v="91367.513999999996"/>
    <n v="159893.1495"/>
    <n v="103681.8072"/>
    <n v="181443.16260000001"/>
    <n v="123178.2672"/>
    <n v="215561.9676"/>
    <n v="144908.12400000001"/>
    <n v="253589.217"/>
    <n v="158802.95000000001"/>
    <n v="277905.16249999998"/>
    <n v="171815.17600000001"/>
    <n v="300676.55800000002"/>
  </r>
  <r>
    <x v="7"/>
    <x v="7"/>
    <x v="41"/>
    <s v="ND"/>
    <x v="293"/>
    <x v="1"/>
    <x v="1"/>
    <n v="56631.440499999997"/>
    <n v="99105.020879999996"/>
    <n v="74780.841450000007"/>
    <n v="130866.4725"/>
    <n v="90230.015700000004"/>
    <n v="157902.5275"/>
    <n v="109774.731"/>
    <n v="192105.77929999999"/>
    <n v="130998.5843"/>
    <n v="229247.52239999999"/>
    <n v="144543.1103"/>
    <n v="252950.443"/>
    <n v="157398.622"/>
    <n v="275447.58850000001"/>
  </r>
  <r>
    <x v="7"/>
    <x v="7"/>
    <x v="41"/>
    <s v="ND"/>
    <x v="293"/>
    <x v="2"/>
    <x v="2"/>
    <n v="50548.362500000003"/>
    <n v="88459.634380000003"/>
    <n v="68093.267900000006"/>
    <n v="119163.2188"/>
    <n v="86385.967199999999"/>
    <n v="151175.44260000001"/>
    <n v="112461.3192"/>
    <n v="196807.30859999999"/>
    <n v="139470.54749999999"/>
    <n v="244073.45809999999"/>
    <n v="156804.62549999999"/>
    <n v="274408.09460000001"/>
    <n v="173851.1666"/>
    <n v="304239.5416"/>
  </r>
  <r>
    <x v="7"/>
    <x v="7"/>
    <x v="41"/>
    <s v="ND"/>
    <x v="293"/>
    <x v="3"/>
    <x v="3"/>
    <n v="57083.169750000001"/>
    <n v="91333.071599999996"/>
    <n v="79916.437650000007"/>
    <n v="127866.3002"/>
    <n v="102749.7056"/>
    <n v="164399.5289"/>
    <n v="136999.60740000001"/>
    <n v="219199.37179999999"/>
    <n v="171249.50930000001"/>
    <n v="273999.21480000002"/>
    <n v="194082.77720000001"/>
    <n v="310532.44339999999"/>
    <n v="216916.04509999999"/>
    <n v="347065.67210000003"/>
  </r>
  <r>
    <x v="7"/>
    <x v="7"/>
    <x v="41"/>
    <s v="ND"/>
    <x v="294"/>
    <x v="0"/>
    <x v="0"/>
    <n v="71683.443499999994"/>
    <n v="125446.0261"/>
    <n v="93003.419250000006"/>
    <n v="162755.98370000001"/>
    <n v="105554.8967"/>
    <n v="184721.06909999999"/>
    <n v="125368.13039999999"/>
    <n v="219394.22820000001"/>
    <n v="147473.86799999999"/>
    <n v="258079.269"/>
    <n v="161608.82130000001"/>
    <n v="282815.43719999999"/>
    <n v="174839.88579999999"/>
    <n v="305969.80009999999"/>
  </r>
  <r>
    <x v="7"/>
    <x v="7"/>
    <x v="41"/>
    <s v="ND"/>
    <x v="294"/>
    <x v="1"/>
    <x v="1"/>
    <n v="57720.382250000002"/>
    <n v="101010.6689"/>
    <n v="76196.915900000007"/>
    <n v="133344.60279999999"/>
    <n v="91907.683650000006"/>
    <n v="160838.44639999999"/>
    <n v="111760.89449999999"/>
    <n v="195581.56539999999"/>
    <n v="133346.45009999999"/>
    <n v="233356.28760000001"/>
    <n v="147118.96350000001"/>
    <n v="257458.18609999999"/>
    <n v="160185.79139999999"/>
    <n v="280325.1349"/>
  </r>
  <r>
    <x v="7"/>
    <x v="7"/>
    <x v="41"/>
    <s v="ND"/>
    <x v="294"/>
    <x v="2"/>
    <x v="2"/>
    <n v="51294.237500000003"/>
    <n v="89764.915630000003"/>
    <n v="69137.492899999997"/>
    <n v="120990.61259999999"/>
    <n v="87728.542199999996"/>
    <n v="153524.94889999999"/>
    <n v="114251.4192"/>
    <n v="199939.98360000001"/>
    <n v="141708.17249999999"/>
    <n v="247989.30189999999"/>
    <n v="159340.6005"/>
    <n v="278846.05089999997"/>
    <n v="176685.49160000001"/>
    <n v="309199.6103"/>
  </r>
  <r>
    <x v="7"/>
    <x v="7"/>
    <x v="41"/>
    <s v="ND"/>
    <x v="294"/>
    <x v="3"/>
    <x v="3"/>
    <n v="57777.094749999997"/>
    <n v="92443.351599999995"/>
    <n v="80887.932650000002"/>
    <n v="129420.6922"/>
    <n v="103998.7706"/>
    <n v="166398.03289999999"/>
    <n v="138665.02739999999"/>
    <n v="221864.04380000001"/>
    <n v="173331.2843"/>
    <n v="277330.05479999998"/>
    <n v="196442.12220000001"/>
    <n v="314307.39539999998"/>
    <n v="219552.9601"/>
    <n v="351284.73609999998"/>
  </r>
  <r>
    <x v="7"/>
    <x v="7"/>
    <x v="42"/>
    <s v="SD"/>
    <x v="295"/>
    <x v="0"/>
    <x v="0"/>
    <n v="69657.751499999998"/>
    <n v="121901.06510000001"/>
    <n v="90356.033249999993"/>
    <n v="158123.0582"/>
    <n v="102579.0089"/>
    <n v="179513.26550000001"/>
    <n v="121772.5776"/>
    <n v="213102.01079999999"/>
    <n v="143226.342"/>
    <n v="250646.09849999999"/>
    <n v="156944.02129999999"/>
    <n v="274652.03720000002"/>
    <n v="169774.08679999999"/>
    <n v="297104.65179999999"/>
  </r>
  <r>
    <x v="7"/>
    <x v="7"/>
    <x v="42"/>
    <s v="SD"/>
    <x v="295"/>
    <x v="1"/>
    <x v="1"/>
    <n v="56206.553999999996"/>
    <n v="98361.469500000007"/>
    <n v="74160.890480000002"/>
    <n v="129781.5583"/>
    <n v="89398.560599999997"/>
    <n v="156447.4811"/>
    <n v="108615.213"/>
    <n v="190076.62280000001"/>
    <n v="129554.7812"/>
    <n v="226720.8671"/>
    <n v="142910.22500000001"/>
    <n v="250092.89379999999"/>
    <n v="155572.60089999999"/>
    <n v="272252.0515"/>
  </r>
  <r>
    <x v="7"/>
    <x v="7"/>
    <x v="42"/>
    <s v="SD"/>
    <x v="295"/>
    <x v="2"/>
    <x v="2"/>
    <n v="49330.637499999997"/>
    <n v="86328.61563"/>
    <n v="66573.810100000002"/>
    <n v="116504.16770000001"/>
    <n v="84512.949299999993"/>
    <n v="147897.66130000001"/>
    <n v="110152.4748"/>
    <n v="192766.8309"/>
    <n v="136661.1525"/>
    <n v="239157.01689999999"/>
    <n v="153708.10949999999"/>
    <n v="268989.19160000002"/>
    <n v="170487.45790000001"/>
    <n v="298353.05129999999"/>
  </r>
  <r>
    <x v="7"/>
    <x v="7"/>
    <x v="42"/>
    <s v="SD"/>
    <x v="295"/>
    <x v="3"/>
    <x v="3"/>
    <n v="55253.343999999997"/>
    <n v="88405.350399999996"/>
    <n v="77354.681599999996"/>
    <n v="123767.4906"/>
    <n v="99456.019199999995"/>
    <n v="159129.63070000001"/>
    <n v="132608.02559999999"/>
    <n v="212172.84099999999"/>
    <n v="165760.03200000001"/>
    <n v="265216.05119999999"/>
    <n v="187861.36960000001"/>
    <n v="300578.19140000001"/>
    <n v="209962.7072"/>
    <n v="335940.33149999997"/>
  </r>
  <r>
    <x v="7"/>
    <x v="7"/>
    <x v="42"/>
    <s v="SD"/>
    <x v="296"/>
    <x v="0"/>
    <x v="0"/>
    <n v="69696.266000000003"/>
    <n v="121968.46550000001"/>
    <n v="90389.942999999999"/>
    <n v="158182.40030000001"/>
    <n v="102641.5494"/>
    <n v="179622.7115"/>
    <n v="121795.8144"/>
    <n v="213142.6752"/>
    <n v="143238.64799999999"/>
    <n v="250667.63399999999"/>
    <n v="156949.01500000001"/>
    <n v="274660.77630000003"/>
    <n v="169763.53700000001"/>
    <n v="297086.18979999999"/>
  </r>
  <r>
    <x v="7"/>
    <x v="7"/>
    <x v="42"/>
    <s v="SD"/>
    <x v="296"/>
    <x v="1"/>
    <x v="1"/>
    <n v="56335.586000000003"/>
    <n v="98587.275500000003"/>
    <n v="74299.789900000003"/>
    <n v="130024.6323"/>
    <n v="89521.556400000001"/>
    <n v="156662.7237"/>
    <n v="108685.75199999999"/>
    <n v="190200.06599999999"/>
    <n v="129606.8273"/>
    <n v="226811.94769999999"/>
    <n v="142946.3751"/>
    <n v="250156.15640000001"/>
    <n v="155586.35449999999"/>
    <n v="272276.12040000001"/>
  </r>
  <r>
    <x v="7"/>
    <x v="7"/>
    <x v="42"/>
    <s v="SD"/>
    <x v="296"/>
    <x v="2"/>
    <x v="2"/>
    <n v="49476.337500000001"/>
    <n v="86583.590630000006"/>
    <n v="66804.269700000004"/>
    <n v="116907.47199999999"/>
    <n v="84820.764599999995"/>
    <n v="148436.33809999999"/>
    <n v="110589.8256"/>
    <n v="193532.1948"/>
    <n v="137218.79250000001"/>
    <n v="240132.88690000001"/>
    <n v="154352.59650000001"/>
    <n v="270117.04389999999"/>
    <n v="171221.63879999999"/>
    <n v="299637.86790000001"/>
  </r>
  <r>
    <x v="7"/>
    <x v="7"/>
    <x v="42"/>
    <s v="SD"/>
    <x v="296"/>
    <x v="3"/>
    <x v="3"/>
    <n v="55289.336750000002"/>
    <n v="88462.938800000004"/>
    <n v="77405.071450000003"/>
    <n v="123848.1143"/>
    <n v="99520.806150000004"/>
    <n v="159233.2898"/>
    <n v="132694.40820000001"/>
    <n v="212311.05309999999"/>
    <n v="165868.01029999999"/>
    <n v="265388.81640000001"/>
    <n v="187983.745"/>
    <n v="300773.99190000002"/>
    <n v="210099.4797"/>
    <n v="336159.16739999998"/>
  </r>
  <r>
    <x v="7"/>
    <x v="7"/>
    <x v="42"/>
    <s v="SD"/>
    <x v="297"/>
    <x v="0"/>
    <x v="0"/>
    <n v="71721.957999999999"/>
    <n v="125513.4265"/>
    <n v="93037.328999999998"/>
    <n v="162815.32579999999"/>
    <n v="105617.4372"/>
    <n v="184830.51509999999"/>
    <n v="125391.36719999999"/>
    <n v="219434.89259999999"/>
    <n v="147486.174"/>
    <n v="258100.8045"/>
    <n v="161613.815"/>
    <n v="282824.17629999999"/>
    <n v="174829.33600000001"/>
    <n v="305951.33799999999"/>
  </r>
  <r>
    <x v="7"/>
    <x v="7"/>
    <x v="42"/>
    <s v="SD"/>
    <x v="297"/>
    <x v="1"/>
    <x v="1"/>
    <n v="57849.414250000002"/>
    <n v="101236.4749"/>
    <n v="76335.815329999998"/>
    <n v="133587.67679999999"/>
    <n v="92030.679449999996"/>
    <n v="161053.68900000001"/>
    <n v="111831.4335"/>
    <n v="195705.0086"/>
    <n v="133398.49609999999"/>
    <n v="233447.3682"/>
    <n v="147155.11360000001"/>
    <n v="257521.44870000001"/>
    <n v="160199.54500000001"/>
    <n v="280349.20380000002"/>
  </r>
  <r>
    <x v="7"/>
    <x v="7"/>
    <x v="42"/>
    <s v="SD"/>
    <x v="297"/>
    <x v="2"/>
    <x v="2"/>
    <n v="50303.75"/>
    <n v="88031.5625"/>
    <n v="67909.687999999995"/>
    <n v="118841.954"/>
    <n v="86218.996499999994"/>
    <n v="150883.2439"/>
    <n v="112400.274"/>
    <n v="196700.47949999999"/>
    <n v="139459.95000000001"/>
    <n v="244054.91250000001"/>
    <n v="156867.58499999999"/>
    <n v="274518.27380000002"/>
    <n v="174004.76449999999"/>
    <n v="304508.33789999998"/>
  </r>
  <r>
    <x v="7"/>
    <x v="7"/>
    <x v="42"/>
    <s v="SD"/>
    <x v="297"/>
    <x v="3"/>
    <x v="3"/>
    <n v="56258.238749999997"/>
    <n v="90013.182000000001"/>
    <n v="78761.534249999997"/>
    <n v="126018.45480000001"/>
    <n v="101264.82980000001"/>
    <n v="162023.72760000001"/>
    <n v="135019.77299999999"/>
    <n v="216031.63680000001"/>
    <n v="168774.7163"/>
    <n v="270039.54599999997"/>
    <n v="191278.01180000001"/>
    <n v="306044.81880000001"/>
    <n v="213781.30729999999"/>
    <n v="342050.09159999999"/>
  </r>
  <r>
    <x v="7"/>
    <x v="7"/>
    <x v="43"/>
    <s v="UT"/>
    <x v="298"/>
    <x v="0"/>
    <x v="0"/>
    <n v="66979.45"/>
    <n v="117214.03750000001"/>
    <n v="86950.815000000002"/>
    <n v="152163.92629999999"/>
    <n v="98609.895000000004"/>
    <n v="172567.31630000001"/>
    <n v="117279.84"/>
    <n v="205239.72"/>
    <n v="138006.6"/>
    <n v="241511.55"/>
    <n v="151260.815"/>
    <n v="264706.42629999999"/>
    <n v="163694.785"/>
    <n v="286465.8738"/>
  </r>
  <r>
    <x v="7"/>
    <x v="7"/>
    <x v="43"/>
    <s v="UT"/>
    <x v="298"/>
    <x v="1"/>
    <x v="1"/>
    <n v="53364.615250000003"/>
    <n v="93388.076690000002"/>
    <n v="70532.618100000007"/>
    <n v="123432.0817"/>
    <n v="85197.011849999995"/>
    <n v="149094.77069999999"/>
    <n v="103816.2405"/>
    <n v="181678.4209"/>
    <n v="123954.9868"/>
    <n v="216921.22690000001"/>
    <n v="136815.5508"/>
    <n v="239427.2139"/>
    <n v="149037.1139"/>
    <n v="260814.94930000001"/>
  </r>
  <r>
    <x v="7"/>
    <x v="7"/>
    <x v="43"/>
    <s v="UT"/>
    <x v="298"/>
    <x v="2"/>
    <x v="2"/>
    <n v="46052.275000000001"/>
    <n v="80591.481249999997"/>
    <n v="62061.9202"/>
    <n v="108608.36040000001"/>
    <n v="78745.7736"/>
    <n v="137805.10380000001"/>
    <n v="102542.0496"/>
    <n v="179448.58679999999"/>
    <n v="127180.30499999999"/>
    <n v="222565.5338"/>
    <n v="142999.86900000001"/>
    <n v="250249.7708"/>
    <n v="158560.19080000001"/>
    <n v="277480.33390000003"/>
  </r>
  <r>
    <x v="7"/>
    <x v="7"/>
    <x v="43"/>
    <s v="UT"/>
    <x v="298"/>
    <x v="3"/>
    <x v="3"/>
    <n v="52202.667000000001"/>
    <n v="83524.267200000002"/>
    <n v="73083.733800000002"/>
    <n v="116933.97410000001"/>
    <n v="93964.800600000002"/>
    <n v="150343.68100000001"/>
    <n v="125286.4008"/>
    <n v="200458.24129999999"/>
    <n v="156608.00099999999"/>
    <n v="250572.80160000001"/>
    <n v="177489.06779999999"/>
    <n v="283982.5085"/>
    <n v="198370.13459999999"/>
    <n v="317392.21539999999"/>
  </r>
  <r>
    <x v="7"/>
    <x v="7"/>
    <x v="43"/>
    <s v="UT"/>
    <x v="299"/>
    <x v="0"/>
    <x v="0"/>
    <n v="72577.8"/>
    <n v="127011.15"/>
    <n v="94129.42"/>
    <n v="164726.48499999999"/>
    <n v="106884.315"/>
    <n v="187047.55129999999"/>
    <n v="126837.9"/>
    <n v="221966.32500000001"/>
    <n v="149170.65"/>
    <n v="261048.63750000001"/>
    <n v="163450.07"/>
    <n v="286037.6225"/>
    <n v="176797.755"/>
    <n v="309396.07130000001"/>
  </r>
  <r>
    <x v="7"/>
    <x v="7"/>
    <x v="43"/>
    <s v="UT"/>
    <x v="299"/>
    <x v="1"/>
    <x v="1"/>
    <n v="58384.4375"/>
    <n v="102172.7656"/>
    <n v="76993.039380000002"/>
    <n v="134737.81890000001"/>
    <n v="92753.896500000003"/>
    <n v="162319.31890000001"/>
    <n v="112587.54"/>
    <n v="197028.19500000001"/>
    <n v="134250.5128"/>
    <n v="234938.39739999999"/>
    <n v="148061.9314"/>
    <n v="259108.3799"/>
    <n v="161146.93960000001"/>
    <n v="282007.14429999999"/>
  </r>
  <r>
    <x v="7"/>
    <x v="7"/>
    <x v="43"/>
    <s v="UT"/>
    <x v="299"/>
    <x v="2"/>
    <x v="2"/>
    <n v="50829.34375"/>
    <n v="88951.351559999996"/>
    <n v="68671.188250000007"/>
    <n v="120174.5794"/>
    <n v="87209.225999999995"/>
    <n v="152616.14550000001"/>
    <n v="113746.686"/>
    <n v="199056.70050000001"/>
    <n v="141153.58129999999"/>
    <n v="247018.7672"/>
    <n v="158799.14629999999"/>
    <n v="277898.50589999999"/>
    <n v="176177.01550000001"/>
    <n v="308309.77710000001"/>
  </r>
  <r>
    <x v="7"/>
    <x v="7"/>
    <x v="43"/>
    <s v="UT"/>
    <x v="299"/>
    <x v="3"/>
    <x v="3"/>
    <n v="56952.16375"/>
    <n v="91123.462"/>
    <n v="79733.029250000007"/>
    <n v="127572.8468"/>
    <n v="102513.89479999999"/>
    <n v="164022.2316"/>
    <n v="136685.193"/>
    <n v="218696.3088"/>
    <n v="170856.49129999999"/>
    <n v="273370.386"/>
    <n v="193637.35680000001"/>
    <n v="309819.7708"/>
    <n v="216418.22229999999"/>
    <n v="346269.1556"/>
  </r>
  <r>
    <x v="7"/>
    <x v="7"/>
    <x v="43"/>
    <s v="UT"/>
    <x v="300"/>
    <x v="0"/>
    <x v="0"/>
    <n v="72979.25"/>
    <n v="127713.6875"/>
    <n v="94657.395000000004"/>
    <n v="165650.44130000001"/>
    <n v="107472.87"/>
    <n v="188077.52249999999"/>
    <n v="127559.58"/>
    <n v="223229.26500000001"/>
    <n v="150026.25"/>
    <n v="262545.9375"/>
    <n v="164391.44500000001"/>
    <n v="287685.02879999997"/>
    <n v="177823.28"/>
    <n v="311190.74"/>
  </r>
  <r>
    <x v="7"/>
    <x v="7"/>
    <x v="43"/>
    <s v="UT"/>
    <x v="300"/>
    <x v="1"/>
    <x v="1"/>
    <n v="58661.39675"/>
    <n v="102657.4443"/>
    <n v="77372.46458"/>
    <n v="135401.81299999999"/>
    <n v="93231.121950000001"/>
    <n v="163154.46340000001"/>
    <n v="113202.56849999999"/>
    <n v="198104.49489999999"/>
    <n v="134998.4374"/>
    <n v="236247.2654"/>
    <n v="148896.4491"/>
    <n v="260568.78580000001"/>
    <n v="162066.82699999999"/>
    <n v="283616.9473"/>
  </r>
  <r>
    <x v="7"/>
    <x v="7"/>
    <x v="43"/>
    <s v="UT"/>
    <x v="300"/>
    <x v="2"/>
    <x v="2"/>
    <n v="50829.34375"/>
    <n v="88951.351559999996"/>
    <n v="68671.188250000007"/>
    <n v="120174.5794"/>
    <n v="87209.225999999995"/>
    <n v="152616.14550000001"/>
    <n v="113746.686"/>
    <n v="199056.70050000001"/>
    <n v="141153.58129999999"/>
    <n v="247018.7672"/>
    <n v="158799.14629999999"/>
    <n v="277898.50589999999"/>
    <n v="176177.01550000001"/>
    <n v="308309.77710000001"/>
  </r>
  <r>
    <x v="7"/>
    <x v="7"/>
    <x v="43"/>
    <s v="UT"/>
    <x v="300"/>
    <x v="3"/>
    <x v="3"/>
    <n v="56952.16375"/>
    <n v="91123.462"/>
    <n v="79733.029250000007"/>
    <n v="127572.8468"/>
    <n v="102513.89479999999"/>
    <n v="164022.2316"/>
    <n v="136685.193"/>
    <n v="218696.3088"/>
    <n v="170856.49129999999"/>
    <n v="273370.386"/>
    <n v="193637.35680000001"/>
    <n v="309819.7708"/>
    <n v="216418.22229999999"/>
    <n v="346269.1556"/>
  </r>
  <r>
    <x v="7"/>
    <x v="7"/>
    <x v="44"/>
    <s v="WY"/>
    <x v="301"/>
    <x v="0"/>
    <x v="0"/>
    <n v="70834"/>
    <n v="123959.5"/>
    <n v="91903"/>
    <n v="160830.25"/>
    <n v="104303.47500000001"/>
    <n v="182531.08129999999"/>
    <n v="123887.1"/>
    <n v="216802.42499999999"/>
    <n v="145733.25"/>
    <n v="255033.1875"/>
    <n v="159702.25"/>
    <n v="279478.9375"/>
    <n v="172778.875"/>
    <n v="302363.03129999997"/>
  </r>
  <r>
    <x v="7"/>
    <x v="7"/>
    <x v="44"/>
    <s v="WY"/>
    <x v="301"/>
    <x v="1"/>
    <x v="1"/>
    <n v="56760.472500000003"/>
    <n v="99330.826879999993"/>
    <n v="74919.740879999998"/>
    <n v="131109.5465"/>
    <n v="90353.011499999993"/>
    <n v="158117.77009999999"/>
    <n v="109845.27"/>
    <n v="192229.2225"/>
    <n v="131050.6303"/>
    <n v="229338.603"/>
    <n v="144579.2604"/>
    <n v="253013.70569999999"/>
    <n v="157412.3756"/>
    <n v="275471.65730000002"/>
  </r>
  <r>
    <x v="7"/>
    <x v="7"/>
    <x v="44"/>
    <s v="WY"/>
    <x v="301"/>
    <x v="2"/>
    <x v="2"/>
    <n v="49337.59375"/>
    <n v="86340.789059999996"/>
    <n v="66582.738249999995"/>
    <n v="116519.7919"/>
    <n v="84524.076000000001"/>
    <n v="147917.133"/>
    <n v="110166.486"/>
    <n v="192791.3505"/>
    <n v="136678.33129999999"/>
    <n v="239187.0797"/>
    <n v="153727.19630000001"/>
    <n v="269022.59340000001"/>
    <n v="170508.36550000001"/>
    <n v="298389.63959999999"/>
  </r>
  <r>
    <x v="7"/>
    <x v="7"/>
    <x v="44"/>
    <s v="WY"/>
    <x v="301"/>
    <x v="3"/>
    <x v="3"/>
    <n v="55564.313750000001"/>
    <n v="88902.902000000002"/>
    <n v="77790.039250000002"/>
    <n v="124464.0628"/>
    <n v="100015.7648"/>
    <n v="160025.2236"/>
    <n v="133354.353"/>
    <n v="213366.96479999999"/>
    <n v="166692.94130000001"/>
    <n v="266708.70600000001"/>
    <n v="188918.66680000001"/>
    <n v="302269.86680000002"/>
    <n v="211144.39230000001"/>
    <n v="337831.02759999997"/>
  </r>
  <r>
    <x v="7"/>
    <x v="7"/>
    <x v="44"/>
    <s v="WY"/>
    <x v="302"/>
    <x v="0"/>
    <x v="0"/>
    <n v="71407.95"/>
    <n v="124963.91250000001"/>
    <n v="92574.125"/>
    <n v="162004.7188"/>
    <n v="105175.30499999999"/>
    <n v="184056.7838"/>
    <n v="124688.88"/>
    <n v="218205.54"/>
    <n v="146607.6"/>
    <n v="256563.3"/>
    <n v="160621.52499999999"/>
    <n v="281087.66879999998"/>
    <n v="173700.375"/>
    <n v="303975.65629999997"/>
  </r>
  <r>
    <x v="7"/>
    <x v="7"/>
    <x v="44"/>
    <s v="WY"/>
    <x v="302"/>
    <x v="1"/>
    <x v="1"/>
    <n v="57682.59175"/>
    <n v="100944.5356"/>
    <n v="75993.663199999995"/>
    <n v="132988.9106"/>
    <n v="91445.215949999998"/>
    <n v="160029.12789999999"/>
    <n v="110812.9935"/>
    <n v="193922.73860000001"/>
    <n v="132058.78520000001"/>
    <n v="231102.87409999999"/>
    <n v="145594.52840000001"/>
    <n v="254790.4247"/>
    <n v="158401.03109999999"/>
    <n v="277201.80450000003"/>
  </r>
  <r>
    <x v="7"/>
    <x v="7"/>
    <x v="44"/>
    <s v="WY"/>
    <x v="302"/>
    <x v="2"/>
    <x v="2"/>
    <n v="50302.606249999997"/>
    <n v="88029.560939999996"/>
    <n v="68038.593349999996"/>
    <n v="119067.5384"/>
    <n v="86441.460300000006"/>
    <n v="151272.55549999999"/>
    <n v="112829.6208"/>
    <n v="197451.8364"/>
    <n v="140050.60879999999"/>
    <n v="245088.56529999999"/>
    <n v="157598.5808"/>
    <n v="275797.51630000002"/>
    <n v="174890.12839999999"/>
    <n v="306057.72470000002"/>
  </r>
  <r>
    <x v="7"/>
    <x v="7"/>
    <x v="44"/>
    <s v="WY"/>
    <x v="302"/>
    <x v="3"/>
    <x v="3"/>
    <n v="56055.24725"/>
    <n v="89688.395600000003"/>
    <n v="78477.346149999998"/>
    <n v="125563.75380000001"/>
    <n v="100899.4451"/>
    <n v="161439.1121"/>
    <n v="134532.59340000001"/>
    <n v="215252.14939999999"/>
    <n v="168165.74179999999"/>
    <n v="269065.18680000002"/>
    <n v="190587.8407"/>
    <n v="304940.54499999998"/>
    <n v="213009.93960000001"/>
    <n v="340815.90330000001"/>
  </r>
  <r>
    <x v="7"/>
    <x v="7"/>
    <x v="44"/>
    <s v="WY"/>
    <x v="303"/>
    <x v="0"/>
    <x v="0"/>
    <n v="67553.399999999994"/>
    <n v="118218.45"/>
    <n v="87621.94"/>
    <n v="153338.39499999999"/>
    <n v="99481.725000000006"/>
    <n v="174093.01879999999"/>
    <n v="118081.62"/>
    <n v="206642.83499999999"/>
    <n v="138880.95000000001"/>
    <n v="243041.66250000001"/>
    <n v="152180.09"/>
    <n v="266315.15749999997"/>
    <n v="164616.285"/>
    <n v="288078.4988"/>
  </r>
  <r>
    <x v="7"/>
    <x v="7"/>
    <x v="44"/>
    <s v="WY"/>
    <x v="303"/>
    <x v="1"/>
    <x v="1"/>
    <n v="54286.734499999999"/>
    <n v="95001.785380000001"/>
    <n v="71606.540429999994"/>
    <n v="125311.4457"/>
    <n v="86289.2163"/>
    <n v="151006.12849999999"/>
    <n v="104783.96400000001"/>
    <n v="183371.93700000001"/>
    <n v="124963.14169999999"/>
    <n v="218685.49799999999"/>
    <n v="137830.81880000001"/>
    <n v="241203.93290000001"/>
    <n v="150025.76939999999"/>
    <n v="262545.09639999998"/>
  </r>
  <r>
    <x v="7"/>
    <x v="7"/>
    <x v="44"/>
    <s v="WY"/>
    <x v="303"/>
    <x v="2"/>
    <x v="2"/>
    <n v="47916.962500000001"/>
    <n v="83854.684380000006"/>
    <n v="64672.4827"/>
    <n v="113176.8447"/>
    <n v="82102.2111"/>
    <n v="143678.8694"/>
    <n v="107017.2996"/>
    <n v="187280.27429999999"/>
    <n v="132774.36749999999"/>
    <n v="232355.14309999999"/>
    <n v="149339.80650000001"/>
    <n v="261344.66140000001"/>
    <n v="165646.00330000001"/>
    <n v="289880.50579999998"/>
  </r>
  <r>
    <x v="7"/>
    <x v="7"/>
    <x v="44"/>
    <s v="WY"/>
    <x v="303"/>
    <x v="3"/>
    <x v="3"/>
    <n v="53937.479500000001"/>
    <n v="86299.967199999999"/>
    <n v="75512.471300000005"/>
    <n v="120819.9541"/>
    <n v="97087.463099999994"/>
    <n v="155339.94099999999"/>
    <n v="129449.95080000001"/>
    <n v="207119.92129999999"/>
    <n v="161812.43849999999"/>
    <n v="258899.90160000001"/>
    <n v="183387.43030000001"/>
    <n v="293419.8885"/>
    <n v="204962.4221"/>
    <n v="327939.87540000002"/>
  </r>
  <r>
    <x v="8"/>
    <x v="8"/>
    <x v="45"/>
    <s v="AZ"/>
    <x v="304"/>
    <x v="0"/>
    <x v="0"/>
    <n v="75228"/>
    <n v="131649"/>
    <n v="97497.68"/>
    <n v="170620.94"/>
    <n v="110812.23"/>
    <n v="193921.4025"/>
    <n v="131280.12"/>
    <n v="229740.21"/>
    <n v="154330.5"/>
    <n v="270078.375"/>
    <n v="169067.38"/>
    <n v="295867.91499999998"/>
    <n v="182805.27"/>
    <n v="319909.22249999997"/>
  </r>
  <r>
    <x v="8"/>
    <x v="8"/>
    <x v="45"/>
    <s v="AZ"/>
    <x v="304"/>
    <x v="1"/>
    <x v="1"/>
    <n v="60949.417000000001"/>
    <n v="106661.4798"/>
    <n v="80241.886549999996"/>
    <n v="140423.3015"/>
    <n v="96478.219800000006"/>
    <n v="168836.8847"/>
    <n v="116771.484"/>
    <n v="204350.09700000001"/>
    <n v="139102.38260000001"/>
    <n v="243429.16959999999"/>
    <n v="153322.08799999999"/>
    <n v="268313.65389999998"/>
    <n v="166762.5393"/>
    <n v="291834.4437"/>
  </r>
  <r>
    <x v="8"/>
    <x v="8"/>
    <x v="45"/>
    <s v="AZ"/>
    <x v="304"/>
    <x v="2"/>
    <x v="2"/>
    <n v="52090.393750000003"/>
    <n v="91158.189060000004"/>
    <n v="70593.914650000006"/>
    <n v="123539.35060000001"/>
    <n v="89749.6587"/>
    <n v="157061.90270000001"/>
    <n v="117293.86320000001"/>
    <n v="205264.26060000001"/>
    <n v="145652.5913"/>
    <n v="254892.03469999999"/>
    <n v="163972.22930000001"/>
    <n v="286951.40120000002"/>
    <n v="182041.07860000001"/>
    <n v="318571.88760000002"/>
  </r>
  <r>
    <x v="8"/>
    <x v="8"/>
    <x v="45"/>
    <s v="AZ"/>
    <x v="304"/>
    <x v="3"/>
    <x v="3"/>
    <n v="57515.082750000001"/>
    <n v="92024.132400000002"/>
    <n v="80521.115850000002"/>
    <n v="128833.78539999999"/>
    <n v="103527.149"/>
    <n v="165643.43830000001"/>
    <n v="138036.1986"/>
    <n v="220857.9178"/>
    <n v="172545.24830000001"/>
    <n v="276072.39720000001"/>
    <n v="195551.28140000001"/>
    <n v="312882.0502"/>
    <n v="218557.31450000001"/>
    <n v="349691.70309999998"/>
  </r>
  <r>
    <x v="8"/>
    <x v="8"/>
    <x v="45"/>
    <s v="AZ"/>
    <x v="305"/>
    <x v="0"/>
    <x v="0"/>
    <n v="75961.899999999994"/>
    <n v="132933.32500000001"/>
    <n v="98496.37"/>
    <n v="172368.64749999999"/>
    <n v="111876.03"/>
    <n v="195783.05249999999"/>
    <n v="132691.44"/>
    <n v="232210.02"/>
    <n v="156034.20000000001"/>
    <n v="273059.84999999998"/>
    <n v="170958.97"/>
    <n v="299178.19750000001"/>
    <n v="184897.93"/>
    <n v="323571.3775"/>
  </r>
  <r>
    <x v="8"/>
    <x v="8"/>
    <x v="45"/>
    <s v="AZ"/>
    <x v="305"/>
    <x v="1"/>
    <x v="1"/>
    <n v="61245.271500000003"/>
    <n v="107179.2251"/>
    <n v="80722.938099999999"/>
    <n v="141265.14170000001"/>
    <n v="97186.679099999994"/>
    <n v="170076.68840000001"/>
    <n v="117860.463"/>
    <n v="206255.81030000001"/>
    <n v="140494.13959999999"/>
    <n v="245864.74429999999"/>
    <n v="154918.82320000001"/>
    <n v="271107.94050000003"/>
    <n v="168574.80679999999"/>
    <n v="295005.9118"/>
  </r>
  <r>
    <x v="8"/>
    <x v="8"/>
    <x v="45"/>
    <s v="AZ"/>
    <x v="305"/>
    <x v="2"/>
    <x v="2"/>
    <n v="54268.462500000001"/>
    <n v="94969.809380000006"/>
    <n v="73302.488700000002"/>
    <n v="128279.35520000001"/>
    <n v="93084.006599999993"/>
    <n v="162897.0116"/>
    <n v="121393.1376"/>
    <n v="212437.9908"/>
    <n v="150635.76749999999"/>
    <n v="263612.5931"/>
    <n v="169459.0515"/>
    <n v="296553.34009999997"/>
    <n v="187994.9148"/>
    <n v="328991.10090000002"/>
  </r>
  <r>
    <x v="8"/>
    <x v="8"/>
    <x v="45"/>
    <s v="AZ"/>
    <x v="305"/>
    <x v="3"/>
    <x v="3"/>
    <n v="60863.764499999997"/>
    <n v="97382.023199999996"/>
    <n v="85209.270300000004"/>
    <n v="136334.83249999999"/>
    <n v="109554.7761"/>
    <n v="175287.64180000001"/>
    <n v="146073.03479999999"/>
    <n v="233716.85569999999"/>
    <n v="182591.2935"/>
    <n v="292146.06959999999"/>
    <n v="206936.79930000001"/>
    <n v="331098.87890000001"/>
    <n v="231282.3051"/>
    <n v="370051.68819999998"/>
  </r>
  <r>
    <x v="8"/>
    <x v="8"/>
    <x v="45"/>
    <s v="AZ"/>
    <x v="306"/>
    <x v="0"/>
    <x v="0"/>
    <n v="74252.600000000006"/>
    <n v="129942.05"/>
    <n v="96298.58"/>
    <n v="168522.51500000001"/>
    <n v="109351.845"/>
    <n v="191365.72880000001"/>
    <n v="129756.66"/>
    <n v="227074.155"/>
    <n v="152600.54999999999"/>
    <n v="267050.96250000002"/>
    <n v="167206.73000000001"/>
    <n v="292611.77750000003"/>
    <n v="180858.245"/>
    <n v="316501.92879999999"/>
  </r>
  <r>
    <x v="8"/>
    <x v="8"/>
    <x v="45"/>
    <s v="AZ"/>
    <x v="306"/>
    <x v="1"/>
    <x v="1"/>
    <n v="59750.338499999998"/>
    <n v="104563.09239999999"/>
    <n v="78788.53903"/>
    <n v="137879.94330000001"/>
    <n v="94908.789900000003"/>
    <n v="166090.3823"/>
    <n v="115188.732"/>
    <n v="201580.28099999999"/>
    <n v="137346.30319999999"/>
    <n v="240356.0306"/>
    <n v="151472.30220000001"/>
    <n v="265076.52889999998"/>
    <n v="164853.9964"/>
    <n v="288494.49369999999"/>
  </r>
  <r>
    <x v="8"/>
    <x v="8"/>
    <x v="45"/>
    <s v="AZ"/>
    <x v="306"/>
    <x v="2"/>
    <x v="2"/>
    <n v="51125.381249999999"/>
    <n v="89469.417189999993"/>
    <n v="69138.059550000005"/>
    <n v="120991.6042"/>
    <n v="87832.274399999995"/>
    <n v="153706.48019999999"/>
    <n v="114630.72840000001"/>
    <n v="200603.77470000001"/>
    <n v="142280.3138"/>
    <n v="248990.5491"/>
    <n v="160100.84479999999"/>
    <n v="280176.47830000002"/>
    <n v="177659.31570000001"/>
    <n v="310903.80249999999"/>
  </r>
  <r>
    <x v="8"/>
    <x v="8"/>
    <x v="45"/>
    <s v="AZ"/>
    <x v="306"/>
    <x v="3"/>
    <x v="3"/>
    <n v="57024.149250000002"/>
    <n v="91238.638800000001"/>
    <n v="79833.808950000006"/>
    <n v="127734.0943"/>
    <n v="102643.4687"/>
    <n v="164229.54980000001"/>
    <n v="136857.95819999999"/>
    <n v="218972.73310000001"/>
    <n v="171072.44779999999"/>
    <n v="273715.91639999999"/>
    <n v="193882.10750000001"/>
    <n v="310211.37190000003"/>
    <n v="216691.7672"/>
    <n v="346706.82740000001"/>
  </r>
  <r>
    <x v="8"/>
    <x v="8"/>
    <x v="45"/>
    <s v="AZ"/>
    <x v="307"/>
    <x v="0"/>
    <x v="0"/>
    <n v="75629.45"/>
    <n v="132351.53750000001"/>
    <n v="98025.654999999999"/>
    <n v="171544.89629999999"/>
    <n v="111400.785"/>
    <n v="194951.3738"/>
    <n v="132001.79999999999"/>
    <n v="231003.15"/>
    <n v="155186.1"/>
    <n v="271575.67499999999"/>
    <n v="170008.755"/>
    <n v="297515.32130000001"/>
    <n v="183830.79500000001"/>
    <n v="321703.89130000002"/>
  </r>
  <r>
    <x v="8"/>
    <x v="8"/>
    <x v="45"/>
    <s v="AZ"/>
    <x v="307"/>
    <x v="1"/>
    <x v="1"/>
    <n v="61226.376250000001"/>
    <n v="107146.1584"/>
    <n v="80621.311749999993"/>
    <n v="141087.29560000001"/>
    <n v="96955.445250000004"/>
    <n v="169672.02919999999"/>
    <n v="117386.5125"/>
    <n v="205426.39689999999"/>
    <n v="139850.30720000001"/>
    <n v="244738.03760000001"/>
    <n v="154156.60560000001"/>
    <n v="269774.05979999999"/>
    <n v="167682.42660000001"/>
    <n v="293444.24660000001"/>
  </r>
  <r>
    <x v="8"/>
    <x v="8"/>
    <x v="45"/>
    <s v="AZ"/>
    <x v="307"/>
    <x v="2"/>
    <x v="2"/>
    <n v="53439.90625"/>
    <n v="93519.835940000004"/>
    <n v="72325.975749999998"/>
    <n v="126570.45759999999"/>
    <n v="91908.238500000007"/>
    <n v="160839.41740000001"/>
    <n v="120012.03599999999"/>
    <n v="210021.06299999999"/>
    <n v="148985.26879999999"/>
    <n v="260724.22029999999"/>
    <n v="167675.0588"/>
    <n v="293431.35279999999"/>
    <n v="186097.15299999999"/>
    <n v="325670.01779999997"/>
  </r>
  <r>
    <x v="8"/>
    <x v="8"/>
    <x v="45"/>
    <s v="AZ"/>
    <x v="307"/>
    <x v="3"/>
    <x v="3"/>
    <n v="59380.901250000003"/>
    <n v="95009.441999999995"/>
    <n v="83133.261750000005"/>
    <n v="133013.2188"/>
    <n v="106885.6223"/>
    <n v="171016.99559999999"/>
    <n v="142514.163"/>
    <n v="228022.66080000001"/>
    <n v="178142.70379999999"/>
    <n v="285028.326"/>
    <n v="201895.0643"/>
    <n v="323032.10279999999"/>
    <n v="225647.42480000001"/>
    <n v="361035.87959999999"/>
  </r>
  <r>
    <x v="8"/>
    <x v="8"/>
    <x v="45"/>
    <s v="AZ"/>
    <x v="308"/>
    <x v="0"/>
    <x v="0"/>
    <n v="75629.45"/>
    <n v="132351.53750000001"/>
    <n v="98025.654999999999"/>
    <n v="171544.89629999999"/>
    <n v="111400.785"/>
    <n v="194951.3738"/>
    <n v="132001.79999999999"/>
    <n v="231003.15"/>
    <n v="155186.1"/>
    <n v="271575.67499999999"/>
    <n v="170008.755"/>
    <n v="297515.32130000001"/>
    <n v="183830.79500000001"/>
    <n v="321703.89130000002"/>
  </r>
  <r>
    <x v="8"/>
    <x v="8"/>
    <x v="45"/>
    <s v="AZ"/>
    <x v="308"/>
    <x v="1"/>
    <x v="1"/>
    <n v="61226.376250000001"/>
    <n v="107146.1584"/>
    <n v="80621.311749999993"/>
    <n v="141087.29560000001"/>
    <n v="96955.445250000004"/>
    <n v="169672.02919999999"/>
    <n v="117386.5125"/>
    <n v="205426.39689999999"/>
    <n v="139850.30720000001"/>
    <n v="244738.03760000001"/>
    <n v="154156.60560000001"/>
    <n v="269774.05979999999"/>
    <n v="167682.42660000001"/>
    <n v="293444.24660000001"/>
  </r>
  <r>
    <x v="8"/>
    <x v="8"/>
    <x v="45"/>
    <s v="AZ"/>
    <x v="308"/>
    <x v="2"/>
    <x v="2"/>
    <n v="53439.90625"/>
    <n v="93519.835940000004"/>
    <n v="72325.975749999998"/>
    <n v="126570.45759999999"/>
    <n v="91908.238500000007"/>
    <n v="160839.41740000001"/>
    <n v="120012.03599999999"/>
    <n v="210021.06299999999"/>
    <n v="148985.26879999999"/>
    <n v="260724.22029999999"/>
    <n v="167675.0588"/>
    <n v="293431.35279999999"/>
    <n v="186097.15299999999"/>
    <n v="325670.01779999997"/>
  </r>
  <r>
    <x v="8"/>
    <x v="8"/>
    <x v="45"/>
    <s v="AZ"/>
    <x v="308"/>
    <x v="3"/>
    <x v="3"/>
    <n v="59380.901250000003"/>
    <n v="95009.441999999995"/>
    <n v="83133.261750000005"/>
    <n v="133013.2188"/>
    <n v="106885.6223"/>
    <n v="171016.99559999999"/>
    <n v="142514.163"/>
    <n v="228022.66080000001"/>
    <n v="178142.70379999999"/>
    <n v="285028.326"/>
    <n v="201895.0643"/>
    <n v="323032.10279999999"/>
    <n v="225647.42480000001"/>
    <n v="361035.87959999999"/>
  </r>
  <r>
    <x v="8"/>
    <x v="8"/>
    <x v="45"/>
    <s v="AZ"/>
    <x v="309"/>
    <x v="0"/>
    <x v="0"/>
    <n v="73954.649999999994"/>
    <n v="129420.6375"/>
    <n v="95856.494999999995"/>
    <n v="167748.86629999999"/>
    <n v="108933.255"/>
    <n v="190633.19630000001"/>
    <n v="129083.04"/>
    <n v="225895.32"/>
    <n v="151756.20000000001"/>
    <n v="265573.34999999998"/>
    <n v="166252.095"/>
    <n v="290941.16629999998"/>
    <n v="179770.30499999999"/>
    <n v="314598.03379999998"/>
  </r>
  <r>
    <x v="8"/>
    <x v="8"/>
    <x v="45"/>
    <s v="AZ"/>
    <x v="309"/>
    <x v="1"/>
    <x v="1"/>
    <n v="59860.475250000003"/>
    <n v="104755.8317"/>
    <n v="78825.812099999996"/>
    <n v="137945.17120000001"/>
    <n v="94800.551850000003"/>
    <n v="165900.9657"/>
    <n v="114785.3205"/>
    <n v="200874.31090000001"/>
    <n v="136754.51680000001"/>
    <n v="239320.4044"/>
    <n v="150746.23480000001"/>
    <n v="263805.91090000002"/>
    <n v="163975.36989999999"/>
    <n v="286956.89730000001"/>
  </r>
  <r>
    <x v="8"/>
    <x v="8"/>
    <x v="45"/>
    <s v="AZ"/>
    <x v="309"/>
    <x v="2"/>
    <x v="2"/>
    <n v="52244.193749999999"/>
    <n v="91427.339059999998"/>
    <n v="70704.39705"/>
    <n v="123732.6948"/>
    <n v="89846.136899999998"/>
    <n v="157230.7396"/>
    <n v="117315.8784"/>
    <n v="205302.78719999999"/>
    <n v="145636.7513"/>
    <n v="254864.31469999999"/>
    <n v="163904.80729999999"/>
    <n v="286833.41269999999"/>
    <n v="181910.80319999999"/>
    <n v="318343.9056"/>
  </r>
  <r>
    <x v="8"/>
    <x v="8"/>
    <x v="45"/>
    <s v="AZ"/>
    <x v="309"/>
    <x v="3"/>
    <x v="3"/>
    <n v="58065.036749999999"/>
    <n v="92904.058799999999"/>
    <n v="81291.051449999999"/>
    <n v="130065.6823"/>
    <n v="104517.0662"/>
    <n v="167227.3058"/>
    <n v="139356.0882"/>
    <n v="222969.74110000001"/>
    <n v="174195.1103"/>
    <n v="278712.1764"/>
    <n v="197421.125"/>
    <n v="315873.79989999998"/>
    <n v="220647.1397"/>
    <n v="353035.42340000003"/>
  </r>
  <r>
    <x v="8"/>
    <x v="8"/>
    <x v="45"/>
    <s v="AZ"/>
    <x v="310"/>
    <x v="0"/>
    <x v="0"/>
    <n v="74826.55"/>
    <n v="130946.46249999999"/>
    <n v="96969.705000000002"/>
    <n v="169696.98379999999"/>
    <n v="110223.675"/>
    <n v="192891.4313"/>
    <n v="130558.44"/>
    <n v="228477.27"/>
    <n v="153474.9"/>
    <n v="268581.07500000001"/>
    <n v="168126.005"/>
    <n v="294220.50880000001"/>
    <n v="181779.745"/>
    <n v="318114.55379999999"/>
  </r>
  <r>
    <x v="8"/>
    <x v="8"/>
    <x v="45"/>
    <s v="AZ"/>
    <x v="310"/>
    <x v="1"/>
    <x v="1"/>
    <n v="60672.457750000001"/>
    <n v="106176.8011"/>
    <n v="79862.461349999998"/>
    <n v="139759.30739999999"/>
    <n v="96000.994349999994"/>
    <n v="168001.7401"/>
    <n v="116156.4555"/>
    <n v="203273.7971"/>
    <n v="138354.45809999999"/>
    <n v="242120.30160000001"/>
    <n v="152487.57029999999"/>
    <n v="266853.24800000002"/>
    <n v="165842.6519"/>
    <n v="290224.64079999999"/>
  </r>
  <r>
    <x v="8"/>
    <x v="8"/>
    <x v="45"/>
    <s v="AZ"/>
    <x v="310"/>
    <x v="2"/>
    <x v="2"/>
    <n v="52990.068749999999"/>
    <n v="92732.620309999998"/>
    <n v="71748.622050000005"/>
    <n v="125560.0886"/>
    <n v="91188.711899999995"/>
    <n v="159580.2458"/>
    <n v="119105.97840000001"/>
    <n v="208435.46220000001"/>
    <n v="147874.3763"/>
    <n v="258780.15839999999"/>
    <n v="166440.78229999999"/>
    <n v="291271.3689"/>
    <n v="184745.12820000001"/>
    <n v="323303.97440000001"/>
  </r>
  <r>
    <x v="8"/>
    <x v="8"/>
    <x v="45"/>
    <s v="AZ"/>
    <x v="310"/>
    <x v="3"/>
    <x v="3"/>
    <n v="58758.961750000002"/>
    <n v="94014.338799999998"/>
    <n v="82262.546449999994"/>
    <n v="131620.07430000001"/>
    <n v="105766.1312"/>
    <n v="169225.80979999999"/>
    <n v="141021.50820000001"/>
    <n v="225634.41310000001"/>
    <n v="176276.88529999999"/>
    <n v="282043.01640000002"/>
    <n v="199780.47"/>
    <n v="319648.75189999997"/>
    <n v="223284.05470000001"/>
    <n v="357254.48739999998"/>
  </r>
  <r>
    <x v="8"/>
    <x v="8"/>
    <x v="46"/>
    <s v="CA"/>
    <x v="311"/>
    <x v="0"/>
    <x v="0"/>
    <n v="89796.25"/>
    <n v="157143.4375"/>
    <n v="116406.255"/>
    <n v="203710.94630000001"/>
    <n v="132261.48000000001"/>
    <n v="231457.59"/>
    <n v="156779.22"/>
    <n v="274363.63500000001"/>
    <n v="184332.75"/>
    <n v="322582.3125"/>
    <n v="201949.20499999999"/>
    <n v="353411.10879999999"/>
    <n v="218386.57"/>
    <n v="382176.4975"/>
  </r>
  <r>
    <x v="8"/>
    <x v="8"/>
    <x v="46"/>
    <s v="CA"/>
    <x v="311"/>
    <x v="1"/>
    <x v="1"/>
    <n v="72578.470749999993"/>
    <n v="127012.3238"/>
    <n v="95605.25993"/>
    <n v="167309.20490000001"/>
    <n v="115026.04760000001"/>
    <n v="201295.58319999999"/>
    <n v="139355.56649999999"/>
    <n v="243872.2414"/>
    <n v="166060.4333"/>
    <n v="290605.75819999998"/>
    <n v="183072.4577"/>
    <n v="320376.80099999998"/>
    <n v="199164.90179999999"/>
    <n v="348538.57809999998"/>
  </r>
  <r>
    <x v="8"/>
    <x v="8"/>
    <x v="46"/>
    <s v="CA"/>
    <x v="311"/>
    <x v="2"/>
    <x v="2"/>
    <n v="62632.668749999997"/>
    <n v="109607.1703"/>
    <n v="84776.492849999995"/>
    <n v="148358.86249999999"/>
    <n v="107733.7638"/>
    <n v="188534.08670000001"/>
    <n v="140686.24679999999"/>
    <n v="246200.9319"/>
    <n v="174654.5963"/>
    <n v="305645.54340000002"/>
    <n v="196569.0833"/>
    <n v="343995.89569999999"/>
    <n v="218170.78890000001"/>
    <n v="381798.88059999997"/>
  </r>
  <r>
    <x v="8"/>
    <x v="8"/>
    <x v="46"/>
    <s v="CA"/>
    <x v="311"/>
    <x v="3"/>
    <x v="3"/>
    <n v="69560.854749999999"/>
    <n v="111297.3676"/>
    <n v="97385.196649999998"/>
    <n v="155816.31460000001"/>
    <n v="125209.5386"/>
    <n v="200335.2617"/>
    <n v="166946.0514"/>
    <n v="267113.68219999998"/>
    <n v="208682.5643"/>
    <n v="333892.10279999999"/>
    <n v="236506.9062"/>
    <n v="378411.04979999998"/>
    <n v="264331.24810000003"/>
    <n v="422929.99690000003"/>
  </r>
  <r>
    <x v="8"/>
    <x v="8"/>
    <x v="46"/>
    <s v="CA"/>
    <x v="312"/>
    <x v="0"/>
    <x v="0"/>
    <n v="93180.35"/>
    <n v="163065.61249999999"/>
    <n v="120773.205"/>
    <n v="211353.10879999999"/>
    <n v="137253.19500000001"/>
    <n v="240193.0913"/>
    <n v="162632.76"/>
    <n v="284607.33"/>
    <n v="191196.3"/>
    <n v="334593.52500000002"/>
    <n v="209458.10500000001"/>
    <n v="366551.6838"/>
    <n v="226486.745"/>
    <n v="396351.80379999999"/>
  </r>
  <r>
    <x v="8"/>
    <x v="8"/>
    <x v="46"/>
    <s v="CA"/>
    <x v="312"/>
    <x v="1"/>
    <x v="1"/>
    <n v="75439.304749999996"/>
    <n v="132018.78330000001"/>
    <n v="99335.158649999998"/>
    <n v="173836.5276"/>
    <n v="119458.8302"/>
    <n v="209052.9528"/>
    <n v="144628.4895"/>
    <n v="253099.8566"/>
    <n v="172304.0601"/>
    <n v="301532.10509999999"/>
    <n v="189929.34950000001"/>
    <n v="332376.3616"/>
    <n v="206592.7689"/>
    <n v="361537.3455"/>
  </r>
  <r>
    <x v="8"/>
    <x v="8"/>
    <x v="46"/>
    <s v="CA"/>
    <x v="312"/>
    <x v="2"/>
    <x v="2"/>
    <n v="64947.193749999999"/>
    <n v="113657.5891"/>
    <n v="87964.409050000002"/>
    <n v="153937.71580000001"/>
    <n v="111809.7279"/>
    <n v="195667.0238"/>
    <n v="146067.55439999999"/>
    <n v="255618.22020000001"/>
    <n v="181359.55129999999"/>
    <n v="317379.21470000001"/>
    <n v="204143.29730000001"/>
    <n v="357250.77020000003"/>
    <n v="226608.6262"/>
    <n v="396565.09590000001"/>
  </r>
  <r>
    <x v="8"/>
    <x v="8"/>
    <x v="46"/>
    <s v="CA"/>
    <x v="312"/>
    <x v="3"/>
    <x v="3"/>
    <n v="71917.606750000006"/>
    <n v="115068.17080000001"/>
    <n v="100684.6495"/>
    <n v="161095.43909999999"/>
    <n v="129451.6922"/>
    <n v="207122.70740000001"/>
    <n v="172602.2562"/>
    <n v="276163.60989999998"/>
    <n v="215752.82029999999"/>
    <n v="345204.51240000001"/>
    <n v="244519.86300000001"/>
    <n v="391231.7807"/>
    <n v="273286.9057"/>
    <n v="437259.049"/>
  </r>
  <r>
    <x v="8"/>
    <x v="8"/>
    <x v="46"/>
    <s v="CA"/>
    <x v="313"/>
    <x v="0"/>
    <x v="0"/>
    <n v="89761.75"/>
    <n v="157083.0625"/>
    <n v="116377.625"/>
    <n v="203660.8438"/>
    <n v="132204.82500000001"/>
    <n v="231358.44380000001"/>
    <n v="156763.20000000001"/>
    <n v="274335.59999999998"/>
    <n v="184329"/>
    <n v="322575.75"/>
    <n v="201953.625"/>
    <n v="353418.84379999997"/>
    <n v="218407.375"/>
    <n v="382212.90629999997"/>
  </r>
  <r>
    <x v="8"/>
    <x v="8"/>
    <x v="46"/>
    <s v="CA"/>
    <x v="313"/>
    <x v="1"/>
    <x v="1"/>
    <n v="72449.438750000001"/>
    <n v="126786.5178"/>
    <n v="95466.360499999995"/>
    <n v="167066.13089999999"/>
    <n v="114903.0518"/>
    <n v="201080.3406"/>
    <n v="139285.0275"/>
    <n v="243748.79810000001"/>
    <n v="166008.3872"/>
    <n v="290514.6776"/>
    <n v="183036.3076"/>
    <n v="320313.53830000001"/>
    <n v="199151.14809999999"/>
    <n v="348514.50919999997"/>
  </r>
  <r>
    <x v="8"/>
    <x v="8"/>
    <x v="46"/>
    <s v="CA"/>
    <x v="313"/>
    <x v="2"/>
    <x v="2"/>
    <n v="62709.568749999999"/>
    <n v="109741.7453"/>
    <n v="84831.734049999999"/>
    <n v="148455.53460000001"/>
    <n v="107782.00290000001"/>
    <n v="188618.50510000001"/>
    <n v="140697.25440000001"/>
    <n v="246220.19519999999"/>
    <n v="174646.67629999999"/>
    <n v="305631.68339999998"/>
    <n v="196535.37229999999"/>
    <n v="343936.90139999997"/>
    <n v="218105.65119999999"/>
    <n v="381684.88959999999"/>
  </r>
  <r>
    <x v="8"/>
    <x v="8"/>
    <x v="46"/>
    <s v="CA"/>
    <x v="313"/>
    <x v="3"/>
    <x v="3"/>
    <n v="69835.831749999998"/>
    <n v="111737.3308"/>
    <n v="97770.164449999997"/>
    <n v="156432.26310000001"/>
    <n v="125704.4972"/>
    <n v="201127.1954"/>
    <n v="167605.99619999999"/>
    <n v="268169.59389999998"/>
    <n v="209507.49530000001"/>
    <n v="335211.99239999999"/>
    <n v="237441.82800000001"/>
    <n v="379906.92469999997"/>
    <n v="265376.16070000001"/>
    <n v="424601.85700000002"/>
  </r>
  <r>
    <x v="8"/>
    <x v="8"/>
    <x v="46"/>
    <s v="CA"/>
    <x v="314"/>
    <x v="0"/>
    <x v="0"/>
    <n v="91769"/>
    <n v="160595.75"/>
    <n v="119017.5"/>
    <n v="208280.625"/>
    <n v="135147.6"/>
    <n v="236508.3"/>
    <n v="160371.6"/>
    <n v="280650.3"/>
    <n v="188607"/>
    <n v="330062.25"/>
    <n v="206660.5"/>
    <n v="361655.875"/>
    <n v="223535"/>
    <n v="391186.25"/>
  </r>
  <r>
    <x v="8"/>
    <x v="8"/>
    <x v="46"/>
    <s v="CA"/>
    <x v="314"/>
    <x v="1"/>
    <x v="1"/>
    <n v="73834.235000000001"/>
    <n v="129209.91130000001"/>
    <n v="97363.486499999999"/>
    <n v="170386.10140000001"/>
    <n v="117289.179"/>
    <n v="205256.06330000001"/>
    <n v="142360.17000000001"/>
    <n v="249130.29749999999"/>
    <n v="169748.01"/>
    <n v="297059.01750000002"/>
    <n v="187208.89600000001"/>
    <n v="327615.56800000003"/>
    <n v="203750.58499999999"/>
    <n v="356563.52380000002"/>
  </r>
  <r>
    <x v="8"/>
    <x v="8"/>
    <x v="46"/>
    <s v="CA"/>
    <x v="314"/>
    <x v="2"/>
    <x v="2"/>
    <n v="63834.162499999999"/>
    <n v="111709.7844"/>
    <n v="86275.118300000002"/>
    <n v="150981.45699999999"/>
    <n v="109580.81939999999"/>
    <n v="191766.43400000001"/>
    <n v="142962.39840000001"/>
    <n v="250184.1972"/>
    <n v="177423.9075"/>
    <n v="310491.83809999999"/>
    <n v="199621.06349999999"/>
    <n v="349336.86109999998"/>
    <n v="221485.7132"/>
    <n v="387599.99810000003"/>
  </r>
  <r>
    <x v="8"/>
    <x v="8"/>
    <x v="46"/>
    <s v="CA"/>
    <x v="314"/>
    <x v="3"/>
    <x v="3"/>
    <n v="71390.680500000002"/>
    <n v="114225.0888"/>
    <n v="99946.952699999994"/>
    <n v="159915.1243"/>
    <n v="128503.2249"/>
    <n v="205605.15979999999"/>
    <n v="171337.63320000001"/>
    <n v="274140.21309999999"/>
    <n v="214172.04149999999"/>
    <n v="342675.26640000002"/>
    <n v="242728.3137"/>
    <n v="388365.30190000002"/>
    <n v="271284.58590000001"/>
    <n v="434055.33740000002"/>
  </r>
  <r>
    <x v="8"/>
    <x v="8"/>
    <x v="46"/>
    <s v="CA"/>
    <x v="315"/>
    <x v="0"/>
    <x v="0"/>
    <n v="89796.25"/>
    <n v="157143.4375"/>
    <n v="116406.255"/>
    <n v="203710.94630000001"/>
    <n v="132261.48000000001"/>
    <n v="231457.59"/>
    <n v="156779.22"/>
    <n v="274363.63500000001"/>
    <n v="184332.75"/>
    <n v="322582.3125"/>
    <n v="201949.20499999999"/>
    <n v="353411.10879999999"/>
    <n v="218386.57"/>
    <n v="382176.4975"/>
  </r>
  <r>
    <x v="8"/>
    <x v="8"/>
    <x v="46"/>
    <s v="CA"/>
    <x v="315"/>
    <x v="1"/>
    <x v="1"/>
    <n v="72578.470749999993"/>
    <n v="127012.3238"/>
    <n v="95605.25993"/>
    <n v="167309.20490000001"/>
    <n v="115026.04760000001"/>
    <n v="201295.58319999999"/>
    <n v="139355.56649999999"/>
    <n v="243872.2414"/>
    <n v="166060.4333"/>
    <n v="290605.75819999998"/>
    <n v="183072.4577"/>
    <n v="320376.80099999998"/>
    <n v="199164.90179999999"/>
    <n v="348538.57809999998"/>
  </r>
  <r>
    <x v="8"/>
    <x v="8"/>
    <x v="46"/>
    <s v="CA"/>
    <x v="315"/>
    <x v="2"/>
    <x v="2"/>
    <n v="62632.668749999997"/>
    <n v="109607.1703"/>
    <n v="84776.492849999995"/>
    <n v="148358.86249999999"/>
    <n v="107733.7638"/>
    <n v="188534.08670000001"/>
    <n v="140686.24679999999"/>
    <n v="246200.9319"/>
    <n v="174654.5963"/>
    <n v="305645.54340000002"/>
    <n v="196569.0833"/>
    <n v="343995.89569999999"/>
    <n v="218170.78890000001"/>
    <n v="381798.88059999997"/>
  </r>
  <r>
    <x v="8"/>
    <x v="8"/>
    <x v="46"/>
    <s v="CA"/>
    <x v="315"/>
    <x v="3"/>
    <x v="3"/>
    <n v="69560.854749999999"/>
    <n v="111297.3676"/>
    <n v="97385.196649999998"/>
    <n v="155816.31460000001"/>
    <n v="125209.5386"/>
    <n v="200335.2617"/>
    <n v="166946.0514"/>
    <n v="267113.68219999998"/>
    <n v="208682.5643"/>
    <n v="333892.10279999999"/>
    <n v="236506.9062"/>
    <n v="378411.04979999998"/>
    <n v="264331.24810000003"/>
    <n v="422929.99690000003"/>
  </r>
  <r>
    <x v="8"/>
    <x v="8"/>
    <x v="46"/>
    <s v="CA"/>
    <x v="316"/>
    <x v="0"/>
    <x v="0"/>
    <n v="91872.5"/>
    <n v="160776.875"/>
    <n v="119103.39"/>
    <n v="208430.9325"/>
    <n v="135317.565"/>
    <n v="236805.73879999999"/>
    <n v="160419.66"/>
    <n v="280734.40500000003"/>
    <n v="188618.25"/>
    <n v="330081.9375"/>
    <n v="206647.24"/>
    <n v="361632.67"/>
    <n v="223472.58499999999"/>
    <n v="391077.02380000002"/>
  </r>
  <r>
    <x v="8"/>
    <x v="8"/>
    <x v="46"/>
    <s v="CA"/>
    <x v="316"/>
    <x v="1"/>
    <x v="1"/>
    <n v="74221.331000000006"/>
    <n v="129887.3293"/>
    <n v="97780.184779999996"/>
    <n v="171115.32339999999"/>
    <n v="117658.1664"/>
    <n v="205901.79120000001"/>
    <n v="142571.78700000001"/>
    <n v="249500.62729999999"/>
    <n v="169904.1482"/>
    <n v="297332.25929999998"/>
    <n v="187317.3462"/>
    <n v="327805.35590000002"/>
    <n v="203791.84589999999"/>
    <n v="356635.7303"/>
  </r>
  <r>
    <x v="8"/>
    <x v="8"/>
    <x v="46"/>
    <s v="CA"/>
    <x v="316"/>
    <x v="2"/>
    <x v="2"/>
    <n v="64278.21875"/>
    <n v="112486.88280000001"/>
    <n v="86975.42525"/>
    <n v="152206.99419999999"/>
    <n v="110515.39200000001"/>
    <n v="193401.93599999999"/>
    <n v="144288.462"/>
    <n v="252504.80850000001"/>
    <n v="179114.00630000001"/>
    <n v="313449.51089999999"/>
    <n v="201573.61129999999"/>
    <n v="352753.81969999999"/>
    <n v="223709.1635"/>
    <n v="391491.03610000003"/>
  </r>
  <r>
    <x v="8"/>
    <x v="8"/>
    <x v="46"/>
    <s v="CA"/>
    <x v="316"/>
    <x v="3"/>
    <x v="3"/>
    <n v="71498.658750000002"/>
    <n v="114397.85400000001"/>
    <n v="100098.1223"/>
    <n v="160156.99559999999"/>
    <n v="128697.5858"/>
    <n v="205916.1372"/>
    <n v="171596.78099999999"/>
    <n v="274554.84960000002"/>
    <n v="214495.97630000001"/>
    <n v="343193.56199999998"/>
    <n v="243095.43979999999"/>
    <n v="388952.70360000001"/>
    <n v="271694.90330000001"/>
    <n v="434711.84519999998"/>
  </r>
  <r>
    <x v="8"/>
    <x v="8"/>
    <x v="46"/>
    <s v="CA"/>
    <x v="317"/>
    <x v="0"/>
    <x v="0"/>
    <n v="97332.85"/>
    <n v="170332.48749999999"/>
    <n v="126167.47500000001"/>
    <n v="220793.08129999999"/>
    <n v="143365.36499999999"/>
    <n v="250889.38879999999"/>
    <n v="169913.64"/>
    <n v="297348.87"/>
    <n v="199767.3"/>
    <n v="349592.77500000002"/>
    <n v="218854.17499999999"/>
    <n v="382994.8063"/>
    <n v="236658.77499999999"/>
    <n v="414152.85629999998"/>
  </r>
  <r>
    <x v="8"/>
    <x v="8"/>
    <x v="46"/>
    <s v="CA"/>
    <x v="317"/>
    <x v="1"/>
    <x v="1"/>
    <n v="78725.025250000006"/>
    <n v="137768.7942"/>
    <n v="103685.00840000001"/>
    <n v="181448.76459999999"/>
    <n v="124723.06789999999"/>
    <n v="218265.36869999999"/>
    <n v="151060.93049999999"/>
    <n v="264356.62839999999"/>
    <n v="179991.48989999999"/>
    <n v="314985.10739999998"/>
    <n v="198419.12650000001"/>
    <n v="347233.47139999998"/>
    <n v="215846.65710000001"/>
    <n v="377731.65"/>
  </r>
  <r>
    <x v="8"/>
    <x v="8"/>
    <x v="46"/>
    <s v="CA"/>
    <x v="317"/>
    <x v="2"/>
    <x v="2"/>
    <n v="68463.212499999994"/>
    <n v="119810.6219"/>
    <n v="92650.950700000001"/>
    <n v="162139.1637"/>
    <n v="117732.7476"/>
    <n v="206032.3083"/>
    <n v="153725.01360000001"/>
    <n v="269018.77380000002"/>
    <n v="190833.8175"/>
    <n v="333959.18060000002"/>
    <n v="214769.4915"/>
    <n v="375846.61009999999"/>
    <n v="238361.3878"/>
    <n v="417132.42869999999"/>
  </r>
  <r>
    <x v="8"/>
    <x v="8"/>
    <x v="46"/>
    <s v="CA"/>
    <x v="317"/>
    <x v="3"/>
    <x v="3"/>
    <n v="76104.184500000003"/>
    <n v="121766.6952"/>
    <n v="106545.85830000001"/>
    <n v="170473.37330000001"/>
    <n v="136987.53210000001"/>
    <n v="219180.0514"/>
    <n v="182650.0428"/>
    <n v="292240.06849999999"/>
    <n v="228312.55350000001"/>
    <n v="365300.08559999999"/>
    <n v="258754.2273"/>
    <n v="414006.76370000001"/>
    <n v="289195.90110000002"/>
    <n v="462713.44179999997"/>
  </r>
  <r>
    <x v="8"/>
    <x v="8"/>
    <x v="46"/>
    <s v="CA"/>
    <x v="318"/>
    <x v="0"/>
    <x v="0"/>
    <n v="95291.1"/>
    <n v="166759.42499999999"/>
    <n v="123498.97"/>
    <n v="216123.19750000001"/>
    <n v="140365.935"/>
    <n v="245640.38630000001"/>
    <n v="166289.22"/>
    <n v="291006.13500000001"/>
    <n v="195485.55"/>
    <n v="342099.71250000002"/>
    <n v="214151.72"/>
    <n v="374765.51"/>
    <n v="231551.95499999999"/>
    <n v="405215.92129999999"/>
  </r>
  <r>
    <x v="8"/>
    <x v="8"/>
    <x v="46"/>
    <s v="CA"/>
    <x v="318"/>
    <x v="1"/>
    <x v="1"/>
    <n v="77211.197"/>
    <n v="135119.59479999999"/>
    <n v="101648.9829"/>
    <n v="177885.72010000001"/>
    <n v="122213.9448"/>
    <n v="213874.40340000001"/>
    <n v="147915.24900000001"/>
    <n v="258851.68580000001"/>
    <n v="176199.8211"/>
    <n v="308349.68689999997"/>
    <n v="194210.38810000001"/>
    <n v="339868.17910000001"/>
    <n v="211233.46660000001"/>
    <n v="369658.56660000002"/>
  </r>
  <r>
    <x v="8"/>
    <x v="8"/>
    <x v="46"/>
    <s v="CA"/>
    <x v="318"/>
    <x v="2"/>
    <x v="2"/>
    <n v="67415.518750000003"/>
    <n v="117977.1578"/>
    <n v="91262.807650000002"/>
    <n v="159709.91339999999"/>
    <n v="115982.17019999999"/>
    <n v="202968.79790000001"/>
    <n v="151470.87719999999"/>
    <n v="265074.03509999998"/>
    <n v="188048.66630000001"/>
    <n v="329085.16590000002"/>
    <n v="211650.08929999999"/>
    <n v="370387.65620000003"/>
    <n v="234916.1881"/>
    <n v="411103.32919999998"/>
  </r>
  <r>
    <x v="8"/>
    <x v="8"/>
    <x v="46"/>
    <s v="CA"/>
    <x v="318"/>
    <x v="3"/>
    <x v="3"/>
    <n v="74824.312749999997"/>
    <n v="119718.9004"/>
    <n v="104754.0379"/>
    <n v="167606.46059999999"/>
    <n v="134683.76300000001"/>
    <n v="215494.02069999999"/>
    <n v="179578.35060000001"/>
    <n v="287325.36099999998"/>
    <n v="224472.93830000001"/>
    <n v="359156.70120000001"/>
    <n v="254402.66339999999"/>
    <n v="407044.26140000002"/>
    <n v="284332.3885"/>
    <n v="454931.82150000002"/>
  </r>
  <r>
    <x v="8"/>
    <x v="8"/>
    <x v="46"/>
    <s v="CA"/>
    <x v="319"/>
    <x v="0"/>
    <x v="0"/>
    <n v="91000.6"/>
    <n v="159251.04999999999"/>
    <n v="117990.18"/>
    <n v="206482.815"/>
    <n v="134027.14499999999"/>
    <n v="234547.50380000001"/>
    <n v="158944.26"/>
    <n v="278152.45500000002"/>
    <n v="186899.55"/>
    <n v="327074.21250000002"/>
    <n v="204773.33"/>
    <n v="358353.32750000001"/>
    <n v="221463.14499999999"/>
    <n v="387560.50380000001"/>
  </r>
  <r>
    <x v="8"/>
    <x v="8"/>
    <x v="46"/>
    <s v="CA"/>
    <x v="319"/>
    <x v="1"/>
    <x v="1"/>
    <n v="73409.348499999993"/>
    <n v="128466.3599"/>
    <n v="96743.535529999994"/>
    <n v="169301.18719999999"/>
    <n v="116457.7239"/>
    <n v="203801.01680000001"/>
    <n v="141200.652"/>
    <n v="247101.141"/>
    <n v="168304.20689999999"/>
    <n v="294532.36210000003"/>
    <n v="185576.01070000001"/>
    <n v="324758.01880000002"/>
    <n v="201924.56390000001"/>
    <n v="353367.98680000001"/>
  </r>
  <r>
    <x v="8"/>
    <x v="8"/>
    <x v="46"/>
    <s v="CA"/>
    <x v="319"/>
    <x v="2"/>
    <x v="2"/>
    <n v="63082.506249999999"/>
    <n v="110394.38589999999"/>
    <n v="85353.846550000002"/>
    <n v="149369.23149999999"/>
    <n v="108453.2904"/>
    <n v="189793.25820000001"/>
    <n v="141592.30439999999"/>
    <n v="247786.53270000001"/>
    <n v="175765.48879999999"/>
    <n v="307589.6053"/>
    <n v="197803.35980000001"/>
    <n v="346155.87959999999"/>
    <n v="219522.8137"/>
    <n v="384164.924"/>
  </r>
  <r>
    <x v="8"/>
    <x v="8"/>
    <x v="46"/>
    <s v="CA"/>
    <x v="319"/>
    <x v="3"/>
    <x v="3"/>
    <n v="70182.794250000006"/>
    <n v="112292.4708"/>
    <n v="98255.911949999994"/>
    <n v="157209.45910000001"/>
    <n v="126329.0297"/>
    <n v="202126.4474"/>
    <n v="168438.70619999999"/>
    <n v="269501.92989999999"/>
    <n v="210548.38279999999"/>
    <n v="336877.41239999997"/>
    <n v="238621.50049999999"/>
    <n v="381794.4007"/>
    <n v="266694.61820000003"/>
    <n v="426711.38900000002"/>
  </r>
  <r>
    <x v="8"/>
    <x v="8"/>
    <x v="46"/>
    <s v="CA"/>
    <x v="73"/>
    <x v="0"/>
    <x v="0"/>
    <n v="92606.399999999994"/>
    <n v="162061.20000000001"/>
    <n v="120102.08"/>
    <n v="210178.64"/>
    <n v="136381.36499999999"/>
    <n v="238667.38879999999"/>
    <n v="161830.98000000001"/>
    <n v="283204.21500000003"/>
    <n v="190321.95"/>
    <n v="333063.41249999998"/>
    <n v="208538.83"/>
    <n v="364942.95250000001"/>
    <n v="225565.245"/>
    <n v="394739.17879999999"/>
  </r>
  <r>
    <x v="8"/>
    <x v="8"/>
    <x v="46"/>
    <s v="CA"/>
    <x v="73"/>
    <x v="1"/>
    <x v="1"/>
    <n v="74517.185500000007"/>
    <n v="130405.07460000001"/>
    <n v="98261.23633"/>
    <n v="171957.1636"/>
    <n v="118366.6257"/>
    <n v="207141.595"/>
    <n v="143660.766"/>
    <n v="251406.34049999999"/>
    <n v="171295.90520000001"/>
    <n v="299767.83409999998"/>
    <n v="188914.0814"/>
    <n v="330599.64250000002"/>
    <n v="205604.1134"/>
    <n v="359807.19839999999"/>
  </r>
  <r>
    <x v="8"/>
    <x v="8"/>
    <x v="46"/>
    <s v="CA"/>
    <x v="73"/>
    <x v="2"/>
    <x v="2"/>
    <n v="64432.018750000003"/>
    <n v="112756.0328"/>
    <n v="87085.907649999994"/>
    <n v="152400.33840000001"/>
    <n v="110611.8702"/>
    <n v="193570.77290000001"/>
    <n v="144310.47719999999"/>
    <n v="252543.3351"/>
    <n v="179098.16630000001"/>
    <n v="313421.79090000002"/>
    <n v="201506.1893"/>
    <n v="352635.83120000002"/>
    <n v="223578.88810000001"/>
    <n v="391263.05420000001"/>
  </r>
  <r>
    <x v="8"/>
    <x v="8"/>
    <x v="46"/>
    <s v="CA"/>
    <x v="73"/>
    <x v="3"/>
    <x v="3"/>
    <n v="72048.61275"/>
    <n v="115277.7804"/>
    <n v="100868.0579"/>
    <n v="161388.89259999999"/>
    <n v="129687.503"/>
    <n v="207500.00469999999"/>
    <n v="172916.67060000001"/>
    <n v="276666.67300000001"/>
    <n v="216145.8383"/>
    <n v="345833.34120000002"/>
    <n v="244965.28339999999"/>
    <n v="391944.4534"/>
    <n v="273784.72850000003"/>
    <n v="438055.56550000003"/>
  </r>
  <r>
    <x v="8"/>
    <x v="8"/>
    <x v="46"/>
    <s v="CA"/>
    <x v="320"/>
    <x v="0"/>
    <x v="0"/>
    <n v="95658.05"/>
    <n v="167401.58749999999"/>
    <n v="123998.315"/>
    <n v="216997.05129999999"/>
    <n v="140897.83499999999"/>
    <n v="246571.2113"/>
    <n v="166994.88"/>
    <n v="292241.03999999998"/>
    <n v="196337.4"/>
    <n v="343590.45"/>
    <n v="215097.51500000001"/>
    <n v="376420.65130000003"/>
    <n v="232598.285"/>
    <n v="407046.9988"/>
  </r>
  <r>
    <x v="8"/>
    <x v="8"/>
    <x v="46"/>
    <s v="CA"/>
    <x v="320"/>
    <x v="1"/>
    <x v="1"/>
    <n v="77359.124249999993"/>
    <n v="135378.46739999999"/>
    <n v="101889.50870000001"/>
    <n v="178306.64019999999"/>
    <n v="122568.17449999999"/>
    <n v="214494.30530000001"/>
    <n v="148459.73850000001"/>
    <n v="259804.54240000001"/>
    <n v="176895.69959999999"/>
    <n v="309567.4742"/>
    <n v="195008.75570000001"/>
    <n v="341265.3224"/>
    <n v="212139.6004"/>
    <n v="371244.30070000002"/>
  </r>
  <r>
    <x v="8"/>
    <x v="8"/>
    <x v="46"/>
    <s v="CA"/>
    <x v="320"/>
    <x v="2"/>
    <x v="2"/>
    <n v="67042.581250000003"/>
    <n v="117324.5172"/>
    <n v="90740.69515"/>
    <n v="158796.21650000001"/>
    <n v="115310.8827"/>
    <n v="201794.0447"/>
    <n v="150575.8272"/>
    <n v="263507.69760000001"/>
    <n v="186929.85380000001"/>
    <n v="327127.24410000001"/>
    <n v="210382.1018"/>
    <n v="368168.67810000002"/>
    <n v="233499.02559999999"/>
    <n v="408623.29479999997"/>
  </r>
  <r>
    <x v="8"/>
    <x v="8"/>
    <x v="46"/>
    <s v="CA"/>
    <x v="320"/>
    <x v="3"/>
    <x v="3"/>
    <n v="74477.350250000003"/>
    <n v="119163.7604"/>
    <n v="104268.2904"/>
    <n v="166829.26459999999"/>
    <n v="134059.23050000001"/>
    <n v="214494.76869999999"/>
    <n v="178745.64060000001"/>
    <n v="285993.02500000002"/>
    <n v="223432.0508"/>
    <n v="357491.28120000003"/>
    <n v="253222.9909"/>
    <n v="405156.78539999999"/>
    <n v="283013.93099999998"/>
    <n v="452822.28950000001"/>
  </r>
  <r>
    <x v="8"/>
    <x v="8"/>
    <x v="46"/>
    <s v="CA"/>
    <x v="321"/>
    <x v="0"/>
    <x v="0"/>
    <n v="91242.1"/>
    <n v="159673.67499999999"/>
    <n v="118190.59"/>
    <n v="206833.5325"/>
    <n v="134423.73000000001"/>
    <n v="235241.5275"/>
    <n v="159056.4"/>
    <n v="278348.7"/>
    <n v="186925.8"/>
    <n v="327120.15000000002"/>
    <n v="204742.39"/>
    <n v="358299.1825"/>
    <n v="221317.51"/>
    <n v="387305.64250000002"/>
  </r>
  <r>
    <x v="8"/>
    <x v="8"/>
    <x v="46"/>
    <s v="CA"/>
    <x v="321"/>
    <x v="1"/>
    <x v="1"/>
    <n v="74312.572499999995"/>
    <n v="130047.0019"/>
    <n v="97715.8315"/>
    <n v="171002.70509999999"/>
    <n v="117318.6945"/>
    <n v="205307.71539999999"/>
    <n v="141694.42499999999"/>
    <n v="247965.2438"/>
    <n v="168668.5294"/>
    <n v="295169.9264"/>
    <n v="185829.0613"/>
    <n v="325200.85720000003"/>
    <n v="202020.83929999999"/>
    <n v="353536.46870000003"/>
  </r>
  <r>
    <x v="8"/>
    <x v="8"/>
    <x v="46"/>
    <s v="CA"/>
    <x v="321"/>
    <x v="2"/>
    <x v="2"/>
    <n v="64568.474999999999"/>
    <n v="112994.83130000001"/>
    <n v="87565.249800000005"/>
    <n v="153239.18719999999"/>
    <n v="111353.48639999999"/>
    <n v="194868.6012"/>
    <n v="145592.5104"/>
    <n v="254786.89319999999"/>
    <n v="180819.94500000001"/>
    <n v="316434.90379999997"/>
    <n v="203593.58100000001"/>
    <n v="356288.76679999998"/>
    <n v="226062.88920000001"/>
    <n v="395610.05609999999"/>
  </r>
  <r>
    <x v="8"/>
    <x v="8"/>
    <x v="46"/>
    <s v="CA"/>
    <x v="321"/>
    <x v="3"/>
    <x v="3"/>
    <n v="71056.683000000005"/>
    <n v="113690.6928"/>
    <n v="99479.356199999995"/>
    <n v="159166.9699"/>
    <n v="127902.0294"/>
    <n v="204643.247"/>
    <n v="170536.0392"/>
    <n v="272857.66269999999"/>
    <n v="213170.049"/>
    <n v="341072.0784"/>
    <n v="241592.72219999999"/>
    <n v="386548.35550000001"/>
    <n v="270015.39539999998"/>
    <n v="432024.63260000001"/>
  </r>
  <r>
    <x v="8"/>
    <x v="8"/>
    <x v="46"/>
    <s v="CA"/>
    <x v="322"/>
    <x v="0"/>
    <x v="0"/>
    <n v="91000.6"/>
    <n v="159251.04999999999"/>
    <n v="117990.18"/>
    <n v="206482.815"/>
    <n v="134027.14499999999"/>
    <n v="234547.50380000001"/>
    <n v="158944.26"/>
    <n v="278152.45500000002"/>
    <n v="186899.55"/>
    <n v="327074.21250000002"/>
    <n v="204773.33"/>
    <n v="358353.32750000001"/>
    <n v="221463.14499999999"/>
    <n v="387560.50380000001"/>
  </r>
  <r>
    <x v="8"/>
    <x v="8"/>
    <x v="46"/>
    <s v="CA"/>
    <x v="322"/>
    <x v="1"/>
    <x v="1"/>
    <n v="73409.348499999993"/>
    <n v="128466.3599"/>
    <n v="96743.535529999994"/>
    <n v="169301.18719999999"/>
    <n v="116457.7239"/>
    <n v="203801.01680000001"/>
    <n v="141200.652"/>
    <n v="247101.141"/>
    <n v="168304.20689999999"/>
    <n v="294532.36210000003"/>
    <n v="185576.01070000001"/>
    <n v="324758.01880000002"/>
    <n v="201924.56390000001"/>
    <n v="353367.98680000001"/>
  </r>
  <r>
    <x v="8"/>
    <x v="8"/>
    <x v="46"/>
    <s v="CA"/>
    <x v="322"/>
    <x v="2"/>
    <x v="2"/>
    <n v="63082.506249999999"/>
    <n v="110394.38589999999"/>
    <n v="85353.846550000002"/>
    <n v="149369.23149999999"/>
    <n v="108453.2904"/>
    <n v="189793.25820000001"/>
    <n v="141592.30439999999"/>
    <n v="247786.53270000001"/>
    <n v="175765.48879999999"/>
    <n v="307589.6053"/>
    <n v="197803.35980000001"/>
    <n v="346155.87959999999"/>
    <n v="219522.8137"/>
    <n v="384164.924"/>
  </r>
  <r>
    <x v="8"/>
    <x v="8"/>
    <x v="46"/>
    <s v="CA"/>
    <x v="322"/>
    <x v="3"/>
    <x v="3"/>
    <n v="70182.794250000006"/>
    <n v="112292.4708"/>
    <n v="98255.911949999994"/>
    <n v="157209.45910000001"/>
    <n v="126329.0297"/>
    <n v="202126.4474"/>
    <n v="168438.70619999999"/>
    <n v="269501.92989999999"/>
    <n v="210548.38279999999"/>
    <n v="336877.41239999997"/>
    <n v="238621.50049999999"/>
    <n v="381794.4007"/>
    <n v="266694.61820000003"/>
    <n v="426711.38900000002"/>
  </r>
  <r>
    <x v="8"/>
    <x v="8"/>
    <x v="46"/>
    <s v="CA"/>
    <x v="323"/>
    <x v="0"/>
    <x v="0"/>
    <n v="88557.4"/>
    <n v="154975.45000000001"/>
    <n v="114793.7"/>
    <n v="200888.97500000001"/>
    <n v="130439.16"/>
    <n v="228268.53"/>
    <n v="154598.16"/>
    <n v="270546.78000000003"/>
    <n v="181762.2"/>
    <n v="318083.84999999998"/>
    <n v="199129.5"/>
    <n v="348476.625"/>
    <n v="215330.8"/>
    <n v="376828.9"/>
  </r>
  <r>
    <x v="8"/>
    <x v="8"/>
    <x v="46"/>
    <s v="CA"/>
    <x v="323"/>
    <x v="1"/>
    <x v="1"/>
    <n v="71618.561000000002"/>
    <n v="125332.48179999999"/>
    <n v="94328.084900000002"/>
    <n v="165074.14859999999"/>
    <n v="113471.3754"/>
    <n v="198574.90700000001"/>
    <n v="137439.94200000001"/>
    <n v="240519.89850000001"/>
    <n v="163764.61350000001"/>
    <n v="286588.0736"/>
    <n v="180532.75459999999"/>
    <n v="315932.32059999998"/>
    <n v="196391.486"/>
    <n v="343685.1005"/>
  </r>
  <r>
    <x v="8"/>
    <x v="8"/>
    <x v="46"/>
    <s v="CA"/>
    <x v="323"/>
    <x v="2"/>
    <x v="2"/>
    <n v="62259.731249999997"/>
    <n v="108954.5297"/>
    <n v="84254.380350000007"/>
    <n v="147445.16560000001"/>
    <n v="107062.47629999999"/>
    <n v="187359.33350000001"/>
    <n v="139791.19680000001"/>
    <n v="244634.5944"/>
    <n v="173535.7838"/>
    <n v="303687.62160000001"/>
    <n v="195301.09580000001"/>
    <n v="341776.91759999999"/>
    <n v="216753.62640000001"/>
    <n v="379318.84620000003"/>
  </r>
  <r>
    <x v="8"/>
    <x v="8"/>
    <x v="46"/>
    <s v="CA"/>
    <x v="323"/>
    <x v="3"/>
    <x v="3"/>
    <n v="69213.892250000004"/>
    <n v="110742.2276"/>
    <n v="96899.44915"/>
    <n v="155039.11859999999"/>
    <n v="124585.0061"/>
    <n v="199336.0097"/>
    <n v="166113.3414"/>
    <n v="265781.34620000003"/>
    <n v="207641.67679999999"/>
    <n v="332226.68280000001"/>
    <n v="235327.23370000001"/>
    <n v="376523.57380000001"/>
    <n v="263012.79060000001"/>
    <n v="420820.46490000002"/>
  </r>
  <r>
    <x v="8"/>
    <x v="8"/>
    <x v="46"/>
    <s v="CA"/>
    <x v="324"/>
    <x v="0"/>
    <x v="0"/>
    <n v="104972.95"/>
    <n v="183702.66250000001"/>
    <n v="136014.58499999999"/>
    <n v="238025.5238"/>
    <n v="154639.215"/>
    <n v="270618.6263"/>
    <n v="183096.12"/>
    <n v="320418.21000000002"/>
    <n v="215213.1"/>
    <n v="376622.92499999999"/>
    <n v="235745.88500000001"/>
    <n v="412555.29879999999"/>
    <n v="254868.565"/>
    <n v="446019.98879999999"/>
  </r>
  <r>
    <x v="8"/>
    <x v="8"/>
    <x v="46"/>
    <s v="CA"/>
    <x v="324"/>
    <x v="1"/>
    <x v="1"/>
    <n v="85258.675749999995"/>
    <n v="149202.6826"/>
    <n v="112181.45510000001"/>
    <n v="196317.54629999999"/>
    <n v="134789.07560000001"/>
    <n v="235880.88219999999"/>
    <n v="162977.91149999999"/>
    <n v="285211.34509999998"/>
    <n v="194078.68479999999"/>
    <n v="339637.69839999999"/>
    <n v="213874.24559999999"/>
    <n v="374279.92979999998"/>
    <n v="232569.6734"/>
    <n v="406996.92839999998"/>
  </r>
  <r>
    <x v="8"/>
    <x v="8"/>
    <x v="46"/>
    <s v="CA"/>
    <x v="324"/>
    <x v="2"/>
    <x v="2"/>
    <n v="74962.731249999997"/>
    <n v="131184.77970000001"/>
    <n v="101514.3924"/>
    <n v="177650.18659999999"/>
    <n v="129026.0673"/>
    <n v="225795.61780000001"/>
    <n v="168542.87280000001"/>
    <n v="294950.02740000002"/>
    <n v="209258.58379999999"/>
    <n v="366202.52159999998"/>
    <n v="235539.5858"/>
    <n v="412194.27510000003"/>
    <n v="261451.44940000001"/>
    <n v="457540.03649999999"/>
  </r>
  <r>
    <x v="8"/>
    <x v="8"/>
    <x v="46"/>
    <s v="CA"/>
    <x v="324"/>
    <x v="3"/>
    <x v="3"/>
    <n v="83066.462249999997"/>
    <n v="132906.33960000001"/>
    <n v="116293.0472"/>
    <n v="186068.87539999999"/>
    <n v="149519.63209999999"/>
    <n v="239231.41130000001"/>
    <n v="199359.50940000001"/>
    <n v="318975.21500000003"/>
    <n v="249199.38680000001"/>
    <n v="398719.01880000002"/>
    <n v="282425.97169999999"/>
    <n v="451881.55459999997"/>
    <n v="315652.55660000001"/>
    <n v="505044.09049999999"/>
  </r>
  <r>
    <x v="8"/>
    <x v="8"/>
    <x v="46"/>
    <s v="CA"/>
    <x v="325"/>
    <x v="0"/>
    <x v="0"/>
    <n v="94052.25"/>
    <n v="164591.4375"/>
    <n v="121886.41499999999"/>
    <n v="213301.22630000001"/>
    <n v="138543.61499999999"/>
    <n v="242451.32629999999"/>
    <n v="164108.16"/>
    <n v="287189.28000000003"/>
    <n v="192915"/>
    <n v="337601.25"/>
    <n v="211332.01500000001"/>
    <n v="369831.02630000003"/>
    <n v="228496.185"/>
    <n v="399868.32380000001"/>
  </r>
  <r>
    <x v="8"/>
    <x v="8"/>
    <x v="46"/>
    <s v="CA"/>
    <x v="325"/>
    <x v="1"/>
    <x v="1"/>
    <n v="76251.287249999994"/>
    <n v="133439.75270000001"/>
    <n v="100371.8079"/>
    <n v="175650.66380000001"/>
    <n v="120659.2727"/>
    <n v="211153.72709999999"/>
    <n v="145999.62450000001"/>
    <n v="255499.34289999999"/>
    <n v="173904.0013"/>
    <n v="304332.00229999999"/>
    <n v="191670.685"/>
    <n v="335423.69870000001"/>
    <n v="208460.0509"/>
    <n v="364805.08899999998"/>
  </r>
  <r>
    <x v="8"/>
    <x v="8"/>
    <x v="46"/>
    <s v="CA"/>
    <x v="325"/>
    <x v="2"/>
    <x v="2"/>
    <n v="66367.824999999997"/>
    <n v="116143.69379999999"/>
    <n v="89874.664600000004"/>
    <n v="157280.66310000001"/>
    <n v="114231.5928"/>
    <n v="199905.2874"/>
    <n v="149216.7408"/>
    <n v="261129.29639999999"/>
    <n v="185263.51500000001"/>
    <n v="324211.15130000003"/>
    <n v="208530.68700000001"/>
    <n v="364928.7023"/>
    <n v="231470.9884"/>
    <n v="405074.22970000003"/>
  </r>
  <r>
    <x v="8"/>
    <x v="8"/>
    <x v="46"/>
    <s v="CA"/>
    <x v="325"/>
    <x v="3"/>
    <x v="3"/>
    <n v="73544.441000000006"/>
    <n v="117671.1056"/>
    <n v="102962.21739999999"/>
    <n v="164739.5478"/>
    <n v="132379.9938"/>
    <n v="211807.9901"/>
    <n v="176506.65839999999"/>
    <n v="282410.65340000001"/>
    <n v="220633.323"/>
    <n v="353013.31679999997"/>
    <n v="250051.09940000001"/>
    <n v="400081.75900000002"/>
    <n v="279468.87579999998"/>
    <n v="447150.20130000002"/>
  </r>
  <r>
    <x v="8"/>
    <x v="8"/>
    <x v="46"/>
    <s v="CA"/>
    <x v="326"/>
    <x v="0"/>
    <x v="0"/>
    <n v="94052.25"/>
    <n v="164591.4375"/>
    <n v="121886.41499999999"/>
    <n v="213301.22630000001"/>
    <n v="138543.61499999999"/>
    <n v="242451.32629999999"/>
    <n v="164108.16"/>
    <n v="287189.28000000003"/>
    <n v="192915"/>
    <n v="337601.25"/>
    <n v="211332.01500000001"/>
    <n v="369831.02630000003"/>
    <n v="228496.185"/>
    <n v="399868.32380000001"/>
  </r>
  <r>
    <x v="8"/>
    <x v="8"/>
    <x v="46"/>
    <s v="CA"/>
    <x v="326"/>
    <x v="1"/>
    <x v="1"/>
    <n v="76251.287249999994"/>
    <n v="133439.75270000001"/>
    <n v="100371.8079"/>
    <n v="175650.66380000001"/>
    <n v="120659.2727"/>
    <n v="211153.72709999999"/>
    <n v="145999.62450000001"/>
    <n v="255499.34289999999"/>
    <n v="173904.0013"/>
    <n v="304332.00229999999"/>
    <n v="191670.685"/>
    <n v="335423.69870000001"/>
    <n v="208460.0509"/>
    <n v="364805.08899999998"/>
  </r>
  <r>
    <x v="8"/>
    <x v="8"/>
    <x v="46"/>
    <s v="CA"/>
    <x v="326"/>
    <x v="2"/>
    <x v="2"/>
    <n v="65917.987500000003"/>
    <n v="115356.47809999999"/>
    <n v="89297.310899999997"/>
    <n v="156270.2941"/>
    <n v="113512.0662"/>
    <n v="198646.1159"/>
    <n v="148310.6832"/>
    <n v="259543.69560000001"/>
    <n v="184152.6225"/>
    <n v="322267.0894"/>
    <n v="207296.4105"/>
    <n v="362768.71840000001"/>
    <n v="230118.96359999999"/>
    <n v="402708.1863"/>
  </r>
  <r>
    <x v="8"/>
    <x v="8"/>
    <x v="46"/>
    <s v="CA"/>
    <x v="326"/>
    <x v="3"/>
    <x v="3"/>
    <n v="72922.501499999998"/>
    <n v="116676.0024"/>
    <n v="102091.5021"/>
    <n v="163346.40340000001"/>
    <n v="131260.50270000001"/>
    <n v="210016.80429999999"/>
    <n v="175014.0036"/>
    <n v="280022.40580000001"/>
    <n v="218767.50450000001"/>
    <n v="350028.00719999999"/>
    <n v="247936.50510000001"/>
    <n v="396698.40820000001"/>
    <n v="277105.50569999998"/>
    <n v="443368.80910000001"/>
  </r>
  <r>
    <x v="8"/>
    <x v="8"/>
    <x v="46"/>
    <s v="CA"/>
    <x v="327"/>
    <x v="0"/>
    <x v="0"/>
    <n v="93249.35"/>
    <n v="163186.36249999999"/>
    <n v="120830.465"/>
    <n v="211453.3138"/>
    <n v="137366.505"/>
    <n v="240391.38380000001"/>
    <n v="162664.79999999999"/>
    <n v="284663.40000000002"/>
    <n v="191203.8"/>
    <n v="334606.65000000002"/>
    <n v="209449.26500000001"/>
    <n v="366536.21380000003"/>
    <n v="226445.13500000001"/>
    <n v="396278.98629999999"/>
  </r>
  <r>
    <x v="8"/>
    <x v="8"/>
    <x v="46"/>
    <s v="CA"/>
    <x v="327"/>
    <x v="1"/>
    <x v="1"/>
    <n v="75697.368749999994"/>
    <n v="132470.3953"/>
    <n v="99612.957500000004"/>
    <n v="174322.67559999999"/>
    <n v="119704.82180000001"/>
    <n v="209483.4381"/>
    <n v="144769.5675"/>
    <n v="253346.74309999999"/>
    <n v="172408.15220000001"/>
    <n v="301714.26630000002"/>
    <n v="190001.6496"/>
    <n v="332502.88679999998"/>
    <n v="206620.27609999999"/>
    <n v="361585.48320000002"/>
  </r>
  <r>
    <x v="8"/>
    <x v="8"/>
    <x v="46"/>
    <s v="CA"/>
    <x v="327"/>
    <x v="2"/>
    <x v="2"/>
    <n v="66142.90625"/>
    <n v="115750.08590000001"/>
    <n v="89585.98775"/>
    <n v="156775.4786"/>
    <n v="113871.82950000001"/>
    <n v="199275.7016"/>
    <n v="148763.712"/>
    <n v="260336.49600000001"/>
    <n v="184708.06880000001"/>
    <n v="323239.12030000001"/>
    <n v="207913.54879999999"/>
    <n v="363848.71029999998"/>
    <n v="230794.976"/>
    <n v="403891.20799999998"/>
  </r>
  <r>
    <x v="8"/>
    <x v="8"/>
    <x v="46"/>
    <s v="CA"/>
    <x v="327"/>
    <x v="3"/>
    <x v="3"/>
    <n v="73233.471250000002"/>
    <n v="117173.554"/>
    <n v="102526.85980000001"/>
    <n v="164042.97560000001"/>
    <n v="131820.24830000001"/>
    <n v="210912.39720000001"/>
    <n v="175760.33100000001"/>
    <n v="281216.52960000001"/>
    <n v="219700.41380000001"/>
    <n v="351520.66200000001"/>
    <n v="248993.80230000001"/>
    <n v="398390.08360000001"/>
    <n v="278287.19079999998"/>
    <n v="445259.50520000001"/>
  </r>
  <r>
    <x v="8"/>
    <x v="8"/>
    <x v="46"/>
    <s v="CA"/>
    <x v="328"/>
    <x v="0"/>
    <x v="0"/>
    <n v="94052.25"/>
    <n v="164591.4375"/>
    <n v="121886.41499999999"/>
    <n v="213301.22630000001"/>
    <n v="138543.61499999999"/>
    <n v="242451.32629999999"/>
    <n v="164108.16"/>
    <n v="287189.28000000003"/>
    <n v="192915"/>
    <n v="337601.25"/>
    <n v="211332.01500000001"/>
    <n v="369831.02630000003"/>
    <n v="228496.185"/>
    <n v="399868.32380000001"/>
  </r>
  <r>
    <x v="8"/>
    <x v="8"/>
    <x v="46"/>
    <s v="CA"/>
    <x v="328"/>
    <x v="1"/>
    <x v="1"/>
    <n v="76251.287249999994"/>
    <n v="133439.75270000001"/>
    <n v="100371.8079"/>
    <n v="175650.66380000001"/>
    <n v="120659.2727"/>
    <n v="211153.72709999999"/>
    <n v="145999.62450000001"/>
    <n v="255499.34289999999"/>
    <n v="173904.0013"/>
    <n v="304332.00229999999"/>
    <n v="191670.685"/>
    <n v="335423.69870000001"/>
    <n v="208460.0509"/>
    <n v="364805.08899999998"/>
  </r>
  <r>
    <x v="8"/>
    <x v="8"/>
    <x v="46"/>
    <s v="CA"/>
    <x v="328"/>
    <x v="2"/>
    <x v="2"/>
    <n v="66367.824999999997"/>
    <n v="116143.69379999999"/>
    <n v="89874.664600000004"/>
    <n v="157280.66310000001"/>
    <n v="114231.5928"/>
    <n v="199905.2874"/>
    <n v="149216.7408"/>
    <n v="261129.29639999999"/>
    <n v="185263.51500000001"/>
    <n v="324211.15130000003"/>
    <n v="208530.68700000001"/>
    <n v="364928.7023"/>
    <n v="231470.9884"/>
    <n v="405074.22970000003"/>
  </r>
  <r>
    <x v="8"/>
    <x v="8"/>
    <x v="46"/>
    <s v="CA"/>
    <x v="328"/>
    <x v="3"/>
    <x v="3"/>
    <n v="73544.441000000006"/>
    <n v="117671.1056"/>
    <n v="102962.21739999999"/>
    <n v="164739.5478"/>
    <n v="132379.9938"/>
    <n v="211807.9901"/>
    <n v="176506.65839999999"/>
    <n v="282410.65340000001"/>
    <n v="220633.323"/>
    <n v="353013.31679999997"/>
    <n v="250051.09940000001"/>
    <n v="400081.75900000002"/>
    <n v="279468.87579999998"/>
    <n v="447150.20130000002"/>
  </r>
  <r>
    <x v="8"/>
    <x v="8"/>
    <x v="46"/>
    <s v="CA"/>
    <x v="329"/>
    <x v="0"/>
    <x v="0"/>
    <n v="94993.15"/>
    <n v="166238.01250000001"/>
    <n v="123056.88499999999"/>
    <n v="215349.54879999999"/>
    <n v="139947.345"/>
    <n v="244907.85380000001"/>
    <n v="165615.6"/>
    <n v="289827.3"/>
    <n v="194641.2"/>
    <n v="340622.1"/>
    <n v="213197.08499999999"/>
    <n v="373094.89880000002"/>
    <n v="230464.01500000001"/>
    <n v="403312.02630000003"/>
  </r>
  <r>
    <x v="8"/>
    <x v="8"/>
    <x v="46"/>
    <s v="CA"/>
    <x v="329"/>
    <x v="1"/>
    <x v="1"/>
    <n v="77321.333750000005"/>
    <n v="135312.33410000001"/>
    <n v="101686.25599999999"/>
    <n v="177950.948"/>
    <n v="122105.7068"/>
    <n v="213684.98680000001"/>
    <n v="147511.83749999999"/>
    <n v="258145.7156"/>
    <n v="175608.03469999999"/>
    <n v="307314.06069999997"/>
    <n v="193484.32060000001"/>
    <n v="338597.56109999999"/>
    <n v="210354.8401"/>
    <n v="368120.97019999998"/>
  </r>
  <r>
    <x v="8"/>
    <x v="8"/>
    <x v="46"/>
    <s v="CA"/>
    <x v="329"/>
    <x v="2"/>
    <x v="2"/>
    <n v="67859.574999999997"/>
    <n v="118754.25629999999"/>
    <n v="91963.114600000001"/>
    <n v="160935.45060000001"/>
    <n v="116916.74280000001"/>
    <n v="204604.29990000001"/>
    <n v="152796.94080000001"/>
    <n v="267394.64640000003"/>
    <n v="189738.76500000001"/>
    <n v="332042.83880000003"/>
    <n v="213602.63699999999"/>
    <n v="373804.61479999998"/>
    <n v="237139.6384"/>
    <n v="414994.36719999998"/>
  </r>
  <r>
    <x v="8"/>
    <x v="8"/>
    <x v="46"/>
    <s v="CA"/>
    <x v="329"/>
    <x v="3"/>
    <x v="3"/>
    <n v="74932.290999999997"/>
    <n v="119891.66559999999"/>
    <n v="104905.2074"/>
    <n v="167848.33180000001"/>
    <n v="134878.1238"/>
    <n v="215804.9981"/>
    <n v="179837.49840000001"/>
    <n v="287739.99739999999"/>
    <n v="224796.87299999999"/>
    <n v="359674.99680000002"/>
    <n v="254769.78940000001"/>
    <n v="407631.663"/>
    <n v="284742.7058"/>
    <n v="455588.32929999998"/>
  </r>
  <r>
    <x v="8"/>
    <x v="8"/>
    <x v="46"/>
    <s v="CA"/>
    <x v="330"/>
    <x v="0"/>
    <x v="0"/>
    <n v="96495.45"/>
    <n v="168867.03750000001"/>
    <n v="125082.895"/>
    <n v="218895.06630000001"/>
    <n v="142131.6"/>
    <n v="248730.3"/>
    <n v="168454.26"/>
    <n v="294794.95500000002"/>
    <n v="198052.35"/>
    <n v="346591.61249999999"/>
    <n v="216975.845"/>
    <n v="379707.72879999998"/>
    <n v="234628.53"/>
    <n v="410599.92749999999"/>
  </r>
  <r>
    <x v="8"/>
    <x v="8"/>
    <x v="46"/>
    <s v="CA"/>
    <x v="330"/>
    <x v="1"/>
    <x v="1"/>
    <n v="78042.07475"/>
    <n v="136573.63080000001"/>
    <n v="102787.2585"/>
    <n v="179877.70240000001"/>
    <n v="123645.62119999999"/>
    <n v="216379.837"/>
    <n v="149760.3345"/>
    <n v="262080.58540000001"/>
    <n v="178443.59479999999"/>
    <n v="312276.29080000002"/>
    <n v="196713.9411"/>
    <n v="344249.39689999999"/>
    <n v="213993.12880000001"/>
    <n v="374487.97529999999"/>
  </r>
  <r>
    <x v="8"/>
    <x v="8"/>
    <x v="46"/>
    <s v="CA"/>
    <x v="330"/>
    <x v="2"/>
    <x v="2"/>
    <n v="68765.03125"/>
    <n v="120338.80469999999"/>
    <n v="92994.868749999994"/>
    <n v="162741.0203"/>
    <n v="118140.75"/>
    <n v="206746.3125"/>
    <n v="154189.04999999999"/>
    <n v="269830.83750000002"/>
    <n v="191381.3438"/>
    <n v="334917.35159999999"/>
    <n v="215352.91880000001"/>
    <n v="376867.6078"/>
    <n v="238972.26250000001"/>
    <n v="418201.45939999999"/>
  </r>
  <r>
    <x v="8"/>
    <x v="8"/>
    <x v="46"/>
    <s v="CA"/>
    <x v="330"/>
    <x v="3"/>
    <x v="3"/>
    <n v="76690.131250000006"/>
    <n v="122704.21"/>
    <n v="107366.1838"/>
    <n v="171785.894"/>
    <n v="138042.23629999999"/>
    <n v="220867.57800000001"/>
    <n v="184056.315"/>
    <n v="294490.10399999999"/>
    <n v="230070.39379999999"/>
    <n v="368112.63"/>
    <n v="260746.44630000001"/>
    <n v="417194.31400000001"/>
    <n v="291422.4988"/>
    <n v="466275.99800000002"/>
  </r>
  <r>
    <x v="8"/>
    <x v="8"/>
    <x v="46"/>
    <s v="CA"/>
    <x v="331"/>
    <x v="0"/>
    <x v="0"/>
    <n v="91000.6"/>
    <n v="159251.04999999999"/>
    <n v="117990.18"/>
    <n v="206482.815"/>
    <n v="134027.14499999999"/>
    <n v="234547.50380000001"/>
    <n v="158944.26"/>
    <n v="278152.45500000002"/>
    <n v="186899.55"/>
    <n v="327074.21250000002"/>
    <n v="204773.33"/>
    <n v="358353.32750000001"/>
    <n v="221463.14499999999"/>
    <n v="387560.50380000001"/>
  </r>
  <r>
    <x v="8"/>
    <x v="8"/>
    <x v="46"/>
    <s v="CA"/>
    <x v="331"/>
    <x v="1"/>
    <x v="1"/>
    <n v="73409.348499999993"/>
    <n v="128466.3599"/>
    <n v="96743.535529999994"/>
    <n v="169301.18719999999"/>
    <n v="116457.7239"/>
    <n v="203801.01680000001"/>
    <n v="141200.652"/>
    <n v="247101.141"/>
    <n v="168304.20689999999"/>
    <n v="294532.36210000003"/>
    <n v="185576.01070000001"/>
    <n v="324758.01880000002"/>
    <n v="201924.56390000001"/>
    <n v="353367.98680000001"/>
  </r>
  <r>
    <x v="8"/>
    <x v="8"/>
    <x v="46"/>
    <s v="CA"/>
    <x v="331"/>
    <x v="2"/>
    <x v="2"/>
    <n v="63082.506249999999"/>
    <n v="110394.38589999999"/>
    <n v="85353.846550000002"/>
    <n v="149369.23149999999"/>
    <n v="108453.2904"/>
    <n v="189793.25820000001"/>
    <n v="141592.30439999999"/>
    <n v="247786.53270000001"/>
    <n v="175765.48879999999"/>
    <n v="307589.6053"/>
    <n v="197803.35980000001"/>
    <n v="346155.87959999999"/>
    <n v="219522.8137"/>
    <n v="384164.924"/>
  </r>
  <r>
    <x v="8"/>
    <x v="8"/>
    <x v="46"/>
    <s v="CA"/>
    <x v="331"/>
    <x v="3"/>
    <x v="3"/>
    <n v="70182.794250000006"/>
    <n v="112292.4708"/>
    <n v="98255.911949999994"/>
    <n v="157209.45910000001"/>
    <n v="126329.0297"/>
    <n v="202126.4474"/>
    <n v="168438.70619999999"/>
    <n v="269501.92989999999"/>
    <n v="210548.38279999999"/>
    <n v="336877.41239999997"/>
    <n v="238621.50049999999"/>
    <n v="381794.4007"/>
    <n v="266694.61820000003"/>
    <n v="426711.38900000002"/>
  </r>
  <r>
    <x v="8"/>
    <x v="8"/>
    <x v="46"/>
    <s v="CA"/>
    <x v="332"/>
    <x v="0"/>
    <x v="0"/>
    <n v="95796.05"/>
    <n v="167643.08749999999"/>
    <n v="124112.83500000001"/>
    <n v="217197.4613"/>
    <n v="141124.45499999999"/>
    <n v="246967.79629999999"/>
    <n v="167058.96"/>
    <n v="292353.18"/>
    <n v="196352.4"/>
    <n v="343616.7"/>
    <n v="215079.83499999999"/>
    <n v="376389.71130000002"/>
    <n v="232515.065"/>
    <n v="406901.36379999999"/>
  </r>
  <r>
    <x v="8"/>
    <x v="8"/>
    <x v="46"/>
    <s v="CA"/>
    <x v="332"/>
    <x v="1"/>
    <x v="1"/>
    <n v="77875.252250000005"/>
    <n v="136281.69140000001"/>
    <n v="102445.1064"/>
    <n v="179278.9362"/>
    <n v="123060.1577"/>
    <n v="215355.27590000001"/>
    <n v="148741.89449999999"/>
    <n v="260298.31539999999"/>
    <n v="177103.88380000001"/>
    <n v="309931.79670000001"/>
    <n v="195153.356"/>
    <n v="341518.37300000002"/>
    <n v="212194.61489999999"/>
    <n v="371340.576"/>
  </r>
  <r>
    <x v="8"/>
    <x v="8"/>
    <x v="46"/>
    <s v="CA"/>
    <x v="332"/>
    <x v="2"/>
    <x v="2"/>
    <n v="68534.331250000003"/>
    <n v="119935.0797"/>
    <n v="92829.145149999997"/>
    <n v="162451.00399999999"/>
    <n v="117996.0327"/>
    <n v="206493.05720000001"/>
    <n v="154156.02720000001"/>
    <n v="269773.04759999999"/>
    <n v="191405.10380000001"/>
    <n v="334958.93160000001"/>
    <n v="215454.05179999999"/>
    <n v="377044.5906"/>
    <n v="239167.67559999999"/>
    <n v="418543.43229999999"/>
  </r>
  <r>
    <x v="8"/>
    <x v="8"/>
    <x v="46"/>
    <s v="CA"/>
    <x v="332"/>
    <x v="3"/>
    <x v="3"/>
    <n v="75865.200249999994"/>
    <n v="121384.3204"/>
    <n v="106211.2804"/>
    <n v="169938.04860000001"/>
    <n v="136557.36050000001"/>
    <n v="218491.77669999999"/>
    <n v="182076.48060000001"/>
    <n v="291322.36900000001"/>
    <n v="227595.60079999999"/>
    <n v="364152.96120000002"/>
    <n v="257941.68090000001"/>
    <n v="412706.68939999997"/>
    <n v="288287.761"/>
    <n v="461260.41749999998"/>
  </r>
  <r>
    <x v="8"/>
    <x v="8"/>
    <x v="46"/>
    <s v="CA"/>
    <x v="333"/>
    <x v="0"/>
    <x v="0"/>
    <n v="89796.25"/>
    <n v="157143.4375"/>
    <n v="116406.255"/>
    <n v="203710.94630000001"/>
    <n v="132261.48000000001"/>
    <n v="231457.59"/>
    <n v="156779.22"/>
    <n v="274363.63500000001"/>
    <n v="184332.75"/>
    <n v="322582.3125"/>
    <n v="201949.20499999999"/>
    <n v="353411.10879999999"/>
    <n v="218386.57"/>
    <n v="382176.4975"/>
  </r>
  <r>
    <x v="8"/>
    <x v="8"/>
    <x v="46"/>
    <s v="CA"/>
    <x v="333"/>
    <x v="1"/>
    <x v="1"/>
    <n v="72578.470749999993"/>
    <n v="127012.3238"/>
    <n v="95605.25993"/>
    <n v="167309.20490000001"/>
    <n v="115026.04760000001"/>
    <n v="201295.58319999999"/>
    <n v="139355.56649999999"/>
    <n v="243872.2414"/>
    <n v="166060.4333"/>
    <n v="290605.75819999998"/>
    <n v="183072.4577"/>
    <n v="320376.80099999998"/>
    <n v="199164.90179999999"/>
    <n v="348538.57809999998"/>
  </r>
  <r>
    <x v="8"/>
    <x v="8"/>
    <x v="46"/>
    <s v="CA"/>
    <x v="333"/>
    <x v="2"/>
    <x v="2"/>
    <n v="62632.668749999997"/>
    <n v="109607.1703"/>
    <n v="84776.492849999995"/>
    <n v="148358.86249999999"/>
    <n v="107733.7638"/>
    <n v="188534.08670000001"/>
    <n v="140686.24679999999"/>
    <n v="246200.9319"/>
    <n v="174654.5963"/>
    <n v="305645.54340000002"/>
    <n v="196569.0833"/>
    <n v="343995.89569999999"/>
    <n v="218170.78890000001"/>
    <n v="381798.88059999997"/>
  </r>
  <r>
    <x v="8"/>
    <x v="8"/>
    <x v="46"/>
    <s v="CA"/>
    <x v="333"/>
    <x v="3"/>
    <x v="3"/>
    <n v="69560.854749999999"/>
    <n v="111297.3676"/>
    <n v="97385.196649999998"/>
    <n v="155816.31460000001"/>
    <n v="125209.5386"/>
    <n v="200335.2617"/>
    <n v="166946.0514"/>
    <n v="267113.68219999998"/>
    <n v="208682.5643"/>
    <n v="333892.10279999999"/>
    <n v="236506.9062"/>
    <n v="378411.04979999998"/>
    <n v="264331.24810000003"/>
    <n v="422929.99690000003"/>
  </r>
  <r>
    <x v="8"/>
    <x v="8"/>
    <x v="46"/>
    <s v="CA"/>
    <x v="334"/>
    <x v="0"/>
    <x v="0"/>
    <n v="91872.5"/>
    <n v="160776.875"/>
    <n v="119103.39"/>
    <n v="208430.9325"/>
    <n v="135317.565"/>
    <n v="236805.73879999999"/>
    <n v="160419.66"/>
    <n v="280734.40500000003"/>
    <n v="188618.25"/>
    <n v="330081.9375"/>
    <n v="206647.24"/>
    <n v="361632.67"/>
    <n v="223472.58499999999"/>
    <n v="391077.02380000002"/>
  </r>
  <r>
    <x v="8"/>
    <x v="8"/>
    <x v="46"/>
    <s v="CA"/>
    <x v="334"/>
    <x v="1"/>
    <x v="1"/>
    <n v="74221.331000000006"/>
    <n v="129887.3293"/>
    <n v="97780.184779999996"/>
    <n v="171115.32339999999"/>
    <n v="117658.1664"/>
    <n v="205901.79120000001"/>
    <n v="142571.78700000001"/>
    <n v="249500.62729999999"/>
    <n v="169904.1482"/>
    <n v="297332.25929999998"/>
    <n v="187317.3462"/>
    <n v="327805.35590000002"/>
    <n v="203791.84589999999"/>
    <n v="356635.7303"/>
  </r>
  <r>
    <x v="8"/>
    <x v="8"/>
    <x v="46"/>
    <s v="CA"/>
    <x v="334"/>
    <x v="2"/>
    <x v="2"/>
    <n v="64278.21875"/>
    <n v="112486.88280000001"/>
    <n v="86975.42525"/>
    <n v="152206.99419999999"/>
    <n v="110515.39200000001"/>
    <n v="193401.93599999999"/>
    <n v="144288.462"/>
    <n v="252504.80850000001"/>
    <n v="179114.00630000001"/>
    <n v="313449.51089999999"/>
    <n v="201573.61129999999"/>
    <n v="352753.81969999999"/>
    <n v="223709.1635"/>
    <n v="391491.03610000003"/>
  </r>
  <r>
    <x v="8"/>
    <x v="8"/>
    <x v="46"/>
    <s v="CA"/>
    <x v="334"/>
    <x v="3"/>
    <x v="3"/>
    <n v="71498.658750000002"/>
    <n v="114397.85400000001"/>
    <n v="100098.1223"/>
    <n v="160156.99559999999"/>
    <n v="128697.5858"/>
    <n v="205916.1372"/>
    <n v="171596.78099999999"/>
    <n v="274554.84960000002"/>
    <n v="214495.97630000001"/>
    <n v="343193.56199999998"/>
    <n v="243095.43979999999"/>
    <n v="388952.70360000001"/>
    <n v="271694.90330000001"/>
    <n v="434711.84519999998"/>
  </r>
  <r>
    <x v="8"/>
    <x v="8"/>
    <x v="46"/>
    <s v="CA"/>
    <x v="335"/>
    <x v="0"/>
    <x v="0"/>
    <n v="109526.9"/>
    <n v="191672.07500000001"/>
    <n v="141936.82999999999"/>
    <n v="248389.45250000001"/>
    <n v="161339.94"/>
    <n v="282344.89500000002"/>
    <n v="191098.68"/>
    <n v="334422.69"/>
    <n v="224639.7"/>
    <n v="393119.47499999998"/>
    <n v="246083.33"/>
    <n v="430645.82750000001"/>
    <n v="266066.12"/>
    <n v="465615.71"/>
  </r>
  <r>
    <x v="8"/>
    <x v="8"/>
    <x v="46"/>
    <s v="CA"/>
    <x v="335"/>
    <x v="1"/>
    <x v="1"/>
    <n v="88821.355500000005"/>
    <n v="155437.37210000001"/>
    <n v="116910.73"/>
    <n v="204593.77739999999"/>
    <n v="140530.5387"/>
    <n v="245928.44270000001"/>
    <n v="170025.38099999999"/>
    <n v="297544.41680000001"/>
    <n v="202514.0393"/>
    <n v="354399.5687"/>
    <n v="223198.54029999999"/>
    <n v="390597.44549999997"/>
    <n v="242743.44899999999"/>
    <n v="424801.03580000001"/>
  </r>
  <r>
    <x v="8"/>
    <x v="8"/>
    <x v="46"/>
    <s v="CA"/>
    <x v="335"/>
    <x v="2"/>
    <x v="2"/>
    <n v="78253.831250000003"/>
    <n v="136944.2047"/>
    <n v="105912.25719999999"/>
    <n v="185346.45"/>
    <n v="134589.32370000001"/>
    <n v="235531.31649999999"/>
    <n v="175747.30319999999"/>
    <n v="307557.7806"/>
    <n v="218177.4038"/>
    <n v="381810.45659999998"/>
    <n v="245548.64180000001"/>
    <n v="429710.12310000003"/>
    <n v="272528.1986"/>
    <n v="476924.34759999998"/>
  </r>
  <r>
    <x v="8"/>
    <x v="8"/>
    <x v="46"/>
    <s v="CA"/>
    <x v="335"/>
    <x v="3"/>
    <x v="3"/>
    <n v="86942.070250000004"/>
    <n v="139107.3124"/>
    <n v="121718.89840000001"/>
    <n v="194750.23740000001"/>
    <n v="156495.72649999999"/>
    <n v="250393.1623"/>
    <n v="208660.96859999999"/>
    <n v="333857.54979999998"/>
    <n v="260826.2108"/>
    <n v="417321.93719999999"/>
    <n v="295603.03889999999"/>
    <n v="472964.86219999997"/>
    <n v="330379.86700000003"/>
    <n v="528607.78709999996"/>
  </r>
  <r>
    <x v="8"/>
    <x v="8"/>
    <x v="46"/>
    <s v="CA"/>
    <x v="336"/>
    <x v="0"/>
    <x v="0"/>
    <n v="106544.25"/>
    <n v="186452.4375"/>
    <n v="138097.85500000001"/>
    <n v="241671.2463"/>
    <n v="156936.78"/>
    <n v="274639.36499999999"/>
    <n v="185966.82"/>
    <n v="325441.935"/>
    <n v="218631.75"/>
    <n v="382605.5625"/>
    <n v="239515.80499999999"/>
    <n v="419152.65879999998"/>
    <n v="258991.47"/>
    <n v="453235.07250000001"/>
  </r>
  <r>
    <x v="8"/>
    <x v="8"/>
    <x v="46"/>
    <s v="CA"/>
    <x v="336"/>
    <x v="1"/>
    <x v="1"/>
    <n v="86237.480750000002"/>
    <n v="150915.5913"/>
    <n v="113560.2564"/>
    <n v="198730.44870000001"/>
    <n v="136574.9816"/>
    <n v="239006.21770000001"/>
    <n v="165367.4865"/>
    <n v="289393.10139999999"/>
    <n v="197018.337"/>
    <n v="344782.08980000002"/>
    <n v="217176.16620000001"/>
    <n v="380058.29090000002"/>
    <n v="236235.4693"/>
    <n v="413412.07120000001"/>
  </r>
  <r>
    <x v="8"/>
    <x v="8"/>
    <x v="46"/>
    <s v="CA"/>
    <x v="336"/>
    <x v="2"/>
    <x v="2"/>
    <n v="74814.712499999994"/>
    <n v="130925.7469"/>
    <n v="101280.9567"/>
    <n v="177241.67420000001"/>
    <n v="128714.5431"/>
    <n v="225250.4504"/>
    <n v="168100.85159999999"/>
    <n v="294176.4903"/>
    <n v="208695.2175"/>
    <n v="365216.63059999997"/>
    <n v="234888.7365"/>
    <n v="411055.28889999999"/>
    <n v="260710.29930000001"/>
    <n v="456243.02380000002"/>
  </r>
  <r>
    <x v="8"/>
    <x v="8"/>
    <x v="46"/>
    <s v="CA"/>
    <x v="336"/>
    <x v="3"/>
    <x v="3"/>
    <n v="83030.469500000007"/>
    <n v="132848.7512"/>
    <n v="116242.65730000001"/>
    <n v="185988.25169999999"/>
    <n v="149454.84510000001"/>
    <n v="239127.75219999999"/>
    <n v="199273.1268"/>
    <n v="318837.00290000002"/>
    <n v="249091.40849999999"/>
    <n v="398546.2536"/>
    <n v="282303.59629999998"/>
    <n v="451685.75410000002"/>
    <n v="315515.78409999999"/>
    <n v="504825.25459999999"/>
  </r>
  <r>
    <x v="8"/>
    <x v="8"/>
    <x v="46"/>
    <s v="CA"/>
    <x v="337"/>
    <x v="0"/>
    <x v="0"/>
    <n v="93845.25"/>
    <n v="164229.1875"/>
    <n v="121714.63499999999"/>
    <n v="213000.61129999999"/>
    <n v="138203.685"/>
    <n v="241856.44880000001"/>
    <n v="164012.04"/>
    <n v="287021.07"/>
    <n v="192892.5"/>
    <n v="337561.875"/>
    <n v="211358.535"/>
    <n v="369877.4363"/>
    <n v="228621.01500000001"/>
    <n v="400086.77630000003"/>
  </r>
  <r>
    <x v="8"/>
    <x v="8"/>
    <x v="46"/>
    <s v="CA"/>
    <x v="337"/>
    <x v="1"/>
    <x v="1"/>
    <n v="75477.095249999998"/>
    <n v="132084.9167"/>
    <n v="99538.411349999995"/>
    <n v="174192.2199"/>
    <n v="119921.29790000001"/>
    <n v="209862.27119999999"/>
    <n v="145576.39050000001"/>
    <n v="254758.68340000001"/>
    <n v="173591.7249"/>
    <n v="303785.51860000001"/>
    <n v="191453.78450000001"/>
    <n v="335044.12290000002"/>
    <n v="208377.52910000001"/>
    <n v="364660.67599999998"/>
  </r>
  <r>
    <x v="8"/>
    <x v="8"/>
    <x v="46"/>
    <s v="CA"/>
    <x v="337"/>
    <x v="2"/>
    <x v="2"/>
    <n v="65254.793749999997"/>
    <n v="114195.8891"/>
    <n v="88185.373850000004"/>
    <n v="154324.40419999999"/>
    <n v="112002.68429999999"/>
    <n v="196004.69750000001"/>
    <n v="146111.58480000001"/>
    <n v="255695.27340000001"/>
    <n v="181327.8713"/>
    <n v="317323.77470000001"/>
    <n v="204008.45329999999"/>
    <n v="357014.79320000001"/>
    <n v="226348.0754"/>
    <n v="396109.13199999998"/>
  </r>
  <r>
    <x v="8"/>
    <x v="8"/>
    <x v="46"/>
    <s v="CA"/>
    <x v="337"/>
    <x v="3"/>
    <x v="3"/>
    <n v="73017.514750000002"/>
    <n v="116828.0236"/>
    <n v="102224.52069999999"/>
    <n v="163559.23300000001"/>
    <n v="131431.52660000001"/>
    <n v="210290.4425"/>
    <n v="175242.03539999999"/>
    <n v="280387.25660000002"/>
    <n v="219052.54430000001"/>
    <n v="350484.07079999999"/>
    <n v="248259.5502"/>
    <n v="397215.28019999998"/>
    <n v="277466.55609999999"/>
    <n v="443946.48969999998"/>
  </r>
  <r>
    <x v="8"/>
    <x v="8"/>
    <x v="46"/>
    <s v="CA"/>
    <x v="338"/>
    <x v="0"/>
    <x v="0"/>
    <n v="95623.55"/>
    <n v="167341.21249999999"/>
    <n v="123969.685"/>
    <n v="216946.94880000001"/>
    <n v="140841.18"/>
    <n v="246472.065"/>
    <n v="166978.85999999999"/>
    <n v="292213.005"/>
    <n v="196333.65"/>
    <n v="343583.88750000001"/>
    <n v="215101.935"/>
    <n v="376428.38630000001"/>
    <n v="232619.09"/>
    <n v="407083.40749999997"/>
  </r>
  <r>
    <x v="8"/>
    <x v="8"/>
    <x v="46"/>
    <s v="CA"/>
    <x v="338"/>
    <x v="1"/>
    <x v="1"/>
    <n v="77230.092250000002"/>
    <n v="135152.66140000001"/>
    <n v="101750.6093"/>
    <n v="178063.5662"/>
    <n v="122445.1787"/>
    <n v="214279.0626"/>
    <n v="148389.19949999999"/>
    <n v="259681.09909999999"/>
    <n v="176843.65349999999"/>
    <n v="309476.39360000001"/>
    <n v="194972.60560000001"/>
    <n v="341202.05979999999"/>
    <n v="212125.8468"/>
    <n v="371220.23180000001"/>
  </r>
  <r>
    <x v="8"/>
    <x v="8"/>
    <x v="46"/>
    <s v="CA"/>
    <x v="338"/>
    <x v="2"/>
    <x v="2"/>
    <n v="66669.643750000003"/>
    <n v="116671.8766"/>
    <n v="90218.582649999997"/>
    <n v="157882.5196"/>
    <n v="114639.5952"/>
    <n v="200619.2916"/>
    <n v="149680.77720000001"/>
    <n v="261941.36009999999"/>
    <n v="185811.04130000001"/>
    <n v="325169.3222"/>
    <n v="209114.11429999999"/>
    <n v="365949.69990000001"/>
    <n v="232081.86309999999"/>
    <n v="406143.26040000003"/>
  </r>
  <r>
    <x v="8"/>
    <x v="8"/>
    <x v="46"/>
    <s v="CA"/>
    <x v="338"/>
    <x v="3"/>
    <x v="3"/>
    <n v="74130.387749999994"/>
    <n v="118608.6204"/>
    <n v="103782.5429"/>
    <n v="166052.0686"/>
    <n v="133434.698"/>
    <n v="213495.51670000001"/>
    <n v="177912.93059999999"/>
    <n v="284660.68900000001"/>
    <n v="222391.16329999999"/>
    <n v="355825.86119999998"/>
    <n v="252043.31839999999"/>
    <n v="403269.30940000003"/>
    <n v="281695.47350000002"/>
    <n v="450712.75750000001"/>
  </r>
  <r>
    <x v="8"/>
    <x v="8"/>
    <x v="46"/>
    <s v="CA"/>
    <x v="339"/>
    <x v="0"/>
    <x v="0"/>
    <n v="97470.85"/>
    <n v="170573.98749999999"/>
    <n v="126281.995"/>
    <n v="220993.49129999999"/>
    <n v="143591.98499999999"/>
    <n v="251285.97380000001"/>
    <n v="169977.72"/>
    <n v="297461.01"/>
    <n v="199782.3"/>
    <n v="349619.02500000002"/>
    <n v="218836.495"/>
    <n v="382963.86629999999"/>
    <n v="236575.55499999999"/>
    <n v="414007.22129999998"/>
  </r>
  <r>
    <x v="8"/>
    <x v="8"/>
    <x v="46"/>
    <s v="CA"/>
    <x v="339"/>
    <x v="1"/>
    <x v="1"/>
    <n v="79241.153250000003"/>
    <n v="138672.01819999999"/>
    <n v="104240.6061"/>
    <n v="182421.0606"/>
    <n v="125215.0511"/>
    <n v="219126.33929999999"/>
    <n v="151343.0865"/>
    <n v="264850.40139999997"/>
    <n v="180199.67420000001"/>
    <n v="315349.42979999998"/>
    <n v="198563.7268"/>
    <n v="347486.52189999999"/>
    <n v="215901.6716"/>
    <n v="377827.9253"/>
  </r>
  <r>
    <x v="8"/>
    <x v="8"/>
    <x v="46"/>
    <s v="CA"/>
    <x v="339"/>
    <x v="2"/>
    <x v="2"/>
    <n v="69730.043749999997"/>
    <n v="122027.5766"/>
    <n v="94450.723849999995"/>
    <n v="165288.76670000001"/>
    <n v="120058.13430000001"/>
    <n v="210101.73499999999"/>
    <n v="156852.18479999999"/>
    <n v="274491.32339999999"/>
    <n v="194753.6213"/>
    <n v="340818.83720000001"/>
    <n v="219224.3033"/>
    <n v="383642.5307"/>
    <n v="243354.02540000001"/>
    <n v="425869.54450000002"/>
  </r>
  <r>
    <x v="8"/>
    <x v="8"/>
    <x v="46"/>
    <s v="CA"/>
    <x v="339"/>
    <x v="3"/>
    <x v="3"/>
    <n v="77181.064750000005"/>
    <n v="123489.70359999999"/>
    <n v="108053.49069999999"/>
    <n v="172885.58499999999"/>
    <n v="138925.9166"/>
    <n v="222281.46650000001"/>
    <n v="185234.55540000001"/>
    <n v="296375.28860000003"/>
    <n v="231543.1943"/>
    <n v="370469.11080000002"/>
    <n v="262415.6202"/>
    <n v="419864.99219999998"/>
    <n v="293288.04609999998"/>
    <n v="469260.8737"/>
  </r>
  <r>
    <x v="8"/>
    <x v="8"/>
    <x v="46"/>
    <s v="CA"/>
    <x v="340"/>
    <x v="0"/>
    <x v="0"/>
    <n v="96059.5"/>
    <n v="168104.125"/>
    <n v="124526.29"/>
    <n v="217921.00750000001"/>
    <n v="141486.39000000001"/>
    <n v="247601.1825"/>
    <n v="167716.56"/>
    <n v="293503.98"/>
    <n v="197193"/>
    <n v="345087.75"/>
    <n v="216038.89"/>
    <n v="378068.0575"/>
    <n v="233623.81"/>
    <n v="408841.66749999998"/>
  </r>
  <r>
    <x v="8"/>
    <x v="8"/>
    <x v="46"/>
    <s v="CA"/>
    <x v="340"/>
    <x v="1"/>
    <x v="1"/>
    <n v="77636.083499999993"/>
    <n v="135863.14610000001"/>
    <n v="102268.9339"/>
    <n v="178970.63430000001"/>
    <n v="123045.3999"/>
    <n v="215329.4498"/>
    <n v="149074.76699999999"/>
    <n v="260880.84229999999"/>
    <n v="177643.62409999999"/>
    <n v="310876.34220000001"/>
    <n v="195843.27340000001"/>
    <n v="342725.72840000002"/>
    <n v="213059.4878"/>
    <n v="372854.10359999997"/>
  </r>
  <r>
    <x v="8"/>
    <x v="8"/>
    <x v="46"/>
    <s v="CA"/>
    <x v="340"/>
    <x v="2"/>
    <x v="2"/>
    <n v="67717.337499999994"/>
    <n v="118505.3406"/>
    <n v="91606.725699999995"/>
    <n v="160311.76999999999"/>
    <n v="116390.17260000001"/>
    <n v="203682.8021"/>
    <n v="151934.9136"/>
    <n v="265886.09879999998"/>
    <n v="188596.1925"/>
    <n v="330043.33689999999"/>
    <n v="212233.5165"/>
    <n v="371408.65389999998"/>
    <n v="235527.06280000001"/>
    <n v="412172.35989999998"/>
  </r>
  <r>
    <x v="8"/>
    <x v="8"/>
    <x v="46"/>
    <s v="CA"/>
    <x v="340"/>
    <x v="3"/>
    <x v="3"/>
    <n v="75410.2595"/>
    <n v="120656.4152"/>
    <n v="105574.3633"/>
    <n v="168918.98130000001"/>
    <n v="135738.46710000001"/>
    <n v="217181.54740000001"/>
    <n v="180984.62280000001"/>
    <n v="289575.39649999997"/>
    <n v="226230.77849999999"/>
    <n v="361969.24560000002"/>
    <n v="256394.8823"/>
    <n v="410231.81170000002"/>
    <n v="286558.98609999998"/>
    <n v="458494.37780000002"/>
  </r>
  <r>
    <x v="8"/>
    <x v="8"/>
    <x v="46"/>
    <s v="CA"/>
    <x v="341"/>
    <x v="0"/>
    <x v="0"/>
    <n v="97941.3"/>
    <n v="171397.27499999999"/>
    <n v="126867.23"/>
    <n v="222017.6525"/>
    <n v="144293.85"/>
    <n v="252514.23749999999"/>
    <n v="170731.44"/>
    <n v="298780.02"/>
    <n v="200645.4"/>
    <n v="351129.45"/>
    <n v="219769.03"/>
    <n v="384595.80249999999"/>
    <n v="237559.47"/>
    <n v="415729.07250000001"/>
  </r>
  <r>
    <x v="8"/>
    <x v="8"/>
    <x v="46"/>
    <s v="CA"/>
    <x v="341"/>
    <x v="1"/>
    <x v="1"/>
    <n v="79776.176500000001"/>
    <n v="139608.3089"/>
    <n v="104897.83010000001"/>
    <n v="183571.20269999999"/>
    <n v="125938.2681"/>
    <n v="220391.96919999999"/>
    <n v="152099.193"/>
    <n v="266173.58779999998"/>
    <n v="181051.69089999999"/>
    <n v="316840.45899999997"/>
    <n v="199470.5447"/>
    <n v="349073.45309999998"/>
    <n v="216849.06630000001"/>
    <n v="379485.86589999998"/>
  </r>
  <r>
    <x v="8"/>
    <x v="8"/>
    <x v="46"/>
    <s v="CA"/>
    <x v="341"/>
    <x v="2"/>
    <x v="2"/>
    <n v="70700.837499999994"/>
    <n v="123726.4656"/>
    <n v="95783.625700000004"/>
    <n v="167621.345"/>
    <n v="121760.47259999999"/>
    <n v="213080.82709999999"/>
    <n v="159095.31359999999"/>
    <n v="278416.79879999999"/>
    <n v="197546.6925"/>
    <n v="345706.71189999999"/>
    <n v="222377.41649999999"/>
    <n v="389160.47889999999"/>
    <n v="246864.3628"/>
    <n v="432012.6349"/>
  </r>
  <r>
    <x v="8"/>
    <x v="8"/>
    <x v="46"/>
    <s v="CA"/>
    <x v="341"/>
    <x v="3"/>
    <x v="3"/>
    <n v="78185.959499999997"/>
    <n v="125097.5352"/>
    <n v="109460.34329999999"/>
    <n v="175136.54930000001"/>
    <n v="140734.72709999999"/>
    <n v="225175.56340000001"/>
    <n v="187646.3028"/>
    <n v="300234.0845"/>
    <n v="234557.87849999999"/>
    <n v="375292.60560000001"/>
    <n v="265832.2623"/>
    <n v="425331.61969999998"/>
    <n v="297106.64610000001"/>
    <n v="475370.63380000001"/>
  </r>
  <r>
    <x v="8"/>
    <x v="8"/>
    <x v="46"/>
    <s v="CA"/>
    <x v="342"/>
    <x v="0"/>
    <x v="0"/>
    <n v="96197.5"/>
    <n v="168345.625"/>
    <n v="124640.81"/>
    <n v="218121.41750000001"/>
    <n v="141713.01"/>
    <n v="247997.76749999999"/>
    <n v="167780.64"/>
    <n v="293616.12"/>
    <n v="197208"/>
    <n v="345114"/>
    <n v="216021.21"/>
    <n v="378037.11749999999"/>
    <n v="233540.59"/>
    <n v="408696.03249999997"/>
  </r>
  <r>
    <x v="8"/>
    <x v="8"/>
    <x v="46"/>
    <s v="CA"/>
    <x v="342"/>
    <x v="1"/>
    <x v="1"/>
    <n v="78152.211500000005"/>
    <n v="136766.3701"/>
    <n v="102824.5316"/>
    <n v="179942.93030000001"/>
    <n v="123537.38310000001"/>
    <n v="216190.4204"/>
    <n v="149356.92300000001"/>
    <n v="261374.6153"/>
    <n v="177851.80840000001"/>
    <n v="311240.66470000002"/>
    <n v="195987.8737"/>
    <n v="342978.77889999998"/>
    <n v="213114.50229999999"/>
    <n v="372950.37890000001"/>
  </r>
  <r>
    <x v="8"/>
    <x v="8"/>
    <x v="46"/>
    <s v="CA"/>
    <x v="342"/>
    <x v="2"/>
    <x v="2"/>
    <n v="68759.25"/>
    <n v="120328.6875"/>
    <n v="93117.822"/>
    <n v="162956.18849999999"/>
    <n v="118355.796"/>
    <n v="207122.64300000001"/>
    <n v="154609.05600000001"/>
    <n v="270565.848"/>
    <n v="191960.55"/>
    <n v="335930.96250000002"/>
    <n v="216071.19"/>
    <n v="378124.58250000002"/>
    <n v="239843.68799999999"/>
    <n v="419726.45400000003"/>
  </r>
  <r>
    <x v="8"/>
    <x v="8"/>
    <x v="46"/>
    <s v="CA"/>
    <x v="342"/>
    <x v="3"/>
    <x v="3"/>
    <n v="76176.17"/>
    <n v="121881.872"/>
    <n v="106646.63800000001"/>
    <n v="170634.6208"/>
    <n v="137117.106"/>
    <n v="219387.36960000001"/>
    <n v="182822.80799999999"/>
    <n v="292516.49280000001"/>
    <n v="228528.51"/>
    <n v="365645.61599999998"/>
    <n v="258998.978"/>
    <n v="414398.36479999998"/>
    <n v="289469.446"/>
    <n v="463151.11359999998"/>
  </r>
  <r>
    <x v="8"/>
    <x v="8"/>
    <x v="46"/>
    <s v="CA"/>
    <x v="343"/>
    <x v="0"/>
    <x v="0"/>
    <n v="91000.6"/>
    <n v="159251.04999999999"/>
    <n v="117990.18"/>
    <n v="206482.815"/>
    <n v="134027.14499999999"/>
    <n v="234547.50380000001"/>
    <n v="158944.26"/>
    <n v="278152.45500000002"/>
    <n v="186899.55"/>
    <n v="327074.21250000002"/>
    <n v="204773.33"/>
    <n v="358353.32750000001"/>
    <n v="221463.14499999999"/>
    <n v="387560.50380000001"/>
  </r>
  <r>
    <x v="8"/>
    <x v="8"/>
    <x v="46"/>
    <s v="CA"/>
    <x v="343"/>
    <x v="1"/>
    <x v="1"/>
    <n v="73409.348499999993"/>
    <n v="128466.3599"/>
    <n v="96743.535529999994"/>
    <n v="169301.18719999999"/>
    <n v="116457.7239"/>
    <n v="203801.01680000001"/>
    <n v="141200.652"/>
    <n v="247101.141"/>
    <n v="168304.20689999999"/>
    <n v="294532.36210000003"/>
    <n v="185576.01070000001"/>
    <n v="324758.01880000002"/>
    <n v="201924.56390000001"/>
    <n v="353367.98680000001"/>
  </r>
  <r>
    <x v="8"/>
    <x v="8"/>
    <x v="46"/>
    <s v="CA"/>
    <x v="343"/>
    <x v="2"/>
    <x v="2"/>
    <n v="63082.506249999999"/>
    <n v="110394.38589999999"/>
    <n v="85353.846550000002"/>
    <n v="149369.23149999999"/>
    <n v="108453.2904"/>
    <n v="189793.25820000001"/>
    <n v="141592.30439999999"/>
    <n v="247786.53270000001"/>
    <n v="175765.48879999999"/>
    <n v="307589.6053"/>
    <n v="197803.35980000001"/>
    <n v="346155.87959999999"/>
    <n v="219522.8137"/>
    <n v="384164.924"/>
  </r>
  <r>
    <x v="8"/>
    <x v="8"/>
    <x v="46"/>
    <s v="CA"/>
    <x v="343"/>
    <x v="3"/>
    <x v="3"/>
    <n v="70182.794250000006"/>
    <n v="112292.4708"/>
    <n v="98255.911949999994"/>
    <n v="157209.45910000001"/>
    <n v="126329.0297"/>
    <n v="202126.4474"/>
    <n v="168438.70619999999"/>
    <n v="269501.92989999999"/>
    <n v="210548.38279999999"/>
    <n v="336877.41239999997"/>
    <n v="238621.50049999999"/>
    <n v="381794.4007"/>
    <n v="266694.61820000003"/>
    <n v="426711.38900000002"/>
  </r>
  <r>
    <x v="8"/>
    <x v="8"/>
    <x v="46"/>
    <s v="CA"/>
    <x v="344"/>
    <x v="0"/>
    <x v="0"/>
    <n v="96059.5"/>
    <n v="168104.125"/>
    <n v="124526.29"/>
    <n v="217921.00750000001"/>
    <n v="141486.39000000001"/>
    <n v="247601.1825"/>
    <n v="167716.56"/>
    <n v="293503.98"/>
    <n v="197193"/>
    <n v="345087.75"/>
    <n v="216038.89"/>
    <n v="378068.0575"/>
    <n v="233623.81"/>
    <n v="408841.66749999998"/>
  </r>
  <r>
    <x v="8"/>
    <x v="8"/>
    <x v="46"/>
    <s v="CA"/>
    <x v="344"/>
    <x v="1"/>
    <x v="1"/>
    <n v="77636.083499999993"/>
    <n v="135863.14610000001"/>
    <n v="102268.9339"/>
    <n v="178970.63430000001"/>
    <n v="123045.3999"/>
    <n v="215329.4498"/>
    <n v="149074.76699999999"/>
    <n v="260880.84229999999"/>
    <n v="177643.62409999999"/>
    <n v="310876.34220000001"/>
    <n v="195843.27340000001"/>
    <n v="342725.72840000002"/>
    <n v="213059.4878"/>
    <n v="372854.10359999997"/>
  </r>
  <r>
    <x v="8"/>
    <x v="8"/>
    <x v="46"/>
    <s v="CA"/>
    <x v="344"/>
    <x v="2"/>
    <x v="2"/>
    <n v="66592.743749999994"/>
    <n v="116537.30160000001"/>
    <n v="90163.341450000007"/>
    <n v="157785.8475"/>
    <n v="114591.3561"/>
    <n v="200534.8732"/>
    <n v="149669.7696"/>
    <n v="261922.0968"/>
    <n v="185818.9613"/>
    <n v="325183.18219999998"/>
    <n v="209147.8253"/>
    <n v="366008.69420000003"/>
    <n v="232147.00080000001"/>
    <n v="406257.25140000001"/>
  </r>
  <r>
    <x v="8"/>
    <x v="8"/>
    <x v="46"/>
    <s v="CA"/>
    <x v="344"/>
    <x v="3"/>
    <x v="3"/>
    <n v="73855.410749999995"/>
    <n v="118168.6572"/>
    <n v="103397.5751"/>
    <n v="165436.1201"/>
    <n v="132939.73939999999"/>
    <n v="212703.58300000001"/>
    <n v="177252.98579999999"/>
    <n v="283604.77730000002"/>
    <n v="221566.2323"/>
    <n v="354505.97159999999"/>
    <n v="251108.39660000001"/>
    <n v="401773.43449999997"/>
    <n v="280650.56089999998"/>
    <n v="449040.89740000002"/>
  </r>
  <r>
    <x v="8"/>
    <x v="8"/>
    <x v="46"/>
    <s v="CA"/>
    <x v="345"/>
    <x v="0"/>
    <x v="0"/>
    <n v="90564.65"/>
    <n v="158488.13750000001"/>
    <n v="117433.575"/>
    <n v="205508.75630000001"/>
    <n v="133381.935"/>
    <n v="233418.38630000001"/>
    <n v="158206.56"/>
    <n v="276861.48"/>
    <n v="186040.2"/>
    <n v="325570.34999999998"/>
    <n v="203836.375"/>
    <n v="356713.65629999997"/>
    <n v="220458.42499999999"/>
    <n v="385802.2438"/>
  </r>
  <r>
    <x v="8"/>
    <x v="8"/>
    <x v="46"/>
    <s v="CA"/>
    <x v="345"/>
    <x v="1"/>
    <x v="1"/>
    <n v="73003.357250000001"/>
    <n v="127755.87519999999"/>
    <n v="96225.210900000005"/>
    <n v="168394.11910000001"/>
    <n v="115857.5027"/>
    <n v="202750.62959999999"/>
    <n v="140515.0845"/>
    <n v="245901.39790000001"/>
    <n v="167504.23629999999"/>
    <n v="293132.41350000002"/>
    <n v="184705.34299999999"/>
    <n v="323234.35019999999"/>
    <n v="200990.92290000001"/>
    <n v="351734.11499999999"/>
  </r>
  <r>
    <x v="8"/>
    <x v="8"/>
    <x v="46"/>
    <s v="CA"/>
    <x v="345"/>
    <x v="2"/>
    <x v="2"/>
    <n v="62934.487500000003"/>
    <n v="110135.35309999999"/>
    <n v="85120.410900000003"/>
    <n v="148960.71909999999"/>
    <n v="108141.7662"/>
    <n v="189248.09090000001"/>
    <n v="141150.28320000001"/>
    <n v="247012.99559999999"/>
    <n v="175202.1225"/>
    <n v="306603.7144"/>
    <n v="197152.5105"/>
    <n v="345016.8934"/>
    <n v="218781.6636"/>
    <n v="382867.91129999998"/>
  </r>
  <r>
    <x v="8"/>
    <x v="8"/>
    <x v="46"/>
    <s v="CA"/>
    <x v="345"/>
    <x v="3"/>
    <x v="3"/>
    <n v="70146.801500000001"/>
    <n v="112234.8824"/>
    <n v="98205.522100000002"/>
    <n v="157128.83540000001"/>
    <n v="126264.2427"/>
    <n v="202022.78829999999"/>
    <n v="168352.3236"/>
    <n v="269363.71779999998"/>
    <n v="210440.4045"/>
    <n v="336704.64720000001"/>
    <n v="238499.1251"/>
    <n v="381598.60019999999"/>
    <n v="266557.84570000001"/>
    <n v="426492.55310000002"/>
  </r>
  <r>
    <x v="8"/>
    <x v="8"/>
    <x v="46"/>
    <s v="CA"/>
    <x v="346"/>
    <x v="0"/>
    <x v="0"/>
    <n v="96931.4"/>
    <n v="169629.95"/>
    <n v="125639.5"/>
    <n v="219869.125"/>
    <n v="142776.81"/>
    <n v="249859.41750000001"/>
    <n v="169191.96"/>
    <n v="296085.93"/>
    <n v="198911.7"/>
    <n v="348095.47499999998"/>
    <n v="217912.8"/>
    <n v="381347.4"/>
    <n v="235633.25"/>
    <n v="412358.1875"/>
  </r>
  <r>
    <x v="8"/>
    <x v="8"/>
    <x v="46"/>
    <s v="CA"/>
    <x v="346"/>
    <x v="1"/>
    <x v="1"/>
    <n v="78448.066000000006"/>
    <n v="137284.11550000001"/>
    <n v="103305.58319999999"/>
    <n v="180784.77050000001"/>
    <n v="124245.84239999999"/>
    <n v="217430.2242"/>
    <n v="150445.902"/>
    <n v="263280.3285"/>
    <n v="179243.56539999999"/>
    <n v="313676.23940000002"/>
    <n v="197584.60889999999"/>
    <n v="345773.06550000003"/>
    <n v="214926.76980000001"/>
    <n v="376121.84710000001"/>
  </r>
  <r>
    <x v="8"/>
    <x v="8"/>
    <x v="46"/>
    <s v="CA"/>
    <x v="346"/>
    <x v="2"/>
    <x v="2"/>
    <n v="69137.96875"/>
    <n v="120991.44530000001"/>
    <n v="93516.981249999997"/>
    <n v="163654.71720000001"/>
    <n v="118812.03750000001"/>
    <n v="207921.0656"/>
    <n v="155084.1"/>
    <n v="271397.17499999999"/>
    <n v="192500.1563"/>
    <n v="336875.27340000001"/>
    <n v="216620.9063"/>
    <n v="379086.58590000001"/>
    <n v="240389.42499999999"/>
    <n v="420681.4938"/>
  </r>
  <r>
    <x v="8"/>
    <x v="8"/>
    <x v="46"/>
    <s v="CA"/>
    <x v="346"/>
    <x v="3"/>
    <x v="3"/>
    <n v="77037.09375"/>
    <n v="123259.35"/>
    <n v="107851.9313"/>
    <n v="172563.09"/>
    <n v="138666.76879999999"/>
    <n v="221866.83"/>
    <n v="184889.02499999999"/>
    <n v="295822.44"/>
    <n v="231111.2813"/>
    <n v="369778.05"/>
    <n v="261926.1188"/>
    <n v="419081.79"/>
    <n v="292740.95630000002"/>
    <n v="468385.53"/>
  </r>
  <r>
    <x v="8"/>
    <x v="8"/>
    <x v="47"/>
    <s v="HI"/>
    <x v="347"/>
    <x v="0"/>
    <x v="0"/>
    <n v="88751.85"/>
    <n v="155315.73749999999"/>
    <n v="115149.895"/>
    <n v="201512.31630000001"/>
    <n v="130687.785"/>
    <n v="228703.6238"/>
    <n v="155223.72"/>
    <n v="271641.51"/>
    <n v="182595.3"/>
    <n v="319541.77500000002"/>
    <n v="200097.39499999999"/>
    <n v="350170.44130000001"/>
    <n v="216481.155"/>
    <n v="378842.02130000002"/>
  </r>
  <r>
    <x v="8"/>
    <x v="8"/>
    <x v="47"/>
    <s v="HI"/>
    <x v="347"/>
    <x v="1"/>
    <x v="1"/>
    <n v="71121.328250000006"/>
    <n v="124462.3244"/>
    <n v="93874.113549999995"/>
    <n v="164279.69870000001"/>
    <n v="113210.62609999999"/>
    <n v="198118.5956"/>
    <n v="137631.7365"/>
    <n v="240855.53890000001"/>
    <n v="164200.2617"/>
    <n v="287350.45799999998"/>
    <n v="181150.37179999999"/>
    <n v="317013.1507"/>
    <n v="197228.85159999999"/>
    <n v="345150.4903"/>
  </r>
  <r>
    <x v="8"/>
    <x v="8"/>
    <x v="47"/>
    <s v="HI"/>
    <x v="347"/>
    <x v="2"/>
    <x v="2"/>
    <n v="63170.96875"/>
    <n v="110549.19530000001"/>
    <n v="85163.181249999994"/>
    <n v="149035.56719999999"/>
    <n v="108071.4375"/>
    <n v="189125.01560000001"/>
    <n v="140763.29999999999"/>
    <n v="246335.77499999999"/>
    <n v="174599.1563"/>
    <n v="305548.52340000001"/>
    <n v="196333.10630000001"/>
    <n v="343582.93589999998"/>
    <n v="217714.82500000001"/>
    <n v="381000.94380000001"/>
  </r>
  <r>
    <x v="8"/>
    <x v="8"/>
    <x v="47"/>
    <s v="HI"/>
    <x v="347"/>
    <x v="3"/>
    <x v="3"/>
    <n v="71485.693750000006"/>
    <n v="114377.11"/>
    <n v="100079.9713"/>
    <n v="160127.954"/>
    <n v="128674.2488"/>
    <n v="205878.79800000001"/>
    <n v="171565.66500000001"/>
    <n v="274505.06400000001"/>
    <n v="214457.08129999999"/>
    <n v="343131.33"/>
    <n v="243051.35879999999"/>
    <n v="388882.174"/>
    <n v="271645.63630000001"/>
    <n v="434633.01799999998"/>
  </r>
  <r>
    <x v="8"/>
    <x v="8"/>
    <x v="47"/>
    <s v="HI"/>
    <x v="348"/>
    <x v="0"/>
    <x v="0"/>
    <n v="108482.5"/>
    <n v="189844.375"/>
    <n v="140680.47"/>
    <n v="246190.82250000001"/>
    <n v="159766.245"/>
    <n v="279590.92879999999"/>
    <n v="189543.18"/>
    <n v="331700.565"/>
    <n v="222902.25"/>
    <n v="390078.9375"/>
    <n v="244231.52"/>
    <n v="427405.16"/>
    <n v="264160.70500000002"/>
    <n v="462281.23379999999"/>
  </r>
  <r>
    <x v="8"/>
    <x v="8"/>
    <x v="47"/>
    <s v="HI"/>
    <x v="348"/>
    <x v="1"/>
    <x v="1"/>
    <n v="87364.213000000003"/>
    <n v="152887.37280000001"/>
    <n v="115179.5836"/>
    <n v="201564.27129999999"/>
    <n v="138715.11720000001"/>
    <n v="242751.45509999999"/>
    <n v="168301.55100000001"/>
    <n v="294527.71429999999"/>
    <n v="200653.8677"/>
    <n v="351144.26850000001"/>
    <n v="221276.45439999999"/>
    <n v="387233.79519999999"/>
    <n v="240807.3989"/>
    <n v="421412.94799999997"/>
  </r>
  <r>
    <x v="8"/>
    <x v="8"/>
    <x v="47"/>
    <s v="HI"/>
    <x v="348"/>
    <x v="2"/>
    <x v="2"/>
    <n v="76992.78125"/>
    <n v="134737.36720000001"/>
    <n v="103989.53079999999"/>
    <n v="181981.67879999999"/>
    <n v="132048.891"/>
    <n v="231085.55929999999"/>
    <n v="172200.12599999999"/>
    <n v="301350.2205"/>
    <n v="213678.39379999999"/>
    <n v="373937.18910000002"/>
    <n v="240375.5588"/>
    <n v="420657.22779999999"/>
    <n v="266664.13549999997"/>
    <n v="466662.23710000003"/>
  </r>
  <r>
    <x v="8"/>
    <x v="8"/>
    <x v="47"/>
    <s v="HI"/>
    <x v="348"/>
    <x v="3"/>
    <x v="3"/>
    <n v="86379.151249999995"/>
    <n v="138206.64199999999"/>
    <n v="120930.8118"/>
    <n v="193489.29879999999"/>
    <n v="155482.47229999999"/>
    <n v="248771.95559999999"/>
    <n v="207309.96299999999"/>
    <n v="331695.94079999998"/>
    <n v="259137.45379999999"/>
    <n v="414619.92599999998"/>
    <n v="293689.11430000002"/>
    <n v="469902.58279999997"/>
    <n v="328240.77480000001"/>
    <n v="525185.23959999997"/>
  </r>
  <r>
    <x v="8"/>
    <x v="8"/>
    <x v="47"/>
    <s v="HI"/>
    <x v="349"/>
    <x v="0"/>
    <x v="0"/>
    <n v="109755.85"/>
    <n v="192072.73749999999"/>
    <n v="142321.655"/>
    <n v="249062.89629999999"/>
    <n v="161645.22"/>
    <n v="282879.13500000001"/>
    <n v="191740.26"/>
    <n v="335545.45500000002"/>
    <n v="225476.55"/>
    <n v="394583.96250000002"/>
    <n v="247046.80499999999"/>
    <n v="432331.90879999998"/>
    <n v="267195.67"/>
    <n v="467592.42249999999"/>
  </r>
  <r>
    <x v="8"/>
    <x v="8"/>
    <x v="47"/>
    <s v="HI"/>
    <x v="349"/>
    <x v="1"/>
    <x v="1"/>
    <n v="88453.154750000002"/>
    <n v="154793.0208"/>
    <n v="116595.658"/>
    <n v="204042.40150000001"/>
    <n v="140392.78520000001"/>
    <n v="245687.37400000001"/>
    <n v="170287.7145"/>
    <n v="298003.50040000002"/>
    <n v="203001.7335"/>
    <n v="355253.03360000002"/>
    <n v="223852.3076"/>
    <n v="391741.53830000001"/>
    <n v="243594.56830000001"/>
    <n v="426290.49440000003"/>
  </r>
  <r>
    <x v="8"/>
    <x v="8"/>
    <x v="47"/>
    <s v="HI"/>
    <x v="349"/>
    <x v="2"/>
    <x v="2"/>
    <n v="77288.818750000006"/>
    <n v="135255.43280000001"/>
    <n v="104456.40210000001"/>
    <n v="182798.70360000001"/>
    <n v="132671.9394"/>
    <n v="232175.894"/>
    <n v="173084.1684"/>
    <n v="302897.29470000003"/>
    <n v="214805.1263"/>
    <n v="375908.97090000001"/>
    <n v="241677.2573"/>
    <n v="422935.20020000002"/>
    <n v="268146.43569999997"/>
    <n v="469256.26250000001"/>
  </r>
  <r>
    <x v="8"/>
    <x v="8"/>
    <x v="47"/>
    <s v="HI"/>
    <x v="349"/>
    <x v="3"/>
    <x v="3"/>
    <n v="86451.136750000005"/>
    <n v="138321.81880000001"/>
    <n v="121031.59149999999"/>
    <n v="193650.54629999999"/>
    <n v="155612.04620000001"/>
    <n v="248979.2738"/>
    <n v="207482.72820000001"/>
    <n v="331972.3651"/>
    <n v="259353.41029999999"/>
    <n v="414965.45640000002"/>
    <n v="293933.86499999999"/>
    <n v="470294.1839"/>
    <n v="328514.31969999999"/>
    <n v="525622.91139999998"/>
  </r>
  <r>
    <x v="8"/>
    <x v="8"/>
    <x v="47"/>
    <s v="HI"/>
    <x v="350"/>
    <x v="0"/>
    <x v="0"/>
    <n v="109686.85"/>
    <n v="191951.98749999999"/>
    <n v="142264.39499999999"/>
    <n v="248962.69130000001"/>
    <n v="161531.91"/>
    <n v="282680.84250000003"/>
    <n v="191708.22"/>
    <n v="335489.38500000001"/>
    <n v="225469.05"/>
    <n v="394570.83750000002"/>
    <n v="247055.64499999999"/>
    <n v="432347.37880000001"/>
    <n v="267237.28000000003"/>
    <n v="467665.24"/>
  </r>
  <r>
    <x v="8"/>
    <x v="8"/>
    <x v="47"/>
    <s v="HI"/>
    <x v="350"/>
    <x v="1"/>
    <x v="1"/>
    <n v="88195.090750000003"/>
    <n v="154341.4088"/>
    <n v="116317.85920000001"/>
    <n v="203556.2536"/>
    <n v="140146.7936"/>
    <n v="245256.88870000001"/>
    <n v="170146.63649999999"/>
    <n v="297756.6139"/>
    <n v="202897.64139999999"/>
    <n v="355070.87239999999"/>
    <n v="223780.00750000001"/>
    <n v="391615.01299999998"/>
    <n v="243567.06099999999"/>
    <n v="426242.35680000001"/>
  </r>
  <r>
    <x v="8"/>
    <x v="8"/>
    <x v="47"/>
    <s v="HI"/>
    <x v="350"/>
    <x v="2"/>
    <x v="2"/>
    <n v="77217.7"/>
    <n v="135130.97500000001"/>
    <n v="104278.20759999999"/>
    <n v="182486.8633"/>
    <n v="132408.65429999999"/>
    <n v="231715.14499999999"/>
    <n v="172653.15479999999"/>
    <n v="302143.0209"/>
    <n v="214233.84"/>
    <n v="374909.22"/>
    <n v="240992.69699999999"/>
    <n v="421737.21980000002"/>
    <n v="267340.14789999998"/>
    <n v="467845.25880000001"/>
  </r>
  <r>
    <x v="8"/>
    <x v="8"/>
    <x v="47"/>
    <s v="HI"/>
    <x v="350"/>
    <x v="3"/>
    <x v="3"/>
    <n v="86690.120999999999"/>
    <n v="138704.1936"/>
    <n v="121366.1694"/>
    <n v="194185.87100000001"/>
    <n v="156042.21780000001"/>
    <n v="249667.5485"/>
    <n v="208056.2904"/>
    <n v="332890.06459999998"/>
    <n v="260070.36300000001"/>
    <n v="416112.5808"/>
    <n v="294746.41139999998"/>
    <n v="471594.25819999998"/>
    <n v="329422.45980000001"/>
    <n v="527075.93570000003"/>
  </r>
  <r>
    <x v="8"/>
    <x v="8"/>
    <x v="47"/>
    <s v="HI"/>
    <x v="351"/>
    <x v="0"/>
    <x v="0"/>
    <n v="108883.95"/>
    <n v="190546.91250000001"/>
    <n v="141208.44500000001"/>
    <n v="247114.7788"/>
    <n v="160354.79999999999"/>
    <n v="280620.90000000002"/>
    <n v="190264.86"/>
    <n v="332963.505"/>
    <n v="223757.85"/>
    <n v="391576.23749999999"/>
    <n v="245172.89499999999"/>
    <n v="429052.56630000001"/>
    <n v="265186.23"/>
    <n v="464075.90250000003"/>
  </r>
  <r>
    <x v="8"/>
    <x v="8"/>
    <x v="47"/>
    <s v="HI"/>
    <x v="351"/>
    <x v="1"/>
    <x v="1"/>
    <n v="87641.172250000003"/>
    <n v="153372.0514"/>
    <n v="115559.0088"/>
    <n v="202228.2654"/>
    <n v="139192.34270000001"/>
    <n v="243586.59959999999"/>
    <n v="168916.57949999999"/>
    <n v="295604.01409999997"/>
    <n v="201401.7923"/>
    <n v="352453.13640000002"/>
    <n v="222110.97210000001"/>
    <n v="388694.20120000001"/>
    <n v="241727.28630000001"/>
    <n v="423022.75089999998"/>
  </r>
  <r>
    <x v="8"/>
    <x v="8"/>
    <x v="47"/>
    <s v="HI"/>
    <x v="351"/>
    <x v="2"/>
    <x v="2"/>
    <n v="76542.943750000006"/>
    <n v="133950.15160000001"/>
    <n v="103412.1771"/>
    <n v="180971.30979999999"/>
    <n v="131329.36439999999"/>
    <n v="229826.38769999999"/>
    <n v="171294.06839999999"/>
    <n v="299764.61969999998"/>
    <n v="212567.5013"/>
    <n v="371993.12719999999"/>
    <n v="239141.28229999999"/>
    <n v="418497.2439"/>
    <n v="265312.11070000002"/>
    <n v="464296.1937"/>
  </r>
  <r>
    <x v="8"/>
    <x v="8"/>
    <x v="47"/>
    <s v="HI"/>
    <x v="351"/>
    <x v="3"/>
    <x v="3"/>
    <n v="85757.211750000002"/>
    <n v="137211.53880000001"/>
    <n v="120060.0965"/>
    <n v="192096.15429999999"/>
    <n v="154362.98120000001"/>
    <n v="246980.76980000001"/>
    <n v="205817.3082"/>
    <n v="329307.69309999997"/>
    <n v="257271.63529999999"/>
    <n v="411634.6164"/>
    <n v="291574.52"/>
    <n v="466519.23190000001"/>
    <n v="325877.40470000001"/>
    <n v="521403.84740000003"/>
  </r>
  <r>
    <x v="8"/>
    <x v="8"/>
    <x v="47"/>
    <s v="HI"/>
    <x v="352"/>
    <x v="0"/>
    <x v="0"/>
    <n v="109285.4"/>
    <n v="191249.45"/>
    <n v="141736.42000000001"/>
    <n v="248038.73499999999"/>
    <n v="160943.35500000001"/>
    <n v="281650.8713"/>
    <n v="190986.54"/>
    <n v="334226.44500000001"/>
    <n v="224613.45"/>
    <n v="393073.53749999998"/>
    <n v="246114.27"/>
    <n v="430699.97249999997"/>
    <n v="266211.755"/>
    <n v="465870.57130000001"/>
  </r>
  <r>
    <x v="8"/>
    <x v="8"/>
    <x v="47"/>
    <s v="HI"/>
    <x v="352"/>
    <x v="1"/>
    <x v="1"/>
    <n v="87918.131500000003"/>
    <n v="153856.73009999999"/>
    <n v="115938.43399999999"/>
    <n v="202892.25949999999"/>
    <n v="139669.5681"/>
    <n v="244421.74419999999"/>
    <n v="169531.60800000001"/>
    <n v="296680.31400000001"/>
    <n v="202149.71679999999"/>
    <n v="353762.00439999998"/>
    <n v="222945.48980000001"/>
    <n v="390154.60710000002"/>
    <n v="242647.17360000001"/>
    <n v="424632.55379999999"/>
  </r>
  <r>
    <x v="8"/>
    <x v="8"/>
    <x v="47"/>
    <s v="HI"/>
    <x v="352"/>
    <x v="2"/>
    <x v="2"/>
    <n v="76992.78125"/>
    <n v="134737.36720000001"/>
    <n v="103989.53079999999"/>
    <n v="181981.67879999999"/>
    <n v="132048.891"/>
    <n v="231085.55929999999"/>
    <n v="172200.12599999999"/>
    <n v="301350.2205"/>
    <n v="213678.39379999999"/>
    <n v="373937.18910000002"/>
    <n v="240375.5588"/>
    <n v="420657.22779999999"/>
    <n v="266664.13549999997"/>
    <n v="466662.23710000003"/>
  </r>
  <r>
    <x v="8"/>
    <x v="8"/>
    <x v="47"/>
    <s v="HI"/>
    <x v="352"/>
    <x v="3"/>
    <x v="3"/>
    <n v="86379.151249999995"/>
    <n v="138206.64199999999"/>
    <n v="120930.8118"/>
    <n v="193489.29879999999"/>
    <n v="155482.47229999999"/>
    <n v="248771.95559999999"/>
    <n v="207309.96299999999"/>
    <n v="331695.94079999998"/>
    <n v="259137.45379999999"/>
    <n v="414619.92599999998"/>
    <n v="293689.11430000002"/>
    <n v="469902.58279999997"/>
    <n v="328240.77480000001"/>
    <n v="525185.23959999997"/>
  </r>
  <r>
    <x v="8"/>
    <x v="8"/>
    <x v="48"/>
    <s v="NV"/>
    <x v="353"/>
    <x v="0"/>
    <x v="0"/>
    <n v="91540.05"/>
    <n v="160195.08749999999"/>
    <n v="118632.675"/>
    <n v="207607.1813"/>
    <n v="134842.32"/>
    <n v="235974.06"/>
    <n v="159730.01999999999"/>
    <n v="279527.53499999997"/>
    <n v="187770.15"/>
    <n v="328597.76250000001"/>
    <n v="205697.02499999999"/>
    <n v="359969.79379999998"/>
    <n v="222405.45"/>
    <n v="389209.53749999998"/>
  </r>
  <r>
    <x v="8"/>
    <x v="8"/>
    <x v="48"/>
    <s v="NV"/>
    <x v="353"/>
    <x v="1"/>
    <x v="1"/>
    <n v="74202.435750000004"/>
    <n v="129854.2626"/>
    <n v="97678.558430000005"/>
    <n v="170937.47719999999"/>
    <n v="117426.9326"/>
    <n v="205497.13200000001"/>
    <n v="142097.8365"/>
    <n v="248671.2139"/>
    <n v="169260.31580000001"/>
    <n v="296205.5526"/>
    <n v="186555.1287"/>
    <n v="326471.47519999999"/>
    <n v="202899.46580000001"/>
    <n v="355074.06510000001"/>
  </r>
  <r>
    <x v="8"/>
    <x v="8"/>
    <x v="48"/>
    <s v="NV"/>
    <x v="353"/>
    <x v="2"/>
    <x v="2"/>
    <n v="64349.337500000001"/>
    <n v="112611.3406"/>
    <n v="87153.619699999996"/>
    <n v="152518.8345"/>
    <n v="110778.6771"/>
    <n v="193862.68489999999"/>
    <n v="144719.47560000001"/>
    <n v="253259.08230000001"/>
    <n v="179685.29250000001"/>
    <n v="314449.26189999998"/>
    <n v="202258.1715"/>
    <n v="353951.80009999999"/>
    <n v="224515.45129999999"/>
    <n v="392902.03980000003"/>
  </r>
  <r>
    <x v="8"/>
    <x v="8"/>
    <x v="48"/>
    <s v="NV"/>
    <x v="353"/>
    <x v="3"/>
    <x v="3"/>
    <n v="71259.674499999994"/>
    <n v="114015.4792"/>
    <n v="99763.544299999994"/>
    <n v="159621.6709"/>
    <n v="128267.41409999999"/>
    <n v="205227.86259999999"/>
    <n v="171023.2188"/>
    <n v="273637.15010000003"/>
    <n v="213779.02350000001"/>
    <n v="342046.4376"/>
    <n v="242282.8933"/>
    <n v="387652.62929999997"/>
    <n v="270786.76309999998"/>
    <n v="433258.821"/>
  </r>
  <r>
    <x v="8"/>
    <x v="8"/>
    <x v="48"/>
    <s v="NV"/>
    <x v="354"/>
    <x v="0"/>
    <x v="0"/>
    <n v="81456.75"/>
    <n v="142549.3125"/>
    <n v="105589.08500000001"/>
    <n v="184780.8988"/>
    <n v="119980.485"/>
    <n v="209965.84880000001"/>
    <n v="142201.44"/>
    <n v="248852.52"/>
    <n v="167187"/>
    <n v="292577.25"/>
    <n v="183161.48499999999"/>
    <n v="320532.59879999998"/>
    <n v="198063.315"/>
    <n v="346610.80129999999"/>
  </r>
  <r>
    <x v="8"/>
    <x v="8"/>
    <x v="48"/>
    <s v="NV"/>
    <x v="354"/>
    <x v="1"/>
    <x v="1"/>
    <n v="65877.997749999995"/>
    <n v="115286.4961"/>
    <n v="86766.661099999998"/>
    <n v="151841.6569"/>
    <n v="104374.57640000001"/>
    <n v="182655.5086"/>
    <n v="126420.1455"/>
    <n v="221235.25459999999"/>
    <n v="150633.52739999999"/>
    <n v="263608.67300000001"/>
    <n v="166056.75349999999"/>
    <n v="290599.3187"/>
    <n v="180643.37160000001"/>
    <n v="316125.90029999998"/>
  </r>
  <r>
    <x v="8"/>
    <x v="8"/>
    <x v="48"/>
    <s v="NV"/>
    <x v="354"/>
    <x v="2"/>
    <x v="2"/>
    <n v="58151.637499999997"/>
    <n v="101765.3656"/>
    <n v="78634.096099999995"/>
    <n v="137609.66819999999"/>
    <n v="99893.359800000006"/>
    <n v="174813.37969999999"/>
    <n v="130365.6528"/>
    <n v="228139.89240000001"/>
    <n v="161808.05249999999"/>
    <n v="283164.0919"/>
    <n v="182071.50450000001"/>
    <n v="318625.13290000003"/>
    <n v="202036.26439999999"/>
    <n v="353563.46269999997"/>
  </r>
  <r>
    <x v="8"/>
    <x v="8"/>
    <x v="48"/>
    <s v="NV"/>
    <x v="354"/>
    <x v="3"/>
    <x v="3"/>
    <n v="64883.343500000003"/>
    <n v="103813.3496"/>
    <n v="90836.680900000007"/>
    <n v="145338.6894"/>
    <n v="116790.0183"/>
    <n v="186864.02929999999"/>
    <n v="155720.02439999999"/>
    <n v="249152.03899999999"/>
    <n v="194650.03049999999"/>
    <n v="311440.04879999999"/>
    <n v="220603.36790000001"/>
    <n v="352965.38860000001"/>
    <n v="246556.7053"/>
    <n v="394490.72850000003"/>
  </r>
  <r>
    <x v="9"/>
    <x v="9"/>
    <x v="49"/>
    <s v="AK"/>
    <x v="355"/>
    <x v="0"/>
    <x v="0"/>
    <n v="104709.5"/>
    <n v="183241.625"/>
    <n v="135601.13"/>
    <n v="237301.97750000001"/>
    <n v="154277.28"/>
    <n v="269985.24"/>
    <n v="182438.52"/>
    <n v="319267.40999999997"/>
    <n v="214372.5"/>
    <n v="375151.875"/>
    <n v="234786.83"/>
    <n v="410876.95250000001"/>
    <n v="253759.82"/>
    <n v="444079.685"/>
  </r>
  <r>
    <x v="9"/>
    <x v="9"/>
    <x v="49"/>
    <s v="AK"/>
    <x v="355"/>
    <x v="1"/>
    <x v="1"/>
    <n v="85497.844500000007"/>
    <n v="149621.2279"/>
    <n v="112357.62760000001"/>
    <n v="196625.84820000001"/>
    <n v="134803.8333"/>
    <n v="235906.7083"/>
    <n v="162645.03899999999"/>
    <n v="284628.81829999998"/>
    <n v="193538.94450000001"/>
    <n v="338693.15289999999"/>
    <n v="213184.32819999999"/>
    <n v="373072.57439999998"/>
    <n v="231704.80050000001"/>
    <n v="405483.40090000001"/>
  </r>
  <r>
    <x v="9"/>
    <x v="9"/>
    <x v="49"/>
    <s v="AK"/>
    <x v="355"/>
    <x v="2"/>
    <x v="2"/>
    <n v="74430.212499999994"/>
    <n v="130252.8719"/>
    <n v="101004.7507"/>
    <n v="176758.3137"/>
    <n v="128473.34759999999"/>
    <n v="224828.35829999999"/>
    <n v="168045.81359999999"/>
    <n v="294080.17379999999"/>
    <n v="208734.8175"/>
    <n v="365285.93060000002"/>
    <n v="235057.29149999999"/>
    <n v="411350.26010000001"/>
    <n v="261035.9878"/>
    <n v="456812.97869999998"/>
  </r>
  <r>
    <x v="9"/>
    <x v="9"/>
    <x v="49"/>
    <s v="AK"/>
    <x v="355"/>
    <x v="3"/>
    <x v="3"/>
    <n v="81655.584499999997"/>
    <n v="130648.93520000001"/>
    <n v="114317.8183"/>
    <n v="182908.50930000001"/>
    <n v="146980.0521"/>
    <n v="235168.0834"/>
    <n v="195973.40280000001"/>
    <n v="313557.44449999998"/>
    <n v="244966.75349999999"/>
    <n v="391946.80560000002"/>
    <n v="277628.98729999998"/>
    <n v="444206.37969999999"/>
    <n v="310291.22110000002"/>
    <n v="496465.95380000002"/>
  </r>
  <r>
    <x v="9"/>
    <x v="9"/>
    <x v="49"/>
    <s v="AK"/>
    <x v="356"/>
    <x v="0"/>
    <x v="0"/>
    <n v="106349.8"/>
    <n v="186112.15"/>
    <n v="137741.66"/>
    <n v="241047.905"/>
    <n v="156688.155"/>
    <n v="274204.27130000002"/>
    <n v="185341.26"/>
    <n v="324347.20500000002"/>
    <n v="217798.65"/>
    <n v="381147.63750000001"/>
    <n v="238547.91"/>
    <n v="417458.84250000003"/>
    <n v="257841.11499999999"/>
    <n v="451221.95130000002"/>
  </r>
  <r>
    <x v="9"/>
    <x v="9"/>
    <x v="49"/>
    <s v="AK"/>
    <x v="356"/>
    <x v="1"/>
    <x v="1"/>
    <n v="86734.713499999998"/>
    <n v="151785.74859999999"/>
    <n v="114014.22779999999"/>
    <n v="199524.89859999999"/>
    <n v="136835.7309"/>
    <n v="239462.52910000001"/>
    <n v="165175.69200000001"/>
    <n v="289057.46100000001"/>
    <n v="196582.6888"/>
    <n v="344019.70539999998"/>
    <n v="216558.549"/>
    <n v="378977.4607"/>
    <n v="235398.1036"/>
    <n v="411946.6813"/>
  </r>
  <r>
    <x v="9"/>
    <x v="9"/>
    <x v="49"/>
    <s v="AK"/>
    <x v="356"/>
    <x v="2"/>
    <x v="2"/>
    <n v="75252.987500000003"/>
    <n v="131692.72810000001"/>
    <n v="102104.2169"/>
    <n v="178682.37959999999"/>
    <n v="129864.1617"/>
    <n v="227262.283"/>
    <n v="169846.92120000001"/>
    <n v="297232.11210000003"/>
    <n v="210964.52249999999"/>
    <n v="369187.91440000001"/>
    <n v="237559.55549999999"/>
    <n v="415729.22210000001"/>
    <n v="263805.17509999999"/>
    <n v="461659.0564"/>
  </r>
  <r>
    <x v="9"/>
    <x v="9"/>
    <x v="49"/>
    <s v="AK"/>
    <x v="356"/>
    <x v="3"/>
    <x v="3"/>
    <n v="82624.486499999999"/>
    <n v="132199.1784"/>
    <n v="115674.28109999999"/>
    <n v="185078.8498"/>
    <n v="148724.07569999999"/>
    <n v="237958.52110000001"/>
    <n v="198298.76759999999"/>
    <n v="317278.0282"/>
    <n v="247873.4595"/>
    <n v="396597.53519999998"/>
    <n v="280923.25410000002"/>
    <n v="449477.20659999998"/>
    <n v="313973.04869999998"/>
    <n v="502356.87790000002"/>
  </r>
  <r>
    <x v="9"/>
    <x v="9"/>
    <x v="49"/>
    <s v="AK"/>
    <x v="357"/>
    <x v="0"/>
    <x v="0"/>
    <n v="109090.95"/>
    <n v="190909.16250000001"/>
    <n v="141380.22500000001"/>
    <n v="247415.39379999999"/>
    <n v="160694.73000000001"/>
    <n v="281215.77750000003"/>
    <n v="190360.98"/>
    <n v="333131.71500000003"/>
    <n v="223780.35"/>
    <n v="391615.61249999999"/>
    <n v="245146.375"/>
    <n v="429006.15629999997"/>
    <n v="265061.40000000002"/>
    <n v="463857.45"/>
  </r>
  <r>
    <x v="9"/>
    <x v="9"/>
    <x v="49"/>
    <s v="AK"/>
    <x v="357"/>
    <x v="1"/>
    <x v="1"/>
    <n v="88415.364249999999"/>
    <n v="154726.88740000001"/>
    <n v="116392.4053"/>
    <n v="203686.70929999999"/>
    <n v="139930.3175"/>
    <n v="244878.05549999999"/>
    <n v="169339.81349999999"/>
    <n v="296344.67359999998"/>
    <n v="201714.0686"/>
    <n v="352999.6201"/>
    <n v="222327.8726"/>
    <n v="389073.777"/>
    <n v="241809.80799999999"/>
    <n v="423167.16399999999"/>
  </r>
  <r>
    <x v="9"/>
    <x v="9"/>
    <x v="49"/>
    <s v="AK"/>
    <x v="357"/>
    <x v="2"/>
    <x v="2"/>
    <n v="76981.21875"/>
    <n v="134717.13279999999"/>
    <n v="104235.43730000001"/>
    <n v="182412.01519999999"/>
    <n v="132478.98300000001"/>
    <n v="231838.22029999999"/>
    <n v="173040.13800000001"/>
    <n v="302820.2415"/>
    <n v="214836.8063"/>
    <n v="375964.41090000002"/>
    <n v="241812.10130000001"/>
    <n v="423171.17719999998"/>
    <n v="268406.9865"/>
    <n v="469712.22639999999"/>
  </r>
  <r>
    <x v="9"/>
    <x v="9"/>
    <x v="49"/>
    <s v="AK"/>
    <x v="357"/>
    <x v="3"/>
    <x v="3"/>
    <n v="85351.228749999995"/>
    <n v="136561.96599999999"/>
    <n v="119491.7203"/>
    <n v="191186.7524"/>
    <n v="153632.21179999999"/>
    <n v="245811.53880000001"/>
    <n v="204842.94899999999"/>
    <n v="327748.71840000001"/>
    <n v="256053.6863"/>
    <n v="409685.89799999999"/>
    <n v="290194.1778"/>
    <n v="464310.68440000003"/>
    <n v="324334.66930000001"/>
    <n v="518935.47080000001"/>
  </r>
  <r>
    <x v="9"/>
    <x v="9"/>
    <x v="49"/>
    <s v="AK"/>
    <x v="358"/>
    <x v="0"/>
    <x v="0"/>
    <n v="104709.5"/>
    <n v="183241.625"/>
    <n v="135601.13"/>
    <n v="237301.97750000001"/>
    <n v="154277.28"/>
    <n v="269985.24"/>
    <n v="182438.52"/>
    <n v="319267.40999999997"/>
    <n v="214372.5"/>
    <n v="375151.875"/>
    <n v="234786.83"/>
    <n v="410876.95250000001"/>
    <n v="253759.82"/>
    <n v="444079.685"/>
  </r>
  <r>
    <x v="9"/>
    <x v="9"/>
    <x v="49"/>
    <s v="AK"/>
    <x v="358"/>
    <x v="1"/>
    <x v="1"/>
    <n v="85497.844500000007"/>
    <n v="149621.2279"/>
    <n v="112357.62760000001"/>
    <n v="196625.84820000001"/>
    <n v="134803.8333"/>
    <n v="235906.7083"/>
    <n v="162645.03899999999"/>
    <n v="284628.81829999998"/>
    <n v="193538.94450000001"/>
    <n v="338693.15289999999"/>
    <n v="213184.32819999999"/>
    <n v="373072.57439999998"/>
    <n v="231704.80050000001"/>
    <n v="405483.40090000001"/>
  </r>
  <r>
    <x v="9"/>
    <x v="9"/>
    <x v="49"/>
    <s v="AK"/>
    <x v="358"/>
    <x v="2"/>
    <x v="2"/>
    <n v="74430.212499999994"/>
    <n v="130252.8719"/>
    <n v="101004.7507"/>
    <n v="176758.3137"/>
    <n v="128473.34759999999"/>
    <n v="224828.35829999999"/>
    <n v="168045.81359999999"/>
    <n v="294080.17379999999"/>
    <n v="208734.8175"/>
    <n v="365285.93060000002"/>
    <n v="235057.29149999999"/>
    <n v="411350.26010000001"/>
    <n v="261035.9878"/>
    <n v="456812.97869999998"/>
  </r>
  <r>
    <x v="9"/>
    <x v="9"/>
    <x v="49"/>
    <s v="AK"/>
    <x v="358"/>
    <x v="3"/>
    <x v="3"/>
    <n v="81655.584499999997"/>
    <n v="130648.93520000001"/>
    <n v="114317.8183"/>
    <n v="182908.50930000001"/>
    <n v="146980.0521"/>
    <n v="235168.0834"/>
    <n v="195973.40280000001"/>
    <n v="313557.44449999998"/>
    <n v="244966.75349999999"/>
    <n v="391946.80560000002"/>
    <n v="277628.98729999998"/>
    <n v="444206.37969999999"/>
    <n v="310291.22110000002"/>
    <n v="496465.95380000002"/>
  </r>
  <r>
    <x v="9"/>
    <x v="9"/>
    <x v="49"/>
    <s v="AK"/>
    <x v="359"/>
    <x v="0"/>
    <x v="0"/>
    <n v="109228.95"/>
    <n v="191150.66250000001"/>
    <n v="141494.745"/>
    <n v="247615.80379999999"/>
    <n v="160921.35"/>
    <n v="281612.36249999999"/>
    <n v="190425.06"/>
    <n v="333243.85499999998"/>
    <n v="223795.35"/>
    <n v="391641.86249999999"/>
    <n v="245128.69500000001"/>
    <n v="428975.21629999997"/>
    <n v="264978.18"/>
    <n v="463711.815"/>
  </r>
  <r>
    <x v="9"/>
    <x v="9"/>
    <x v="49"/>
    <s v="AK"/>
    <x v="359"/>
    <x v="1"/>
    <x v="1"/>
    <n v="88931.492249999996"/>
    <n v="155630.11139999999"/>
    <n v="116948.003"/>
    <n v="204659.00529999999"/>
    <n v="140422.30069999999"/>
    <n v="245739.02609999999"/>
    <n v="169621.96950000001"/>
    <n v="296838.44660000002"/>
    <n v="201922.25289999999"/>
    <n v="353363.9425"/>
    <n v="222472.47289999999"/>
    <n v="389326.82750000001"/>
    <n v="241864.82250000001"/>
    <n v="423263.43939999997"/>
  </r>
  <r>
    <x v="9"/>
    <x v="9"/>
    <x v="49"/>
    <s v="AK"/>
    <x v="359"/>
    <x v="2"/>
    <x v="2"/>
    <n v="78023.131250000006"/>
    <n v="136540.4797"/>
    <n v="105746.5336"/>
    <n v="185056.43369999999"/>
    <n v="134444.60639999999"/>
    <n v="235278.0612"/>
    <n v="175714.28039999999"/>
    <n v="307499.99070000002"/>
    <n v="218201.16380000001"/>
    <n v="381852.03659999999"/>
    <n v="245649.77480000001"/>
    <n v="429887.10580000002"/>
    <n v="272723.61170000001"/>
    <n v="477266.32049999997"/>
  </r>
  <r>
    <x v="9"/>
    <x v="9"/>
    <x v="49"/>
    <s v="AK"/>
    <x v="359"/>
    <x v="3"/>
    <x v="3"/>
    <n v="86117.139249999993"/>
    <n v="137787.4228"/>
    <n v="120563.995"/>
    <n v="192902.39189999999"/>
    <n v="155010.85070000001"/>
    <n v="248017.361"/>
    <n v="206681.1342"/>
    <n v="330689.81469999999"/>
    <n v="258351.4178"/>
    <n v="413362.2684"/>
    <n v="292798.27350000001"/>
    <n v="468477.23749999999"/>
    <n v="327245.12920000002"/>
    <n v="523592.20659999998"/>
  </r>
  <r>
    <x v="9"/>
    <x v="9"/>
    <x v="49"/>
    <s v="AK"/>
    <x v="360"/>
    <x v="0"/>
    <x v="0"/>
    <n v="109492.4"/>
    <n v="191611.7"/>
    <n v="141908.20000000001"/>
    <n v="248339.35"/>
    <n v="161283.285"/>
    <n v="282245.7488"/>
    <n v="191082.66"/>
    <n v="334394.65500000003"/>
    <n v="224635.95"/>
    <n v="393112.91249999998"/>
    <n v="246087.75"/>
    <n v="430653.5625"/>
    <n v="266086.92499999999"/>
    <n v="465652.1188"/>
  </r>
  <r>
    <x v="9"/>
    <x v="9"/>
    <x v="49"/>
    <s v="AK"/>
    <x v="360"/>
    <x v="1"/>
    <x v="1"/>
    <n v="88692.323499999999"/>
    <n v="155211.5661"/>
    <n v="116771.8305"/>
    <n v="204350.7034"/>
    <n v="140407.5429"/>
    <n v="245713.20009999999"/>
    <n v="169954.842"/>
    <n v="297420.97350000002"/>
    <n v="202461.9932"/>
    <n v="354308.48810000002"/>
    <n v="223162.39019999999"/>
    <n v="390534.18290000001"/>
    <n v="242729.6954"/>
    <n v="424776.9669"/>
  </r>
  <r>
    <x v="9"/>
    <x v="9"/>
    <x v="49"/>
    <s v="AK"/>
    <x v="360"/>
    <x v="2"/>
    <x v="2"/>
    <n v="76981.21875"/>
    <n v="134717.13279999999"/>
    <n v="104235.43730000001"/>
    <n v="182412.01519999999"/>
    <n v="132478.98300000001"/>
    <n v="231838.22029999999"/>
    <n v="173040.13800000001"/>
    <n v="302820.2415"/>
    <n v="214836.8063"/>
    <n v="375964.41090000002"/>
    <n v="241812.10130000001"/>
    <n v="423171.17719999998"/>
    <n v="268406.9865"/>
    <n v="469712.22639999999"/>
  </r>
  <r>
    <x v="9"/>
    <x v="9"/>
    <x v="49"/>
    <s v="AK"/>
    <x v="360"/>
    <x v="3"/>
    <x v="3"/>
    <n v="85351.228749999995"/>
    <n v="136561.96599999999"/>
    <n v="119491.7203"/>
    <n v="191186.7524"/>
    <n v="153632.21179999999"/>
    <n v="245811.53880000001"/>
    <n v="204842.94899999999"/>
    <n v="327748.71840000001"/>
    <n v="256053.6863"/>
    <n v="409685.89799999999"/>
    <n v="290194.1778"/>
    <n v="464310.68440000003"/>
    <n v="324334.66930000001"/>
    <n v="518935.47080000001"/>
  </r>
  <r>
    <x v="9"/>
    <x v="9"/>
    <x v="50"/>
    <s v="ID"/>
    <x v="361"/>
    <x v="0"/>
    <x v="0"/>
    <n v="76363.350000000006"/>
    <n v="133635.86249999999"/>
    <n v="99024.345000000001"/>
    <n v="173292.60380000001"/>
    <n v="112464.58500000001"/>
    <n v="196813.0238"/>
    <n v="133413.12"/>
    <n v="233472.96"/>
    <n v="156889.79999999999"/>
    <n v="274557.15000000002"/>
    <n v="171900.345"/>
    <n v="300825.60379999998"/>
    <n v="185923.45499999999"/>
    <n v="325366.04629999999"/>
  </r>
  <r>
    <x v="9"/>
    <x v="9"/>
    <x v="50"/>
    <s v="ID"/>
    <x v="361"/>
    <x v="1"/>
    <x v="1"/>
    <n v="61522.230750000002"/>
    <n v="107663.9038"/>
    <n v="81102.363299999997"/>
    <n v="141929.13579999999"/>
    <n v="97663.904550000007"/>
    <n v="170911.83300000001"/>
    <n v="118475.4915"/>
    <n v="207332.11009999999"/>
    <n v="141242.06419999999"/>
    <n v="247173.61230000001"/>
    <n v="155753.34080000001"/>
    <n v="272568.34639999998"/>
    <n v="169494.69409999999"/>
    <n v="296615.71470000001"/>
  </r>
  <r>
    <x v="9"/>
    <x v="9"/>
    <x v="50"/>
    <s v="ID"/>
    <x v="361"/>
    <x v="2"/>
    <x v="2"/>
    <n v="53368.787499999999"/>
    <n v="93395.378129999997"/>
    <n v="72147.781300000002"/>
    <n v="126258.6173"/>
    <n v="91644.953399999999"/>
    <n v="160378.6685"/>
    <n v="119581.0224"/>
    <n v="209266.7892"/>
    <n v="148413.98250000001"/>
    <n v="259724.4694"/>
    <n v="166990.49849999999"/>
    <n v="292233.37239999999"/>
    <n v="185290.8652"/>
    <n v="324259.01409999997"/>
  </r>
  <r>
    <x v="9"/>
    <x v="9"/>
    <x v="50"/>
    <s v="ID"/>
    <x v="361"/>
    <x v="3"/>
    <x v="3"/>
    <n v="59619.885499999997"/>
    <n v="95391.816800000001"/>
    <n v="83467.839699999997"/>
    <n v="133548.5435"/>
    <n v="107315.7939"/>
    <n v="171705.2702"/>
    <n v="143087.72519999999"/>
    <n v="228940.3603"/>
    <n v="178859.65650000001"/>
    <n v="286175.45039999997"/>
    <n v="202707.61069999999"/>
    <n v="324332.17709999997"/>
    <n v="226555.5649"/>
    <n v="362488.90379999997"/>
  </r>
  <r>
    <x v="9"/>
    <x v="9"/>
    <x v="50"/>
    <s v="ID"/>
    <x v="362"/>
    <x v="0"/>
    <x v="0"/>
    <n v="79048.05"/>
    <n v="138334.08749999999"/>
    <n v="102421.235"/>
    <n v="179237.16130000001"/>
    <n v="116449.155"/>
    <n v="203786.02129999999"/>
    <n v="137871.35999999999"/>
    <n v="241274.88"/>
    <n v="162053.4"/>
    <n v="283593.45"/>
    <n v="177513.23499999999"/>
    <n v="310648.16129999998"/>
    <n v="191910.16500000001"/>
    <n v="335842.78879999998"/>
  </r>
  <r>
    <x v="9"/>
    <x v="9"/>
    <x v="50"/>
    <s v="ID"/>
    <x v="362"/>
    <x v="1"/>
    <x v="1"/>
    <n v="64216.242250000003"/>
    <n v="112378.42389999999"/>
    <n v="84490.109899999996"/>
    <n v="147857.6923"/>
    <n v="101511.2237"/>
    <n v="177644.64139999999"/>
    <n v="122729.9745"/>
    <n v="214777.45540000001"/>
    <n v="146145.98009999999"/>
    <n v="255755.4651"/>
    <n v="161049.64749999999"/>
    <n v="281836.88309999998"/>
    <n v="175124.04740000001"/>
    <n v="306467.08289999998"/>
  </r>
  <r>
    <x v="9"/>
    <x v="9"/>
    <x v="50"/>
    <s v="ID"/>
    <x v="362"/>
    <x v="2"/>
    <x v="2"/>
    <n v="57027.043749999997"/>
    <n v="99797.326560000001"/>
    <n v="77190.711850000007"/>
    <n v="135083.7457"/>
    <n v="98094.543300000005"/>
    <n v="171665.45079999999"/>
    <n v="128100.5088"/>
    <n v="224175.8904"/>
    <n v="159030.82130000001"/>
    <n v="278303.93719999999"/>
    <n v="178985.81330000001"/>
    <n v="313225.17320000002"/>
    <n v="198656.20240000001"/>
    <n v="347648.3542"/>
  </r>
  <r>
    <x v="9"/>
    <x v="9"/>
    <x v="50"/>
    <s v="ID"/>
    <x v="362"/>
    <x v="3"/>
    <x v="3"/>
    <n v="63328.494749999998"/>
    <n v="101325.5916"/>
    <n v="88659.892649999994"/>
    <n v="141855.82819999999"/>
    <n v="113991.29059999999"/>
    <n v="182386.0649"/>
    <n v="151988.38740000001"/>
    <n v="243181.4198"/>
    <n v="189985.48430000001"/>
    <n v="303976.77480000001"/>
    <n v="215316.88219999999"/>
    <n v="344507.01140000002"/>
    <n v="240648.2801"/>
    <n v="385037.24810000003"/>
  </r>
  <r>
    <x v="9"/>
    <x v="9"/>
    <x v="50"/>
    <s v="ID"/>
    <x v="363"/>
    <x v="0"/>
    <x v="0"/>
    <n v="72370.8"/>
    <n v="126648.9"/>
    <n v="93957.64"/>
    <n v="164425.87"/>
    <n v="106544.38499999999"/>
    <n v="186452.67379999999"/>
    <n v="126741.78"/>
    <n v="221798.11499999999"/>
    <n v="149148.15"/>
    <n v="261009.26250000001"/>
    <n v="163476.59"/>
    <n v="286084.03249999997"/>
    <n v="176922.58499999999"/>
    <n v="309614.52380000002"/>
  </r>
  <r>
    <x v="9"/>
    <x v="9"/>
    <x v="50"/>
    <s v="ID"/>
    <x v="363"/>
    <x v="1"/>
    <x v="1"/>
    <n v="57610.245499999997"/>
    <n v="100817.9296"/>
    <n v="76159.642829999997"/>
    <n v="133279.3749"/>
    <n v="92015.921700000006"/>
    <n v="161027.86300000001"/>
    <n v="112164.306"/>
    <n v="196287.5355"/>
    <n v="133938.23639999999"/>
    <n v="234391.91380000001"/>
    <n v="147845.03090000001"/>
    <n v="258728.80410000001"/>
    <n v="161064.4179"/>
    <n v="281862.73129999998"/>
  </r>
  <r>
    <x v="9"/>
    <x v="9"/>
    <x v="50"/>
    <s v="ID"/>
    <x v="363"/>
    <x v="2"/>
    <x v="2"/>
    <n v="49491.393750000003"/>
    <n v="86609.939060000004"/>
    <n v="66693.220650000003"/>
    <n v="116713.1361"/>
    <n v="84620.554199999999"/>
    <n v="148085.9699"/>
    <n v="110188.5012"/>
    <n v="192829.87710000001"/>
    <n v="136662.49129999999"/>
    <n v="239159.3597"/>
    <n v="153659.77429999999"/>
    <n v="268904.60489999998"/>
    <n v="170378.0901"/>
    <n v="298161.65769999998"/>
  </r>
  <r>
    <x v="9"/>
    <x v="9"/>
    <x v="50"/>
    <s v="ID"/>
    <x v="363"/>
    <x v="3"/>
    <x v="3"/>
    <n v="56114.267749999999"/>
    <n v="89782.828399999999"/>
    <n v="78559.974849999999"/>
    <n v="125695.9598"/>
    <n v="101005.682"/>
    <n v="161609.09109999999"/>
    <n v="134674.2426"/>
    <n v="215478.78820000001"/>
    <n v="168342.8033"/>
    <n v="269348.4852"/>
    <n v="190788.5104"/>
    <n v="305261.61660000001"/>
    <n v="213234.2175"/>
    <n v="341174.74790000002"/>
  </r>
  <r>
    <x v="9"/>
    <x v="9"/>
    <x v="50"/>
    <s v="ID"/>
    <x v="364"/>
    <x v="0"/>
    <x v="0"/>
    <n v="75159"/>
    <n v="131528.25"/>
    <n v="97440.42"/>
    <n v="170520.73499999999"/>
    <n v="110698.92"/>
    <n v="193723.11"/>
    <n v="131248.07999999999"/>
    <n v="229684.14"/>
    <n v="154323"/>
    <n v="270065.25"/>
    <n v="169076.22"/>
    <n v="295883.38500000001"/>
    <n v="182846.88"/>
    <n v="319982.03999999998"/>
  </r>
  <r>
    <x v="9"/>
    <x v="9"/>
    <x v="50"/>
    <s v="ID"/>
    <x v="364"/>
    <x v="1"/>
    <x v="1"/>
    <n v="60691.353000000003"/>
    <n v="106209.86780000001"/>
    <n v="79964.087700000004"/>
    <n v="139937.15349999999"/>
    <n v="96232.228199999998"/>
    <n v="168406.39939999999"/>
    <n v="116630.406"/>
    <n v="204103.21049999999"/>
    <n v="138998.2905"/>
    <n v="243247.00839999999"/>
    <n v="153249.78779999999"/>
    <n v="268187.1287"/>
    <n v="166735.03200000001"/>
    <n v="291786.30599999998"/>
  </r>
  <r>
    <x v="9"/>
    <x v="9"/>
    <x v="50"/>
    <s v="ID"/>
    <x v="364"/>
    <x v="2"/>
    <x v="2"/>
    <n v="52918.95"/>
    <n v="92608.162500000006"/>
    <n v="71570.427599999995"/>
    <n v="125248.24830000001"/>
    <n v="90925.426800000001"/>
    <n v="159119.4969"/>
    <n v="118674.9648"/>
    <n v="207681.18840000001"/>
    <n v="147303.09"/>
    <n v="257780.4075"/>
    <n v="165756.22200000001"/>
    <n v="290073.3885"/>
    <n v="183938.84039999999"/>
    <n v="321892.97070000001"/>
  </r>
  <r>
    <x v="9"/>
    <x v="9"/>
    <x v="50"/>
    <s v="ID"/>
    <x v="364"/>
    <x v="3"/>
    <x v="3"/>
    <n v="58997.946000000004"/>
    <n v="94396.713600000003"/>
    <n v="82597.124400000001"/>
    <n v="132155.399"/>
    <n v="106196.3028"/>
    <n v="169914.0845"/>
    <n v="141595.0704"/>
    <n v="226552.11259999999"/>
    <n v="176993.83799999999"/>
    <n v="283190.14079999999"/>
    <n v="200593.01639999999"/>
    <n v="320948.82620000001"/>
    <n v="224192.1948"/>
    <n v="358707.51169999997"/>
  </r>
  <r>
    <x v="9"/>
    <x v="9"/>
    <x v="51"/>
    <s v="OR"/>
    <x v="365"/>
    <x v="0"/>
    <x v="0"/>
    <n v="86481.15"/>
    <n v="151342.01250000001"/>
    <n v="112096.565"/>
    <n v="196168.98879999999"/>
    <n v="127383.075"/>
    <n v="222920.38130000001"/>
    <n v="150957.72"/>
    <n v="264176.01"/>
    <n v="177476.7"/>
    <n v="310584.22499999998"/>
    <n v="194431.465"/>
    <n v="340255.0638"/>
    <n v="210244.785"/>
    <n v="367928.3738"/>
  </r>
  <r>
    <x v="9"/>
    <x v="9"/>
    <x v="51"/>
    <s v="OR"/>
    <x v="365"/>
    <x v="1"/>
    <x v="1"/>
    <n v="69975.700750000004"/>
    <n v="122457.47629999999"/>
    <n v="92153.160050000006"/>
    <n v="161268.0301"/>
    <n v="110839.25659999999"/>
    <n v="193968.69899999999"/>
    <n v="134223.72150000001"/>
    <n v="234891.51259999999"/>
    <n v="159920.89859999999"/>
    <n v="279861.57250000001"/>
    <n v="176287.86610000001"/>
    <n v="308503.76559999998"/>
    <n v="191764.54190000001"/>
    <n v="335587.94829999999"/>
  </r>
  <r>
    <x v="9"/>
    <x v="9"/>
    <x v="51"/>
    <s v="OR"/>
    <x v="365"/>
    <x v="2"/>
    <x v="2"/>
    <n v="60614.181250000001"/>
    <n v="106074.8172"/>
    <n v="82055.447950000002"/>
    <n v="143597.03390000001"/>
    <n v="104280.8481"/>
    <n v="182491.48420000001"/>
    <n v="136188.9816"/>
    <n v="238330.71780000001"/>
    <n v="169076.3738"/>
    <n v="295883.65409999999"/>
    <n v="190296.56779999999"/>
    <n v="333018.99359999999"/>
    <n v="211215.2518"/>
    <n v="369626.69069999998"/>
  </r>
  <r>
    <x v="9"/>
    <x v="9"/>
    <x v="51"/>
    <s v="OR"/>
    <x v="365"/>
    <x v="3"/>
    <x v="3"/>
    <n v="67276.088250000001"/>
    <n v="107641.7412"/>
    <n v="94186.523549999998"/>
    <n v="150698.43770000001"/>
    <n v="121096.9589"/>
    <n v="193755.1342"/>
    <n v="161462.61180000001"/>
    <n v="258340.1789"/>
    <n v="201828.2648"/>
    <n v="322925.22360000003"/>
    <n v="228738.70009999999"/>
    <n v="365981.92009999999"/>
    <n v="255649.1354"/>
    <n v="409038.61660000001"/>
  </r>
  <r>
    <x v="9"/>
    <x v="9"/>
    <x v="51"/>
    <s v="OR"/>
    <x v="366"/>
    <x v="0"/>
    <x v="0"/>
    <n v="84875.35"/>
    <n v="148531.86249999999"/>
    <n v="109984.66499999999"/>
    <n v="192473.16380000001"/>
    <n v="125028.855"/>
    <n v="218800.4963"/>
    <n v="148071"/>
    <n v="259124.25"/>
    <n v="174054.3"/>
    <n v="304595.02500000002"/>
    <n v="190665.965"/>
    <n v="333665.4388"/>
    <n v="206142.685"/>
    <n v="360749.69880000001"/>
  </r>
  <r>
    <x v="9"/>
    <x v="9"/>
    <x v="51"/>
    <s v="OR"/>
    <x v="366"/>
    <x v="1"/>
    <x v="1"/>
    <n v="68867.863750000004"/>
    <n v="120518.7616"/>
    <n v="90635.45925"/>
    <n v="158612.05369999999"/>
    <n v="108930.3548"/>
    <n v="190628.1208"/>
    <n v="131763.60750000001"/>
    <n v="230586.3131"/>
    <n v="156929.2003"/>
    <n v="274626.1005"/>
    <n v="172949.7954"/>
    <n v="302662.14189999999"/>
    <n v="188084.99239999999"/>
    <n v="329148.73670000001"/>
  </r>
  <r>
    <x v="9"/>
    <x v="9"/>
    <x v="51"/>
    <s v="OR"/>
    <x v="366"/>
    <x v="2"/>
    <x v="2"/>
    <n v="59714.506249999999"/>
    <n v="104500.38589999999"/>
    <n v="80900.740550000002"/>
    <n v="141576.296"/>
    <n v="102841.79489999999"/>
    <n v="179973.14110000001"/>
    <n v="134376.8664"/>
    <n v="235159.51620000001"/>
    <n v="166854.5888"/>
    <n v="291995.53029999998"/>
    <n v="187828.0148"/>
    <n v="328699.0258"/>
    <n v="208511.2022"/>
    <n v="364894.60389999999"/>
  </r>
  <r>
    <x v="9"/>
    <x v="9"/>
    <x v="51"/>
    <s v="OR"/>
    <x v="366"/>
    <x v="3"/>
    <x v="3"/>
    <n v="66032.20925"/>
    <n v="105651.53479999999"/>
    <n v="92445.092950000006"/>
    <n v="147912.14869999999"/>
    <n v="118857.9767"/>
    <n v="190172.76259999999"/>
    <n v="158477.30220000001"/>
    <n v="253563.68350000001"/>
    <n v="198096.62779999999"/>
    <n v="316954.60440000001"/>
    <n v="224509.51149999999"/>
    <n v="359215.21830000001"/>
    <n v="250922.3952"/>
    <n v="401475.8322"/>
  </r>
  <r>
    <x v="9"/>
    <x v="9"/>
    <x v="51"/>
    <s v="OR"/>
    <x v="367"/>
    <x v="0"/>
    <x v="0"/>
    <n v="85242.3"/>
    <n v="149174.02499999999"/>
    <n v="110484.01"/>
    <n v="193347.01749999999"/>
    <n v="125560.755"/>
    <n v="219731.32130000001"/>
    <n v="148776.66"/>
    <n v="260359.155"/>
    <n v="174906.15"/>
    <n v="306085.76250000001"/>
    <n v="191611.76"/>
    <n v="335320.58"/>
    <n v="207189.01500000001"/>
    <n v="362580.77630000003"/>
  </r>
  <r>
    <x v="9"/>
    <x v="9"/>
    <x v="51"/>
    <s v="OR"/>
    <x v="367"/>
    <x v="1"/>
    <x v="1"/>
    <n v="69015.790999999997"/>
    <n v="120777.63430000001"/>
    <n v="90875.985029999996"/>
    <n v="159032.97380000001"/>
    <n v="109284.58440000001"/>
    <n v="191248.0227"/>
    <n v="132308.09700000001"/>
    <n v="231539.1698"/>
    <n v="157625.07879999999"/>
    <n v="275843.88789999997"/>
    <n v="173748.163"/>
    <n v="304059.28519999998"/>
    <n v="188991.12609999999"/>
    <n v="330734.47070000001"/>
  </r>
  <r>
    <x v="9"/>
    <x v="9"/>
    <x v="51"/>
    <s v="OR"/>
    <x v="367"/>
    <x v="2"/>
    <x v="2"/>
    <n v="60241.243750000001"/>
    <n v="105422.17660000001"/>
    <n v="81533.335449999999"/>
    <n v="142683.337"/>
    <n v="103609.5606"/>
    <n v="181316.7311"/>
    <n v="135293.93160000001"/>
    <n v="236764.38029999999"/>
    <n v="167957.5613"/>
    <n v="293925.73220000003"/>
    <n v="189028.5803"/>
    <n v="330800.01539999997"/>
    <n v="209798.08929999999"/>
    <n v="367146.65629999997"/>
  </r>
  <r>
    <x v="9"/>
    <x v="9"/>
    <x v="51"/>
    <s v="OR"/>
    <x v="367"/>
    <x v="3"/>
    <x v="3"/>
    <n v="66929.125750000007"/>
    <n v="107086.6012"/>
    <n v="93700.77605"/>
    <n v="149921.24170000001"/>
    <n v="120472.4264"/>
    <n v="192755.88219999999"/>
    <n v="160629.90179999999"/>
    <n v="257007.84289999999"/>
    <n v="200787.37729999999"/>
    <n v="321259.80359999998"/>
    <n v="227559.0276"/>
    <n v="364094.44410000002"/>
    <n v="254330.67790000001"/>
    <n v="406929.0846"/>
  </r>
  <r>
    <x v="9"/>
    <x v="9"/>
    <x v="51"/>
    <s v="OR"/>
    <x v="12"/>
    <x v="0"/>
    <x v="0"/>
    <n v="86882.6"/>
    <n v="152044.54999999999"/>
    <n v="112624.54"/>
    <n v="197092.94500000001"/>
    <n v="127971.63"/>
    <n v="223950.35250000001"/>
    <n v="151679.4"/>
    <n v="265438.95"/>
    <n v="178332.3"/>
    <n v="312081.52500000002"/>
    <n v="195372.84"/>
    <n v="341902.47"/>
    <n v="211270.31"/>
    <n v="369723.04249999998"/>
  </r>
  <r>
    <x v="9"/>
    <x v="9"/>
    <x v="51"/>
    <s v="OR"/>
    <x v="12"/>
    <x v="1"/>
    <x v="1"/>
    <n v="70252.66"/>
    <n v="122942.155"/>
    <n v="92532.585250000004"/>
    <n v="161932.02420000001"/>
    <n v="111316.482"/>
    <n v="194803.84349999999"/>
    <n v="134838.75"/>
    <n v="235967.8125"/>
    <n v="160668.82310000001"/>
    <n v="281170.44050000003"/>
    <n v="177122.38380000001"/>
    <n v="309964.1716"/>
    <n v="192684.42929999999"/>
    <n v="337197.7512"/>
  </r>
  <r>
    <x v="9"/>
    <x v="9"/>
    <x v="51"/>
    <s v="OR"/>
    <x v="12"/>
    <x v="2"/>
    <x v="2"/>
    <n v="61064.018750000003"/>
    <n v="106862.0328"/>
    <n v="82632.801649999994"/>
    <n v="144607.40289999999"/>
    <n v="105000.3747"/>
    <n v="183750.6557"/>
    <n v="137095.0392"/>
    <n v="239916.3186"/>
    <n v="170187.26629999999"/>
    <n v="297827.71590000001"/>
    <n v="191530.8443"/>
    <n v="335178.97739999997"/>
    <n v="212567.27660000001"/>
    <n v="371992.7341"/>
  </r>
  <r>
    <x v="9"/>
    <x v="9"/>
    <x v="51"/>
    <s v="OR"/>
    <x v="12"/>
    <x v="3"/>
    <x v="3"/>
    <n v="67898.027749999994"/>
    <n v="108636.8444"/>
    <n v="95057.238849999994"/>
    <n v="152091.5822"/>
    <n v="122216.45"/>
    <n v="195546.3199"/>
    <n v="162955.2666"/>
    <n v="260728.42660000001"/>
    <n v="203694.0833"/>
    <n v="325910.53320000001"/>
    <n v="230853.29440000001"/>
    <n v="369365.27100000001"/>
    <n v="258012.5055"/>
    <n v="412820.00870000001"/>
  </r>
  <r>
    <x v="9"/>
    <x v="9"/>
    <x v="52"/>
    <s v="WA"/>
    <x v="368"/>
    <x v="0"/>
    <x v="0"/>
    <n v="90599.15"/>
    <n v="158548.51250000001"/>
    <n v="117462.205"/>
    <n v="205558.85879999999"/>
    <n v="133438.59"/>
    <n v="233517.5325"/>
    <n v="158222.57999999999"/>
    <n v="276889.51500000001"/>
    <n v="186043.95"/>
    <n v="325576.91249999998"/>
    <n v="203831.95499999999"/>
    <n v="356705.92129999999"/>
    <n v="220437.62"/>
    <n v="385765.83500000002"/>
  </r>
  <r>
    <x v="9"/>
    <x v="9"/>
    <x v="52"/>
    <s v="WA"/>
    <x v="368"/>
    <x v="1"/>
    <x v="1"/>
    <n v="73132.389249999993"/>
    <n v="127981.68120000001"/>
    <n v="96364.110329999996"/>
    <n v="168637.1931"/>
    <n v="115980.4985"/>
    <n v="202965.87229999999"/>
    <n v="140585.62349999999"/>
    <n v="246024.84109999999"/>
    <n v="167556.2824"/>
    <n v="293223.49420000002"/>
    <n v="184741.49309999999"/>
    <n v="323297.6128"/>
    <n v="201004.6765"/>
    <n v="351758.1839"/>
  </r>
  <r>
    <x v="9"/>
    <x v="9"/>
    <x v="52"/>
    <s v="WA"/>
    <x v="368"/>
    <x v="2"/>
    <x v="2"/>
    <n v="64207.1"/>
    <n v="112362.425"/>
    <n v="86797.230800000005"/>
    <n v="151895.1539"/>
    <n v="110252.1069"/>
    <n v="192941.18710000001"/>
    <n v="143857.44839999999"/>
    <n v="251750.53469999999"/>
    <n v="178542.72"/>
    <n v="312449.76"/>
    <n v="200889.05100000001"/>
    <n v="351555.83929999999"/>
    <n v="222902.8757"/>
    <n v="390080.03249999997"/>
  </r>
  <r>
    <x v="9"/>
    <x v="9"/>
    <x v="52"/>
    <s v="WA"/>
    <x v="368"/>
    <x v="3"/>
    <x v="3"/>
    <n v="71737.642999999996"/>
    <n v="114780.2288"/>
    <n v="100432.70020000001"/>
    <n v="160692.32029999999"/>
    <n v="129127.7574"/>
    <n v="206604.4118"/>
    <n v="172170.3432"/>
    <n v="275472.5491"/>
    <n v="215212.929"/>
    <n v="344340.68640000001"/>
    <n v="243907.98620000001"/>
    <n v="390252.77789999999"/>
    <n v="272603.04340000002"/>
    <n v="436164.86940000003"/>
  </r>
  <r>
    <x v="9"/>
    <x v="9"/>
    <x v="52"/>
    <s v="WA"/>
    <x v="369"/>
    <x v="0"/>
    <x v="0"/>
    <n v="89062.35"/>
    <n v="155859.11249999999"/>
    <n v="115407.565"/>
    <n v="201963.23879999999"/>
    <n v="131197.68"/>
    <n v="229595.94"/>
    <n v="155367.9"/>
    <n v="271893.82500000001"/>
    <n v="182629.05"/>
    <n v="319600.83750000002"/>
    <n v="200057.61499999999"/>
    <n v="350100.82630000002"/>
    <n v="216293.91"/>
    <n v="378514.34250000003"/>
  </r>
  <r>
    <x v="9"/>
    <x v="9"/>
    <x v="52"/>
    <s v="WA"/>
    <x v="369"/>
    <x v="1"/>
    <x v="1"/>
    <n v="72282.616250000006"/>
    <n v="126494.5784"/>
    <n v="95124.208379999996"/>
    <n v="166467.36470000001"/>
    <n v="114317.5883"/>
    <n v="200055.7794"/>
    <n v="138266.58749999999"/>
    <n v="241966.5281"/>
    <n v="164668.67629999999"/>
    <n v="288170.18339999998"/>
    <n v="181475.7225"/>
    <n v="317582.51439999999"/>
    <n v="197352.63430000001"/>
    <n v="345367.10989999998"/>
  </r>
  <r>
    <x v="9"/>
    <x v="9"/>
    <x v="52"/>
    <s v="WA"/>
    <x v="369"/>
    <x v="2"/>
    <x v="2"/>
    <n v="63603.462500000001"/>
    <n v="111306.0594"/>
    <n v="86109.394700000004"/>
    <n v="150691.44070000001"/>
    <n v="109436.1021"/>
    <n v="191513.17869999999"/>
    <n v="142929.3756"/>
    <n v="250126.40729999999"/>
    <n v="177447.66750000001"/>
    <n v="310533.41810000001"/>
    <n v="199722.19649999999"/>
    <n v="349513.84389999998"/>
    <n v="221681.1263"/>
    <n v="387941.97100000002"/>
  </r>
  <r>
    <x v="9"/>
    <x v="9"/>
    <x v="52"/>
    <s v="WA"/>
    <x v="369"/>
    <x v="3"/>
    <x v="3"/>
    <n v="70565.749500000005"/>
    <n v="112905.1992"/>
    <n v="98792.049299999999"/>
    <n v="158067.2789"/>
    <n v="127018.34910000001"/>
    <n v="203229.35860000001"/>
    <n v="169357.79879999999"/>
    <n v="270972.47810000001"/>
    <n v="211697.24849999999"/>
    <n v="338715.59759999998"/>
    <n v="239923.54829999999"/>
    <n v="383877.67729999998"/>
    <n v="268149.8481"/>
    <n v="429039.75699999998"/>
  </r>
  <r>
    <x v="9"/>
    <x v="9"/>
    <x v="52"/>
    <s v="WA"/>
    <x v="370"/>
    <x v="0"/>
    <x v="0"/>
    <n v="83200.55"/>
    <n v="145600.96249999999"/>
    <n v="107815.505"/>
    <n v="188677.13380000001"/>
    <n v="122561.325"/>
    <n v="214482.31880000001"/>
    <n v="145152.24"/>
    <n v="254016.42"/>
    <n v="170624.4"/>
    <n v="298592.7"/>
    <n v="186909.30499999999"/>
    <n v="327091.28379999998"/>
    <n v="202082.19500000001"/>
    <n v="353643.84129999997"/>
  </r>
  <r>
    <x v="9"/>
    <x v="9"/>
    <x v="52"/>
    <s v="WA"/>
    <x v="370"/>
    <x v="1"/>
    <x v="1"/>
    <n v="67501.962750000006"/>
    <n v="118128.4348"/>
    <n v="88839.959600000002"/>
    <n v="155469.92929999999"/>
    <n v="106775.4614"/>
    <n v="186857.05739999999"/>
    <n v="129162.4155"/>
    <n v="226034.22709999999"/>
    <n v="153833.4099"/>
    <n v="269208.46740000002"/>
    <n v="169539.42449999999"/>
    <n v="296693.99290000001"/>
    <n v="184377.9356"/>
    <n v="322661.3873"/>
  </r>
  <r>
    <x v="9"/>
    <x v="9"/>
    <x v="52"/>
    <s v="WA"/>
    <x v="370"/>
    <x v="2"/>
    <x v="2"/>
    <n v="59868.306250000001"/>
    <n v="104769.5359"/>
    <n v="81011.222949999996"/>
    <n v="141769.64019999999"/>
    <n v="102938.27310000001"/>
    <n v="180141.9779"/>
    <n v="134398.88159999999"/>
    <n v="235198.0428"/>
    <n v="166838.7488"/>
    <n v="291967.81030000001"/>
    <n v="187760.59280000001"/>
    <n v="328581.03730000003"/>
    <n v="208380.92679999999"/>
    <n v="364666.62190000003"/>
  </r>
  <r>
    <x v="9"/>
    <x v="9"/>
    <x v="52"/>
    <s v="WA"/>
    <x v="370"/>
    <x v="3"/>
    <x v="3"/>
    <n v="66582.163249999998"/>
    <n v="106531.46120000001"/>
    <n v="93215.028550000003"/>
    <n v="149144.04569999999"/>
    <n v="119847.8939"/>
    <n v="191756.63020000001"/>
    <n v="159797.1918"/>
    <n v="255675.50690000001"/>
    <n v="199746.48980000001"/>
    <n v="319594.3836"/>
    <n v="226379.35509999999"/>
    <n v="362206.9681"/>
    <n v="253012.22039999999"/>
    <n v="404819.5526"/>
  </r>
  <r>
    <x v="9"/>
    <x v="9"/>
    <x v="52"/>
    <s v="WA"/>
    <x v="371"/>
    <x v="0"/>
    <x v="0"/>
    <n v="84771.85"/>
    <n v="148350.73749999999"/>
    <n v="109898.77499999999"/>
    <n v="192322.85630000001"/>
    <n v="124858.89"/>
    <n v="218503.0575"/>
    <n v="148022.94"/>
    <n v="259040.14499999999"/>
    <n v="174043.05"/>
    <n v="304575.33750000002"/>
    <n v="190679.22500000001"/>
    <n v="333688.64380000002"/>
    <n v="206205.1"/>
    <n v="360858.92499999999"/>
  </r>
  <r>
    <x v="9"/>
    <x v="9"/>
    <x v="52"/>
    <s v="WA"/>
    <x v="371"/>
    <x v="1"/>
    <x v="1"/>
    <n v="68480.767749999999"/>
    <n v="119841.34359999999"/>
    <n v="90218.760980000006"/>
    <n v="157882.83170000001"/>
    <n v="108561.3674"/>
    <n v="189982.39290000001"/>
    <n v="131551.99050000001"/>
    <n v="230215.9834"/>
    <n v="156773.06210000001"/>
    <n v="274352.85869999998"/>
    <n v="172841.34520000001"/>
    <n v="302472.35399999999"/>
    <n v="188043.73149999999"/>
    <n v="329076.53009999997"/>
  </r>
  <r>
    <x v="9"/>
    <x v="9"/>
    <x v="52"/>
    <s v="WA"/>
    <x v="371"/>
    <x v="2"/>
    <x v="2"/>
    <n v="59495.368750000001"/>
    <n v="104116.8953"/>
    <n v="80489.110449999993"/>
    <n v="140855.94330000001"/>
    <n v="102266.9856"/>
    <n v="178967.2248"/>
    <n v="133503.8316"/>
    <n v="233631.7053"/>
    <n v="165719.9363"/>
    <n v="290009.8884"/>
    <n v="186492.6053"/>
    <n v="326362.05920000002"/>
    <n v="206963.76430000001"/>
    <n v="362186.58750000002"/>
  </r>
  <r>
    <x v="9"/>
    <x v="9"/>
    <x v="52"/>
    <s v="WA"/>
    <x v="371"/>
    <x v="3"/>
    <x v="3"/>
    <n v="66235.200750000004"/>
    <n v="105976.32120000001"/>
    <n v="92729.281050000005"/>
    <n v="148366.84969999999"/>
    <n v="119223.36139999999"/>
    <n v="190757.37820000001"/>
    <n v="158964.48180000001"/>
    <n v="254343.1709"/>
    <n v="198705.6023"/>
    <n v="317928.96360000002"/>
    <n v="225199.6826"/>
    <n v="360319.49209999997"/>
    <n v="251693.7629"/>
    <n v="402710.02059999999"/>
  </r>
  <r>
    <x v="9"/>
    <x v="9"/>
    <x v="52"/>
    <s v="WA"/>
    <x v="372"/>
    <x v="0"/>
    <x v="0"/>
    <n v="83131.55"/>
    <n v="145480.21249999999"/>
    <n v="107758.245"/>
    <n v="188576.92879999999"/>
    <n v="122448.015"/>
    <n v="214284.0263"/>
    <n v="145120.20000000001"/>
    <n v="253960.35"/>
    <n v="170616.9"/>
    <n v="298579.57500000001"/>
    <n v="186918.14499999999"/>
    <n v="327106.75380000001"/>
    <n v="202123.80499999999"/>
    <n v="353716.65879999998"/>
  </r>
  <r>
    <x v="9"/>
    <x v="9"/>
    <x v="52"/>
    <s v="WA"/>
    <x v="372"/>
    <x v="1"/>
    <x v="1"/>
    <n v="67243.898749999993"/>
    <n v="117676.82279999999"/>
    <n v="88562.160749999995"/>
    <n v="154983.7813"/>
    <n v="106529.46980000001"/>
    <n v="186426.57209999999"/>
    <n v="129021.33749999999"/>
    <n v="225787.3406"/>
    <n v="153729.31779999999"/>
    <n v="269026.30619999999"/>
    <n v="169467.1244"/>
    <n v="296567.46769999998"/>
    <n v="184350.4284"/>
    <n v="322613.24969999999"/>
  </r>
  <r>
    <x v="9"/>
    <x v="9"/>
    <x v="52"/>
    <s v="WA"/>
    <x v="372"/>
    <x v="2"/>
    <x v="2"/>
    <n v="59122.431250000001"/>
    <n v="103464.2547"/>
    <n v="79966.997950000004"/>
    <n v="139942.2464"/>
    <n v="101595.69809999999"/>
    <n v="177792.47169999999"/>
    <n v="132608.78159999999"/>
    <n v="232065.36780000001"/>
    <n v="164601.1238"/>
    <n v="288051.96659999999"/>
    <n v="185224.61780000001"/>
    <n v="324143.08110000001"/>
    <n v="205546.6018"/>
    <n v="359706.55320000002"/>
  </r>
  <r>
    <x v="9"/>
    <x v="9"/>
    <x v="52"/>
    <s v="WA"/>
    <x v="372"/>
    <x v="3"/>
    <x v="3"/>
    <n v="65888.238249999995"/>
    <n v="105421.18120000001"/>
    <n v="92243.533549999993"/>
    <n v="147589.6537"/>
    <n v="118598.82889999999"/>
    <n v="189758.1262"/>
    <n v="158131.77179999999"/>
    <n v="253010.83489999999"/>
    <n v="197664.71479999999"/>
    <n v="316263.54359999998"/>
    <n v="224020.01010000001"/>
    <n v="358432.01610000001"/>
    <n v="250375.30540000001"/>
    <n v="400600.48859999998"/>
  </r>
  <r>
    <x v="9"/>
    <x v="9"/>
    <x v="52"/>
    <s v="WA"/>
    <x v="373"/>
    <x v="0"/>
    <x v="0"/>
    <n v="90564.65"/>
    <n v="158488.13750000001"/>
    <n v="117433.575"/>
    <n v="205508.75630000001"/>
    <n v="133381.935"/>
    <n v="233418.38630000001"/>
    <n v="158206.56"/>
    <n v="276861.48"/>
    <n v="186040.2"/>
    <n v="325570.34999999998"/>
    <n v="203836.375"/>
    <n v="356713.65629999997"/>
    <n v="220458.42499999999"/>
    <n v="385802.2438"/>
  </r>
  <r>
    <x v="9"/>
    <x v="9"/>
    <x v="52"/>
    <s v="WA"/>
    <x v="373"/>
    <x v="1"/>
    <x v="1"/>
    <n v="73003.357250000001"/>
    <n v="127755.87519999999"/>
    <n v="96225.210900000005"/>
    <n v="168394.11910000001"/>
    <n v="115857.5027"/>
    <n v="202750.62959999999"/>
    <n v="140515.0845"/>
    <n v="245901.39790000001"/>
    <n v="167504.23629999999"/>
    <n v="293132.41350000002"/>
    <n v="184705.34299999999"/>
    <n v="323234.35019999999"/>
    <n v="200990.92290000001"/>
    <n v="351734.11499999999"/>
  </r>
  <r>
    <x v="9"/>
    <x v="9"/>
    <x v="52"/>
    <s v="WA"/>
    <x v="373"/>
    <x v="2"/>
    <x v="2"/>
    <n v="63384.324999999997"/>
    <n v="110922.56879999999"/>
    <n v="85697.764599999995"/>
    <n v="149971.08809999999"/>
    <n v="108861.2928"/>
    <n v="190507.26240000001"/>
    <n v="142056.34080000001"/>
    <n v="248598.59640000001"/>
    <n v="176313.01500000001"/>
    <n v="308547.77630000003"/>
    <n v="198386.78700000001"/>
    <n v="347176.87729999999"/>
    <n v="220133.68840000001"/>
    <n v="385233.9547"/>
  </r>
  <r>
    <x v="9"/>
    <x v="9"/>
    <x v="52"/>
    <s v="WA"/>
    <x v="373"/>
    <x v="3"/>
    <x v="3"/>
    <n v="70768.740999999995"/>
    <n v="113229.9856"/>
    <n v="99076.237399999998"/>
    <n v="158521.9798"/>
    <n v="127383.7338"/>
    <n v="203813.97409999999"/>
    <n v="169844.97839999999"/>
    <n v="271751.96539999999"/>
    <n v="212306.223"/>
    <n v="339689.95679999999"/>
    <n v="240613.7194"/>
    <n v="384981.951"/>
    <n v="268921.21580000001"/>
    <n v="430273.94530000002"/>
  </r>
  <r>
    <x v="9"/>
    <x v="9"/>
    <x v="52"/>
    <s v="WA"/>
    <x v="374"/>
    <x v="0"/>
    <x v="0"/>
    <n v="91872.5"/>
    <n v="160776.875"/>
    <n v="119103.39"/>
    <n v="208430.9325"/>
    <n v="135317.565"/>
    <n v="236805.73879999999"/>
    <n v="160419.66"/>
    <n v="280734.40500000003"/>
    <n v="188618.25"/>
    <n v="330081.9375"/>
    <n v="206647.24"/>
    <n v="361632.67"/>
    <n v="223472.58499999999"/>
    <n v="391077.02380000002"/>
  </r>
  <r>
    <x v="9"/>
    <x v="9"/>
    <x v="52"/>
    <s v="WA"/>
    <x v="374"/>
    <x v="1"/>
    <x v="1"/>
    <n v="74221.331000000006"/>
    <n v="129887.3293"/>
    <n v="97780.184779999996"/>
    <n v="171115.32339999999"/>
    <n v="117658.1664"/>
    <n v="205901.79120000001"/>
    <n v="142571.78700000001"/>
    <n v="249500.62729999999"/>
    <n v="169904.1482"/>
    <n v="297332.25929999998"/>
    <n v="187317.3462"/>
    <n v="327805.35590000002"/>
    <n v="203791.84589999999"/>
    <n v="356635.7303"/>
  </r>
  <r>
    <x v="9"/>
    <x v="9"/>
    <x v="52"/>
    <s v="WA"/>
    <x v="374"/>
    <x v="2"/>
    <x v="2"/>
    <n v="65402.8125"/>
    <n v="114454.9219"/>
    <n v="88418.809500000003"/>
    <n v="154732.9166"/>
    <n v="112314.20849999999"/>
    <n v="196549.86489999999"/>
    <n v="146553.606"/>
    <n v="256468.81049999999"/>
    <n v="181891.23749999999"/>
    <n v="318309.66560000001"/>
    <n v="204659.30249999999"/>
    <n v="358153.7794"/>
    <n v="227089.2255"/>
    <n v="397406.1446"/>
  </r>
  <r>
    <x v="9"/>
    <x v="9"/>
    <x v="52"/>
    <s v="WA"/>
    <x v="374"/>
    <x v="3"/>
    <x v="3"/>
    <n v="73053.507500000007"/>
    <n v="116885.61199999999"/>
    <n v="102274.9105"/>
    <n v="163639.85680000001"/>
    <n v="131496.31349999999"/>
    <n v="210394.10159999999"/>
    <n v="175328.41800000001"/>
    <n v="280525.46879999997"/>
    <n v="219160.52249999999"/>
    <n v="350656.83600000001"/>
    <n v="248381.92550000001"/>
    <n v="397411.0808"/>
    <n v="277603.3285"/>
    <n v="444165.32559999998"/>
  </r>
  <r>
    <x v="9"/>
    <x v="9"/>
    <x v="52"/>
    <s v="WA"/>
    <x v="375"/>
    <x v="0"/>
    <x v="0"/>
    <n v="83200.55"/>
    <n v="145600.96249999999"/>
    <n v="107815.505"/>
    <n v="188677.13380000001"/>
    <n v="122561.325"/>
    <n v="214482.31880000001"/>
    <n v="145152.24"/>
    <n v="254016.42"/>
    <n v="170624.4"/>
    <n v="298592.7"/>
    <n v="186909.30499999999"/>
    <n v="327091.28379999998"/>
    <n v="202082.19500000001"/>
    <n v="353643.84129999997"/>
  </r>
  <r>
    <x v="9"/>
    <x v="9"/>
    <x v="52"/>
    <s v="WA"/>
    <x v="375"/>
    <x v="1"/>
    <x v="1"/>
    <n v="67501.962750000006"/>
    <n v="118128.4348"/>
    <n v="88839.959600000002"/>
    <n v="155469.92929999999"/>
    <n v="106775.4614"/>
    <n v="186857.05739999999"/>
    <n v="129162.4155"/>
    <n v="226034.22709999999"/>
    <n v="153833.4099"/>
    <n v="269208.46740000002"/>
    <n v="169539.42449999999"/>
    <n v="296693.99290000001"/>
    <n v="184377.9356"/>
    <n v="322661.3873"/>
  </r>
  <r>
    <x v="9"/>
    <x v="9"/>
    <x v="52"/>
    <s v="WA"/>
    <x v="375"/>
    <x v="2"/>
    <x v="2"/>
    <n v="59868.306250000001"/>
    <n v="104769.5359"/>
    <n v="81011.222949999996"/>
    <n v="141769.64019999999"/>
    <n v="102938.27310000001"/>
    <n v="180141.9779"/>
    <n v="134398.88159999999"/>
    <n v="235198.0428"/>
    <n v="166838.7488"/>
    <n v="291967.81030000001"/>
    <n v="187760.59280000001"/>
    <n v="328581.03730000003"/>
    <n v="208380.92679999999"/>
    <n v="364666.62190000003"/>
  </r>
  <r>
    <x v="9"/>
    <x v="9"/>
    <x v="52"/>
    <s v="WA"/>
    <x v="375"/>
    <x v="3"/>
    <x v="3"/>
    <n v="66582.163249999998"/>
    <n v="106531.46120000001"/>
    <n v="93215.028550000003"/>
    <n v="149144.04569999999"/>
    <n v="119847.8939"/>
    <n v="191756.63020000001"/>
    <n v="159797.1918"/>
    <n v="255675.50690000001"/>
    <n v="199746.48980000001"/>
    <n v="319594.3836"/>
    <n v="226379.35509999999"/>
    <n v="362206.9681"/>
    <n v="253012.22039999999"/>
    <n v="404819.5526"/>
  </r>
  <r>
    <x v="9"/>
    <x v="9"/>
    <x v="52"/>
    <s v="WA"/>
    <x v="376"/>
    <x v="0"/>
    <x v="0"/>
    <n v="91872.5"/>
    <n v="160776.875"/>
    <n v="119103.39"/>
    <n v="208430.9325"/>
    <n v="135317.565"/>
    <n v="236805.73879999999"/>
    <n v="160419.66"/>
    <n v="280734.40500000003"/>
    <n v="188618.25"/>
    <n v="330081.9375"/>
    <n v="206647.24"/>
    <n v="361632.67"/>
    <n v="223472.58499999999"/>
    <n v="391077.02380000002"/>
  </r>
  <r>
    <x v="9"/>
    <x v="9"/>
    <x v="52"/>
    <s v="WA"/>
    <x v="376"/>
    <x v="1"/>
    <x v="1"/>
    <n v="74221.331000000006"/>
    <n v="129887.3293"/>
    <n v="97780.184779999996"/>
    <n v="171115.32339999999"/>
    <n v="117658.1664"/>
    <n v="205901.79120000001"/>
    <n v="142571.78700000001"/>
    <n v="249500.62729999999"/>
    <n v="169904.1482"/>
    <n v="297332.25929999998"/>
    <n v="187317.3462"/>
    <n v="327805.35590000002"/>
    <n v="203791.84589999999"/>
    <n v="356635.7303"/>
  </r>
  <r>
    <x v="9"/>
    <x v="9"/>
    <x v="52"/>
    <s v="WA"/>
    <x v="376"/>
    <x v="2"/>
    <x v="2"/>
    <n v="65402.8125"/>
    <n v="114454.9219"/>
    <n v="88418.809500000003"/>
    <n v="154732.9166"/>
    <n v="112314.20849999999"/>
    <n v="196549.86489999999"/>
    <n v="146553.606"/>
    <n v="256468.81049999999"/>
    <n v="181891.23749999999"/>
    <n v="318309.66560000001"/>
    <n v="204659.30249999999"/>
    <n v="358153.7794"/>
    <n v="227089.2255"/>
    <n v="397406.1446"/>
  </r>
  <r>
    <x v="9"/>
    <x v="9"/>
    <x v="52"/>
    <s v="WA"/>
    <x v="376"/>
    <x v="3"/>
    <x v="3"/>
    <n v="73053.507500000007"/>
    <n v="116885.61199999999"/>
    <n v="102274.9105"/>
    <n v="163639.85680000001"/>
    <n v="131496.31349999999"/>
    <n v="210394.10159999999"/>
    <n v="175328.41800000001"/>
    <n v="280525.46879999997"/>
    <n v="219160.52249999999"/>
    <n v="350656.83600000001"/>
    <n v="248381.92550000001"/>
    <n v="397411.0808"/>
    <n v="277603.3285"/>
    <n v="444165.32559999998"/>
  </r>
  <r>
    <x v="9"/>
    <x v="9"/>
    <x v="52"/>
    <s v="WA"/>
    <x v="377"/>
    <x v="0"/>
    <x v="0"/>
    <n v="83200.55"/>
    <n v="145600.96249999999"/>
    <n v="107815.505"/>
    <n v="188677.13380000001"/>
    <n v="122561.325"/>
    <n v="214482.31880000001"/>
    <n v="145152.24"/>
    <n v="254016.42"/>
    <n v="170624.4"/>
    <n v="298592.7"/>
    <n v="186909.30499999999"/>
    <n v="327091.28379999998"/>
    <n v="202082.19500000001"/>
    <n v="353643.84129999997"/>
  </r>
  <r>
    <x v="9"/>
    <x v="9"/>
    <x v="52"/>
    <s v="WA"/>
    <x v="377"/>
    <x v="1"/>
    <x v="1"/>
    <n v="67501.962750000006"/>
    <n v="118128.4348"/>
    <n v="88839.959600000002"/>
    <n v="155469.92929999999"/>
    <n v="106775.4614"/>
    <n v="186857.05739999999"/>
    <n v="129162.4155"/>
    <n v="226034.22709999999"/>
    <n v="153833.4099"/>
    <n v="269208.46740000002"/>
    <n v="169539.42449999999"/>
    <n v="296693.99290000001"/>
    <n v="184377.9356"/>
    <n v="322661.3873"/>
  </r>
  <r>
    <x v="9"/>
    <x v="9"/>
    <x v="52"/>
    <s v="WA"/>
    <x v="377"/>
    <x v="2"/>
    <x v="2"/>
    <n v="59868.306250000001"/>
    <n v="104769.5359"/>
    <n v="81011.222949999996"/>
    <n v="141769.64019999999"/>
    <n v="102938.27310000001"/>
    <n v="180141.9779"/>
    <n v="134398.88159999999"/>
    <n v="235198.0428"/>
    <n v="166838.7488"/>
    <n v="291967.81030000001"/>
    <n v="187760.59280000001"/>
    <n v="328581.03730000003"/>
    <n v="208380.92679999999"/>
    <n v="364666.62190000003"/>
  </r>
  <r>
    <x v="9"/>
    <x v="9"/>
    <x v="52"/>
    <s v="WA"/>
    <x v="377"/>
    <x v="3"/>
    <x v="3"/>
    <n v="66582.163249999998"/>
    <n v="106531.46120000001"/>
    <n v="93215.028550000003"/>
    <n v="149144.04569999999"/>
    <n v="119847.8939"/>
    <n v="191756.63020000001"/>
    <n v="159797.1918"/>
    <n v="255675.50690000001"/>
    <n v="199746.48980000001"/>
    <n v="319594.3836"/>
    <n v="226379.35509999999"/>
    <n v="362206.9681"/>
    <n v="253012.22039999999"/>
    <n v="404819.5526"/>
  </r>
  <r>
    <x v="9"/>
    <x v="9"/>
    <x v="52"/>
    <s v="WA"/>
    <x v="378"/>
    <x v="0"/>
    <x v="0"/>
    <n v="84771.85"/>
    <n v="148350.73749999999"/>
    <n v="109898.77499999999"/>
    <n v="192322.85630000001"/>
    <n v="124858.89"/>
    <n v="218503.0575"/>
    <n v="148022.94"/>
    <n v="259040.14499999999"/>
    <n v="174043.05"/>
    <n v="304575.33750000002"/>
    <n v="190679.22500000001"/>
    <n v="333688.64380000002"/>
    <n v="206205.1"/>
    <n v="360858.92499999999"/>
  </r>
  <r>
    <x v="9"/>
    <x v="9"/>
    <x v="52"/>
    <s v="WA"/>
    <x v="378"/>
    <x v="1"/>
    <x v="1"/>
    <n v="68480.767749999999"/>
    <n v="119841.34359999999"/>
    <n v="90218.760980000006"/>
    <n v="157882.83170000001"/>
    <n v="108561.3674"/>
    <n v="189982.39290000001"/>
    <n v="131551.99050000001"/>
    <n v="230215.9834"/>
    <n v="156773.06210000001"/>
    <n v="274352.85869999998"/>
    <n v="172841.34520000001"/>
    <n v="302472.35399999999"/>
    <n v="188043.73149999999"/>
    <n v="329076.53009999997"/>
  </r>
  <r>
    <x v="9"/>
    <x v="9"/>
    <x v="52"/>
    <s v="WA"/>
    <x v="378"/>
    <x v="2"/>
    <x v="2"/>
    <n v="59495.368750000001"/>
    <n v="104116.8953"/>
    <n v="80489.110449999993"/>
    <n v="140855.94330000001"/>
    <n v="102266.9856"/>
    <n v="178967.2248"/>
    <n v="133503.8316"/>
    <n v="233631.7053"/>
    <n v="165719.9363"/>
    <n v="290009.8884"/>
    <n v="186492.6053"/>
    <n v="326362.05920000002"/>
    <n v="206963.76430000001"/>
    <n v="362186.58750000002"/>
  </r>
  <r>
    <x v="9"/>
    <x v="9"/>
    <x v="52"/>
    <s v="WA"/>
    <x v="378"/>
    <x v="3"/>
    <x v="3"/>
    <n v="66235.200750000004"/>
    <n v="105976.32120000001"/>
    <n v="92729.281050000005"/>
    <n v="148366.84969999999"/>
    <n v="119223.36139999999"/>
    <n v="190757.37820000001"/>
    <n v="158964.48180000001"/>
    <n v="254343.1709"/>
    <n v="198705.6023"/>
    <n v="317928.96360000002"/>
    <n v="225199.6826"/>
    <n v="360319.49209999997"/>
    <n v="251693.7629"/>
    <n v="402710.0205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3" asteriskTotals="1" showItems="0" showMultipleLabel="0" showMemberPropertyTips="0" useAutoFormatting="1" rowGrandTotals="0" itemPrintTitles="1" indent="0" compact="0" compactData="0" gridDropZones="1">
  <location ref="C11:E67" firstHeaderRow="1" firstDataRow="1" firstDataCol="2" rowPageCount="2" colPageCount="1"/>
  <pivotFields count="21">
    <pivotField compact="0" outline="0" subtotalTop="0" showAll="0" includeNewItemsInFilter="1"/>
    <pivotField compact="0" outline="0" subtotalTop="0" showAll="0" includeNewItemsInFilter="1"/>
    <pivotField axis="axisPage" compact="0" outline="0" subtotalTop="0" showAll="0" includeNewItemsInFilter="1">
      <items count="54">
        <item x="16"/>
        <item x="49"/>
        <item x="45"/>
        <item x="30"/>
        <item x="46"/>
        <item x="39"/>
        <item x="0"/>
        <item x="10"/>
        <item x="11"/>
        <item x="17"/>
        <item x="18"/>
        <item x="47"/>
        <item x="50"/>
        <item x="24"/>
        <item x="25"/>
        <item x="35"/>
        <item x="36"/>
        <item x="19"/>
        <item x="31"/>
        <item x="1"/>
        <item x="12"/>
        <item x="2"/>
        <item x="26"/>
        <item x="27"/>
        <item x="20"/>
        <item x="37"/>
        <item x="40"/>
        <item x="38"/>
        <item x="48"/>
        <item x="3"/>
        <item x="6"/>
        <item x="32"/>
        <item x="7"/>
        <item x="21"/>
        <item x="41"/>
        <item x="28"/>
        <item x="33"/>
        <item x="51"/>
        <item x="13"/>
        <item x="8"/>
        <item x="4"/>
        <item x="22"/>
        <item x="42"/>
        <item x="23"/>
        <item x="34"/>
        <item x="43"/>
        <item x="5"/>
        <item x="9"/>
        <item x="14"/>
        <item x="52"/>
        <item x="15"/>
        <item x="29"/>
        <item x="44"/>
        <item t="default"/>
      </items>
    </pivotField>
    <pivotField compact="0" outline="0" subtotalTop="0" showAll="0" includeNewItemsInFilter="1"/>
    <pivotField axis="axisPage" compact="0" outline="0" subtotalTop="0" showAll="0" includeNewItemsInFilter="1">
      <items count="383">
        <item x="368"/>
        <item x="230"/>
        <item x="217"/>
        <item x="134"/>
        <item x="183"/>
        <item x="38"/>
        <item x="212"/>
        <item x="204"/>
        <item x="67"/>
        <item x="68"/>
        <item x="231"/>
        <item x="355"/>
        <item x="135"/>
        <item x="165"/>
        <item x="218"/>
        <item x="54"/>
        <item x="311"/>
        <item x="29"/>
        <item x="126"/>
        <item x="113"/>
        <item m="1" x="381"/>
        <item x="107"/>
        <item x="30"/>
        <item x="8"/>
        <item x="232"/>
        <item x="312"/>
        <item x="62"/>
        <item x="63"/>
        <item x="9"/>
        <item x="313"/>
        <item x="219"/>
        <item x="205"/>
        <item x="166"/>
        <item x="136"/>
        <item x="233"/>
        <item x="69"/>
        <item x="151"/>
        <item x="369"/>
        <item x="365"/>
        <item x="24"/>
        <item x="167"/>
        <item x="257"/>
        <item x="314"/>
        <item x="288"/>
        <item x="39"/>
        <item x="94"/>
        <item x="292"/>
        <item x="156"/>
        <item x="86"/>
        <item x="361"/>
        <item x="14"/>
        <item x="25"/>
        <item x="0"/>
        <item x="10"/>
        <item x="234"/>
        <item x="40"/>
        <item x="26"/>
        <item x="31"/>
        <item x="272"/>
        <item x="304"/>
        <item x="301"/>
        <item x="298"/>
        <item x="258"/>
        <item x="87"/>
        <item x="127"/>
        <item x="80"/>
        <item x="143"/>
        <item x="370"/>
        <item x="302"/>
        <item x="152"/>
        <item x="184"/>
        <item x="144"/>
        <item x="185"/>
        <item x="213"/>
        <item x="303"/>
        <item x="362"/>
        <item x="137"/>
        <item x="108"/>
        <item x="17"/>
        <item x="366"/>
        <item x="119"/>
        <item x="235"/>
        <item x="259"/>
        <item x="114"/>
        <item x="260"/>
        <item x="186"/>
        <item x="236"/>
        <item x="286"/>
        <item x="261"/>
        <item x="315"/>
        <item x="168"/>
        <item x="293"/>
        <item x="95"/>
        <item x="18"/>
        <item x="262"/>
        <item x="178"/>
        <item x="128"/>
        <item x="237"/>
        <item x="153"/>
        <item x="192"/>
        <item x="316"/>
        <item x="238"/>
        <item x="239"/>
        <item x="129"/>
        <item x="41"/>
        <item x="220"/>
        <item x="70"/>
        <item x="367"/>
        <item x="317"/>
        <item x="157"/>
        <item x="356"/>
        <item x="88"/>
        <item x="15"/>
        <item x="294"/>
        <item x="130"/>
        <item x="199"/>
        <item x="187"/>
        <item x="305"/>
        <item x="169"/>
        <item x="96"/>
        <item x="200"/>
        <item x="158"/>
        <item x="240"/>
        <item x="32"/>
        <item x="318"/>
        <item x="266"/>
        <item x="159"/>
        <item x="33"/>
        <item x="279"/>
        <item x="287"/>
        <item x="170"/>
        <item x="289"/>
        <item x="193"/>
        <item x="131"/>
        <item x="120"/>
        <item x="121"/>
        <item x="347"/>
        <item x="122"/>
        <item x="221"/>
        <item x="64"/>
        <item x="160"/>
        <item x="241"/>
        <item x="71"/>
        <item x="81"/>
        <item x="1"/>
        <item x="123"/>
        <item x="290"/>
        <item x="348"/>
        <item x="349"/>
        <item x="206"/>
        <item x="242"/>
        <item x="89"/>
        <item x="97"/>
        <item x="363"/>
        <item x="161"/>
        <item x="319"/>
        <item x="124"/>
        <item x="101"/>
        <item x="42"/>
        <item x="145"/>
        <item x="72"/>
        <item x="201"/>
        <item x="273"/>
        <item x="243"/>
        <item x="357"/>
        <item x="267"/>
        <item x="350"/>
        <item x="19"/>
        <item x="358"/>
        <item x="371"/>
        <item x="359"/>
        <item x="102"/>
        <item x="306"/>
        <item x="146"/>
        <item x="274"/>
        <item x="147"/>
        <item x="351"/>
        <item x="162"/>
        <item x="207"/>
        <item x="73"/>
        <item x="171"/>
        <item x="244"/>
        <item x="353"/>
        <item x="222"/>
        <item x="11"/>
        <item x="280"/>
        <item x="202"/>
        <item x="372"/>
        <item x="188"/>
        <item x="320"/>
        <item x="115"/>
        <item x="245"/>
        <item x="246"/>
        <item x="109"/>
        <item x="281"/>
        <item x="194"/>
        <item x="20"/>
        <item x="179"/>
        <item x="189"/>
        <item x="172"/>
        <item x="208"/>
        <item x="90"/>
        <item x="263"/>
        <item x="352"/>
        <item x="55"/>
        <item x="223"/>
        <item x="148"/>
        <item x="103"/>
        <item x="116"/>
        <item x="247"/>
        <item x="195"/>
        <item x="180"/>
        <item x="291"/>
        <item x="98"/>
        <item x="321"/>
        <item x="322"/>
        <item x="154"/>
        <item x="209"/>
        <item x="99"/>
        <item x="27"/>
        <item x="173"/>
        <item x="174"/>
        <item x="224"/>
        <item x="138"/>
        <item x="21"/>
        <item x="149"/>
        <item x="43"/>
        <item x="323"/>
        <item x="2"/>
        <item x="3"/>
        <item x="4"/>
        <item x="210"/>
        <item x="44"/>
        <item x="45"/>
        <item x="34"/>
        <item x="82"/>
        <item x="83"/>
        <item x="139"/>
        <item x="35"/>
        <item x="282"/>
        <item x="84"/>
        <item x="5"/>
        <item x="150"/>
        <item m="1" x="379"/>
        <item x="248"/>
        <item x="325"/>
        <item x="225"/>
        <item x="373"/>
        <item x="283"/>
        <item x="46"/>
        <item x="140"/>
        <item x="104"/>
        <item x="117"/>
        <item x="326"/>
        <item x="118"/>
        <item x="91"/>
        <item x="327"/>
        <item x="105"/>
        <item x="74"/>
        <item x="307"/>
        <item x="295"/>
        <item x="328"/>
        <item x="268"/>
        <item x="75"/>
        <item x="329"/>
        <item x="47"/>
        <item x="364"/>
        <item x="92"/>
        <item x="56"/>
        <item x="374"/>
        <item x="12"/>
        <item x="22"/>
        <item x="48"/>
        <item x="23"/>
        <item x="375"/>
        <item x="132"/>
        <item x="296"/>
        <item x="76"/>
        <item x="330"/>
        <item x="196"/>
        <item x="354"/>
        <item x="85"/>
        <item x="331"/>
        <item x="6"/>
        <item x="49"/>
        <item x="141"/>
        <item x="50"/>
        <item x="275"/>
        <item x="110"/>
        <item x="28"/>
        <item x="332"/>
        <item x="175"/>
        <item x="269"/>
        <item x="65"/>
        <item x="299"/>
        <item x="249"/>
        <item x="250"/>
        <item x="333"/>
        <item x="334"/>
        <item x="335"/>
        <item x="336"/>
        <item x="57"/>
        <item x="337"/>
        <item x="338"/>
        <item x="339"/>
        <item x="214"/>
        <item x="340"/>
        <item x="341"/>
        <item x="111"/>
        <item x="284"/>
        <item x="77"/>
        <item x="376"/>
        <item x="276"/>
        <item x="226"/>
        <item x="251"/>
        <item x="211"/>
        <item x="308"/>
        <item x="215"/>
        <item x="264"/>
        <item x="297"/>
        <item x="360"/>
        <item x="163"/>
        <item x="342"/>
        <item x="125"/>
        <item x="142"/>
        <item x="377"/>
        <item x="155"/>
        <item x="181"/>
        <item x="58"/>
        <item x="277"/>
        <item x="278"/>
        <item x="59"/>
        <item x="227"/>
        <item x="51"/>
        <item x="197"/>
        <item x="52"/>
        <item x="106"/>
        <item x="216"/>
        <item x="343"/>
        <item x="164"/>
        <item x="203"/>
        <item x="252"/>
        <item x="190"/>
        <item x="270"/>
        <item x="176"/>
        <item x="36"/>
        <item x="309"/>
        <item x="228"/>
        <item x="100"/>
        <item x="253"/>
        <item x="112"/>
        <item x="344"/>
        <item x="300"/>
        <item x="254"/>
        <item x="345"/>
        <item x="37"/>
        <item x="255"/>
        <item x="66"/>
        <item x="61"/>
        <item x="265"/>
        <item x="13"/>
        <item x="198"/>
        <item x="78"/>
        <item x="53"/>
        <item x="93"/>
        <item x="271"/>
        <item x="256"/>
        <item x="60"/>
        <item x="7"/>
        <item x="133"/>
        <item x="229"/>
        <item x="16"/>
        <item x="182"/>
        <item x="378"/>
        <item x="79"/>
        <item x="191"/>
        <item x="177"/>
        <item x="346"/>
        <item x="310"/>
        <item m="1" x="380"/>
        <item x="285"/>
        <item x="324"/>
        <item t="default"/>
      </items>
    </pivotField>
    <pivotField compact="0" outline="0" subtotalTop="0" showAll="0" includeNewItemsInFilter="1"/>
    <pivotField axis="axisRow" compact="0" outline="0" subtotalTop="0" showAll="0" includeNewItemsInFilter="1">
      <items count="5">
        <item x="0"/>
        <item x="3"/>
        <item x="1"/>
        <item x="2"/>
        <item t="default"/>
      </items>
    </pivotField>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s>
  <rowFields count="2">
    <field x="6"/>
    <field x="-2"/>
  </rowFields>
  <rowItems count="56">
    <i>
      <x/>
      <x/>
    </i>
    <i r="1" i="1">
      <x v="1"/>
    </i>
    <i r="1" i="2">
      <x v="2"/>
    </i>
    <i r="1" i="3">
      <x v="3"/>
    </i>
    <i r="1" i="4">
      <x v="4"/>
    </i>
    <i r="1" i="5">
      <x v="5"/>
    </i>
    <i r="1" i="6">
      <x v="6"/>
    </i>
    <i r="1" i="7">
      <x v="7"/>
    </i>
    <i r="1" i="8">
      <x v="8"/>
    </i>
    <i r="1" i="9">
      <x v="9"/>
    </i>
    <i r="1" i="10">
      <x v="10"/>
    </i>
    <i r="1" i="11">
      <x v="11"/>
    </i>
    <i r="1" i="12">
      <x v="12"/>
    </i>
    <i r="1" i="13">
      <x v="13"/>
    </i>
    <i>
      <x v="1"/>
      <x/>
    </i>
    <i r="1" i="1">
      <x v="1"/>
    </i>
    <i r="1" i="2">
      <x v="2"/>
    </i>
    <i r="1" i="3">
      <x v="3"/>
    </i>
    <i r="1" i="4">
      <x v="4"/>
    </i>
    <i r="1" i="5">
      <x v="5"/>
    </i>
    <i r="1" i="6">
      <x v="6"/>
    </i>
    <i r="1" i="7">
      <x v="7"/>
    </i>
    <i r="1" i="8">
      <x v="8"/>
    </i>
    <i r="1" i="9">
      <x v="9"/>
    </i>
    <i r="1" i="10">
      <x v="10"/>
    </i>
    <i r="1" i="11">
      <x v="11"/>
    </i>
    <i r="1" i="12">
      <x v="12"/>
    </i>
    <i r="1" i="13">
      <x v="13"/>
    </i>
    <i>
      <x v="2"/>
      <x/>
    </i>
    <i r="1" i="1">
      <x v="1"/>
    </i>
    <i r="1" i="2">
      <x v="2"/>
    </i>
    <i r="1" i="3">
      <x v="3"/>
    </i>
    <i r="1" i="4">
      <x v="4"/>
    </i>
    <i r="1" i="5">
      <x v="5"/>
    </i>
    <i r="1" i="6">
      <x v="6"/>
    </i>
    <i r="1" i="7">
      <x v="7"/>
    </i>
    <i r="1" i="8">
      <x v="8"/>
    </i>
    <i r="1" i="9">
      <x v="9"/>
    </i>
    <i r="1" i="10">
      <x v="10"/>
    </i>
    <i r="1" i="11">
      <x v="11"/>
    </i>
    <i r="1" i="12">
      <x v="12"/>
    </i>
    <i r="1" i="13">
      <x v="13"/>
    </i>
    <i>
      <x v="3"/>
      <x/>
    </i>
    <i r="1" i="1">
      <x v="1"/>
    </i>
    <i r="1" i="2">
      <x v="2"/>
    </i>
    <i r="1" i="3">
      <x v="3"/>
    </i>
    <i r="1" i="4">
      <x v="4"/>
    </i>
    <i r="1" i="5">
      <x v="5"/>
    </i>
    <i r="1" i="6">
      <x v="6"/>
    </i>
    <i r="1" i="7">
      <x v="7"/>
    </i>
    <i r="1" i="8">
      <x v="8"/>
    </i>
    <i r="1" i="9">
      <x v="9"/>
    </i>
    <i r="1" i="10">
      <x v="10"/>
    </i>
    <i r="1" i="11">
      <x v="11"/>
    </i>
    <i r="1" i="12">
      <x v="12"/>
    </i>
    <i r="1" i="13">
      <x v="13"/>
    </i>
  </rowItems>
  <colItems count="1">
    <i/>
  </colItems>
  <pageFields count="2">
    <pageField fld="4" hier="0"/>
    <pageField fld="2" hier="0"/>
  </pageFields>
  <dataFields count="14">
    <dataField name="Sum of 0 Bedrooms, TDC" fld="8" baseField="0" baseItem="0"/>
    <dataField name="Sum of 1 Bedrooms, TDC" fld="10" baseField="0" baseItem="0"/>
    <dataField name="Sum of 2 Bedrooms, TDC" fld="12" baseField="0" baseItem="0"/>
    <dataField name="Sum of 3 Bedrooms, TDC" fld="14" baseField="0" baseItem="0"/>
    <dataField name="Sum of 4 Bedrooms, TDC" fld="16" baseField="0" baseItem="0"/>
    <dataField name="Sum of 5 Bedrooms, TDC" fld="18" baseField="0" baseItem="0"/>
    <dataField name="Sum of 6 Bedrooms, TDC" fld="20" baseField="0" baseItem="0"/>
    <dataField name="Sum of 0 Bedrooms, HCC" fld="7" baseField="0" baseItem="0"/>
    <dataField name="Sum of 1 Bedrooms, HCC" fld="9" baseField="0" baseItem="0"/>
    <dataField name="Sum of 2 Bedrooms, HCC" fld="11" baseField="0" baseItem="0"/>
    <dataField name="Sum of 3 Bedrooms, HCC" fld="13" baseField="0" baseItem="0"/>
    <dataField name="Sum of 4 Bedrooms, HCC" fld="15" baseField="0" baseItem="0"/>
    <dataField name="Sum of 5 Bedrooms, HCC" fld="17" baseField="0" baseItem="0"/>
    <dataField name="Sum of 6 Bedrooms, HCC" fld="19" baseField="0" baseItem="0"/>
  </dataFields>
  <formats count="5">
    <format dxfId="22">
      <pivotArea type="all" dataOnly="0" outline="0" fieldPosition="0"/>
    </format>
    <format dxfId="21">
      <pivotArea type="all" dataOnly="0" outline="0" fieldPosition="0"/>
    </format>
    <format dxfId="20">
      <pivotArea outline="0" fieldPosition="0"/>
    </format>
    <format dxfId="19">
      <pivotArea dataOnly="0" labelOnly="1" outline="0" fieldPosition="0">
        <references count="2">
          <reference field="2" count="1" selected="0">
            <x v="0"/>
          </reference>
          <reference field="4" count="1">
            <x v="1"/>
          </reference>
        </references>
      </pivotArea>
    </format>
    <format dxfId="18">
      <pivotArea dataOnly="0" labelOnly="1" outline="0" fieldPosition="0">
        <references count="2">
          <reference field="2" count="1">
            <x v="0"/>
          </reference>
          <reference field="4" count="1" selected="0">
            <x v="1"/>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1:P84"/>
  <sheetViews>
    <sheetView showGridLines="0" tabSelected="1" zoomScale="80" zoomScaleNormal="80" workbookViewId="0">
      <selection activeCell="C6" sqref="C6:O6"/>
    </sheetView>
  </sheetViews>
  <sheetFormatPr defaultRowHeight="12.75"/>
  <cols>
    <col min="1" max="2" width="2.7109375" customWidth="1"/>
    <col min="9" max="11" width="9.7109375" customWidth="1"/>
    <col min="12" max="13" width="13.28515625" customWidth="1"/>
    <col min="14" max="14" width="10.7109375" customWidth="1"/>
    <col min="16" max="17" width="2.7109375" customWidth="1"/>
  </cols>
  <sheetData>
    <row r="1" spans="2:16" ht="28.9" customHeight="1">
      <c r="B1" s="1119" t="s">
        <v>954</v>
      </c>
      <c r="C1" s="1119"/>
      <c r="D1" s="1119"/>
      <c r="E1" s="1119"/>
      <c r="F1" s="1119"/>
      <c r="G1" s="1119"/>
      <c r="H1" s="1119"/>
      <c r="I1" s="1121" t="s">
        <v>855</v>
      </c>
      <c r="J1" s="1121"/>
      <c r="K1" s="1121"/>
      <c r="L1" s="29"/>
      <c r="M1" s="1122" t="s">
        <v>856</v>
      </c>
      <c r="N1" s="1122"/>
      <c r="O1" s="1122"/>
      <c r="P1" s="1122"/>
    </row>
    <row r="2" spans="2:16" ht="15.6" customHeight="1" thickBot="1">
      <c r="B2" s="1120"/>
      <c r="C2" s="1120"/>
      <c r="D2" s="1120"/>
      <c r="E2" s="1120"/>
      <c r="F2" s="1120"/>
      <c r="G2" s="1120"/>
      <c r="H2" s="1120"/>
      <c r="I2" s="1118" t="s">
        <v>854</v>
      </c>
      <c r="J2" s="1118"/>
      <c r="K2" s="1118"/>
      <c r="L2" s="443"/>
      <c r="M2" s="444"/>
      <c r="N2" s="444"/>
      <c r="O2" s="444"/>
      <c r="P2" s="444"/>
    </row>
    <row r="3" spans="2:16" ht="76.150000000000006" customHeight="1" thickBot="1">
      <c r="B3" s="1117" t="s">
        <v>857</v>
      </c>
      <c r="C3" s="1117"/>
      <c r="D3" s="1117"/>
      <c r="E3" s="1117"/>
      <c r="F3" s="1117"/>
      <c r="G3" s="1117"/>
      <c r="H3" s="1117"/>
      <c r="I3" s="1117"/>
      <c r="J3" s="1117"/>
      <c r="K3" s="1117"/>
      <c r="L3" s="1117"/>
      <c r="M3" s="1117"/>
      <c r="N3" s="1117"/>
      <c r="O3" s="1117"/>
      <c r="P3" s="1117"/>
    </row>
    <row r="4" spans="2:16" ht="13.5" thickBot="1"/>
    <row r="5" spans="2:16">
      <c r="B5" s="32"/>
      <c r="C5" s="82"/>
      <c r="D5" s="82"/>
      <c r="E5" s="82"/>
      <c r="F5" s="82"/>
      <c r="G5" s="82"/>
      <c r="H5" s="82"/>
      <c r="I5" s="82"/>
      <c r="J5" s="82"/>
      <c r="K5" s="82"/>
      <c r="L5" s="82"/>
      <c r="M5" s="82"/>
      <c r="N5" s="82"/>
      <c r="O5" s="82"/>
      <c r="P5" s="33"/>
    </row>
    <row r="6" spans="2:16" ht="15.75">
      <c r="B6" s="19"/>
      <c r="C6" s="1104" t="s">
        <v>21</v>
      </c>
      <c r="D6" s="1104"/>
      <c r="E6" s="1104"/>
      <c r="F6" s="1104"/>
      <c r="G6" s="1104"/>
      <c r="H6" s="1104"/>
      <c r="I6" s="1104"/>
      <c r="J6" s="1104"/>
      <c r="K6" s="1104"/>
      <c r="L6" s="1104"/>
      <c r="M6" s="1104"/>
      <c r="N6" s="1104"/>
      <c r="O6" s="1104"/>
      <c r="P6" s="20"/>
    </row>
    <row r="7" spans="2:16">
      <c r="B7" s="19"/>
      <c r="D7" s="83"/>
      <c r="E7" s="83"/>
      <c r="F7" s="83"/>
      <c r="G7" s="83"/>
      <c r="H7" s="83"/>
      <c r="I7" s="83"/>
      <c r="J7" s="30"/>
      <c r="P7" s="20"/>
    </row>
    <row r="8" spans="2:16" ht="18">
      <c r="B8" s="19"/>
      <c r="C8" s="187" t="s">
        <v>111</v>
      </c>
      <c r="D8" s="1056" t="s">
        <v>1217</v>
      </c>
      <c r="E8" s="1056"/>
      <c r="F8" s="1056"/>
      <c r="G8" s="1056"/>
      <c r="H8" s="1056"/>
      <c r="I8" s="1056"/>
      <c r="J8" s="1057"/>
      <c r="P8" s="20"/>
    </row>
    <row r="9" spans="2:16">
      <c r="B9" s="19"/>
      <c r="C9" s="184" t="s">
        <v>112</v>
      </c>
      <c r="D9" s="1079" t="s">
        <v>110</v>
      </c>
      <c r="E9" s="1079"/>
      <c r="F9" s="1079"/>
      <c r="G9" s="1079"/>
      <c r="H9" s="1079"/>
      <c r="I9" s="1079"/>
      <c r="K9" s="185"/>
      <c r="L9" s="186"/>
      <c r="M9" s="186"/>
      <c r="N9" s="186"/>
      <c r="O9" s="186"/>
      <c r="P9" s="20"/>
    </row>
    <row r="10" spans="2:16">
      <c r="B10" s="19"/>
      <c r="C10" s="183" t="s">
        <v>113</v>
      </c>
      <c r="D10" s="1103" t="s">
        <v>116</v>
      </c>
      <c r="E10" s="1103"/>
      <c r="F10" s="1103"/>
      <c r="G10" s="1103"/>
      <c r="H10" s="1103"/>
      <c r="I10" s="1103"/>
      <c r="J10" s="31"/>
      <c r="K10" s="186"/>
      <c r="L10" s="186"/>
      <c r="M10" s="186"/>
      <c r="N10" s="186"/>
      <c r="O10" s="186"/>
      <c r="P10" s="20"/>
    </row>
    <row r="11" spans="2:16" ht="13.5" thickBot="1">
      <c r="B11" s="19"/>
      <c r="C11" s="29"/>
      <c r="J11" s="30"/>
      <c r="K11" s="186"/>
      <c r="L11" s="186"/>
      <c r="M11" s="186"/>
      <c r="N11" s="186"/>
      <c r="O11" s="186"/>
      <c r="P11" s="20"/>
    </row>
    <row r="12" spans="2:16">
      <c r="B12" s="19"/>
      <c r="C12" s="1069" t="s">
        <v>107</v>
      </c>
      <c r="D12" s="1079"/>
      <c r="E12" s="1079"/>
      <c r="F12" s="1079"/>
      <c r="G12" s="1079"/>
      <c r="H12" s="1079"/>
      <c r="I12" s="1079"/>
      <c r="J12" s="1105" t="s">
        <v>777</v>
      </c>
      <c r="K12" s="1106"/>
      <c r="L12" s="1106"/>
      <c r="M12" s="1106"/>
      <c r="N12" s="1106"/>
      <c r="O12" s="1107"/>
      <c r="P12" s="20"/>
    </row>
    <row r="13" spans="2:16">
      <c r="B13" s="19"/>
      <c r="C13" s="1114" t="s">
        <v>108</v>
      </c>
      <c r="D13" s="1115"/>
      <c r="E13" s="1115"/>
      <c r="F13" s="1115"/>
      <c r="G13" s="1115"/>
      <c r="H13" s="1115"/>
      <c r="I13" s="1115"/>
      <c r="J13" s="1108"/>
      <c r="K13" s="1109"/>
      <c r="L13" s="1109"/>
      <c r="M13" s="1109"/>
      <c r="N13" s="1109"/>
      <c r="O13" s="1110"/>
      <c r="P13" s="20"/>
    </row>
    <row r="14" spans="2:16">
      <c r="B14" s="19"/>
      <c r="C14" s="1116" t="s">
        <v>109</v>
      </c>
      <c r="D14" s="1116"/>
      <c r="E14" s="1116"/>
      <c r="F14" s="1116"/>
      <c r="G14" s="1116"/>
      <c r="H14" s="1116"/>
      <c r="I14" s="1116"/>
      <c r="J14" s="1108"/>
      <c r="K14" s="1109"/>
      <c r="L14" s="1109"/>
      <c r="M14" s="1109"/>
      <c r="N14" s="1109"/>
      <c r="O14" s="1110"/>
      <c r="P14" s="20"/>
    </row>
    <row r="15" spans="2:16" ht="13.5" thickBot="1">
      <c r="B15" s="19"/>
      <c r="C15" s="176" t="s">
        <v>114</v>
      </c>
      <c r="D15" s="176"/>
      <c r="E15" s="176"/>
      <c r="F15" s="176"/>
      <c r="G15" s="176"/>
      <c r="H15" s="176"/>
      <c r="I15" s="176"/>
      <c r="J15" s="1111"/>
      <c r="K15" s="1112"/>
      <c r="L15" s="1112"/>
      <c r="M15" s="1112"/>
      <c r="N15" s="1112"/>
      <c r="O15" s="1113"/>
      <c r="P15" s="20"/>
    </row>
    <row r="16" spans="2:16">
      <c r="B16" s="19"/>
      <c r="C16" s="87" t="s">
        <v>115</v>
      </c>
      <c r="D16" s="176"/>
      <c r="E16" s="176"/>
      <c r="F16" s="176"/>
      <c r="G16" s="176"/>
      <c r="H16" s="176"/>
      <c r="I16" s="176"/>
      <c r="J16" s="174"/>
      <c r="K16" s="174"/>
      <c r="L16" s="174"/>
      <c r="M16" s="174"/>
      <c r="N16" s="174"/>
      <c r="O16" s="186"/>
      <c r="P16" s="20"/>
    </row>
    <row r="17" spans="2:16">
      <c r="B17" s="19"/>
      <c r="C17" s="173"/>
      <c r="D17" s="173"/>
      <c r="E17" s="173"/>
      <c r="F17" s="173"/>
      <c r="G17" s="173"/>
      <c r="H17" s="173"/>
      <c r="I17" s="173"/>
      <c r="J17" s="173"/>
      <c r="K17" s="173"/>
      <c r="L17" s="173"/>
      <c r="M17" s="173"/>
      <c r="N17" s="173"/>
      <c r="O17" s="173"/>
      <c r="P17" s="20"/>
    </row>
    <row r="18" spans="2:16" ht="12.75" customHeight="1">
      <c r="B18" s="19"/>
      <c r="C18" s="1090" t="s">
        <v>125</v>
      </c>
      <c r="D18" s="1066"/>
      <c r="E18" s="1066"/>
      <c r="F18" s="1066"/>
      <c r="G18" s="1066"/>
      <c r="H18" s="1066"/>
      <c r="I18" s="1066"/>
      <c r="J18" s="1066"/>
      <c r="K18" s="1066"/>
      <c r="L18" s="1066"/>
      <c r="M18" s="1066"/>
      <c r="N18" s="1066"/>
      <c r="O18" s="1066"/>
      <c r="P18" s="20"/>
    </row>
    <row r="19" spans="2:16">
      <c r="B19" s="19"/>
      <c r="C19" s="84"/>
      <c r="D19" s="84"/>
      <c r="E19" s="84"/>
      <c r="F19" s="84"/>
      <c r="G19" s="84"/>
      <c r="H19" s="84"/>
      <c r="I19" s="84"/>
      <c r="J19" s="84"/>
      <c r="K19" s="84"/>
      <c r="L19" s="84"/>
      <c r="M19" s="84"/>
      <c r="N19" s="84"/>
      <c r="O19" s="84"/>
      <c r="P19" s="20"/>
    </row>
    <row r="20" spans="2:16" ht="12.75" customHeight="1">
      <c r="B20" s="19"/>
      <c r="C20" s="1095" t="s">
        <v>119</v>
      </c>
      <c r="D20" s="1096"/>
      <c r="E20" s="1096"/>
      <c r="F20" s="1096"/>
      <c r="G20" s="1096"/>
      <c r="H20" s="1096"/>
      <c r="I20" s="1096"/>
      <c r="J20" s="1096"/>
      <c r="K20" s="1096"/>
      <c r="L20" s="1096"/>
      <c r="M20" s="1096"/>
      <c r="N20" s="1096"/>
      <c r="O20" s="1096"/>
      <c r="P20" s="20"/>
    </row>
    <row r="21" spans="2:16" ht="12.75" customHeight="1">
      <c r="B21" s="19"/>
      <c r="C21" s="1065" t="s">
        <v>120</v>
      </c>
      <c r="D21" s="1097"/>
      <c r="E21" s="1097"/>
      <c r="F21" s="1097"/>
      <c r="G21" s="1097"/>
      <c r="H21" s="1097"/>
      <c r="I21" s="1097"/>
      <c r="J21" s="1097"/>
      <c r="K21" s="1097"/>
      <c r="L21" s="1097"/>
      <c r="M21" s="1097"/>
      <c r="N21" s="1097"/>
      <c r="O21" s="1097"/>
      <c r="P21" s="20"/>
    </row>
    <row r="22" spans="2:16" ht="12.75" customHeight="1">
      <c r="B22" s="19"/>
      <c r="C22" s="1075" t="s">
        <v>117</v>
      </c>
      <c r="D22" s="1079"/>
      <c r="E22" s="1079"/>
      <c r="F22" s="1079"/>
      <c r="G22" s="1079"/>
      <c r="H22" s="1079"/>
      <c r="I22" s="1079"/>
      <c r="J22" s="1079"/>
      <c r="K22" s="1079"/>
      <c r="L22" s="1079"/>
      <c r="M22" s="1079"/>
      <c r="N22" s="1079"/>
      <c r="O22" s="1079"/>
      <c r="P22" s="20"/>
    </row>
    <row r="23" spans="2:16" ht="12.75" customHeight="1">
      <c r="B23" s="19"/>
      <c r="C23" s="1074" t="s">
        <v>118</v>
      </c>
      <c r="D23" s="1087"/>
      <c r="E23" s="1087"/>
      <c r="F23" s="1087"/>
      <c r="G23" s="1087"/>
      <c r="H23" s="1087"/>
      <c r="I23" s="1087"/>
      <c r="J23" s="1087"/>
      <c r="K23" s="1087"/>
      <c r="L23" s="1087"/>
      <c r="M23" s="1087"/>
      <c r="N23" s="1087"/>
      <c r="O23" s="1087"/>
      <c r="P23" s="20"/>
    </row>
    <row r="24" spans="2:16" ht="6" customHeight="1">
      <c r="B24" s="19"/>
      <c r="P24" s="20"/>
    </row>
    <row r="25" spans="2:16" ht="12.75" customHeight="1">
      <c r="B25" s="19"/>
      <c r="C25" s="1082" t="s">
        <v>121</v>
      </c>
      <c r="D25" s="1082"/>
      <c r="E25" s="1082"/>
      <c r="F25" s="1082"/>
      <c r="G25" s="1082"/>
      <c r="H25" s="1082"/>
      <c r="I25" s="1082"/>
      <c r="J25" s="1082"/>
      <c r="K25" s="1082"/>
      <c r="L25" s="1082"/>
      <c r="M25" s="1082"/>
      <c r="N25" s="1082"/>
      <c r="O25" s="1082"/>
      <c r="P25" s="20"/>
    </row>
    <row r="26" spans="2:16" ht="12.75" customHeight="1">
      <c r="B26" s="19"/>
      <c r="C26" s="1092" t="s">
        <v>122</v>
      </c>
      <c r="D26" s="1102"/>
      <c r="E26" s="1102"/>
      <c r="F26" s="1102"/>
      <c r="G26" s="1102"/>
      <c r="H26" s="1102"/>
      <c r="I26" s="1102"/>
      <c r="J26" s="1102"/>
      <c r="K26" s="1102"/>
      <c r="L26" s="1102"/>
      <c r="M26" s="1102"/>
      <c r="N26" s="1102"/>
      <c r="O26" s="1102"/>
      <c r="P26" s="20"/>
    </row>
    <row r="27" spans="2:16" s="135" customFormat="1" ht="12.75" customHeight="1">
      <c r="B27" s="150"/>
      <c r="C27" s="1092" t="s">
        <v>240</v>
      </c>
      <c r="D27" s="1092"/>
      <c r="E27" s="1092"/>
      <c r="F27" s="1092"/>
      <c r="G27" s="1092"/>
      <c r="H27" s="1092"/>
      <c r="I27" s="1092"/>
      <c r="J27" s="1092"/>
      <c r="K27" s="1092"/>
      <c r="L27" s="1092"/>
      <c r="M27" s="1092"/>
      <c r="N27" s="1092"/>
      <c r="O27" s="1092"/>
      <c r="P27" s="151"/>
    </row>
    <row r="28" spans="2:16" s="87" customFormat="1">
      <c r="B28" s="148"/>
      <c r="C28" s="1098" t="s">
        <v>16</v>
      </c>
      <c r="D28" s="1099"/>
      <c r="E28" s="1099"/>
      <c r="F28" s="1099"/>
      <c r="G28" s="1099"/>
      <c r="H28" s="1099"/>
      <c r="I28" s="1099"/>
      <c r="J28" s="1099"/>
      <c r="K28" s="1099"/>
      <c r="L28" s="1099"/>
      <c r="M28" s="1099"/>
      <c r="N28" s="1099"/>
      <c r="O28" s="1099"/>
      <c r="P28" s="149"/>
    </row>
    <row r="29" spans="2:16">
      <c r="B29" s="19"/>
      <c r="C29" s="1098" t="s">
        <v>93</v>
      </c>
      <c r="D29" s="1099"/>
      <c r="E29" s="1099"/>
      <c r="F29" s="1099"/>
      <c r="G29" s="1099"/>
      <c r="H29" s="1099"/>
      <c r="I29" s="1099"/>
      <c r="J29" s="1099"/>
      <c r="K29" s="1099"/>
      <c r="L29" s="1099"/>
      <c r="M29" s="1099"/>
      <c r="N29" s="1099"/>
      <c r="O29" s="1099"/>
      <c r="P29" s="20"/>
    </row>
    <row r="30" spans="2:16" s="87" customFormat="1">
      <c r="B30" s="148"/>
      <c r="C30" s="1098" t="s">
        <v>17</v>
      </c>
      <c r="D30" s="1100"/>
      <c r="E30" s="1100"/>
      <c r="F30" s="1100"/>
      <c r="G30" s="1100"/>
      <c r="H30" s="1100"/>
      <c r="I30" s="1100"/>
      <c r="J30" s="1100"/>
      <c r="K30" s="1100"/>
      <c r="L30" s="1100"/>
      <c r="M30" s="1100"/>
      <c r="N30" s="1100"/>
      <c r="O30" s="1100"/>
      <c r="P30" s="149"/>
    </row>
    <row r="31" spans="2:16" s="87" customFormat="1" ht="6" customHeight="1">
      <c r="B31" s="148"/>
      <c r="C31" s="152"/>
      <c r="D31" s="153"/>
      <c r="E31" s="153"/>
      <c r="F31" s="153"/>
      <c r="G31" s="153"/>
      <c r="H31" s="153"/>
      <c r="I31" s="153"/>
      <c r="J31" s="153"/>
      <c r="K31" s="153"/>
      <c r="L31" s="153"/>
      <c r="M31" s="153"/>
      <c r="N31" s="153"/>
      <c r="O31" s="153"/>
      <c r="P31" s="149"/>
    </row>
    <row r="32" spans="2:16" ht="13.5" customHeight="1">
      <c r="B32" s="19"/>
      <c r="C32" s="1092" t="s">
        <v>123</v>
      </c>
      <c r="D32" s="1092"/>
      <c r="E32" s="1092"/>
      <c r="F32" s="1092"/>
      <c r="G32" s="1092"/>
      <c r="H32" s="1092"/>
      <c r="I32" s="1092"/>
      <c r="J32" s="1092"/>
      <c r="K32" s="1092"/>
      <c r="L32" s="1092"/>
      <c r="M32" s="1092"/>
      <c r="N32" s="1092"/>
      <c r="O32" s="1092"/>
      <c r="P32" s="20"/>
    </row>
    <row r="33" spans="2:16" ht="13.5" customHeight="1">
      <c r="B33" s="19"/>
      <c r="C33" s="1092" t="s">
        <v>100</v>
      </c>
      <c r="D33" s="1102"/>
      <c r="E33" s="1102"/>
      <c r="F33" s="1102"/>
      <c r="G33" s="1102"/>
      <c r="H33" s="1102"/>
      <c r="I33" s="1102"/>
      <c r="J33" s="1102"/>
      <c r="K33" s="1102"/>
      <c r="L33" s="1102"/>
      <c r="M33" s="1102"/>
      <c r="N33" s="1102"/>
      <c r="O33" s="1102"/>
      <c r="P33" s="20"/>
    </row>
    <row r="34" spans="2:16" ht="13.5" customHeight="1">
      <c r="B34" s="19"/>
      <c r="C34" s="1072" t="s">
        <v>129</v>
      </c>
      <c r="D34" s="1100"/>
      <c r="E34" s="1100"/>
      <c r="F34" s="1100"/>
      <c r="G34" s="1100"/>
      <c r="H34" s="1100"/>
      <c r="I34" s="1100"/>
      <c r="J34" s="1100"/>
      <c r="K34" s="1100"/>
      <c r="L34" s="1100"/>
      <c r="M34" s="1100"/>
      <c r="N34" s="1100"/>
      <c r="O34" s="1100"/>
      <c r="P34" s="20"/>
    </row>
    <row r="35" spans="2:16" ht="6" customHeight="1">
      <c r="B35" s="19"/>
      <c r="C35" s="86"/>
      <c r="D35" s="31"/>
      <c r="E35" s="31"/>
      <c r="F35" s="31"/>
      <c r="G35" s="31"/>
      <c r="H35" s="31"/>
      <c r="I35" s="31"/>
      <c r="J35" s="31"/>
      <c r="K35" s="31"/>
      <c r="L35" s="31"/>
      <c r="M35" s="31"/>
      <c r="N35" s="31"/>
      <c r="O35" s="31"/>
      <c r="P35" s="20"/>
    </row>
    <row r="36" spans="2:16">
      <c r="B36" s="19"/>
      <c r="C36" s="1101" t="s">
        <v>241</v>
      </c>
      <c r="D36" s="1101"/>
      <c r="E36" s="1101"/>
      <c r="F36" s="1101"/>
      <c r="G36" s="1101"/>
      <c r="H36" s="1101"/>
      <c r="I36" s="1101"/>
      <c r="J36" s="1101"/>
      <c r="K36" s="1101"/>
      <c r="L36" s="1101"/>
      <c r="M36" s="1101"/>
      <c r="N36" s="1101"/>
      <c r="O36" s="1101"/>
      <c r="P36" s="20"/>
    </row>
    <row r="37" spans="2:16">
      <c r="B37" s="19"/>
      <c r="C37" s="1083" t="s">
        <v>88</v>
      </c>
      <c r="D37" s="1084"/>
      <c r="E37" s="1084"/>
      <c r="F37" s="1084"/>
      <c r="G37" s="1084"/>
      <c r="H37" s="1084"/>
      <c r="I37" s="1084"/>
      <c r="J37" s="1084"/>
      <c r="K37" s="1084"/>
      <c r="L37" s="1084"/>
      <c r="M37" s="1084"/>
      <c r="N37" s="1084"/>
      <c r="O37" s="1084"/>
      <c r="P37" s="20"/>
    </row>
    <row r="38" spans="2:16">
      <c r="B38" s="19"/>
      <c r="C38" s="1083" t="s">
        <v>89</v>
      </c>
      <c r="D38" s="1084"/>
      <c r="E38" s="1084"/>
      <c r="F38" s="1084"/>
      <c r="G38" s="1084"/>
      <c r="H38" s="1084"/>
      <c r="I38" s="1084"/>
      <c r="J38" s="1084"/>
      <c r="K38" s="1084"/>
      <c r="L38" s="1084"/>
      <c r="M38" s="1084"/>
      <c r="N38" s="1084"/>
      <c r="O38" s="1084"/>
      <c r="P38" s="20"/>
    </row>
    <row r="39" spans="2:16">
      <c r="B39" s="19"/>
      <c r="C39" s="1083" t="s">
        <v>90</v>
      </c>
      <c r="D39" s="1084"/>
      <c r="E39" s="1084"/>
      <c r="F39" s="1084"/>
      <c r="G39" s="1084"/>
      <c r="H39" s="1084"/>
      <c r="I39" s="1084"/>
      <c r="J39" s="1084"/>
      <c r="K39" s="1084"/>
      <c r="L39" s="1084"/>
      <c r="M39" s="1084"/>
      <c r="N39" s="1084"/>
      <c r="O39" s="1084"/>
      <c r="P39" s="20"/>
    </row>
    <row r="40" spans="2:16">
      <c r="B40" s="19"/>
      <c r="C40" s="1083" t="s">
        <v>91</v>
      </c>
      <c r="D40" s="1084"/>
      <c r="E40" s="1084"/>
      <c r="F40" s="1084"/>
      <c r="G40" s="1084"/>
      <c r="H40" s="1084"/>
      <c r="I40" s="1084"/>
      <c r="J40" s="1084"/>
      <c r="K40" s="1084"/>
      <c r="L40" s="1084"/>
      <c r="M40" s="1084"/>
      <c r="N40" s="1084"/>
      <c r="O40" s="1084"/>
      <c r="P40" s="20"/>
    </row>
    <row r="41" spans="2:16">
      <c r="B41" s="19"/>
      <c r="C41" s="1072" t="s">
        <v>92</v>
      </c>
      <c r="D41" s="1089"/>
      <c r="E41" s="1089"/>
      <c r="F41" s="1089"/>
      <c r="G41" s="1089"/>
      <c r="H41" s="1089"/>
      <c r="I41" s="1089"/>
      <c r="J41" s="1089"/>
      <c r="K41" s="1089"/>
      <c r="L41" s="1089"/>
      <c r="M41" s="1089"/>
      <c r="N41" s="1089"/>
      <c r="O41" s="1089"/>
      <c r="P41" s="20"/>
    </row>
    <row r="42" spans="2:16">
      <c r="B42" s="19"/>
      <c r="C42" s="171"/>
      <c r="D42" s="172"/>
      <c r="E42" s="172"/>
      <c r="F42" s="172"/>
      <c r="G42" s="172"/>
      <c r="H42" s="172"/>
      <c r="I42" s="172"/>
      <c r="J42" s="172"/>
      <c r="K42" s="172"/>
      <c r="L42" s="172"/>
      <c r="M42" s="172"/>
      <c r="N42" s="172"/>
      <c r="O42" s="172"/>
      <c r="P42" s="20"/>
    </row>
    <row r="43" spans="2:16">
      <c r="B43" s="19"/>
      <c r="C43" s="1090" t="s">
        <v>236</v>
      </c>
      <c r="D43" s="1091"/>
      <c r="E43" s="1091"/>
      <c r="F43" s="1091"/>
      <c r="G43" s="1091"/>
      <c r="H43" s="1091"/>
      <c r="I43" s="1091"/>
      <c r="J43" s="1091"/>
      <c r="K43" s="1091"/>
      <c r="L43" s="1091"/>
      <c r="M43" s="1091"/>
      <c r="N43" s="1091"/>
      <c r="O43" s="1091"/>
      <c r="P43" s="20"/>
    </row>
    <row r="44" spans="2:16">
      <c r="B44" s="19"/>
      <c r="C44" s="171"/>
      <c r="D44" s="172"/>
      <c r="E44" s="172"/>
      <c r="F44" s="172"/>
      <c r="G44" s="172"/>
      <c r="H44" s="172"/>
      <c r="I44" s="172"/>
      <c r="J44" s="172"/>
      <c r="K44" s="172"/>
      <c r="L44" s="172"/>
      <c r="M44" s="172"/>
      <c r="N44" s="172"/>
      <c r="O44" s="172"/>
      <c r="P44" s="20"/>
    </row>
    <row r="45" spans="2:16">
      <c r="B45" s="19"/>
      <c r="C45" s="1077" t="s">
        <v>237</v>
      </c>
      <c r="D45" s="1078"/>
      <c r="E45" s="1078"/>
      <c r="F45" s="1078"/>
      <c r="G45" s="1078"/>
      <c r="H45" s="1078"/>
      <c r="I45" s="1078"/>
      <c r="J45" s="1078"/>
      <c r="K45" s="1078"/>
      <c r="L45" s="1078"/>
      <c r="M45" s="1078"/>
      <c r="N45" s="1078"/>
      <c r="O45" s="1078"/>
      <c r="P45" s="20"/>
    </row>
    <row r="46" spans="2:16">
      <c r="B46" s="19"/>
      <c r="C46" s="171"/>
      <c r="D46" s="172"/>
      <c r="E46" s="172"/>
      <c r="F46" s="172"/>
      <c r="G46" s="172"/>
      <c r="H46" s="172"/>
      <c r="I46" s="172"/>
      <c r="J46" s="172"/>
      <c r="K46" s="172"/>
      <c r="L46" s="172"/>
      <c r="M46" s="172"/>
      <c r="N46" s="172"/>
      <c r="O46" s="172"/>
      <c r="P46" s="20"/>
    </row>
    <row r="47" spans="2:16">
      <c r="B47" s="19"/>
      <c r="C47" s="1077" t="s">
        <v>148</v>
      </c>
      <c r="D47" s="1085"/>
      <c r="E47" s="1085"/>
      <c r="F47" s="1085"/>
      <c r="G47" s="1085"/>
      <c r="H47" s="1085"/>
      <c r="I47" s="1085"/>
      <c r="J47" s="1085"/>
      <c r="K47" s="1085"/>
      <c r="L47" s="1085"/>
      <c r="M47" s="1085"/>
      <c r="N47" s="1085"/>
      <c r="O47" s="1085"/>
      <c r="P47" s="20"/>
    </row>
    <row r="48" spans="2:16">
      <c r="B48" s="19"/>
      <c r="C48" s="1086" t="s">
        <v>104</v>
      </c>
      <c r="D48" s="1086"/>
      <c r="E48" s="1086"/>
      <c r="F48" s="1086"/>
      <c r="G48" s="1086"/>
      <c r="H48" s="1086"/>
      <c r="I48" s="1086"/>
      <c r="J48" s="1086"/>
      <c r="K48" s="1086"/>
      <c r="L48" s="1086"/>
      <c r="M48" s="1086"/>
      <c r="N48" s="1086"/>
      <c r="O48" s="1086"/>
      <c r="P48" s="20"/>
    </row>
    <row r="49" spans="2:16">
      <c r="B49" s="19"/>
      <c r="C49" s="1086" t="s">
        <v>0</v>
      </c>
      <c r="D49" s="1086"/>
      <c r="E49" s="1086"/>
      <c r="F49" s="1086"/>
      <c r="G49" s="1086"/>
      <c r="H49" s="1086"/>
      <c r="I49" s="1086"/>
      <c r="J49" s="1086"/>
      <c r="K49" s="1086"/>
      <c r="L49" s="1086"/>
      <c r="M49" s="1086"/>
      <c r="N49" s="1086"/>
      <c r="O49" s="1086"/>
      <c r="P49" s="20"/>
    </row>
    <row r="50" spans="2:16">
      <c r="B50" s="19"/>
      <c r="C50" s="1092" t="s">
        <v>238</v>
      </c>
      <c r="D50" s="1092"/>
      <c r="E50" s="1092"/>
      <c r="F50" s="1092"/>
      <c r="G50" s="1092"/>
      <c r="H50" s="1092"/>
      <c r="I50" s="1092"/>
      <c r="J50" s="1092"/>
      <c r="K50" s="1092"/>
      <c r="L50" s="1092"/>
      <c r="M50" s="1092"/>
      <c r="N50" s="1092"/>
      <c r="O50" s="1092"/>
      <c r="P50" s="20"/>
    </row>
    <row r="51" spans="2:16">
      <c r="B51" s="19"/>
      <c r="C51" s="312" t="s">
        <v>239</v>
      </c>
      <c r="P51" s="20"/>
    </row>
    <row r="52" spans="2:16">
      <c r="B52" s="19"/>
      <c r="C52" s="84"/>
      <c r="D52" s="84"/>
      <c r="E52" s="84"/>
      <c r="F52" s="84"/>
      <c r="G52" s="84"/>
      <c r="H52" s="84"/>
      <c r="I52" s="84"/>
      <c r="J52" s="84"/>
      <c r="K52" s="84"/>
      <c r="L52" s="84"/>
      <c r="M52" s="84"/>
      <c r="N52" s="84"/>
      <c r="O52" s="84"/>
      <c r="P52" s="20"/>
    </row>
    <row r="53" spans="2:16">
      <c r="B53" s="19"/>
      <c r="C53" s="1077" t="s">
        <v>10</v>
      </c>
      <c r="D53" s="1085"/>
      <c r="E53" s="1085"/>
      <c r="F53" s="1085"/>
      <c r="G53" s="1085"/>
      <c r="H53" s="1085"/>
      <c r="I53" s="1085"/>
      <c r="J53" s="1085"/>
      <c r="K53" s="1085"/>
      <c r="L53" s="1085"/>
      <c r="M53" s="1085"/>
      <c r="N53" s="1085"/>
      <c r="O53" s="1085"/>
      <c r="P53" s="20"/>
    </row>
    <row r="54" spans="2:16">
      <c r="B54" s="19"/>
      <c r="C54" s="1093" t="s">
        <v>94</v>
      </c>
      <c r="D54" s="1094"/>
      <c r="E54" s="1094"/>
      <c r="F54" s="1094"/>
      <c r="G54" s="1094"/>
      <c r="H54" s="1094"/>
      <c r="I54" s="1094"/>
      <c r="J54" s="1094"/>
      <c r="K54" s="1094"/>
      <c r="L54" s="1094"/>
      <c r="M54" s="1094"/>
      <c r="N54" s="1094"/>
      <c r="O54" s="1094"/>
      <c r="P54" s="20"/>
    </row>
    <row r="55" spans="2:16">
      <c r="B55" s="19"/>
      <c r="C55" s="1093" t="s">
        <v>95</v>
      </c>
      <c r="D55" s="1093"/>
      <c r="E55" s="1093"/>
      <c r="F55" s="1093"/>
      <c r="G55" s="1093"/>
      <c r="H55" s="1093"/>
      <c r="I55" s="1093"/>
      <c r="J55" s="1093"/>
      <c r="K55" s="1093"/>
      <c r="L55" s="1093"/>
      <c r="M55" s="1093"/>
      <c r="N55" s="1093"/>
      <c r="O55" s="1093"/>
      <c r="P55" s="20"/>
    </row>
    <row r="56" spans="2:16">
      <c r="B56" s="19"/>
      <c r="C56" s="85"/>
      <c r="D56" s="85"/>
      <c r="E56" s="85"/>
      <c r="F56" s="85"/>
      <c r="G56" s="85"/>
      <c r="H56" s="85"/>
      <c r="I56" s="85"/>
      <c r="J56" s="85"/>
      <c r="K56" s="85"/>
      <c r="L56" s="85"/>
      <c r="M56" s="85"/>
      <c r="N56" s="85"/>
      <c r="O56" s="85"/>
      <c r="P56" s="20"/>
    </row>
    <row r="57" spans="2:16">
      <c r="B57" s="19"/>
      <c r="C57" s="1077" t="s">
        <v>9</v>
      </c>
      <c r="D57" s="1070"/>
      <c r="E57" s="1070"/>
      <c r="F57" s="1070"/>
      <c r="G57" s="1070"/>
      <c r="H57" s="1070"/>
      <c r="I57" s="1070"/>
      <c r="J57" s="1070"/>
      <c r="K57" s="1070"/>
      <c r="L57" s="1070"/>
      <c r="M57" s="1070"/>
      <c r="N57" s="1070"/>
      <c r="O57" s="1070"/>
      <c r="P57" s="20"/>
    </row>
    <row r="58" spans="2:16">
      <c r="B58" s="19"/>
      <c r="C58" s="1080" t="s">
        <v>2</v>
      </c>
      <c r="D58" s="1088"/>
      <c r="E58" s="1088"/>
      <c r="F58" s="1088"/>
      <c r="G58" s="1088"/>
      <c r="H58" s="1088"/>
      <c r="I58" s="1088"/>
      <c r="J58" s="1088"/>
      <c r="K58" s="1088"/>
      <c r="L58" s="1088"/>
      <c r="M58" s="1088"/>
      <c r="N58" s="1088"/>
      <c r="O58" s="1088"/>
      <c r="P58" s="20"/>
    </row>
    <row r="59" spans="2:16">
      <c r="B59" s="19"/>
      <c r="C59" s="1067" t="s">
        <v>11</v>
      </c>
      <c r="D59" s="1068"/>
      <c r="E59" s="1068"/>
      <c r="F59" s="1068"/>
      <c r="G59" s="1068"/>
      <c r="H59" s="1068"/>
      <c r="I59" s="1068"/>
      <c r="J59" s="1068"/>
      <c r="K59" s="1068"/>
      <c r="L59" s="1068"/>
      <c r="M59" s="1068"/>
      <c r="N59" s="1068"/>
      <c r="O59" s="1068"/>
      <c r="P59" s="20"/>
    </row>
    <row r="60" spans="2:16">
      <c r="B60" s="19"/>
      <c r="C60" s="1067" t="s">
        <v>13</v>
      </c>
      <c r="D60" s="1068"/>
      <c r="E60" s="1068"/>
      <c r="F60" s="1068"/>
      <c r="G60" s="1068"/>
      <c r="H60" s="1068"/>
      <c r="I60" s="1068"/>
      <c r="J60" s="1068"/>
      <c r="K60" s="1068"/>
      <c r="L60" s="1068"/>
      <c r="M60" s="1068"/>
      <c r="N60" s="1068"/>
      <c r="O60" s="1068"/>
      <c r="P60" s="20"/>
    </row>
    <row r="61" spans="2:16">
      <c r="B61" s="19"/>
      <c r="C61" s="1074" t="s">
        <v>18</v>
      </c>
      <c r="D61" s="1087"/>
      <c r="E61" s="1087"/>
      <c r="F61" s="1087"/>
      <c r="G61" s="1087"/>
      <c r="H61" s="1087"/>
      <c r="I61" s="1087"/>
      <c r="J61" s="1087"/>
      <c r="K61" s="1087"/>
      <c r="L61" s="1087"/>
      <c r="M61" s="1087"/>
      <c r="N61" s="1087"/>
      <c r="O61" s="1087"/>
      <c r="P61" s="20"/>
    </row>
    <row r="62" spans="2:16">
      <c r="B62" s="19"/>
      <c r="C62" s="1072" t="s">
        <v>96</v>
      </c>
      <c r="D62" s="1073"/>
      <c r="E62" s="1073"/>
      <c r="F62" s="1073"/>
      <c r="G62" s="1073"/>
      <c r="H62" s="1073"/>
      <c r="I62" s="1073"/>
      <c r="J62" s="1073"/>
      <c r="K62" s="1073"/>
      <c r="L62" s="1073"/>
      <c r="M62" s="1073"/>
      <c r="N62" s="1073"/>
      <c r="O62" s="1073"/>
      <c r="P62" s="20"/>
    </row>
    <row r="63" spans="2:16">
      <c r="B63" s="19"/>
      <c r="C63" s="1072" t="s">
        <v>97</v>
      </c>
      <c r="D63" s="1073"/>
      <c r="E63" s="1073"/>
      <c r="F63" s="1073"/>
      <c r="G63" s="1073"/>
      <c r="H63" s="1073"/>
      <c r="I63" s="1073"/>
      <c r="J63" s="1073"/>
      <c r="K63" s="1073"/>
      <c r="L63" s="1073"/>
      <c r="M63" s="1073"/>
      <c r="N63" s="1073"/>
      <c r="O63" s="1073"/>
      <c r="P63" s="20"/>
    </row>
    <row r="64" spans="2:16">
      <c r="B64" s="19"/>
      <c r="C64" s="1072" t="s">
        <v>98</v>
      </c>
      <c r="D64" s="1073"/>
      <c r="E64" s="1073"/>
      <c r="F64" s="1073"/>
      <c r="G64" s="1073"/>
      <c r="H64" s="1073"/>
      <c r="I64" s="1073"/>
      <c r="J64" s="1073"/>
      <c r="K64" s="1073"/>
      <c r="L64" s="1073"/>
      <c r="M64" s="1073"/>
      <c r="N64" s="1073"/>
      <c r="O64" s="1073"/>
      <c r="P64" s="20"/>
    </row>
    <row r="65" spans="2:16">
      <c r="B65" s="19"/>
      <c r="C65" s="84"/>
      <c r="D65" s="84"/>
      <c r="E65" s="84"/>
      <c r="F65" s="84"/>
      <c r="G65" s="84"/>
      <c r="H65" s="84"/>
      <c r="I65" s="84"/>
      <c r="J65" s="84"/>
      <c r="K65" s="84"/>
      <c r="L65" s="84"/>
      <c r="M65" s="84"/>
      <c r="N65" s="84"/>
      <c r="O65" s="84"/>
      <c r="P65" s="20"/>
    </row>
    <row r="66" spans="2:16">
      <c r="B66" s="19"/>
      <c r="C66" s="1077" t="s">
        <v>1</v>
      </c>
      <c r="D66" s="1079"/>
      <c r="E66" s="1079"/>
      <c r="F66" s="1079"/>
      <c r="G66" s="1079"/>
      <c r="H66" s="1079"/>
      <c r="I66" s="1079"/>
      <c r="J66" s="1079"/>
      <c r="K66" s="1079"/>
      <c r="L66" s="1079"/>
      <c r="M66" s="30"/>
      <c r="N66" s="30"/>
      <c r="O66" s="30"/>
      <c r="P66" s="20"/>
    </row>
    <row r="67" spans="2:16">
      <c r="B67" s="19"/>
      <c r="C67" s="1065" t="s">
        <v>3</v>
      </c>
      <c r="D67" s="1064"/>
      <c r="E67" s="1064"/>
      <c r="F67" s="1064"/>
      <c r="G67" s="1064"/>
      <c r="H67" s="1064"/>
      <c r="I67" s="1064"/>
      <c r="J67" s="1064"/>
      <c r="K67" s="1064"/>
      <c r="L67" s="1064"/>
      <c r="M67" s="1064"/>
      <c r="N67" s="1064"/>
      <c r="O67" s="1064"/>
      <c r="P67" s="20"/>
    </row>
    <row r="68" spans="2:16">
      <c r="B68" s="19"/>
      <c r="C68" s="1065" t="s">
        <v>7</v>
      </c>
      <c r="D68" s="1066"/>
      <c r="E68" s="1066"/>
      <c r="F68" s="1066"/>
      <c r="G68" s="1066"/>
      <c r="H68" s="1066"/>
      <c r="I68" s="1066"/>
      <c r="J68" s="1066"/>
      <c r="K68" s="1066"/>
      <c r="L68" s="1066"/>
      <c r="M68" s="1066"/>
      <c r="N68" s="1066"/>
      <c r="O68" s="1066"/>
      <c r="P68" s="20"/>
    </row>
    <row r="69" spans="2:16">
      <c r="B69" s="19"/>
      <c r="C69" s="1065" t="s">
        <v>8</v>
      </c>
      <c r="D69" s="1064"/>
      <c r="E69" s="1064"/>
      <c r="F69" s="1064"/>
      <c r="G69" s="1064"/>
      <c r="H69" s="1064"/>
      <c r="I69" s="1064"/>
      <c r="J69" s="1064"/>
      <c r="K69" s="1064"/>
      <c r="L69" s="1064"/>
      <c r="M69" s="1064"/>
      <c r="N69" s="1064"/>
      <c r="O69" s="1064"/>
      <c r="P69" s="20"/>
    </row>
    <row r="70" spans="2:16">
      <c r="B70" s="19"/>
      <c r="C70" s="31"/>
      <c r="D70" s="30"/>
      <c r="E70" s="30"/>
      <c r="F70" s="30"/>
      <c r="G70" s="30"/>
      <c r="H70" s="30"/>
      <c r="I70" s="30"/>
      <c r="J70" s="30"/>
      <c r="K70" s="30"/>
      <c r="L70" s="30"/>
      <c r="M70" s="30"/>
      <c r="N70" s="30"/>
      <c r="O70" s="30"/>
      <c r="P70" s="20"/>
    </row>
    <row r="71" spans="2:16">
      <c r="B71" s="19"/>
      <c r="C71" s="1069" t="s">
        <v>127</v>
      </c>
      <c r="D71" s="1070"/>
      <c r="E71" s="1070"/>
      <c r="F71" s="1070"/>
      <c r="G71" s="1070"/>
      <c r="H71" s="1070"/>
      <c r="I71" s="1070"/>
      <c r="J71" s="1070"/>
      <c r="K71" s="1070"/>
      <c r="L71" s="1070"/>
      <c r="M71" s="1070"/>
      <c r="N71" s="1070"/>
      <c r="O71" s="1070"/>
      <c r="P71" s="20"/>
    </row>
    <row r="72" spans="2:16">
      <c r="B72" s="19"/>
      <c r="C72" s="1071" t="s">
        <v>4</v>
      </c>
      <c r="D72" s="1071"/>
      <c r="E72" s="1071"/>
      <c r="F72" s="1071"/>
      <c r="G72" s="1071"/>
      <c r="H72" s="1071"/>
      <c r="I72" s="1071"/>
      <c r="J72" s="1071"/>
      <c r="K72" s="1071"/>
      <c r="L72" s="1071"/>
      <c r="M72" s="1071"/>
      <c r="N72" s="1071"/>
      <c r="O72" s="1071"/>
      <c r="P72" s="20"/>
    </row>
    <row r="73" spans="2:16">
      <c r="B73" s="19"/>
      <c r="C73" s="1080" t="s">
        <v>128</v>
      </c>
      <c r="D73" s="1080"/>
      <c r="E73" s="1080"/>
      <c r="F73" s="1080"/>
      <c r="G73" s="1080"/>
      <c r="H73" s="1080"/>
      <c r="I73" s="1080"/>
      <c r="J73" s="1080"/>
      <c r="K73" s="1080"/>
      <c r="L73" s="1080"/>
      <c r="M73" s="1080"/>
      <c r="N73" s="1080"/>
      <c r="O73" s="1080"/>
      <c r="P73" s="20"/>
    </row>
    <row r="74" spans="2:16">
      <c r="B74" s="19"/>
      <c r="C74" s="47"/>
      <c r="D74" s="47"/>
      <c r="E74" s="47"/>
      <c r="F74" s="47"/>
      <c r="G74" s="47"/>
      <c r="H74" s="47"/>
      <c r="I74" s="47"/>
      <c r="J74" s="47"/>
      <c r="K74" s="47"/>
      <c r="L74" s="47"/>
      <c r="M74" s="47"/>
      <c r="N74" s="47"/>
      <c r="O74" s="47"/>
      <c r="P74" s="20"/>
    </row>
    <row r="75" spans="2:16">
      <c r="B75" s="19"/>
      <c r="C75" s="1077" t="s">
        <v>5</v>
      </c>
      <c r="D75" s="1078"/>
      <c r="E75" s="1078"/>
      <c r="F75" s="1078"/>
      <c r="G75" s="1078"/>
      <c r="H75" s="1078"/>
      <c r="I75" s="1078"/>
      <c r="J75" s="1078"/>
      <c r="K75" s="1078"/>
      <c r="L75" s="1078"/>
      <c r="M75" s="1078"/>
      <c r="N75" s="1078"/>
      <c r="O75" s="1078"/>
      <c r="P75" s="20"/>
    </row>
    <row r="76" spans="2:16">
      <c r="B76" s="19"/>
      <c r="C76" s="1081" t="s">
        <v>130</v>
      </c>
      <c r="D76" s="1082"/>
      <c r="E76" s="1082"/>
      <c r="F76" s="1082"/>
      <c r="G76" s="1082"/>
      <c r="H76" s="1082"/>
      <c r="I76" s="1082"/>
      <c r="J76" s="1082"/>
      <c r="K76" s="1082"/>
      <c r="L76" s="1082"/>
      <c r="M76" s="1082"/>
      <c r="N76" s="1082"/>
      <c r="O76" s="1082"/>
      <c r="P76" s="20"/>
    </row>
    <row r="77" spans="2:16">
      <c r="B77" s="19"/>
      <c r="C77" s="1075" t="s">
        <v>131</v>
      </c>
      <c r="D77" s="1075"/>
      <c r="E77" s="1075"/>
      <c r="F77" s="1075"/>
      <c r="G77" s="1075"/>
      <c r="H77" s="1075"/>
      <c r="I77" s="1075"/>
      <c r="J77" s="1075"/>
      <c r="K77" s="1075"/>
      <c r="L77" s="1075"/>
      <c r="M77" s="1075"/>
      <c r="N77" s="1075"/>
      <c r="O77" s="1075"/>
      <c r="P77" s="20"/>
    </row>
    <row r="78" spans="2:16">
      <c r="B78" s="19"/>
      <c r="C78" s="1075" t="s">
        <v>6</v>
      </c>
      <c r="D78" s="1075"/>
      <c r="E78" s="1075"/>
      <c r="F78" s="1075"/>
      <c r="G78" s="1075"/>
      <c r="H78" s="1075"/>
      <c r="I78" s="1075"/>
      <c r="J78" s="1075"/>
      <c r="K78" s="1075"/>
      <c r="L78" s="1075"/>
      <c r="M78" s="1075"/>
      <c r="N78" s="1075"/>
      <c r="O78" s="1075"/>
      <c r="P78" s="20"/>
    </row>
    <row r="79" spans="2:16">
      <c r="B79" s="19"/>
      <c r="C79" s="1076" t="s">
        <v>14</v>
      </c>
      <c r="D79" s="1076"/>
      <c r="E79" s="1076"/>
      <c r="F79" s="1076"/>
      <c r="G79" s="1076"/>
      <c r="H79" s="1076"/>
      <c r="I79" s="1076"/>
      <c r="J79" s="1076"/>
      <c r="K79" s="1076"/>
      <c r="L79" s="1076"/>
      <c r="M79" s="1076"/>
      <c r="N79" s="1076"/>
      <c r="O79" s="1076"/>
      <c r="P79" s="20"/>
    </row>
    <row r="80" spans="2:16">
      <c r="B80" s="19"/>
      <c r="C80" s="1074" t="s">
        <v>229</v>
      </c>
      <c r="D80" s="1074"/>
      <c r="E80" s="1074"/>
      <c r="F80" s="1074"/>
      <c r="G80" s="1074"/>
      <c r="H80" s="1074"/>
      <c r="I80" s="1074"/>
      <c r="J80" s="1074"/>
      <c r="K80" s="1074"/>
      <c r="L80" s="1074"/>
      <c r="M80" s="1074"/>
      <c r="N80" s="1074"/>
      <c r="O80" s="1074"/>
      <c r="P80" s="20"/>
    </row>
    <row r="81" spans="2:16">
      <c r="B81" s="19"/>
      <c r="C81" s="30"/>
      <c r="D81" s="30"/>
      <c r="E81" s="30"/>
      <c r="F81" s="30"/>
      <c r="G81" s="30"/>
      <c r="H81" s="30"/>
      <c r="I81" s="30"/>
      <c r="J81" s="30"/>
      <c r="K81" s="30"/>
      <c r="L81" s="30"/>
      <c r="M81" s="30"/>
      <c r="N81" s="30"/>
      <c r="O81" s="30"/>
      <c r="P81" s="20"/>
    </row>
    <row r="82" spans="2:16">
      <c r="B82" s="19"/>
      <c r="C82" s="1063" t="s">
        <v>12</v>
      </c>
      <c r="D82" s="1064"/>
      <c r="E82" s="1064"/>
      <c r="F82" s="1064"/>
      <c r="G82" s="1064"/>
      <c r="H82" s="1064"/>
      <c r="I82" s="1064"/>
      <c r="J82" s="1064"/>
      <c r="K82" s="1064"/>
      <c r="L82" s="1064"/>
      <c r="M82" s="1064"/>
      <c r="N82" s="1064"/>
      <c r="O82" s="1064"/>
      <c r="P82" s="20"/>
    </row>
    <row r="83" spans="2:16" ht="13.5" thickBot="1">
      <c r="B83" s="21"/>
      <c r="C83" s="74"/>
      <c r="D83" s="74"/>
      <c r="E83" s="74"/>
      <c r="F83" s="74"/>
      <c r="G83" s="74"/>
      <c r="H83" s="74"/>
      <c r="I83" s="74"/>
      <c r="J83" s="74"/>
      <c r="K83" s="74"/>
      <c r="L83" s="74"/>
      <c r="M83" s="74"/>
      <c r="N83" s="74"/>
      <c r="O83" s="74"/>
      <c r="P83" s="23"/>
    </row>
    <row r="84" spans="2:16">
      <c r="I84" s="384" t="s">
        <v>1049</v>
      </c>
      <c r="P84" s="385" t="s">
        <v>1051</v>
      </c>
    </row>
  </sheetData>
  <sheetProtection password="CE28" sheet="1" objects="1" scenarios="1"/>
  <mergeCells count="63">
    <mergeCell ref="B3:P3"/>
    <mergeCell ref="I2:K2"/>
    <mergeCell ref="B1:H2"/>
    <mergeCell ref="I1:K1"/>
    <mergeCell ref="M1:P1"/>
    <mergeCell ref="D10:I10"/>
    <mergeCell ref="C12:I12"/>
    <mergeCell ref="C32:O32"/>
    <mergeCell ref="C6:O6"/>
    <mergeCell ref="J12:O15"/>
    <mergeCell ref="D9:I9"/>
    <mergeCell ref="C13:I13"/>
    <mergeCell ref="C14:I14"/>
    <mergeCell ref="C22:O22"/>
    <mergeCell ref="C30:O30"/>
    <mergeCell ref="C26:O26"/>
    <mergeCell ref="C27:O27"/>
    <mergeCell ref="C18:O18"/>
    <mergeCell ref="C55:O55"/>
    <mergeCell ref="C57:O57"/>
    <mergeCell ref="C38:O38"/>
    <mergeCell ref="C20:O20"/>
    <mergeCell ref="C21:O21"/>
    <mergeCell ref="C25:O25"/>
    <mergeCell ref="C23:O23"/>
    <mergeCell ref="C28:O28"/>
    <mergeCell ref="C29:O29"/>
    <mergeCell ref="C34:O34"/>
    <mergeCell ref="C36:O36"/>
    <mergeCell ref="C37:O37"/>
    <mergeCell ref="C33:O33"/>
    <mergeCell ref="C63:O63"/>
    <mergeCell ref="C76:O76"/>
    <mergeCell ref="C39:O39"/>
    <mergeCell ref="C40:O40"/>
    <mergeCell ref="C47:O47"/>
    <mergeCell ref="C48:O48"/>
    <mergeCell ref="C61:O61"/>
    <mergeCell ref="C58:O58"/>
    <mergeCell ref="C41:O41"/>
    <mergeCell ref="C43:O43"/>
    <mergeCell ref="C45:O45"/>
    <mergeCell ref="C59:O59"/>
    <mergeCell ref="C49:O49"/>
    <mergeCell ref="C53:O53"/>
    <mergeCell ref="C50:O50"/>
    <mergeCell ref="C54:O54"/>
    <mergeCell ref="C82:O82"/>
    <mergeCell ref="C69:O69"/>
    <mergeCell ref="C68:O68"/>
    <mergeCell ref="C60:O60"/>
    <mergeCell ref="C67:O67"/>
    <mergeCell ref="C71:O71"/>
    <mergeCell ref="C72:O72"/>
    <mergeCell ref="C64:O64"/>
    <mergeCell ref="C62:O62"/>
    <mergeCell ref="C80:O80"/>
    <mergeCell ref="C78:O78"/>
    <mergeCell ref="C79:O79"/>
    <mergeCell ref="C77:O77"/>
    <mergeCell ref="C75:O75"/>
    <mergeCell ref="C66:L66"/>
    <mergeCell ref="C73:O73"/>
  </mergeCells>
  <phoneticPr fontId="0" type="noConversion"/>
  <printOptions horizontalCentered="1"/>
  <pageMargins left="0.25" right="0.25" top="0.5" bottom="0.5" header="0.5" footer="0.25"/>
  <pageSetup scale="6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G28"/>
  <sheetViews>
    <sheetView showGridLines="0" workbookViewId="0"/>
  </sheetViews>
  <sheetFormatPr defaultColWidth="8.85546875" defaultRowHeight="12.75"/>
  <cols>
    <col min="1" max="1" width="2.7109375" style="442" customWidth="1"/>
    <col min="2" max="2" width="3.140625" style="442" customWidth="1"/>
    <col min="3" max="3" width="30.28515625" style="442" customWidth="1"/>
    <col min="4" max="4" width="4.85546875" style="407" customWidth="1"/>
    <col min="5" max="5" width="17.28515625" style="406" customWidth="1"/>
    <col min="6" max="6" width="3.28515625" style="395" customWidth="1"/>
    <col min="7" max="7" width="2.7109375" style="395" customWidth="1"/>
    <col min="8" max="8" width="3" style="395" customWidth="1"/>
    <col min="9" max="16384" width="8.85546875" style="395"/>
  </cols>
  <sheetData>
    <row r="1" spans="2:7" s="442" customFormat="1" ht="13.5" thickBot="1">
      <c r="D1" s="407"/>
      <c r="E1" s="406"/>
    </row>
    <row r="2" spans="2:7" s="442" customFormat="1">
      <c r="B2" s="494"/>
      <c r="C2" s="495"/>
      <c r="D2" s="569"/>
      <c r="E2" s="570"/>
      <c r="F2" s="495"/>
      <c r="G2" s="470"/>
    </row>
    <row r="3" spans="2:7" s="442" customFormat="1">
      <c r="B3" s="414"/>
      <c r="C3" s="1312" t="s">
        <v>903</v>
      </c>
      <c r="D3" s="1312"/>
      <c r="E3" s="1312"/>
      <c r="F3" s="1312"/>
      <c r="G3" s="411"/>
    </row>
    <row r="4" spans="2:7" s="442" customFormat="1">
      <c r="B4" s="414"/>
      <c r="C4" s="454"/>
      <c r="D4" s="454"/>
      <c r="E4" s="466"/>
      <c r="F4" s="454"/>
      <c r="G4" s="411"/>
    </row>
    <row r="5" spans="2:7" ht="28.15" customHeight="1">
      <c r="B5" s="414"/>
      <c r="C5" s="1291" t="s">
        <v>872</v>
      </c>
      <c r="D5" s="1291"/>
      <c r="E5" s="1291"/>
      <c r="F5" s="1291"/>
      <c r="G5" s="571"/>
    </row>
    <row r="6" spans="2:7" ht="13.5" thickBot="1">
      <c r="B6" s="414"/>
      <c r="C6" s="568"/>
      <c r="D6" s="454"/>
      <c r="E6" s="466"/>
      <c r="F6" s="454"/>
      <c r="G6" s="411"/>
    </row>
    <row r="7" spans="2:7">
      <c r="B7" s="414"/>
      <c r="C7" s="575" t="s">
        <v>846</v>
      </c>
      <c r="D7" s="577"/>
      <c r="E7" s="578">
        <f>'Exh F-2 Perm'!H108</f>
        <v>0</v>
      </c>
      <c r="G7" s="411"/>
    </row>
    <row r="8" spans="2:7">
      <c r="B8" s="414"/>
      <c r="C8" s="575" t="s">
        <v>845</v>
      </c>
      <c r="D8" s="579"/>
      <c r="E8" s="580">
        <f>-'Exh F-2 Perm'!H95</f>
        <v>0</v>
      </c>
      <c r="G8" s="411"/>
    </row>
    <row r="9" spans="2:7" ht="13.5" thickBot="1">
      <c r="B9" s="414"/>
      <c r="C9" s="575" t="s">
        <v>844</v>
      </c>
      <c r="D9" s="581"/>
      <c r="E9" s="582">
        <f>-'Exh F-2 Perm'!H98</f>
        <v>0</v>
      </c>
      <c r="G9" s="411"/>
    </row>
    <row r="10" spans="2:7" ht="14.25" thickTop="1" thickBot="1">
      <c r="B10" s="414"/>
      <c r="C10" s="575" t="s">
        <v>843</v>
      </c>
      <c r="D10" s="583"/>
      <c r="E10" s="584">
        <f>SUM(E7:E9)</f>
        <v>0</v>
      </c>
      <c r="G10" s="411"/>
    </row>
    <row r="11" spans="2:7" ht="13.5" thickBot="1">
      <c r="B11" s="414"/>
      <c r="C11" s="568"/>
      <c r="D11" s="454"/>
      <c r="E11" s="466"/>
      <c r="G11" s="411"/>
    </row>
    <row r="12" spans="2:7">
      <c r="B12" s="414"/>
      <c r="C12" s="575" t="s">
        <v>842</v>
      </c>
      <c r="D12" s="585"/>
      <c r="E12" s="586">
        <f>'Exh F-2 Perm'!H97</f>
        <v>0</v>
      </c>
      <c r="G12" s="411"/>
    </row>
    <row r="13" spans="2:7" ht="13.5" thickBot="1">
      <c r="B13" s="414"/>
      <c r="C13" s="575" t="s">
        <v>904</v>
      </c>
      <c r="D13" s="587"/>
      <c r="E13" s="588">
        <f>0.03*E10</f>
        <v>0</v>
      </c>
      <c r="G13" s="411"/>
    </row>
    <row r="14" spans="2:7" s="442" customFormat="1" ht="13.5" thickBot="1">
      <c r="B14" s="414"/>
      <c r="C14" s="568"/>
      <c r="D14" s="454"/>
      <c r="E14" s="466"/>
      <c r="G14" s="411"/>
    </row>
    <row r="15" spans="2:7" ht="13.5" thickBot="1">
      <c r="B15" s="414"/>
      <c r="C15" s="568" t="s">
        <v>841</v>
      </c>
      <c r="D15" s="590"/>
      <c r="E15" s="591">
        <f>E13-E12</f>
        <v>0</v>
      </c>
      <c r="G15" s="411"/>
    </row>
    <row r="16" spans="2:7" s="442" customFormat="1" ht="27.6" customHeight="1">
      <c r="B16" s="414"/>
      <c r="C16" s="1311" t="str">
        <f>IF(E15&lt;0,"Over 3% Limit","Within 3% Limit")</f>
        <v>Within 3% Limit</v>
      </c>
      <c r="D16" s="1311"/>
      <c r="E16" s="1311"/>
      <c r="G16" s="411"/>
    </row>
    <row r="17" spans="2:7" ht="13.5" thickBot="1">
      <c r="B17" s="414"/>
      <c r="C17" s="568"/>
      <c r="D17" s="454"/>
      <c r="E17" s="466"/>
      <c r="G17" s="411"/>
    </row>
    <row r="18" spans="2:7" s="402" customFormat="1" ht="26.25" thickBot="1">
      <c r="B18" s="418"/>
      <c r="C18" s="589" t="s">
        <v>905</v>
      </c>
      <c r="D18" s="592"/>
      <c r="E18" s="612" t="e">
        <f>E12/E10</f>
        <v>#DIV/0!</v>
      </c>
      <c r="G18" s="574"/>
    </row>
    <row r="19" spans="2:7" ht="13.5" thickBot="1">
      <c r="B19" s="410"/>
      <c r="C19" s="409"/>
      <c r="D19" s="572"/>
      <c r="E19" s="476"/>
      <c r="F19" s="409"/>
      <c r="G19" s="408"/>
    </row>
    <row r="20" spans="2:7">
      <c r="C20" s="573" t="s">
        <v>1041</v>
      </c>
      <c r="G20" s="561" t="s">
        <v>1051</v>
      </c>
    </row>
    <row r="28" spans="2:7">
      <c r="E28" s="466"/>
    </row>
  </sheetData>
  <sheetProtection password="CE28" sheet="1" objects="1" scenarios="1"/>
  <mergeCells count="3">
    <mergeCell ref="C16:E16"/>
    <mergeCell ref="C3:F3"/>
    <mergeCell ref="C5:F5"/>
  </mergeCells>
  <conditionalFormatting sqref="C16:E16">
    <cfRule type="containsText" dxfId="2" priority="1" operator="containsText" text="Over 3% Limit">
      <formula>NOT(ISERROR(SEARCH("Over 3% Limit",C16)))</formula>
    </cfRule>
  </conditionalFormatting>
  <pageMargins left="0.75" right="0.75" top="1" bottom="1" header="0.5" footer="0.5"/>
  <pageSetup scale="120"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61"/>
  <sheetViews>
    <sheetView showGridLines="0" zoomScaleNormal="100" workbookViewId="0"/>
  </sheetViews>
  <sheetFormatPr defaultColWidth="8.85546875" defaultRowHeight="12.75"/>
  <cols>
    <col min="1" max="1" width="13.5703125" style="395" customWidth="1"/>
    <col min="2" max="2" width="4.85546875" style="442" customWidth="1"/>
    <col min="3" max="3" width="3.28515625" style="442" customWidth="1"/>
    <col min="4" max="4" width="9.85546875" style="442" customWidth="1"/>
    <col min="5" max="5" width="3.28515625" style="442" customWidth="1"/>
    <col min="6" max="6" width="19" style="395" customWidth="1"/>
    <col min="7" max="7" width="3.7109375" style="442" customWidth="1"/>
    <col min="8" max="8" width="8.7109375" style="395" customWidth="1"/>
    <col min="9" max="9" width="18.5703125" style="395" customWidth="1"/>
    <col min="10" max="10" width="16.5703125" style="395" customWidth="1"/>
    <col min="11" max="11" width="2.42578125" style="395" customWidth="1"/>
    <col min="12" max="16384" width="8.85546875" style="395"/>
  </cols>
  <sheetData>
    <row r="1" spans="1:11">
      <c r="A1" s="647" t="s">
        <v>907</v>
      </c>
      <c r="B1" s="648" t="str">
        <f>'Unit Mix'!G6</f>
        <v>[enter official PHA/Grantee name]</v>
      </c>
      <c r="C1" s="495"/>
      <c r="D1" s="616"/>
      <c r="E1" s="616"/>
      <c r="F1" s="495"/>
      <c r="G1" s="495"/>
      <c r="H1" s="649"/>
      <c r="I1" s="650"/>
      <c r="J1" s="1315" t="s">
        <v>951</v>
      </c>
      <c r="K1" s="454"/>
    </row>
    <row r="2" spans="1:11" s="442" customFormat="1" ht="13.5" thickBot="1">
      <c r="A2" s="425" t="s">
        <v>915</v>
      </c>
      <c r="B2" s="626" t="str">
        <f>'Unit Mix'!G7</f>
        <v>[enter the HOPE VI or Choice Neighborhoods grant name]</v>
      </c>
      <c r="C2" s="454"/>
      <c r="D2" s="441"/>
      <c r="E2" s="441"/>
      <c r="F2" s="454"/>
      <c r="G2" s="454"/>
      <c r="H2" s="422"/>
      <c r="I2" s="439"/>
      <c r="J2" s="1316"/>
      <c r="K2" s="454"/>
    </row>
    <row r="3" spans="1:11" ht="14.25" thickTop="1" thickBot="1">
      <c r="A3" s="425" t="s">
        <v>829</v>
      </c>
      <c r="B3" s="626" t="str">
        <f>'Unit Mix'!G8</f>
        <v>[enter project Name and Phase description]</v>
      </c>
      <c r="C3" s="454"/>
      <c r="D3" s="441"/>
      <c r="E3" s="441"/>
      <c r="F3" s="454"/>
      <c r="G3" s="454"/>
      <c r="H3" s="422"/>
      <c r="I3" s="439"/>
      <c r="J3" s="1054"/>
      <c r="K3" s="454"/>
    </row>
    <row r="4" spans="1:11" ht="14.25" thickTop="1" thickBot="1">
      <c r="A4" s="414"/>
      <c r="B4" s="454"/>
      <c r="C4" s="454"/>
      <c r="D4" s="454"/>
      <c r="E4" s="454"/>
      <c r="F4" s="399"/>
      <c r="G4" s="399"/>
      <c r="H4" s="399"/>
      <c r="I4" s="399"/>
      <c r="J4" s="411"/>
      <c r="K4" s="454"/>
    </row>
    <row r="5" spans="1:11">
      <c r="A5" s="627" t="s">
        <v>853</v>
      </c>
      <c r="B5" s="621"/>
      <c r="C5" s="621"/>
      <c r="D5" s="621"/>
      <c r="E5" s="621"/>
      <c r="F5" s="628"/>
      <c r="G5" s="628"/>
      <c r="H5" s="628"/>
      <c r="I5" s="629"/>
      <c r="J5" s="411"/>
      <c r="K5" s="454"/>
    </row>
    <row r="6" spans="1:11">
      <c r="A6" s="438" t="s">
        <v>828</v>
      </c>
      <c r="B6" s="617"/>
      <c r="C6" s="617"/>
      <c r="D6" s="617"/>
      <c r="E6" s="617"/>
      <c r="F6" s="398"/>
      <c r="G6" s="398"/>
      <c r="H6" s="398"/>
      <c r="I6" s="630"/>
      <c r="J6" s="411"/>
      <c r="K6" s="454"/>
    </row>
    <row r="7" spans="1:11">
      <c r="A7" s="635" t="s">
        <v>827</v>
      </c>
      <c r="B7" s="576"/>
      <c r="C7" s="576"/>
      <c r="D7" s="576"/>
      <c r="E7" s="576"/>
      <c r="F7" s="615">
        <f>'Exh F-2 Perm'!H108</f>
        <v>0</v>
      </c>
      <c r="G7" s="437"/>
      <c r="H7" s="437"/>
      <c r="I7" s="631"/>
      <c r="J7" s="411"/>
      <c r="K7" s="454"/>
    </row>
    <row r="8" spans="1:11">
      <c r="A8" s="636" t="s">
        <v>826</v>
      </c>
      <c r="B8" s="637"/>
      <c r="C8" s="637"/>
      <c r="D8" s="637"/>
      <c r="E8" s="637"/>
      <c r="F8" s="615">
        <f>'Exh F-2 Perm'!H80</f>
        <v>0</v>
      </c>
      <c r="G8" s="613"/>
      <c r="H8" s="397"/>
      <c r="I8" s="652"/>
      <c r="J8" s="411"/>
      <c r="K8" s="454"/>
    </row>
    <row r="9" spans="1:11">
      <c r="A9" s="636" t="s">
        <v>826</v>
      </c>
      <c r="B9" s="637"/>
      <c r="C9" s="637"/>
      <c r="D9" s="637"/>
      <c r="E9" s="637"/>
      <c r="F9" s="615">
        <f>'Exh F-2 Perm'!H81</f>
        <v>0</v>
      </c>
      <c r="G9" s="613"/>
      <c r="H9" s="397"/>
      <c r="I9" s="652"/>
      <c r="J9" s="411"/>
      <c r="K9" s="454"/>
    </row>
    <row r="10" spans="1:11">
      <c r="A10" s="638" t="s">
        <v>825</v>
      </c>
      <c r="B10" s="639"/>
      <c r="C10" s="639"/>
      <c r="D10" s="639"/>
      <c r="E10" s="639"/>
      <c r="F10" s="615">
        <f>'Exh F-2 Perm'!H74</f>
        <v>0</v>
      </c>
      <c r="G10" s="613"/>
      <c r="H10" s="397"/>
      <c r="I10" s="632"/>
      <c r="J10" s="411"/>
      <c r="K10" s="454"/>
    </row>
    <row r="11" spans="1:11">
      <c r="A11" s="638" t="s">
        <v>852</v>
      </c>
      <c r="B11" s="639"/>
      <c r="C11" s="639"/>
      <c r="D11" s="639"/>
      <c r="E11" s="639"/>
      <c r="F11" s="614"/>
      <c r="G11" s="640"/>
      <c r="H11" s="641"/>
      <c r="I11" s="632"/>
      <c r="J11" s="411"/>
      <c r="K11" s="454"/>
    </row>
    <row r="12" spans="1:11">
      <c r="A12" s="638" t="s">
        <v>917</v>
      </c>
      <c r="B12" s="639"/>
      <c r="C12" s="639"/>
      <c r="D12" s="639"/>
      <c r="E12" s="639"/>
      <c r="F12" s="615">
        <f>'Exh F-2 Perm'!H84</f>
        <v>0</v>
      </c>
      <c r="G12" s="642"/>
      <c r="H12" s="436"/>
      <c r="I12" s="652"/>
      <c r="J12" s="411"/>
      <c r="K12" s="454"/>
    </row>
    <row r="13" spans="1:11">
      <c r="A13" s="638" t="s">
        <v>918</v>
      </c>
      <c r="B13" s="639"/>
      <c r="C13" s="639"/>
      <c r="D13" s="639"/>
      <c r="E13" s="639"/>
      <c r="F13" s="615">
        <f>'Exh F-2 Perm'!H85</f>
        <v>0</v>
      </c>
      <c r="G13" s="642"/>
      <c r="H13" s="436"/>
      <c r="I13" s="652"/>
      <c r="J13" s="411"/>
      <c r="K13" s="454"/>
    </row>
    <row r="14" spans="1:11">
      <c r="A14" s="638" t="s">
        <v>851</v>
      </c>
      <c r="B14" s="639"/>
      <c r="C14" s="639"/>
      <c r="D14" s="639"/>
      <c r="E14" s="639"/>
      <c r="F14" s="615">
        <f>'Exh F-2 Perm'!H86</f>
        <v>0</v>
      </c>
      <c r="G14" s="642"/>
      <c r="H14" s="436"/>
      <c r="I14" s="652"/>
      <c r="J14" s="411"/>
      <c r="K14" s="454"/>
    </row>
    <row r="15" spans="1:11">
      <c r="A15" s="638" t="s">
        <v>919</v>
      </c>
      <c r="B15" s="639"/>
      <c r="C15" s="639"/>
      <c r="D15" s="639"/>
      <c r="E15" s="639"/>
      <c r="F15" s="615">
        <f>'Exh F-2 Perm'!H87</f>
        <v>0</v>
      </c>
      <c r="G15" s="642"/>
      <c r="H15" s="436"/>
      <c r="I15" s="652"/>
      <c r="J15" s="411"/>
      <c r="K15" s="454"/>
    </row>
    <row r="16" spans="1:11" s="442" customFormat="1">
      <c r="A16" s="638" t="s">
        <v>920</v>
      </c>
      <c r="B16" s="639"/>
      <c r="C16" s="639"/>
      <c r="D16" s="639"/>
      <c r="E16" s="639"/>
      <c r="F16" s="615">
        <f>'Exh F-2 Perm'!H89</f>
        <v>0</v>
      </c>
      <c r="G16" s="642"/>
      <c r="H16" s="436"/>
      <c r="I16" s="652"/>
      <c r="J16" s="411"/>
      <c r="K16" s="454"/>
    </row>
    <row r="17" spans="1:11">
      <c r="A17" s="638" t="s">
        <v>850</v>
      </c>
      <c r="B17" s="639"/>
      <c r="C17" s="639"/>
      <c r="D17" s="639"/>
      <c r="E17" s="639"/>
      <c r="F17" s="614"/>
      <c r="G17" s="640"/>
      <c r="H17" s="436"/>
      <c r="I17" s="457"/>
      <c r="J17" s="411"/>
      <c r="K17" s="454"/>
    </row>
    <row r="18" spans="1:11">
      <c r="A18" s="638" t="s">
        <v>921</v>
      </c>
      <c r="B18" s="639"/>
      <c r="C18" s="639"/>
      <c r="D18" s="639"/>
      <c r="E18" s="639"/>
      <c r="F18" s="615">
        <f>'Exh F-2 Perm'!H95</f>
        <v>0</v>
      </c>
      <c r="G18" s="613"/>
      <c r="H18" s="397"/>
      <c r="I18" s="457"/>
      <c r="J18" s="411"/>
      <c r="K18" s="454"/>
    </row>
    <row r="19" spans="1:11" s="442" customFormat="1">
      <c r="A19" s="638" t="s">
        <v>922</v>
      </c>
      <c r="B19" s="639"/>
      <c r="C19" s="639"/>
      <c r="D19" s="639"/>
      <c r="E19" s="639"/>
      <c r="F19" s="615">
        <f>'Exh F-2 Perm'!H96</f>
        <v>0</v>
      </c>
      <c r="G19" s="613"/>
      <c r="H19" s="397"/>
      <c r="I19" s="457"/>
      <c r="J19" s="411"/>
      <c r="K19" s="454"/>
    </row>
    <row r="20" spans="1:11">
      <c r="A20" s="638" t="s">
        <v>923</v>
      </c>
      <c r="B20" s="639"/>
      <c r="C20" s="639"/>
      <c r="D20" s="639"/>
      <c r="E20" s="639"/>
      <c r="F20" s="615">
        <f>'Exh F-2 Perm'!H97</f>
        <v>0</v>
      </c>
      <c r="G20" s="613"/>
      <c r="H20" s="397"/>
      <c r="I20" s="652"/>
      <c r="J20" s="411"/>
      <c r="K20" s="454"/>
    </row>
    <row r="21" spans="1:11">
      <c r="A21" s="638" t="s">
        <v>924</v>
      </c>
      <c r="B21" s="639"/>
      <c r="C21" s="639"/>
      <c r="D21" s="639"/>
      <c r="E21" s="639"/>
      <c r="F21" s="615">
        <f>'Exh F-2 Perm'!H98</f>
        <v>0</v>
      </c>
      <c r="G21" s="437"/>
      <c r="H21" s="397"/>
      <c r="I21" s="652"/>
      <c r="J21" s="411"/>
      <c r="K21" s="454"/>
    </row>
    <row r="22" spans="1:11" ht="13.5" thickBot="1">
      <c r="A22" s="638" t="s">
        <v>925</v>
      </c>
      <c r="B22" s="639"/>
      <c r="C22" s="639"/>
      <c r="D22" s="639"/>
      <c r="E22" s="639"/>
      <c r="F22" s="615">
        <f>'Exh F-2 Perm'!H99</f>
        <v>0</v>
      </c>
      <c r="G22" s="437"/>
      <c r="H22" s="397"/>
      <c r="I22" s="652"/>
      <c r="J22" s="411"/>
      <c r="K22" s="454"/>
    </row>
    <row r="23" spans="1:11" ht="13.9" customHeight="1" thickBot="1">
      <c r="A23" s="638" t="s">
        <v>926</v>
      </c>
      <c r="B23" s="639"/>
      <c r="C23" s="639"/>
      <c r="D23" s="639"/>
      <c r="E23" s="639"/>
      <c r="F23" s="615">
        <f>'Exh F-2 Perm'!H100</f>
        <v>0</v>
      </c>
      <c r="G23" s="669" t="str">
        <f>IF('Developer Fee'!G24="","",'Developer Fee'!G24)</f>
        <v/>
      </c>
      <c r="H23" s="1313" t="s">
        <v>950</v>
      </c>
      <c r="I23" s="1314"/>
      <c r="J23" s="411"/>
      <c r="K23" s="454"/>
    </row>
    <row r="24" spans="1:11" ht="13.15" customHeight="1">
      <c r="A24" s="638" t="s">
        <v>927</v>
      </c>
      <c r="B24" s="639"/>
      <c r="C24" s="639"/>
      <c r="D24" s="639"/>
      <c r="E24" s="639"/>
      <c r="F24" s="615">
        <f>'Exh F-2 Perm'!H101</f>
        <v>0</v>
      </c>
      <c r="G24" s="29"/>
      <c r="H24" s="1313"/>
      <c r="I24" s="1314"/>
      <c r="J24" s="411"/>
      <c r="K24" s="454"/>
    </row>
    <row r="25" spans="1:11" s="442" customFormat="1">
      <c r="A25" s="638" t="s">
        <v>928</v>
      </c>
      <c r="B25" s="639"/>
      <c r="C25" s="639"/>
      <c r="D25" s="639"/>
      <c r="E25" s="639"/>
      <c r="F25" s="615">
        <f>'Exh F-2 Perm'!H102</f>
        <v>0</v>
      </c>
      <c r="G25" s="29"/>
      <c r="H25" s="1313"/>
      <c r="I25" s="1314"/>
      <c r="J25" s="411"/>
      <c r="K25" s="454"/>
    </row>
    <row r="26" spans="1:11" s="442" customFormat="1" ht="13.5" thickBot="1">
      <c r="A26" s="638" t="s">
        <v>929</v>
      </c>
      <c r="B26" s="639"/>
      <c r="C26" s="639"/>
      <c r="D26" s="639"/>
      <c r="E26" s="639"/>
      <c r="F26" s="615">
        <f>'Exh F-2 Perm'!H103</f>
        <v>0</v>
      </c>
      <c r="G26" s="29"/>
      <c r="H26" s="1313"/>
      <c r="I26" s="1314"/>
      <c r="J26" s="411"/>
      <c r="K26" s="454"/>
    </row>
    <row r="27" spans="1:11" s="442" customFormat="1" ht="13.5" thickBot="1">
      <c r="A27" s="638" t="s">
        <v>930</v>
      </c>
      <c r="B27" s="639"/>
      <c r="C27" s="639"/>
      <c r="D27" s="639"/>
      <c r="E27" s="639"/>
      <c r="F27" s="615">
        <f>'Exh F-2 Perm'!H104</f>
        <v>0</v>
      </c>
      <c r="G27" s="668" t="str">
        <f>IF('Developer Fee'!G25="","",'Developer Fee'!G25)</f>
        <v/>
      </c>
      <c r="H27" s="1313"/>
      <c r="I27" s="1314"/>
      <c r="J27" s="411"/>
      <c r="K27" s="454"/>
    </row>
    <row r="28" spans="1:11">
      <c r="A28" s="638" t="s">
        <v>931</v>
      </c>
      <c r="B28" s="639"/>
      <c r="C28" s="639"/>
      <c r="D28" s="639"/>
      <c r="E28" s="639"/>
      <c r="F28" s="615">
        <f>'Exh F-2 Perm'!H105</f>
        <v>0</v>
      </c>
      <c r="G28" s="437"/>
      <c r="H28" s="625"/>
      <c r="I28" s="633"/>
      <c r="J28" s="411"/>
      <c r="K28" s="454"/>
    </row>
    <row r="29" spans="1:11">
      <c r="A29" s="435" t="s">
        <v>824</v>
      </c>
      <c r="B29" s="618"/>
      <c r="C29" s="618"/>
      <c r="D29" s="618"/>
      <c r="E29" s="618"/>
      <c r="F29" s="615">
        <f>F7-SUM(F8:F28)</f>
        <v>0</v>
      </c>
      <c r="G29" s="437"/>
      <c r="H29" s="432"/>
      <c r="I29" s="634"/>
      <c r="J29" s="411"/>
      <c r="K29" s="454"/>
    </row>
    <row r="30" spans="1:11" ht="15.75">
      <c r="A30" s="434" t="s">
        <v>823</v>
      </c>
      <c r="B30" s="619"/>
      <c r="C30" s="619"/>
      <c r="D30" s="619"/>
      <c r="E30" s="619"/>
      <c r="F30" s="433" t="e">
        <f>F8/F29</f>
        <v>#DIV/0!</v>
      </c>
      <c r="G30" s="640"/>
      <c r="H30" s="432"/>
      <c r="I30" s="634"/>
      <c r="J30" s="411"/>
      <c r="K30" s="454"/>
    </row>
    <row r="31" spans="1:11" ht="13.5" thickBot="1">
      <c r="A31" s="431"/>
      <c r="B31" s="396"/>
      <c r="C31" s="396"/>
      <c r="D31" s="396"/>
      <c r="E31" s="396"/>
      <c r="F31" s="432"/>
      <c r="G31" s="432"/>
      <c r="H31" s="429"/>
      <c r="I31" s="421"/>
      <c r="J31" s="411"/>
      <c r="K31" s="454"/>
    </row>
    <row r="32" spans="1:11" ht="13.5" thickBot="1">
      <c r="A32" s="431" t="s">
        <v>914</v>
      </c>
      <c r="B32" s="623">
        <v>0.09</v>
      </c>
      <c r="C32" s="624"/>
      <c r="D32" s="623">
        <v>0.12</v>
      </c>
      <c r="E32" s="624"/>
      <c r="F32" s="430" t="str">
        <f>IF(C32&lt;&gt;"",F29*0.09,IF(E32&lt;&gt;"",F29*0.12,"Check [X] 9% or 12%"))</f>
        <v>Check [X] 9% or 12%</v>
      </c>
      <c r="G32" s="430"/>
      <c r="H32" s="429"/>
      <c r="I32" s="421"/>
      <c r="J32" s="411"/>
      <c r="K32" s="454"/>
    </row>
    <row r="33" spans="1:11">
      <c r="A33" s="431"/>
      <c r="B33" s="396"/>
      <c r="C33" s="396"/>
      <c r="D33" s="396"/>
      <c r="E33" s="396"/>
      <c r="F33" s="430"/>
      <c r="G33" s="430"/>
      <c r="H33" s="429"/>
      <c r="I33" s="421"/>
      <c r="J33" s="411"/>
      <c r="K33" s="454"/>
    </row>
    <row r="34" spans="1:11" ht="13.5" thickBot="1">
      <c r="A34" s="428" t="s">
        <v>822</v>
      </c>
      <c r="B34" s="620"/>
      <c r="C34" s="620"/>
      <c r="D34" s="620"/>
      <c r="E34" s="620"/>
      <c r="F34" s="427" t="e">
        <f>F32-F8</f>
        <v>#VALUE!</v>
      </c>
      <c r="G34" s="1317" t="e">
        <f>IF(F34&lt;0,"Exceeds Limit","Within Limit")</f>
        <v>#VALUE!</v>
      </c>
      <c r="H34" s="1317"/>
      <c r="I34" s="456"/>
      <c r="J34" s="411"/>
      <c r="K34" s="454"/>
    </row>
    <row r="35" spans="1:11" ht="13.5" thickBot="1">
      <c r="A35" s="414"/>
      <c r="B35" s="454"/>
      <c r="C35" s="454"/>
      <c r="D35" s="454"/>
      <c r="E35" s="454"/>
      <c r="F35" s="454"/>
      <c r="G35" s="454"/>
      <c r="H35" s="454"/>
      <c r="I35" s="454"/>
      <c r="J35" s="411"/>
    </row>
    <row r="36" spans="1:11">
      <c r="A36" s="627" t="s">
        <v>849</v>
      </c>
      <c r="B36" s="621"/>
      <c r="C36" s="621"/>
      <c r="D36" s="621"/>
      <c r="E36" s="621"/>
      <c r="F36" s="495"/>
      <c r="G36" s="495"/>
      <c r="H36" s="470"/>
      <c r="I36" s="645" t="s">
        <v>848</v>
      </c>
      <c r="J36" s="646"/>
    </row>
    <row r="37" spans="1:11">
      <c r="A37" s="425"/>
      <c r="B37" s="441"/>
      <c r="C37" s="441"/>
      <c r="D37" s="441"/>
      <c r="E37" s="441"/>
      <c r="F37" s="454"/>
      <c r="G37" s="454"/>
      <c r="H37" s="411"/>
      <c r="I37" s="419"/>
      <c r="J37" s="420"/>
    </row>
    <row r="38" spans="1:11">
      <c r="A38" s="425" t="s">
        <v>840</v>
      </c>
      <c r="B38" s="441"/>
      <c r="C38" s="441"/>
      <c r="D38" s="441"/>
      <c r="E38" s="441"/>
      <c r="F38" s="454"/>
      <c r="G38" s="454"/>
      <c r="H38" s="411"/>
      <c r="I38" s="419" t="s">
        <v>846</v>
      </c>
      <c r="J38" s="420">
        <f>(F7)</f>
        <v>0</v>
      </c>
    </row>
    <row r="39" spans="1:11">
      <c r="A39" s="426" t="s">
        <v>839</v>
      </c>
      <c r="B39" s="491"/>
      <c r="C39" s="491"/>
      <c r="D39" s="491"/>
      <c r="E39" s="491"/>
      <c r="F39" s="453">
        <f>'Exh F-2 Perm'!L43</f>
        <v>0</v>
      </c>
      <c r="G39" s="424"/>
      <c r="H39" s="411"/>
      <c r="I39" s="419" t="s">
        <v>845</v>
      </c>
      <c r="J39" s="420">
        <f>F18</f>
        <v>0</v>
      </c>
    </row>
    <row r="40" spans="1:11">
      <c r="A40" s="426" t="s">
        <v>916</v>
      </c>
      <c r="B40" s="491"/>
      <c r="C40" s="491"/>
      <c r="D40" s="491"/>
      <c r="E40" s="491"/>
      <c r="F40" s="453">
        <f>'Exh F-2 Perm'!L51</f>
        <v>0</v>
      </c>
      <c r="G40" s="424"/>
      <c r="H40" s="411"/>
      <c r="I40" s="419"/>
      <c r="J40" s="420"/>
    </row>
    <row r="41" spans="1:11">
      <c r="A41" s="426"/>
      <c r="B41" s="491"/>
      <c r="C41" s="491"/>
      <c r="D41" s="491"/>
      <c r="E41" s="491"/>
      <c r="F41" s="466"/>
      <c r="G41" s="424"/>
      <c r="H41" s="420"/>
      <c r="I41" s="419" t="s">
        <v>844</v>
      </c>
      <c r="J41" s="420">
        <f>F21</f>
        <v>0</v>
      </c>
    </row>
    <row r="42" spans="1:11">
      <c r="A42" s="426" t="s">
        <v>838</v>
      </c>
      <c r="B42" s="491"/>
      <c r="C42" s="491"/>
      <c r="D42" s="491"/>
      <c r="E42" s="491"/>
      <c r="F42" s="466">
        <f>'Exh F-2 Perm'!L47</f>
        <v>0</v>
      </c>
      <c r="G42" s="424"/>
      <c r="H42" s="411"/>
      <c r="I42" s="419" t="s">
        <v>843</v>
      </c>
      <c r="J42" s="420">
        <f>SUM(J38:J41)</f>
        <v>0</v>
      </c>
    </row>
    <row r="43" spans="1:11">
      <c r="A43" s="425" t="s">
        <v>837</v>
      </c>
      <c r="B43" s="441"/>
      <c r="C43" s="441"/>
      <c r="D43" s="441"/>
      <c r="E43" s="441"/>
      <c r="F43" s="466">
        <f>SUM(F39:F42)</f>
        <v>0</v>
      </c>
      <c r="G43" s="424"/>
      <c r="H43" s="411"/>
      <c r="I43" s="419"/>
      <c r="J43" s="420"/>
    </row>
    <row r="44" spans="1:11" ht="15.75">
      <c r="A44" s="414"/>
      <c r="B44" s="454"/>
      <c r="C44" s="454"/>
      <c r="D44" s="454"/>
      <c r="E44" s="454"/>
      <c r="F44" s="422"/>
      <c r="G44" s="422"/>
      <c r="H44" s="421"/>
      <c r="I44" s="423" t="s">
        <v>842</v>
      </c>
      <c r="J44" s="643">
        <f>'Exh F-2 Perm'!H97</f>
        <v>0</v>
      </c>
    </row>
    <row r="45" spans="1:11">
      <c r="A45" s="414"/>
      <c r="B45" s="454"/>
      <c r="C45" s="454"/>
      <c r="D45" s="454"/>
      <c r="E45" s="454"/>
      <c r="F45" s="422" t="s">
        <v>836</v>
      </c>
      <c r="G45" s="422"/>
      <c r="H45" s="421" t="s">
        <v>835</v>
      </c>
      <c r="I45" s="419" t="s">
        <v>847</v>
      </c>
      <c r="J45" s="420">
        <f>0.03*J42</f>
        <v>0</v>
      </c>
    </row>
    <row r="46" spans="1:11">
      <c r="A46" s="414" t="s">
        <v>834</v>
      </c>
      <c r="B46" s="454"/>
      <c r="C46" s="454"/>
      <c r="D46" s="454"/>
      <c r="E46" s="454"/>
      <c r="F46" s="404"/>
      <c r="G46" s="404"/>
      <c r="H46" s="413"/>
      <c r="I46" s="419" t="s">
        <v>841</v>
      </c>
      <c r="J46" s="420">
        <f>J44-J45</f>
        <v>0</v>
      </c>
    </row>
    <row r="47" spans="1:11" ht="15.75">
      <c r="A47" s="417" t="s">
        <v>831</v>
      </c>
      <c r="B47" s="622"/>
      <c r="C47" s="622"/>
      <c r="D47" s="622"/>
      <c r="E47" s="622"/>
      <c r="F47" s="416">
        <f>'Exh F-2 Perm'!H42</f>
        <v>0</v>
      </c>
      <c r="G47" s="416"/>
      <c r="H47" s="415" t="e">
        <f>F47/F43</f>
        <v>#DIV/0!</v>
      </c>
      <c r="I47" s="419"/>
      <c r="J47" s="633" t="str">
        <f>IF(J46&lt;0,"Exceeds Limit","Within Limit")</f>
        <v>Within Limit</v>
      </c>
      <c r="K47" s="644"/>
    </row>
    <row r="48" spans="1:11">
      <c r="A48" s="414" t="s">
        <v>830</v>
      </c>
      <c r="B48" s="454"/>
      <c r="C48" s="454"/>
      <c r="D48" s="454"/>
      <c r="E48" s="454"/>
      <c r="F48" s="466">
        <f>H48*F43</f>
        <v>0</v>
      </c>
      <c r="G48" s="404"/>
      <c r="H48" s="413">
        <v>0.02</v>
      </c>
      <c r="I48" s="1318" t="s">
        <v>933</v>
      </c>
      <c r="J48" s="1320" t="e">
        <f>J44/J42</f>
        <v>#DIV/0!</v>
      </c>
    </row>
    <row r="49" spans="1:10" ht="13.5" thickBot="1">
      <c r="A49" s="412" t="s">
        <v>822</v>
      </c>
      <c r="B49" s="403"/>
      <c r="C49" s="403"/>
      <c r="D49" s="403"/>
      <c r="E49" s="403"/>
      <c r="F49" s="466">
        <f>F48-F47</f>
        <v>0</v>
      </c>
      <c r="G49" s="625" t="str">
        <f>IF(F49&lt;0,"Exceeds Limit","Within Limit")</f>
        <v>Within Limit</v>
      </c>
      <c r="H49" s="413"/>
      <c r="I49" s="1319"/>
      <c r="J49" s="1321"/>
    </row>
    <row r="50" spans="1:10">
      <c r="A50" s="412"/>
      <c r="B50" s="403"/>
      <c r="C50" s="403"/>
      <c r="D50" s="403"/>
      <c r="E50" s="403"/>
      <c r="F50" s="404"/>
      <c r="G50" s="404"/>
      <c r="H50" s="413"/>
      <c r="I50" s="454"/>
      <c r="J50" s="411"/>
    </row>
    <row r="51" spans="1:10">
      <c r="A51" s="414" t="s">
        <v>833</v>
      </c>
      <c r="B51" s="454"/>
      <c r="C51" s="454"/>
      <c r="D51" s="454"/>
      <c r="E51" s="454"/>
      <c r="F51" s="404"/>
      <c r="G51" s="404"/>
      <c r="H51" s="413"/>
      <c r="I51" s="454"/>
      <c r="J51" s="411"/>
    </row>
    <row r="52" spans="1:10" ht="15.75">
      <c r="A52" s="417" t="s">
        <v>831</v>
      </c>
      <c r="B52" s="622"/>
      <c r="C52" s="622"/>
      <c r="D52" s="622"/>
      <c r="E52" s="622"/>
      <c r="F52" s="416">
        <f>'Exh F-2 Perm'!H43</f>
        <v>0</v>
      </c>
      <c r="G52" s="416"/>
      <c r="H52" s="415" t="e">
        <f>F52/F43</f>
        <v>#DIV/0!</v>
      </c>
      <c r="I52" s="454"/>
      <c r="J52" s="411"/>
    </row>
    <row r="53" spans="1:10">
      <c r="A53" s="414" t="s">
        <v>830</v>
      </c>
      <c r="B53" s="454"/>
      <c r="C53" s="454"/>
      <c r="D53" s="454"/>
      <c r="E53" s="454"/>
      <c r="F53" s="466">
        <f>H53*F43</f>
        <v>0</v>
      </c>
      <c r="G53" s="404"/>
      <c r="H53" s="413">
        <v>0.06</v>
      </c>
      <c r="I53" s="454"/>
      <c r="J53" s="411"/>
    </row>
    <row r="54" spans="1:10">
      <c r="A54" s="412" t="s">
        <v>822</v>
      </c>
      <c r="B54" s="403"/>
      <c r="C54" s="403"/>
      <c r="D54" s="403"/>
      <c r="E54" s="403"/>
      <c r="F54" s="466">
        <f>F53-F52</f>
        <v>0</v>
      </c>
      <c r="G54" s="625" t="str">
        <f>IF(F54&lt;0,"Exceeds Limit","Within Limit")</f>
        <v>Within Limit</v>
      </c>
      <c r="H54" s="413"/>
      <c r="I54" s="454"/>
      <c r="J54" s="411"/>
    </row>
    <row r="55" spans="1:10">
      <c r="A55" s="418"/>
      <c r="B55" s="405"/>
      <c r="C55" s="405"/>
      <c r="D55" s="405"/>
      <c r="E55" s="405"/>
      <c r="F55" s="404"/>
      <c r="G55" s="404"/>
      <c r="H55" s="413"/>
      <c r="I55" s="454"/>
      <c r="J55" s="411"/>
    </row>
    <row r="56" spans="1:10">
      <c r="A56" s="414" t="s">
        <v>832</v>
      </c>
      <c r="B56" s="454"/>
      <c r="C56" s="454"/>
      <c r="D56" s="454"/>
      <c r="E56" s="454"/>
      <c r="F56" s="404"/>
      <c r="G56" s="404"/>
      <c r="H56" s="413"/>
      <c r="I56" s="454"/>
      <c r="J56" s="411"/>
    </row>
    <row r="57" spans="1:10" ht="15.75">
      <c r="A57" s="417" t="s">
        <v>831</v>
      </c>
      <c r="B57" s="622"/>
      <c r="C57" s="622"/>
      <c r="D57" s="622"/>
      <c r="E57" s="622"/>
      <c r="F57" s="416">
        <f>'Exh F-2 Perm'!H41</f>
        <v>0</v>
      </c>
      <c r="G57" s="416"/>
      <c r="H57" s="415" t="e">
        <f>F57/F43</f>
        <v>#DIV/0!</v>
      </c>
      <c r="I57" s="491" t="s">
        <v>934</v>
      </c>
      <c r="J57" s="411"/>
    </row>
    <row r="58" spans="1:10">
      <c r="A58" s="414" t="s">
        <v>830</v>
      </c>
      <c r="B58" s="454"/>
      <c r="C58" s="454"/>
      <c r="D58" s="454"/>
      <c r="E58" s="454"/>
      <c r="F58" s="466">
        <f>H58*F43</f>
        <v>0</v>
      </c>
      <c r="G58" s="404"/>
      <c r="H58" s="413">
        <v>0.06</v>
      </c>
      <c r="I58" s="454"/>
      <c r="J58" s="411"/>
    </row>
    <row r="59" spans="1:10">
      <c r="A59" s="412" t="s">
        <v>822</v>
      </c>
      <c r="B59" s="403"/>
      <c r="C59" s="403"/>
      <c r="D59" s="403"/>
      <c r="E59" s="403"/>
      <c r="F59" s="466">
        <f>F58-F57</f>
        <v>0</v>
      </c>
      <c r="G59" s="625" t="str">
        <f>IF(F59&lt;0,"Exceeds Limit","Within Limit")</f>
        <v>Within Limit</v>
      </c>
      <c r="H59" s="411"/>
      <c r="I59" s="454"/>
      <c r="J59" s="411"/>
    </row>
    <row r="60" spans="1:10" ht="13.5" thickBot="1">
      <c r="A60" s="410"/>
      <c r="B60" s="409"/>
      <c r="C60" s="409"/>
      <c r="D60" s="409"/>
      <c r="E60" s="409"/>
      <c r="F60" s="409"/>
      <c r="G60" s="409"/>
      <c r="H60" s="408"/>
      <c r="I60" s="409"/>
      <c r="J60" s="408"/>
    </row>
    <row r="61" spans="1:10">
      <c r="F61" s="678" t="s">
        <v>1040</v>
      </c>
      <c r="J61" s="561" t="s">
        <v>1051</v>
      </c>
    </row>
  </sheetData>
  <sheetProtection password="CE28" sheet="1" objects="1" scenarios="1"/>
  <mergeCells count="5">
    <mergeCell ref="H23:I27"/>
    <mergeCell ref="J1:J2"/>
    <mergeCell ref="G34:H34"/>
    <mergeCell ref="I48:I49"/>
    <mergeCell ref="J48:J49"/>
  </mergeCells>
  <conditionalFormatting sqref="G59 J47 G34:H34">
    <cfRule type="containsText" dxfId="1" priority="4" operator="containsText" text="Exceeds Limit">
      <formula>NOT(ISERROR(SEARCH("Exceeds Limit",G34)))</formula>
    </cfRule>
  </conditionalFormatting>
  <conditionalFormatting sqref="F32">
    <cfRule type="containsText" dxfId="0" priority="1" operator="containsText" text="Check [X] 9% or 12%">
      <formula>NOT(ISERROR(SEARCH("Check [X] 9% or 12%",F32)))</formula>
    </cfRule>
  </conditionalFormatting>
  <pageMargins left="0.53" right="0.33" top="0.63" bottom="0.65" header="0.5" footer="0.5"/>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N33"/>
  <sheetViews>
    <sheetView zoomScaleNormal="100" workbookViewId="0">
      <selection activeCell="G19" sqref="G19"/>
    </sheetView>
  </sheetViews>
  <sheetFormatPr defaultColWidth="8.85546875" defaultRowHeight="12.75"/>
  <cols>
    <col min="1" max="2" width="3.28515625" style="678" customWidth="1"/>
    <col min="3" max="11" width="10.140625" style="678" customWidth="1"/>
    <col min="12" max="12" width="2.7109375" style="678" customWidth="1"/>
    <col min="13" max="16384" width="8.85546875" style="678"/>
  </cols>
  <sheetData>
    <row r="1" spans="1:12" ht="13.5" thickBot="1">
      <c r="A1" s="525"/>
      <c r="B1" s="525"/>
      <c r="C1" s="525"/>
      <c r="D1" s="525"/>
      <c r="E1" s="525"/>
      <c r="F1" s="525"/>
      <c r="G1" s="525"/>
      <c r="H1" s="525"/>
      <c r="I1" s="525"/>
      <c r="J1" s="525"/>
      <c r="K1" s="525"/>
      <c r="L1" s="525"/>
    </row>
    <row r="2" spans="1:12">
      <c r="A2" s="525"/>
      <c r="B2" s="657"/>
      <c r="C2" s="610"/>
      <c r="D2" s="610"/>
      <c r="E2" s="610"/>
      <c r="F2" s="610"/>
      <c r="G2" s="610"/>
      <c r="H2" s="610"/>
      <c r="I2" s="610"/>
      <c r="J2" s="610"/>
      <c r="K2" s="660"/>
      <c r="L2" s="525"/>
    </row>
    <row r="3" spans="1:12" ht="30.6" customHeight="1">
      <c r="A3" s="525"/>
      <c r="B3" s="531"/>
      <c r="C3" s="676"/>
      <c r="D3" s="676"/>
      <c r="E3" s="676"/>
      <c r="F3" s="676"/>
      <c r="G3" s="754" t="s">
        <v>1034</v>
      </c>
      <c r="H3" s="676"/>
      <c r="I3" s="676"/>
      <c r="J3" s="676"/>
      <c r="K3" s="542"/>
      <c r="L3" s="525"/>
    </row>
    <row r="4" spans="1:12">
      <c r="A4" s="525"/>
      <c r="B4" s="531"/>
      <c r="C4" s="676"/>
      <c r="D4" s="676"/>
      <c r="E4" s="755" t="s">
        <v>864</v>
      </c>
      <c r="F4" s="756" t="str">
        <f>'Unit Mix'!G6</f>
        <v>[enter official PHA/Grantee name]</v>
      </c>
      <c r="G4" s="676"/>
      <c r="H4" s="676"/>
      <c r="I4" s="676"/>
      <c r="J4" s="676"/>
      <c r="K4" s="542"/>
      <c r="L4" s="525"/>
    </row>
    <row r="5" spans="1:12">
      <c r="A5" s="525"/>
      <c r="B5" s="531"/>
      <c r="C5" s="676"/>
      <c r="D5" s="676"/>
      <c r="E5" s="755" t="s">
        <v>861</v>
      </c>
      <c r="F5" s="756" t="str">
        <f>'Unit Mix'!G7</f>
        <v>[enter the HOPE VI or Choice Neighborhoods grant name]</v>
      </c>
      <c r="G5" s="676"/>
      <c r="H5" s="676"/>
      <c r="I5" s="676"/>
      <c r="J5" s="676"/>
      <c r="K5" s="542"/>
      <c r="L5" s="525"/>
    </row>
    <row r="6" spans="1:12">
      <c r="A6" s="525"/>
      <c r="B6" s="531"/>
      <c r="C6" s="676"/>
      <c r="D6" s="676"/>
      <c r="E6" s="755" t="s">
        <v>859</v>
      </c>
      <c r="F6" s="756" t="str">
        <f>'Unit Mix'!G8</f>
        <v>[enter project Name and Phase description]</v>
      </c>
      <c r="G6" s="676"/>
      <c r="H6" s="676"/>
      <c r="I6" s="676"/>
      <c r="J6" s="676"/>
      <c r="K6" s="542"/>
      <c r="L6" s="525"/>
    </row>
    <row r="7" spans="1:12">
      <c r="A7" s="525"/>
      <c r="B7" s="531"/>
      <c r="C7" s="676"/>
      <c r="D7" s="676"/>
      <c r="E7" s="755" t="s">
        <v>860</v>
      </c>
      <c r="F7" s="756" t="str">
        <f>'Unit Mix'!G9</f>
        <v>[enter the new AMP-format development number]</v>
      </c>
      <c r="G7" s="676"/>
      <c r="H7" s="676"/>
      <c r="I7" s="676"/>
      <c r="J7" s="676"/>
      <c r="K7" s="542"/>
      <c r="L7" s="525"/>
    </row>
    <row r="8" spans="1:12">
      <c r="A8" s="525"/>
      <c r="B8" s="531"/>
      <c r="C8" s="676"/>
      <c r="D8" s="676"/>
      <c r="E8" s="676"/>
      <c r="F8" s="676"/>
      <c r="G8" s="676"/>
      <c r="H8" s="676"/>
      <c r="I8" s="676"/>
      <c r="J8" s="676"/>
      <c r="K8" s="542"/>
      <c r="L8" s="525"/>
    </row>
    <row r="9" spans="1:12" ht="14.25">
      <c r="A9" s="525"/>
      <c r="B9" s="531"/>
      <c r="C9" s="757" t="s">
        <v>995</v>
      </c>
      <c r="D9" s="757"/>
      <c r="E9" s="757"/>
      <c r="F9" s="757"/>
      <c r="G9" s="757"/>
      <c r="H9" s="757"/>
      <c r="I9" s="676"/>
      <c r="J9" s="676"/>
      <c r="K9" s="542"/>
      <c r="L9" s="525"/>
    </row>
    <row r="10" spans="1:12" ht="14.25">
      <c r="A10" s="525"/>
      <c r="B10" s="531"/>
      <c r="C10" s="757" t="s">
        <v>996</v>
      </c>
      <c r="D10" s="757"/>
      <c r="E10" s="757"/>
      <c r="F10" s="757"/>
      <c r="G10" s="757"/>
      <c r="H10" s="757"/>
      <c r="I10" s="676"/>
      <c r="J10" s="676"/>
      <c r="K10" s="542"/>
      <c r="L10" s="525"/>
    </row>
    <row r="11" spans="1:12" ht="14.25">
      <c r="A11" s="525"/>
      <c r="B11" s="531"/>
      <c r="C11" s="757" t="s">
        <v>997</v>
      </c>
      <c r="D11" s="757"/>
      <c r="E11" s="757"/>
      <c r="F11" s="757"/>
      <c r="G11" s="757"/>
      <c r="H11" s="757"/>
      <c r="I11" s="676"/>
      <c r="J11" s="676"/>
      <c r="K11" s="542"/>
      <c r="L11" s="525"/>
    </row>
    <row r="12" spans="1:12" ht="14.25">
      <c r="A12" s="525"/>
      <c r="B12" s="531"/>
      <c r="C12" s="757" t="s">
        <v>998</v>
      </c>
      <c r="D12" s="757"/>
      <c r="E12" s="757"/>
      <c r="F12" s="757"/>
      <c r="G12" s="757"/>
      <c r="H12" s="757"/>
      <c r="I12" s="676"/>
      <c r="J12" s="676"/>
      <c r="K12" s="542"/>
      <c r="L12" s="525"/>
    </row>
    <row r="13" spans="1:12" ht="14.25">
      <c r="A13" s="525"/>
      <c r="B13" s="531"/>
      <c r="C13" s="757" t="s">
        <v>999</v>
      </c>
      <c r="D13" s="757"/>
      <c r="E13" s="757"/>
      <c r="F13" s="757"/>
      <c r="G13" s="757"/>
      <c r="H13" s="757"/>
      <c r="I13" s="676"/>
      <c r="J13" s="676"/>
      <c r="K13" s="542"/>
      <c r="L13" s="525"/>
    </row>
    <row r="14" spans="1:12" ht="14.25">
      <c r="A14" s="525"/>
      <c r="B14" s="531"/>
      <c r="C14" s="757" t="s">
        <v>1000</v>
      </c>
      <c r="D14" s="757"/>
      <c r="E14" s="757"/>
      <c r="F14" s="757"/>
      <c r="G14" s="757"/>
      <c r="H14" s="757"/>
      <c r="I14" s="676"/>
      <c r="J14" s="676"/>
      <c r="K14" s="542"/>
      <c r="L14" s="525"/>
    </row>
    <row r="15" spans="1:12" ht="14.25">
      <c r="A15" s="525"/>
      <c r="B15" s="531"/>
      <c r="C15" s="757" t="s">
        <v>1001</v>
      </c>
      <c r="D15" s="757"/>
      <c r="E15" s="757"/>
      <c r="F15" s="757"/>
      <c r="G15" s="757"/>
      <c r="H15" s="757"/>
      <c r="I15" s="676"/>
      <c r="J15" s="676"/>
      <c r="K15" s="542"/>
      <c r="L15" s="525"/>
    </row>
    <row r="16" spans="1:12" ht="14.25">
      <c r="A16" s="525"/>
      <c r="B16" s="531"/>
      <c r="C16" s="757"/>
      <c r="D16" s="757"/>
      <c r="E16" s="757"/>
      <c r="F16" s="757"/>
      <c r="G16" s="757"/>
      <c r="H16" s="757"/>
      <c r="I16" s="676"/>
      <c r="J16" s="676"/>
      <c r="K16" s="542"/>
      <c r="L16" s="525"/>
    </row>
    <row r="17" spans="1:14" ht="14.25">
      <c r="A17" s="525"/>
      <c r="B17" s="531"/>
      <c r="C17" s="757" t="s">
        <v>1002</v>
      </c>
      <c r="D17" s="757"/>
      <c r="E17" s="757"/>
      <c r="F17" s="757"/>
      <c r="G17" s="757"/>
      <c r="H17" s="757"/>
      <c r="I17" s="676"/>
      <c r="J17" s="676"/>
      <c r="K17" s="542"/>
      <c r="L17" s="525"/>
      <c r="N17" s="680"/>
    </row>
    <row r="18" spans="1:14" ht="15" thickBot="1">
      <c r="A18" s="525"/>
      <c r="B18" s="531"/>
      <c r="C18" s="757"/>
      <c r="D18" s="757"/>
      <c r="E18" s="757"/>
      <c r="F18" s="757"/>
      <c r="G18" s="757"/>
      <c r="H18" s="757"/>
      <c r="I18" s="676"/>
      <c r="J18" s="676"/>
      <c r="K18" s="542"/>
      <c r="L18" s="525"/>
    </row>
    <row r="19" spans="1:14" ht="15.75" thickTop="1" thickBot="1">
      <c r="A19" s="525"/>
      <c r="B19" s="531"/>
      <c r="C19" s="757"/>
      <c r="D19" s="757"/>
      <c r="E19" s="757"/>
      <c r="F19" s="758" t="s">
        <v>1003</v>
      </c>
      <c r="G19" s="750">
        <v>0.03</v>
      </c>
      <c r="H19" s="757"/>
      <c r="I19" s="676"/>
      <c r="J19" s="676"/>
      <c r="K19" s="542"/>
      <c r="L19" s="525"/>
    </row>
    <row r="20" spans="1:14" ht="15.75" thickTop="1" thickBot="1">
      <c r="A20" s="525"/>
      <c r="B20" s="531"/>
      <c r="C20" s="757"/>
      <c r="D20" s="757"/>
      <c r="E20" s="757"/>
      <c r="F20" s="758" t="s">
        <v>1004</v>
      </c>
      <c r="G20" s="750">
        <v>3.5000000000000003E-2</v>
      </c>
      <c r="H20" s="757"/>
      <c r="I20" s="676"/>
      <c r="J20" s="676"/>
      <c r="K20" s="542"/>
      <c r="L20" s="525"/>
    </row>
    <row r="21" spans="1:14" ht="15.75" thickTop="1" thickBot="1">
      <c r="A21" s="525"/>
      <c r="B21" s="531"/>
      <c r="C21" s="757"/>
      <c r="D21" s="757"/>
      <c r="E21" s="757"/>
      <c r="F21" s="758" t="s">
        <v>1005</v>
      </c>
      <c r="G21" s="750">
        <v>0.04</v>
      </c>
      <c r="H21" s="757"/>
      <c r="I21" s="676"/>
      <c r="J21" s="676"/>
      <c r="K21" s="542"/>
      <c r="L21" s="525"/>
    </row>
    <row r="22" spans="1:14" ht="15.75" thickTop="1" thickBot="1">
      <c r="A22" s="525"/>
      <c r="B22" s="531"/>
      <c r="C22" s="757"/>
      <c r="D22" s="757"/>
      <c r="E22" s="757"/>
      <c r="F22" s="758" t="s">
        <v>1006</v>
      </c>
      <c r="G22" s="750">
        <v>0.04</v>
      </c>
      <c r="H22" s="757"/>
      <c r="I22" s="676"/>
      <c r="J22" s="676"/>
      <c r="K22" s="542"/>
      <c r="L22" s="525"/>
    </row>
    <row r="23" spans="1:14" ht="15.75" thickTop="1" thickBot="1">
      <c r="A23" s="525"/>
      <c r="B23" s="531"/>
      <c r="C23" s="757"/>
      <c r="D23" s="757"/>
      <c r="E23" s="757"/>
      <c r="F23" s="758" t="s">
        <v>1007</v>
      </c>
      <c r="G23" s="751">
        <v>25</v>
      </c>
      <c r="H23" s="757"/>
      <c r="I23" s="676"/>
      <c r="J23" s="676"/>
      <c r="K23" s="542"/>
      <c r="L23" s="525"/>
    </row>
    <row r="24" spans="1:14" ht="15.75" thickTop="1" thickBot="1">
      <c r="A24" s="525"/>
      <c r="B24" s="531"/>
      <c r="C24" s="757"/>
      <c r="D24" s="757"/>
      <c r="E24" s="757"/>
      <c r="F24" s="758" t="s">
        <v>1008</v>
      </c>
      <c r="G24" s="750">
        <v>2.5000000000000001E-2</v>
      </c>
      <c r="H24" s="757"/>
      <c r="I24" s="676"/>
      <c r="J24" s="676"/>
      <c r="K24" s="542"/>
      <c r="L24" s="525"/>
    </row>
    <row r="25" spans="1:14" ht="15" thickTop="1">
      <c r="A25" s="525"/>
      <c r="B25" s="531"/>
      <c r="C25" s="757"/>
      <c r="D25" s="757"/>
      <c r="E25" s="757"/>
      <c r="F25" s="757"/>
      <c r="G25" s="757"/>
      <c r="H25" s="757"/>
      <c r="I25" s="676"/>
      <c r="J25" s="676"/>
      <c r="K25" s="542"/>
      <c r="L25" s="525"/>
    </row>
    <row r="26" spans="1:14" ht="15.75" thickBot="1">
      <c r="A26" s="525"/>
      <c r="B26" s="531"/>
      <c r="C26" s="759" t="s">
        <v>1009</v>
      </c>
      <c r="D26" s="757"/>
      <c r="E26" s="757"/>
      <c r="F26" s="757"/>
      <c r="G26" s="757"/>
      <c r="H26" s="757"/>
      <c r="I26" s="676"/>
      <c r="J26" s="676"/>
      <c r="K26" s="542"/>
      <c r="L26" s="525"/>
    </row>
    <row r="27" spans="1:14" ht="15.75" thickTop="1" thickBot="1">
      <c r="A27" s="525"/>
      <c r="B27" s="531"/>
      <c r="C27" s="757"/>
      <c r="D27" s="757"/>
      <c r="E27" s="758" t="s">
        <v>1010</v>
      </c>
      <c r="F27" s="750"/>
      <c r="G27" s="760"/>
      <c r="H27" s="757"/>
      <c r="I27" s="676"/>
      <c r="J27" s="676"/>
      <c r="K27" s="542"/>
      <c r="L27" s="676"/>
    </row>
    <row r="28" spans="1:14" ht="15.75" thickTop="1" thickBot="1">
      <c r="A28" s="525"/>
      <c r="B28" s="531"/>
      <c r="C28" s="757"/>
      <c r="D28" s="757"/>
      <c r="E28" s="758" t="s">
        <v>1011</v>
      </c>
      <c r="F28" s="750"/>
      <c r="G28" s="757"/>
      <c r="H28" s="757"/>
      <c r="I28" s="676"/>
      <c r="J28" s="676"/>
      <c r="K28" s="542"/>
      <c r="L28" s="525"/>
    </row>
    <row r="29" spans="1:14" ht="15.75" thickTop="1" thickBot="1">
      <c r="A29" s="525"/>
      <c r="B29" s="531"/>
      <c r="C29" s="676"/>
      <c r="D29" s="761" t="str">
        <f>IF(F27&gt;0,IF(G30&gt;0,"FIXED FEE OR % OF EGI, NOT BOTH",""),"")</f>
        <v/>
      </c>
      <c r="E29" s="757"/>
      <c r="F29" s="757"/>
      <c r="G29" s="757"/>
      <c r="H29" s="757"/>
      <c r="I29" s="676"/>
      <c r="J29" s="676"/>
      <c r="K29" s="542"/>
      <c r="L29" s="525"/>
    </row>
    <row r="30" spans="1:14" ht="15.75" thickTop="1" thickBot="1">
      <c r="A30" s="525"/>
      <c r="B30" s="531"/>
      <c r="C30" s="757"/>
      <c r="D30" s="757"/>
      <c r="E30" s="757"/>
      <c r="F30" s="758" t="s">
        <v>1012</v>
      </c>
      <c r="G30" s="750">
        <v>0.05</v>
      </c>
      <c r="H30" s="757"/>
      <c r="I30" s="676"/>
      <c r="J30" s="676"/>
      <c r="K30" s="542"/>
      <c r="L30" s="525"/>
    </row>
    <row r="31" spans="1:14" ht="14.25" thickTop="1" thickBot="1">
      <c r="A31" s="525"/>
      <c r="B31" s="557"/>
      <c r="C31" s="558"/>
      <c r="D31" s="558"/>
      <c r="E31" s="558"/>
      <c r="F31" s="558"/>
      <c r="G31" s="558"/>
      <c r="H31" s="558"/>
      <c r="I31" s="558"/>
      <c r="J31" s="558"/>
      <c r="K31" s="762"/>
      <c r="L31" s="525"/>
    </row>
    <row r="32" spans="1:14">
      <c r="A32" s="525"/>
      <c r="B32" s="525"/>
      <c r="C32" s="525"/>
      <c r="D32" s="525"/>
      <c r="E32" s="525"/>
      <c r="F32" s="525"/>
      <c r="G32" s="525" t="s">
        <v>1035</v>
      </c>
      <c r="H32" s="525"/>
      <c r="I32" s="525"/>
      <c r="J32" s="525"/>
      <c r="K32" s="763" t="s">
        <v>1051</v>
      </c>
      <c r="L32" s="525"/>
    </row>
    <row r="33" spans="8:8">
      <c r="H33"/>
    </row>
  </sheetData>
  <sheetProtection password="CE28" sheet="1" objects="1" scenarios="1" selectLockedCells="1"/>
  <pageMargins left="0.7" right="0.7" top="0.75" bottom="0.75" header="0.3" footer="0.3"/>
  <pageSetup scale="96"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B1:K41"/>
  <sheetViews>
    <sheetView showGridLines="0" zoomScaleNormal="100" workbookViewId="0">
      <selection activeCell="C12" sqref="C12"/>
    </sheetView>
  </sheetViews>
  <sheetFormatPr defaultRowHeight="12.75"/>
  <cols>
    <col min="1" max="1" width="3.42578125" style="678" customWidth="1"/>
    <col min="2" max="2" width="3.140625" style="678" customWidth="1"/>
    <col min="3" max="3" width="13.140625" style="678" customWidth="1"/>
    <col min="4" max="4" width="8.7109375" style="678" customWidth="1"/>
    <col min="5" max="5" width="10.140625" style="678" customWidth="1"/>
    <col min="6" max="6" width="11.140625" style="678" customWidth="1"/>
    <col min="7" max="7" width="8.7109375" style="678" customWidth="1"/>
    <col min="8" max="8" width="10" style="678" customWidth="1"/>
    <col min="9" max="9" width="16.28515625" style="678" customWidth="1"/>
    <col min="10" max="10" width="3.42578125" style="678" customWidth="1"/>
    <col min="11" max="11" width="3.28515625" style="678" customWidth="1"/>
    <col min="12" max="258" width="8.85546875" style="678"/>
    <col min="259" max="259" width="13" style="678" customWidth="1"/>
    <col min="260" max="264" width="8.7109375" style="678" customWidth="1"/>
    <col min="265" max="265" width="12.7109375" style="678" customWidth="1"/>
    <col min="266" max="266" width="8.85546875" style="678"/>
    <col min="267" max="267" width="10.140625" style="678" bestFit="1" customWidth="1"/>
    <col min="268" max="514" width="8.85546875" style="678"/>
    <col min="515" max="515" width="13" style="678" customWidth="1"/>
    <col min="516" max="520" width="8.7109375" style="678" customWidth="1"/>
    <col min="521" max="521" width="12.7109375" style="678" customWidth="1"/>
    <col min="522" max="522" width="8.85546875" style="678"/>
    <col min="523" max="523" width="10.140625" style="678" bestFit="1" customWidth="1"/>
    <col min="524" max="770" width="8.85546875" style="678"/>
    <col min="771" max="771" width="13" style="678" customWidth="1"/>
    <col min="772" max="776" width="8.7109375" style="678" customWidth="1"/>
    <col min="777" max="777" width="12.7109375" style="678" customWidth="1"/>
    <col min="778" max="778" width="8.85546875" style="678"/>
    <col min="779" max="779" width="10.140625" style="678" bestFit="1" customWidth="1"/>
    <col min="780" max="1026" width="8.85546875" style="678"/>
    <col min="1027" max="1027" width="13" style="678" customWidth="1"/>
    <col min="1028" max="1032" width="8.7109375" style="678" customWidth="1"/>
    <col min="1033" max="1033" width="12.7109375" style="678" customWidth="1"/>
    <col min="1034" max="1034" width="8.85546875" style="678"/>
    <col min="1035" max="1035" width="10.140625" style="678" bestFit="1" customWidth="1"/>
    <col min="1036" max="1282" width="8.85546875" style="678"/>
    <col min="1283" max="1283" width="13" style="678" customWidth="1"/>
    <col min="1284" max="1288" width="8.7109375" style="678" customWidth="1"/>
    <col min="1289" max="1289" width="12.7109375" style="678" customWidth="1"/>
    <col min="1290" max="1290" width="8.85546875" style="678"/>
    <col min="1291" max="1291" width="10.140625" style="678" bestFit="1" customWidth="1"/>
    <col min="1292" max="1538" width="8.85546875" style="678"/>
    <col min="1539" max="1539" width="13" style="678" customWidth="1"/>
    <col min="1540" max="1544" width="8.7109375" style="678" customWidth="1"/>
    <col min="1545" max="1545" width="12.7109375" style="678" customWidth="1"/>
    <col min="1546" max="1546" width="8.85546875" style="678"/>
    <col min="1547" max="1547" width="10.140625" style="678" bestFit="1" customWidth="1"/>
    <col min="1548" max="1794" width="8.85546875" style="678"/>
    <col min="1795" max="1795" width="13" style="678" customWidth="1"/>
    <col min="1796" max="1800" width="8.7109375" style="678" customWidth="1"/>
    <col min="1801" max="1801" width="12.7109375" style="678" customWidth="1"/>
    <col min="1802" max="1802" width="8.85546875" style="678"/>
    <col min="1803" max="1803" width="10.140625" style="678" bestFit="1" customWidth="1"/>
    <col min="1804" max="2050" width="8.85546875" style="678"/>
    <col min="2051" max="2051" width="13" style="678" customWidth="1"/>
    <col min="2052" max="2056" width="8.7109375" style="678" customWidth="1"/>
    <col min="2057" max="2057" width="12.7109375" style="678" customWidth="1"/>
    <col min="2058" max="2058" width="8.85546875" style="678"/>
    <col min="2059" max="2059" width="10.140625" style="678" bestFit="1" customWidth="1"/>
    <col min="2060" max="2306" width="8.85546875" style="678"/>
    <col min="2307" max="2307" width="13" style="678" customWidth="1"/>
    <col min="2308" max="2312" width="8.7109375" style="678" customWidth="1"/>
    <col min="2313" max="2313" width="12.7109375" style="678" customWidth="1"/>
    <col min="2314" max="2314" width="8.85546875" style="678"/>
    <col min="2315" max="2315" width="10.140625" style="678" bestFit="1" customWidth="1"/>
    <col min="2316" max="2562" width="8.85546875" style="678"/>
    <col min="2563" max="2563" width="13" style="678" customWidth="1"/>
    <col min="2564" max="2568" width="8.7109375" style="678" customWidth="1"/>
    <col min="2569" max="2569" width="12.7109375" style="678" customWidth="1"/>
    <col min="2570" max="2570" width="8.85546875" style="678"/>
    <col min="2571" max="2571" width="10.140625" style="678" bestFit="1" customWidth="1"/>
    <col min="2572" max="2818" width="8.85546875" style="678"/>
    <col min="2819" max="2819" width="13" style="678" customWidth="1"/>
    <col min="2820" max="2824" width="8.7109375" style="678" customWidth="1"/>
    <col min="2825" max="2825" width="12.7109375" style="678" customWidth="1"/>
    <col min="2826" max="2826" width="8.85546875" style="678"/>
    <col min="2827" max="2827" width="10.140625" style="678" bestFit="1" customWidth="1"/>
    <col min="2828" max="3074" width="8.85546875" style="678"/>
    <col min="3075" max="3075" width="13" style="678" customWidth="1"/>
    <col min="3076" max="3080" width="8.7109375" style="678" customWidth="1"/>
    <col min="3081" max="3081" width="12.7109375" style="678" customWidth="1"/>
    <col min="3082" max="3082" width="8.85546875" style="678"/>
    <col min="3083" max="3083" width="10.140625" style="678" bestFit="1" customWidth="1"/>
    <col min="3084" max="3330" width="8.85546875" style="678"/>
    <col min="3331" max="3331" width="13" style="678" customWidth="1"/>
    <col min="3332" max="3336" width="8.7109375" style="678" customWidth="1"/>
    <col min="3337" max="3337" width="12.7109375" style="678" customWidth="1"/>
    <col min="3338" max="3338" width="8.85546875" style="678"/>
    <col min="3339" max="3339" width="10.140625" style="678" bestFit="1" customWidth="1"/>
    <col min="3340" max="3586" width="8.85546875" style="678"/>
    <col min="3587" max="3587" width="13" style="678" customWidth="1"/>
    <col min="3588" max="3592" width="8.7109375" style="678" customWidth="1"/>
    <col min="3593" max="3593" width="12.7109375" style="678" customWidth="1"/>
    <col min="3594" max="3594" width="8.85546875" style="678"/>
    <col min="3595" max="3595" width="10.140625" style="678" bestFit="1" customWidth="1"/>
    <col min="3596" max="3842" width="8.85546875" style="678"/>
    <col min="3843" max="3843" width="13" style="678" customWidth="1"/>
    <col min="3844" max="3848" width="8.7109375" style="678" customWidth="1"/>
    <col min="3849" max="3849" width="12.7109375" style="678" customWidth="1"/>
    <col min="3850" max="3850" width="8.85546875" style="678"/>
    <col min="3851" max="3851" width="10.140625" style="678" bestFit="1" customWidth="1"/>
    <col min="3852" max="4098" width="8.85546875" style="678"/>
    <col min="4099" max="4099" width="13" style="678" customWidth="1"/>
    <col min="4100" max="4104" width="8.7109375" style="678" customWidth="1"/>
    <col min="4105" max="4105" width="12.7109375" style="678" customWidth="1"/>
    <col min="4106" max="4106" width="8.85546875" style="678"/>
    <col min="4107" max="4107" width="10.140625" style="678" bestFit="1" customWidth="1"/>
    <col min="4108" max="4354" width="8.85546875" style="678"/>
    <col min="4355" max="4355" width="13" style="678" customWidth="1"/>
    <col min="4356" max="4360" width="8.7109375" style="678" customWidth="1"/>
    <col min="4361" max="4361" width="12.7109375" style="678" customWidth="1"/>
    <col min="4362" max="4362" width="8.85546875" style="678"/>
    <col min="4363" max="4363" width="10.140625" style="678" bestFit="1" customWidth="1"/>
    <col min="4364" max="4610" width="8.85546875" style="678"/>
    <col min="4611" max="4611" width="13" style="678" customWidth="1"/>
    <col min="4612" max="4616" width="8.7109375" style="678" customWidth="1"/>
    <col min="4617" max="4617" width="12.7109375" style="678" customWidth="1"/>
    <col min="4618" max="4618" width="8.85546875" style="678"/>
    <col min="4619" max="4619" width="10.140625" style="678" bestFit="1" customWidth="1"/>
    <col min="4620" max="4866" width="8.85546875" style="678"/>
    <col min="4867" max="4867" width="13" style="678" customWidth="1"/>
    <col min="4868" max="4872" width="8.7109375" style="678" customWidth="1"/>
    <col min="4873" max="4873" width="12.7109375" style="678" customWidth="1"/>
    <col min="4874" max="4874" width="8.85546875" style="678"/>
    <col min="4875" max="4875" width="10.140625" style="678" bestFit="1" customWidth="1"/>
    <col min="4876" max="5122" width="8.85546875" style="678"/>
    <col min="5123" max="5123" width="13" style="678" customWidth="1"/>
    <col min="5124" max="5128" width="8.7109375" style="678" customWidth="1"/>
    <col min="5129" max="5129" width="12.7109375" style="678" customWidth="1"/>
    <col min="5130" max="5130" width="8.85546875" style="678"/>
    <col min="5131" max="5131" width="10.140625" style="678" bestFit="1" customWidth="1"/>
    <col min="5132" max="5378" width="8.85546875" style="678"/>
    <col min="5379" max="5379" width="13" style="678" customWidth="1"/>
    <col min="5380" max="5384" width="8.7109375" style="678" customWidth="1"/>
    <col min="5385" max="5385" width="12.7109375" style="678" customWidth="1"/>
    <col min="5386" max="5386" width="8.85546875" style="678"/>
    <col min="5387" max="5387" width="10.140625" style="678" bestFit="1" customWidth="1"/>
    <col min="5388" max="5634" width="8.85546875" style="678"/>
    <col min="5635" max="5635" width="13" style="678" customWidth="1"/>
    <col min="5636" max="5640" width="8.7109375" style="678" customWidth="1"/>
    <col min="5641" max="5641" width="12.7109375" style="678" customWidth="1"/>
    <col min="5642" max="5642" width="8.85546875" style="678"/>
    <col min="5643" max="5643" width="10.140625" style="678" bestFit="1" customWidth="1"/>
    <col min="5644" max="5890" width="8.85546875" style="678"/>
    <col min="5891" max="5891" width="13" style="678" customWidth="1"/>
    <col min="5892" max="5896" width="8.7109375" style="678" customWidth="1"/>
    <col min="5897" max="5897" width="12.7109375" style="678" customWidth="1"/>
    <col min="5898" max="5898" width="8.85546875" style="678"/>
    <col min="5899" max="5899" width="10.140625" style="678" bestFit="1" customWidth="1"/>
    <col min="5900" max="6146" width="8.85546875" style="678"/>
    <col min="6147" max="6147" width="13" style="678" customWidth="1"/>
    <col min="6148" max="6152" width="8.7109375" style="678" customWidth="1"/>
    <col min="6153" max="6153" width="12.7109375" style="678" customWidth="1"/>
    <col min="6154" max="6154" width="8.85546875" style="678"/>
    <col min="6155" max="6155" width="10.140625" style="678" bestFit="1" customWidth="1"/>
    <col min="6156" max="6402" width="8.85546875" style="678"/>
    <col min="6403" max="6403" width="13" style="678" customWidth="1"/>
    <col min="6404" max="6408" width="8.7109375" style="678" customWidth="1"/>
    <col min="6409" max="6409" width="12.7109375" style="678" customWidth="1"/>
    <col min="6410" max="6410" width="8.85546875" style="678"/>
    <col min="6411" max="6411" width="10.140625" style="678" bestFit="1" customWidth="1"/>
    <col min="6412" max="6658" width="8.85546875" style="678"/>
    <col min="6659" max="6659" width="13" style="678" customWidth="1"/>
    <col min="6660" max="6664" width="8.7109375" style="678" customWidth="1"/>
    <col min="6665" max="6665" width="12.7109375" style="678" customWidth="1"/>
    <col min="6666" max="6666" width="8.85546875" style="678"/>
    <col min="6667" max="6667" width="10.140625" style="678" bestFit="1" customWidth="1"/>
    <col min="6668" max="6914" width="8.85546875" style="678"/>
    <col min="6915" max="6915" width="13" style="678" customWidth="1"/>
    <col min="6916" max="6920" width="8.7109375" style="678" customWidth="1"/>
    <col min="6921" max="6921" width="12.7109375" style="678" customWidth="1"/>
    <col min="6922" max="6922" width="8.85546875" style="678"/>
    <col min="6923" max="6923" width="10.140625" style="678" bestFit="1" customWidth="1"/>
    <col min="6924" max="7170" width="8.85546875" style="678"/>
    <col min="7171" max="7171" width="13" style="678" customWidth="1"/>
    <col min="7172" max="7176" width="8.7109375" style="678" customWidth="1"/>
    <col min="7177" max="7177" width="12.7109375" style="678" customWidth="1"/>
    <col min="7178" max="7178" width="8.85546875" style="678"/>
    <col min="7179" max="7179" width="10.140625" style="678" bestFit="1" customWidth="1"/>
    <col min="7180" max="7426" width="8.85546875" style="678"/>
    <col min="7427" max="7427" width="13" style="678" customWidth="1"/>
    <col min="7428" max="7432" width="8.7109375" style="678" customWidth="1"/>
    <col min="7433" max="7433" width="12.7109375" style="678" customWidth="1"/>
    <col min="7434" max="7434" width="8.85546875" style="678"/>
    <col min="7435" max="7435" width="10.140625" style="678" bestFit="1" customWidth="1"/>
    <col min="7436" max="7682" width="8.85546875" style="678"/>
    <col min="7683" max="7683" width="13" style="678" customWidth="1"/>
    <col min="7684" max="7688" width="8.7109375" style="678" customWidth="1"/>
    <col min="7689" max="7689" width="12.7109375" style="678" customWidth="1"/>
    <col min="7690" max="7690" width="8.85546875" style="678"/>
    <col min="7691" max="7691" width="10.140625" style="678" bestFit="1" customWidth="1"/>
    <col min="7692" max="7938" width="8.85546875" style="678"/>
    <col min="7939" max="7939" width="13" style="678" customWidth="1"/>
    <col min="7940" max="7944" width="8.7109375" style="678" customWidth="1"/>
    <col min="7945" max="7945" width="12.7109375" style="678" customWidth="1"/>
    <col min="7946" max="7946" width="8.85546875" style="678"/>
    <col min="7947" max="7947" width="10.140625" style="678" bestFit="1" customWidth="1"/>
    <col min="7948" max="8194" width="8.85546875" style="678"/>
    <col min="8195" max="8195" width="13" style="678" customWidth="1"/>
    <col min="8196" max="8200" width="8.7109375" style="678" customWidth="1"/>
    <col min="8201" max="8201" width="12.7109375" style="678" customWidth="1"/>
    <col min="8202" max="8202" width="8.85546875" style="678"/>
    <col min="8203" max="8203" width="10.140625" style="678" bestFit="1" customWidth="1"/>
    <col min="8204" max="8450" width="8.85546875" style="678"/>
    <col min="8451" max="8451" width="13" style="678" customWidth="1"/>
    <col min="8452" max="8456" width="8.7109375" style="678" customWidth="1"/>
    <col min="8457" max="8457" width="12.7109375" style="678" customWidth="1"/>
    <col min="8458" max="8458" width="8.85546875" style="678"/>
    <col min="8459" max="8459" width="10.140625" style="678" bestFit="1" customWidth="1"/>
    <col min="8460" max="8706" width="8.85546875" style="678"/>
    <col min="8707" max="8707" width="13" style="678" customWidth="1"/>
    <col min="8708" max="8712" width="8.7109375" style="678" customWidth="1"/>
    <col min="8713" max="8713" width="12.7109375" style="678" customWidth="1"/>
    <col min="8714" max="8714" width="8.85546875" style="678"/>
    <col min="8715" max="8715" width="10.140625" style="678" bestFit="1" customWidth="1"/>
    <col min="8716" max="8962" width="8.85546875" style="678"/>
    <col min="8963" max="8963" width="13" style="678" customWidth="1"/>
    <col min="8964" max="8968" width="8.7109375" style="678" customWidth="1"/>
    <col min="8969" max="8969" width="12.7109375" style="678" customWidth="1"/>
    <col min="8970" max="8970" width="8.85546875" style="678"/>
    <col min="8971" max="8971" width="10.140625" style="678" bestFit="1" customWidth="1"/>
    <col min="8972" max="9218" width="8.85546875" style="678"/>
    <col min="9219" max="9219" width="13" style="678" customWidth="1"/>
    <col min="9220" max="9224" width="8.7109375" style="678" customWidth="1"/>
    <col min="9225" max="9225" width="12.7109375" style="678" customWidth="1"/>
    <col min="9226" max="9226" width="8.85546875" style="678"/>
    <col min="9227" max="9227" width="10.140625" style="678" bestFit="1" customWidth="1"/>
    <col min="9228" max="9474" width="8.85546875" style="678"/>
    <col min="9475" max="9475" width="13" style="678" customWidth="1"/>
    <col min="9476" max="9480" width="8.7109375" style="678" customWidth="1"/>
    <col min="9481" max="9481" width="12.7109375" style="678" customWidth="1"/>
    <col min="9482" max="9482" width="8.85546875" style="678"/>
    <col min="9483" max="9483" width="10.140625" style="678" bestFit="1" customWidth="1"/>
    <col min="9484" max="9730" width="8.85546875" style="678"/>
    <col min="9731" max="9731" width="13" style="678" customWidth="1"/>
    <col min="9732" max="9736" width="8.7109375" style="678" customWidth="1"/>
    <col min="9737" max="9737" width="12.7109375" style="678" customWidth="1"/>
    <col min="9738" max="9738" width="8.85546875" style="678"/>
    <col min="9739" max="9739" width="10.140625" style="678" bestFit="1" customWidth="1"/>
    <col min="9740" max="9986" width="8.85546875" style="678"/>
    <col min="9987" max="9987" width="13" style="678" customWidth="1"/>
    <col min="9988" max="9992" width="8.7109375" style="678" customWidth="1"/>
    <col min="9993" max="9993" width="12.7109375" style="678" customWidth="1"/>
    <col min="9994" max="9994" width="8.85546875" style="678"/>
    <col min="9995" max="9995" width="10.140625" style="678" bestFit="1" customWidth="1"/>
    <col min="9996" max="10242" width="8.85546875" style="678"/>
    <col min="10243" max="10243" width="13" style="678" customWidth="1"/>
    <col min="10244" max="10248" width="8.7109375" style="678" customWidth="1"/>
    <col min="10249" max="10249" width="12.7109375" style="678" customWidth="1"/>
    <col min="10250" max="10250" width="8.85546875" style="678"/>
    <col min="10251" max="10251" width="10.140625" style="678" bestFit="1" customWidth="1"/>
    <col min="10252" max="10498" width="8.85546875" style="678"/>
    <col min="10499" max="10499" width="13" style="678" customWidth="1"/>
    <col min="10500" max="10504" width="8.7109375" style="678" customWidth="1"/>
    <col min="10505" max="10505" width="12.7109375" style="678" customWidth="1"/>
    <col min="10506" max="10506" width="8.85546875" style="678"/>
    <col min="10507" max="10507" width="10.140625" style="678" bestFit="1" customWidth="1"/>
    <col min="10508" max="10754" width="8.85546875" style="678"/>
    <col min="10755" max="10755" width="13" style="678" customWidth="1"/>
    <col min="10756" max="10760" width="8.7109375" style="678" customWidth="1"/>
    <col min="10761" max="10761" width="12.7109375" style="678" customWidth="1"/>
    <col min="10762" max="10762" width="8.85546875" style="678"/>
    <col min="10763" max="10763" width="10.140625" style="678" bestFit="1" customWidth="1"/>
    <col min="10764" max="11010" width="8.85546875" style="678"/>
    <col min="11011" max="11011" width="13" style="678" customWidth="1"/>
    <col min="11012" max="11016" width="8.7109375" style="678" customWidth="1"/>
    <col min="11017" max="11017" width="12.7109375" style="678" customWidth="1"/>
    <col min="11018" max="11018" width="8.85546875" style="678"/>
    <col min="11019" max="11019" width="10.140625" style="678" bestFit="1" customWidth="1"/>
    <col min="11020" max="11266" width="8.85546875" style="678"/>
    <col min="11267" max="11267" width="13" style="678" customWidth="1"/>
    <col min="11268" max="11272" width="8.7109375" style="678" customWidth="1"/>
    <col min="11273" max="11273" width="12.7109375" style="678" customWidth="1"/>
    <col min="11274" max="11274" width="8.85546875" style="678"/>
    <col min="11275" max="11275" width="10.140625" style="678" bestFit="1" customWidth="1"/>
    <col min="11276" max="11522" width="8.85546875" style="678"/>
    <col min="11523" max="11523" width="13" style="678" customWidth="1"/>
    <col min="11524" max="11528" width="8.7109375" style="678" customWidth="1"/>
    <col min="11529" max="11529" width="12.7109375" style="678" customWidth="1"/>
    <col min="11530" max="11530" width="8.85546875" style="678"/>
    <col min="11531" max="11531" width="10.140625" style="678" bestFit="1" customWidth="1"/>
    <col min="11532" max="11778" width="8.85546875" style="678"/>
    <col min="11779" max="11779" width="13" style="678" customWidth="1"/>
    <col min="11780" max="11784" width="8.7109375" style="678" customWidth="1"/>
    <col min="11785" max="11785" width="12.7109375" style="678" customWidth="1"/>
    <col min="11786" max="11786" width="8.85546875" style="678"/>
    <col min="11787" max="11787" width="10.140625" style="678" bestFit="1" customWidth="1"/>
    <col min="11788" max="12034" width="8.85546875" style="678"/>
    <col min="12035" max="12035" width="13" style="678" customWidth="1"/>
    <col min="12036" max="12040" width="8.7109375" style="678" customWidth="1"/>
    <col min="12041" max="12041" width="12.7109375" style="678" customWidth="1"/>
    <col min="12042" max="12042" width="8.85546875" style="678"/>
    <col min="12043" max="12043" width="10.140625" style="678" bestFit="1" customWidth="1"/>
    <col min="12044" max="12290" width="8.85546875" style="678"/>
    <col min="12291" max="12291" width="13" style="678" customWidth="1"/>
    <col min="12292" max="12296" width="8.7109375" style="678" customWidth="1"/>
    <col min="12297" max="12297" width="12.7109375" style="678" customWidth="1"/>
    <col min="12298" max="12298" width="8.85546875" style="678"/>
    <col min="12299" max="12299" width="10.140625" style="678" bestFit="1" customWidth="1"/>
    <col min="12300" max="12546" width="8.85546875" style="678"/>
    <col min="12547" max="12547" width="13" style="678" customWidth="1"/>
    <col min="12548" max="12552" width="8.7109375" style="678" customWidth="1"/>
    <col min="12553" max="12553" width="12.7109375" style="678" customWidth="1"/>
    <col min="12554" max="12554" width="8.85546875" style="678"/>
    <col min="12555" max="12555" width="10.140625" style="678" bestFit="1" customWidth="1"/>
    <col min="12556" max="12802" width="8.85546875" style="678"/>
    <col min="12803" max="12803" width="13" style="678" customWidth="1"/>
    <col min="12804" max="12808" width="8.7109375" style="678" customWidth="1"/>
    <col min="12809" max="12809" width="12.7109375" style="678" customWidth="1"/>
    <col min="12810" max="12810" width="8.85546875" style="678"/>
    <col min="12811" max="12811" width="10.140625" style="678" bestFit="1" customWidth="1"/>
    <col min="12812" max="13058" width="8.85546875" style="678"/>
    <col min="13059" max="13059" width="13" style="678" customWidth="1"/>
    <col min="13060" max="13064" width="8.7109375" style="678" customWidth="1"/>
    <col min="13065" max="13065" width="12.7109375" style="678" customWidth="1"/>
    <col min="13066" max="13066" width="8.85546875" style="678"/>
    <col min="13067" max="13067" width="10.140625" style="678" bestFit="1" customWidth="1"/>
    <col min="13068" max="13314" width="8.85546875" style="678"/>
    <col min="13315" max="13315" width="13" style="678" customWidth="1"/>
    <col min="13316" max="13320" width="8.7109375" style="678" customWidth="1"/>
    <col min="13321" max="13321" width="12.7109375" style="678" customWidth="1"/>
    <col min="13322" max="13322" width="8.85546875" style="678"/>
    <col min="13323" max="13323" width="10.140625" style="678" bestFit="1" customWidth="1"/>
    <col min="13324" max="13570" width="8.85546875" style="678"/>
    <col min="13571" max="13571" width="13" style="678" customWidth="1"/>
    <col min="13572" max="13576" width="8.7109375" style="678" customWidth="1"/>
    <col min="13577" max="13577" width="12.7109375" style="678" customWidth="1"/>
    <col min="13578" max="13578" width="8.85546875" style="678"/>
    <col min="13579" max="13579" width="10.140625" style="678" bestFit="1" customWidth="1"/>
    <col min="13580" max="13826" width="8.85546875" style="678"/>
    <col min="13827" max="13827" width="13" style="678" customWidth="1"/>
    <col min="13828" max="13832" width="8.7109375" style="678" customWidth="1"/>
    <col min="13833" max="13833" width="12.7109375" style="678" customWidth="1"/>
    <col min="13834" max="13834" width="8.85546875" style="678"/>
    <col min="13835" max="13835" width="10.140625" style="678" bestFit="1" customWidth="1"/>
    <col min="13836" max="14082" width="8.85546875" style="678"/>
    <col min="14083" max="14083" width="13" style="678" customWidth="1"/>
    <col min="14084" max="14088" width="8.7109375" style="678" customWidth="1"/>
    <col min="14089" max="14089" width="12.7109375" style="678" customWidth="1"/>
    <col min="14090" max="14090" width="8.85546875" style="678"/>
    <col min="14091" max="14091" width="10.140625" style="678" bestFit="1" customWidth="1"/>
    <col min="14092" max="14338" width="8.85546875" style="678"/>
    <col min="14339" max="14339" width="13" style="678" customWidth="1"/>
    <col min="14340" max="14344" width="8.7109375" style="678" customWidth="1"/>
    <col min="14345" max="14345" width="12.7109375" style="678" customWidth="1"/>
    <col min="14346" max="14346" width="8.85546875" style="678"/>
    <col min="14347" max="14347" width="10.140625" style="678" bestFit="1" customWidth="1"/>
    <col min="14348" max="14594" width="8.85546875" style="678"/>
    <col min="14595" max="14595" width="13" style="678" customWidth="1"/>
    <col min="14596" max="14600" width="8.7109375" style="678" customWidth="1"/>
    <col min="14601" max="14601" width="12.7109375" style="678" customWidth="1"/>
    <col min="14602" max="14602" width="8.85546875" style="678"/>
    <col min="14603" max="14603" width="10.140625" style="678" bestFit="1" customWidth="1"/>
    <col min="14604" max="14850" width="8.85546875" style="678"/>
    <col min="14851" max="14851" width="13" style="678" customWidth="1"/>
    <col min="14852" max="14856" width="8.7109375" style="678" customWidth="1"/>
    <col min="14857" max="14857" width="12.7109375" style="678" customWidth="1"/>
    <col min="14858" max="14858" width="8.85546875" style="678"/>
    <col min="14859" max="14859" width="10.140625" style="678" bestFit="1" customWidth="1"/>
    <col min="14860" max="15106" width="8.85546875" style="678"/>
    <col min="15107" max="15107" width="13" style="678" customWidth="1"/>
    <col min="15108" max="15112" width="8.7109375" style="678" customWidth="1"/>
    <col min="15113" max="15113" width="12.7109375" style="678" customWidth="1"/>
    <col min="15114" max="15114" width="8.85546875" style="678"/>
    <col min="15115" max="15115" width="10.140625" style="678" bestFit="1" customWidth="1"/>
    <col min="15116" max="15362" width="8.85546875" style="678"/>
    <col min="15363" max="15363" width="13" style="678" customWidth="1"/>
    <col min="15364" max="15368" width="8.7109375" style="678" customWidth="1"/>
    <col min="15369" max="15369" width="12.7109375" style="678" customWidth="1"/>
    <col min="15370" max="15370" width="8.85546875" style="678"/>
    <col min="15371" max="15371" width="10.140625" style="678" bestFit="1" customWidth="1"/>
    <col min="15372" max="15618" width="8.85546875" style="678"/>
    <col min="15619" max="15619" width="13" style="678" customWidth="1"/>
    <col min="15620" max="15624" width="8.7109375" style="678" customWidth="1"/>
    <col min="15625" max="15625" width="12.7109375" style="678" customWidth="1"/>
    <col min="15626" max="15626" width="8.85546875" style="678"/>
    <col min="15627" max="15627" width="10.140625" style="678" bestFit="1" customWidth="1"/>
    <col min="15628" max="15874" width="8.85546875" style="678"/>
    <col min="15875" max="15875" width="13" style="678" customWidth="1"/>
    <col min="15876" max="15880" width="8.7109375" style="678" customWidth="1"/>
    <col min="15881" max="15881" width="12.7109375" style="678" customWidth="1"/>
    <col min="15882" max="15882" width="8.85546875" style="678"/>
    <col min="15883" max="15883" width="10.140625" style="678" bestFit="1" customWidth="1"/>
    <col min="15884" max="16130" width="8.85546875" style="678"/>
    <col min="16131" max="16131" width="13" style="678" customWidth="1"/>
    <col min="16132" max="16136" width="8.7109375" style="678" customWidth="1"/>
    <col min="16137" max="16137" width="12.7109375" style="678" customWidth="1"/>
    <col min="16138" max="16138" width="8.85546875" style="678"/>
    <col min="16139" max="16139" width="10.140625" style="678" bestFit="1" customWidth="1"/>
    <col min="16140" max="16384" width="8.85546875" style="678"/>
  </cols>
  <sheetData>
    <row r="1" spans="2:11" ht="13.5" thickBot="1"/>
    <row r="2" spans="2:11">
      <c r="B2" s="494"/>
      <c r="C2" s="772"/>
      <c r="D2" s="495"/>
      <c r="E2" s="495"/>
      <c r="F2" s="495"/>
      <c r="G2" s="495"/>
      <c r="H2" s="495"/>
      <c r="I2" s="495"/>
      <c r="J2" s="470"/>
    </row>
    <row r="3" spans="2:11" ht="18">
      <c r="B3" s="414"/>
      <c r="C3" s="773"/>
      <c r="D3" s="454"/>
      <c r="F3" s="775" t="s">
        <v>1013</v>
      </c>
      <c r="G3" s="454"/>
      <c r="H3" s="454"/>
      <c r="I3" s="454"/>
      <c r="J3" s="411"/>
    </row>
    <row r="4" spans="2:11">
      <c r="B4" s="414"/>
      <c r="C4" s="773"/>
      <c r="D4" s="454"/>
      <c r="E4" s="454"/>
      <c r="F4" s="454"/>
      <c r="G4" s="454"/>
      <c r="H4" s="454"/>
      <c r="I4" s="454"/>
      <c r="J4" s="411"/>
    </row>
    <row r="5" spans="2:11">
      <c r="B5" s="414"/>
      <c r="C5" s="773"/>
      <c r="D5" s="454"/>
      <c r="E5" s="753" t="s">
        <v>864</v>
      </c>
      <c r="F5" s="568" t="str">
        <f>'Unit Mix'!G6</f>
        <v>[enter official PHA/Grantee name]</v>
      </c>
      <c r="G5" s="454"/>
      <c r="H5" s="454"/>
      <c r="I5" s="454"/>
      <c r="J5" s="411"/>
    </row>
    <row r="6" spans="2:11">
      <c r="B6" s="414"/>
      <c r="C6" s="773"/>
      <c r="D6" s="454"/>
      <c r="E6" s="753" t="s">
        <v>861</v>
      </c>
      <c r="F6" s="568" t="str">
        <f>'Unit Mix'!G7</f>
        <v>[enter the HOPE VI or Choice Neighborhoods grant name]</v>
      </c>
      <c r="G6" s="454"/>
      <c r="H6" s="454"/>
      <c r="I6" s="454"/>
      <c r="J6" s="411"/>
    </row>
    <row r="7" spans="2:11">
      <c r="B7" s="414"/>
      <c r="C7" s="773"/>
      <c r="D7" s="454"/>
      <c r="E7" s="753" t="s">
        <v>859</v>
      </c>
      <c r="F7" s="568" t="str">
        <f>'Unit Mix'!G8</f>
        <v>[enter project Name and Phase description]</v>
      </c>
      <c r="G7" s="454"/>
      <c r="H7" s="454"/>
      <c r="I7" s="454"/>
      <c r="J7" s="411"/>
    </row>
    <row r="8" spans="2:11">
      <c r="B8" s="414"/>
      <c r="C8" s="773"/>
      <c r="D8" s="454"/>
      <c r="E8" s="753" t="s">
        <v>860</v>
      </c>
      <c r="F8" s="568" t="str">
        <f>'Unit Mix'!G9</f>
        <v>[enter the new AMP-format development number]</v>
      </c>
      <c r="G8" s="454"/>
      <c r="H8" s="454"/>
      <c r="I8" s="454"/>
      <c r="J8" s="411"/>
    </row>
    <row r="9" spans="2:11">
      <c r="B9" s="414"/>
      <c r="C9" s="617"/>
      <c r="D9" s="685"/>
      <c r="E9" s="685"/>
      <c r="F9" s="685"/>
      <c r="G9" s="685"/>
      <c r="H9" s="685"/>
      <c r="I9" s="685"/>
      <c r="J9" s="411"/>
    </row>
    <row r="10" spans="2:11">
      <c r="B10" s="414"/>
      <c r="C10" s="454"/>
      <c r="D10" s="422" t="s">
        <v>1014</v>
      </c>
      <c r="E10" s="422" t="s">
        <v>1015</v>
      </c>
      <c r="F10" s="765" t="s">
        <v>1016</v>
      </c>
      <c r="G10" s="765" t="s">
        <v>1017</v>
      </c>
      <c r="H10" s="765" t="s">
        <v>1018</v>
      </c>
      <c r="I10" s="686" t="s">
        <v>1019</v>
      </c>
      <c r="J10" s="774"/>
    </row>
    <row r="11" spans="2:11" ht="13.5" thickBot="1">
      <c r="B11" s="414"/>
      <c r="C11" s="764" t="s">
        <v>54</v>
      </c>
      <c r="D11" s="710" t="s">
        <v>1020</v>
      </c>
      <c r="E11" s="710" t="s">
        <v>1021</v>
      </c>
      <c r="F11" s="765" t="s">
        <v>1022</v>
      </c>
      <c r="G11" s="689" t="s">
        <v>1022</v>
      </c>
      <c r="H11" s="689" t="s">
        <v>1023</v>
      </c>
      <c r="I11" s="690" t="s">
        <v>1022</v>
      </c>
      <c r="J11" s="774"/>
    </row>
    <row r="12" spans="2:11" ht="14.25" thickTop="1" thickBot="1">
      <c r="B12" s="414"/>
      <c r="C12" s="767" t="s">
        <v>1024</v>
      </c>
      <c r="D12" s="768">
        <v>1</v>
      </c>
      <c r="E12" s="768">
        <v>2</v>
      </c>
      <c r="F12" s="769">
        <v>900</v>
      </c>
      <c r="G12" s="699"/>
      <c r="H12" s="699"/>
      <c r="I12" s="691">
        <f t="shared" ref="I12:I21" si="0">+E12*F12*12</f>
        <v>21600</v>
      </c>
      <c r="J12" s="774"/>
      <c r="K12" s="679"/>
    </row>
    <row r="13" spans="2:11" ht="14.25" thickTop="1" thickBot="1">
      <c r="B13" s="414"/>
      <c r="C13" s="767" t="s">
        <v>1024</v>
      </c>
      <c r="D13" s="768">
        <v>1</v>
      </c>
      <c r="E13" s="768">
        <v>6</v>
      </c>
      <c r="F13" s="769">
        <v>1018</v>
      </c>
      <c r="G13" s="699"/>
      <c r="H13" s="699"/>
      <c r="I13" s="691">
        <f t="shared" si="0"/>
        <v>73296</v>
      </c>
      <c r="J13" s="774"/>
    </row>
    <row r="14" spans="2:11" ht="14.25" thickTop="1" thickBot="1">
      <c r="B14" s="414"/>
      <c r="C14" s="767" t="s">
        <v>1024</v>
      </c>
      <c r="D14" s="768">
        <v>1</v>
      </c>
      <c r="E14" s="768">
        <v>48</v>
      </c>
      <c r="F14" s="769">
        <v>1059</v>
      </c>
      <c r="G14" s="699"/>
      <c r="H14" s="699"/>
      <c r="I14" s="691">
        <f t="shared" si="0"/>
        <v>609984</v>
      </c>
      <c r="J14" s="774"/>
    </row>
    <row r="15" spans="2:11" ht="14.25" thickTop="1" thickBot="1">
      <c r="B15" s="414"/>
      <c r="C15" s="767" t="s">
        <v>1024</v>
      </c>
      <c r="D15" s="768">
        <v>2</v>
      </c>
      <c r="E15" s="768">
        <v>46</v>
      </c>
      <c r="F15" s="769">
        <v>1450</v>
      </c>
      <c r="G15" s="699"/>
      <c r="H15" s="699"/>
      <c r="I15" s="691">
        <f t="shared" si="0"/>
        <v>800400</v>
      </c>
      <c r="J15" s="774"/>
    </row>
    <row r="16" spans="2:11" ht="14.25" thickTop="1" thickBot="1">
      <c r="B16" s="414"/>
      <c r="C16" s="767" t="s">
        <v>1024</v>
      </c>
      <c r="D16" s="768">
        <v>2</v>
      </c>
      <c r="E16" s="768">
        <v>14</v>
      </c>
      <c r="F16" s="769">
        <v>1475</v>
      </c>
      <c r="G16" s="699"/>
      <c r="H16" s="699"/>
      <c r="I16" s="691">
        <f t="shared" si="0"/>
        <v>247800</v>
      </c>
      <c r="J16" s="774"/>
    </row>
    <row r="17" spans="2:11" ht="14.25" thickTop="1" thickBot="1">
      <c r="B17" s="414"/>
      <c r="C17" s="767" t="s">
        <v>1024</v>
      </c>
      <c r="D17" s="768">
        <v>2</v>
      </c>
      <c r="E17" s="768">
        <v>6</v>
      </c>
      <c r="F17" s="769">
        <v>1662</v>
      </c>
      <c r="G17" s="699"/>
      <c r="H17" s="699"/>
      <c r="I17" s="691">
        <f t="shared" si="0"/>
        <v>119664</v>
      </c>
      <c r="J17" s="774"/>
    </row>
    <row r="18" spans="2:11" ht="14.25" thickTop="1" thickBot="1">
      <c r="B18" s="414"/>
      <c r="C18" s="767" t="s">
        <v>1024</v>
      </c>
      <c r="D18" s="768">
        <v>2</v>
      </c>
      <c r="E18" s="768">
        <v>8</v>
      </c>
      <c r="F18" s="769">
        <v>1977</v>
      </c>
      <c r="G18" s="699"/>
      <c r="H18" s="699"/>
      <c r="I18" s="691">
        <f t="shared" si="0"/>
        <v>189792</v>
      </c>
      <c r="J18" s="774"/>
    </row>
    <row r="19" spans="2:11" ht="14.25" thickTop="1" thickBot="1">
      <c r="B19" s="414"/>
      <c r="C19" s="767" t="s">
        <v>1024</v>
      </c>
      <c r="D19" s="768">
        <v>3</v>
      </c>
      <c r="E19" s="768">
        <v>3</v>
      </c>
      <c r="F19" s="769">
        <v>1956</v>
      </c>
      <c r="G19" s="699"/>
      <c r="H19" s="699"/>
      <c r="I19" s="691">
        <f t="shared" si="0"/>
        <v>70416</v>
      </c>
      <c r="J19" s="774"/>
    </row>
    <row r="20" spans="2:11" ht="14.25" thickTop="1" thickBot="1">
      <c r="B20" s="414"/>
      <c r="C20" s="767" t="s">
        <v>1024</v>
      </c>
      <c r="D20" s="768">
        <v>3</v>
      </c>
      <c r="E20" s="768">
        <v>3</v>
      </c>
      <c r="F20" s="769">
        <v>1947</v>
      </c>
      <c r="G20" s="699"/>
      <c r="H20" s="699"/>
      <c r="I20" s="691">
        <f t="shared" si="0"/>
        <v>70092</v>
      </c>
      <c r="J20" s="774"/>
    </row>
    <row r="21" spans="2:11" ht="14.25" thickTop="1" thickBot="1">
      <c r="B21" s="414"/>
      <c r="C21" s="767" t="s">
        <v>1024</v>
      </c>
      <c r="D21" s="768">
        <v>3</v>
      </c>
      <c r="E21" s="768">
        <v>4</v>
      </c>
      <c r="F21" s="769">
        <v>1836</v>
      </c>
      <c r="G21" s="692"/>
      <c r="H21" s="692"/>
      <c r="I21" s="691">
        <f t="shared" si="0"/>
        <v>88128</v>
      </c>
      <c r="J21" s="774"/>
    </row>
    <row r="22" spans="2:11" ht="14.25" thickTop="1" thickBot="1">
      <c r="B22" s="414"/>
      <c r="C22" s="702" t="s">
        <v>1025</v>
      </c>
      <c r="D22" s="688"/>
      <c r="E22" s="703">
        <f>SUM(E12:E21)</f>
        <v>140</v>
      </c>
      <c r="F22" s="766"/>
      <c r="G22" s="697"/>
      <c r="H22" s="697"/>
      <c r="I22" s="698">
        <f>SUM(I12:I21)</f>
        <v>2291172</v>
      </c>
      <c r="J22" s="774"/>
    </row>
    <row r="23" spans="2:11" ht="14.25" thickTop="1" thickBot="1">
      <c r="B23" s="414"/>
      <c r="C23" s="768" t="s">
        <v>1026</v>
      </c>
      <c r="D23" s="768">
        <v>2</v>
      </c>
      <c r="E23" s="768">
        <v>24</v>
      </c>
      <c r="F23" s="768">
        <v>275</v>
      </c>
      <c r="G23" s="699"/>
      <c r="H23" s="699"/>
      <c r="I23" s="691">
        <f>+E23*F23*12</f>
        <v>79200</v>
      </c>
      <c r="J23" s="774"/>
    </row>
    <row r="24" spans="2:11" ht="14.25" thickTop="1" thickBot="1">
      <c r="B24" s="414"/>
      <c r="C24" s="768" t="s">
        <v>1026</v>
      </c>
      <c r="D24" s="768"/>
      <c r="E24" s="768"/>
      <c r="F24" s="768"/>
      <c r="G24" s="699"/>
      <c r="H24" s="699"/>
      <c r="I24" s="691">
        <f>+E24*F24*12</f>
        <v>0</v>
      </c>
      <c r="J24" s="774"/>
    </row>
    <row r="25" spans="2:11" ht="14.25" thickTop="1" thickBot="1">
      <c r="B25" s="414"/>
      <c r="C25" s="768" t="s">
        <v>1026</v>
      </c>
      <c r="D25" s="768"/>
      <c r="E25" s="768"/>
      <c r="F25" s="768"/>
      <c r="G25" s="699"/>
      <c r="H25" s="699"/>
      <c r="I25" s="691">
        <f>+E25*F25*12</f>
        <v>0</v>
      </c>
      <c r="J25" s="774"/>
    </row>
    <row r="26" spans="2:11" ht="14.25" thickTop="1" thickBot="1">
      <c r="B26" s="414"/>
      <c r="C26" s="768" t="s">
        <v>1026</v>
      </c>
      <c r="D26" s="768"/>
      <c r="E26" s="768"/>
      <c r="F26" s="768"/>
      <c r="G26" s="699"/>
      <c r="H26" s="699"/>
      <c r="I26" s="691">
        <f>+E26*F26*12</f>
        <v>0</v>
      </c>
      <c r="J26" s="774"/>
    </row>
    <row r="27" spans="2:11" ht="14.25" thickTop="1" thickBot="1">
      <c r="B27" s="414"/>
      <c r="C27" s="768" t="s">
        <v>1026</v>
      </c>
      <c r="D27" s="768"/>
      <c r="E27" s="768"/>
      <c r="F27" s="768"/>
      <c r="G27" s="699"/>
      <c r="H27" s="699"/>
      <c r="I27" s="691">
        <f>+E27*F27*12</f>
        <v>0</v>
      </c>
      <c r="J27" s="774"/>
    </row>
    <row r="28" spans="2:11" ht="14.25" thickTop="1" thickBot="1">
      <c r="B28" s="414"/>
      <c r="C28" s="700" t="s">
        <v>1027</v>
      </c>
      <c r="D28" s="694"/>
      <c r="E28" s="695">
        <f>SUM(E23:E27)</f>
        <v>24</v>
      </c>
      <c r="F28" s="696"/>
      <c r="G28" s="697"/>
      <c r="H28" s="697"/>
      <c r="I28" s="698">
        <f>SUM(I23:I27)</f>
        <v>79200</v>
      </c>
      <c r="J28" s="774"/>
    </row>
    <row r="29" spans="2:11" ht="14.25" thickTop="1" thickBot="1">
      <c r="B29" s="414"/>
      <c r="C29" s="768" t="s">
        <v>1028</v>
      </c>
      <c r="D29" s="768">
        <v>1</v>
      </c>
      <c r="E29" s="768">
        <v>4</v>
      </c>
      <c r="F29" s="768">
        <v>507</v>
      </c>
      <c r="G29" s="699"/>
      <c r="H29" s="699"/>
      <c r="I29" s="691">
        <f>+E29*F29*12</f>
        <v>24336</v>
      </c>
      <c r="J29" s="774"/>
    </row>
    <row r="30" spans="2:11" ht="14.25" thickTop="1" thickBot="1">
      <c r="B30" s="414"/>
      <c r="C30" s="768" t="s">
        <v>1028</v>
      </c>
      <c r="D30" s="768">
        <v>2</v>
      </c>
      <c r="E30" s="768">
        <v>8</v>
      </c>
      <c r="F30" s="768">
        <v>605</v>
      </c>
      <c r="G30" s="692"/>
      <c r="H30" s="692"/>
      <c r="I30" s="701">
        <f>+E30*F30*12</f>
        <v>58080</v>
      </c>
      <c r="J30" s="774"/>
      <c r="K30" s="679"/>
    </row>
    <row r="31" spans="2:11" ht="14.25" thickTop="1" thickBot="1">
      <c r="B31" s="414"/>
      <c r="C31" s="702" t="s">
        <v>1029</v>
      </c>
      <c r="D31" s="688"/>
      <c r="E31" s="703">
        <f>SUM(E29:E30)</f>
        <v>12</v>
      </c>
      <c r="F31" s="703"/>
      <c r="G31" s="704"/>
      <c r="H31" s="704"/>
      <c r="I31" s="705">
        <f>SUM(I29:I30)</f>
        <v>82416</v>
      </c>
      <c r="J31" s="774"/>
      <c r="K31" s="679"/>
    </row>
    <row r="32" spans="2:11" ht="14.25" thickTop="1" thickBot="1">
      <c r="B32" s="414"/>
      <c r="C32" s="693" t="s">
        <v>1030</v>
      </c>
      <c r="D32" s="706"/>
      <c r="E32" s="770">
        <v>24</v>
      </c>
      <c r="F32" s="707"/>
      <c r="G32" s="768">
        <v>25</v>
      </c>
      <c r="H32" s="768">
        <v>226</v>
      </c>
      <c r="I32" s="708">
        <f>+E32*(+G32+H32)*12</f>
        <v>72288</v>
      </c>
      <c r="J32" s="774"/>
    </row>
    <row r="33" spans="2:10" ht="14.25" thickTop="1" thickBot="1">
      <c r="B33" s="414"/>
      <c r="C33" s="709"/>
      <c r="D33" s="710"/>
      <c r="E33" s="711">
        <f>+E22+E28+E31+E32</f>
        <v>200</v>
      </c>
      <c r="F33" s="712"/>
      <c r="G33" s="713"/>
      <c r="H33" s="713"/>
      <c r="I33" s="714">
        <f>+I22+I28+I31+I32</f>
        <v>2525076</v>
      </c>
      <c r="J33" s="774"/>
    </row>
    <row r="34" spans="2:10" ht="14.25" thickTop="1" thickBot="1">
      <c r="B34" s="414"/>
      <c r="C34" s="715"/>
      <c r="D34" s="710"/>
      <c r="E34" s="710"/>
      <c r="F34" s="710"/>
      <c r="G34" s="713"/>
      <c r="H34" s="713"/>
      <c r="I34" s="713"/>
      <c r="J34" s="774"/>
    </row>
    <row r="35" spans="2:10" ht="39" customHeight="1" thickTop="1" thickBot="1">
      <c r="B35" s="414"/>
      <c r="C35" s="1322" t="s">
        <v>1036</v>
      </c>
      <c r="D35" s="1323"/>
      <c r="E35" s="1323"/>
      <c r="F35" s="1323"/>
      <c r="G35" s="1323"/>
      <c r="H35" s="1323"/>
      <c r="I35" s="1324"/>
      <c r="J35" s="774"/>
    </row>
    <row r="36" spans="2:10" ht="14.25" thickTop="1" thickBot="1">
      <c r="B36" s="414"/>
      <c r="C36" s="764"/>
      <c r="D36" s="715"/>
      <c r="E36" s="764"/>
      <c r="F36" s="764"/>
      <c r="G36" s="764"/>
      <c r="H36" s="764"/>
      <c r="I36" s="764"/>
      <c r="J36" s="774"/>
    </row>
    <row r="37" spans="2:10" ht="39" customHeight="1" thickTop="1" thickBot="1">
      <c r="B37" s="414"/>
      <c r="C37" s="1325" t="s">
        <v>1031</v>
      </c>
      <c r="D37" s="1326"/>
      <c r="E37" s="1326"/>
      <c r="F37" s="1326"/>
      <c r="G37" s="1326"/>
      <c r="H37" s="1326"/>
      <c r="I37" s="1327"/>
      <c r="J37" s="774"/>
    </row>
    <row r="38" spans="2:10" ht="15.6" customHeight="1" thickTop="1">
      <c r="B38" s="414"/>
      <c r="C38" s="771"/>
      <c r="D38" s="771"/>
      <c r="E38" s="771"/>
      <c r="F38" s="771"/>
      <c r="G38" s="771"/>
      <c r="H38" s="771"/>
      <c r="I38" s="771"/>
      <c r="J38" s="774"/>
    </row>
    <row r="39" spans="2:10">
      <c r="B39" s="414"/>
      <c r="C39" s="709" t="s">
        <v>1032</v>
      </c>
      <c r="D39" s="491"/>
      <c r="E39" s="454"/>
      <c r="F39" s="454"/>
      <c r="G39" s="454"/>
      <c r="H39" s="454"/>
      <c r="I39" s="454"/>
      <c r="J39" s="411"/>
    </row>
    <row r="40" spans="2:10" ht="13.5" thickBot="1">
      <c r="B40" s="410"/>
      <c r="C40" s="409"/>
      <c r="D40" s="409"/>
      <c r="E40" s="409"/>
      <c r="F40" s="409"/>
      <c r="G40" s="409"/>
      <c r="H40" s="409"/>
      <c r="I40" s="409"/>
      <c r="J40" s="408"/>
    </row>
    <row r="41" spans="2:10">
      <c r="F41" s="678" t="s">
        <v>1037</v>
      </c>
      <c r="J41" s="752" t="s">
        <v>1051</v>
      </c>
    </row>
  </sheetData>
  <sheetProtection password="CE28" sheet="1" objects="1" scenarios="1" selectLockedCells="1"/>
  <mergeCells count="2">
    <mergeCell ref="C35:I35"/>
    <mergeCell ref="C37:I37"/>
  </mergeCells>
  <printOptions horizontalCentered="1"/>
  <pageMargins left="0.75" right="0.75" top="1" bottom="1" header="0.5" footer="0.5"/>
  <pageSetup orientation="portrait" r:id="rId1"/>
  <headerFooter alignWithMargins="0">
    <oddHeader>&amp;CMixed-Finance Operating Pro forma Rents
Project: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AH51"/>
  <sheetViews>
    <sheetView showGridLines="0" zoomScale="75" zoomScaleNormal="75" workbookViewId="0">
      <pane xSplit="3" ySplit="11" topLeftCell="D18" activePane="bottomRight" state="frozen"/>
      <selection pane="topRight" activeCell="D1" sqref="D1"/>
      <selection pane="bottomLeft" activeCell="A12" sqref="A12"/>
      <selection pane="bottomRight" activeCell="D21" sqref="D21"/>
    </sheetView>
  </sheetViews>
  <sheetFormatPr defaultColWidth="9.140625" defaultRowHeight="20.100000000000001" customHeight="1"/>
  <cols>
    <col min="1" max="1" width="3.42578125" style="687" customWidth="1"/>
    <col min="2" max="2" width="2.85546875" style="687" customWidth="1"/>
    <col min="3" max="3" width="43.28515625" style="687" customWidth="1"/>
    <col min="4" max="18" width="12.7109375" style="687" customWidth="1"/>
    <col min="19" max="20" width="3.7109375" style="687" customWidth="1"/>
    <col min="21" max="27" width="9.7109375" style="687" customWidth="1"/>
    <col min="28" max="257" width="9.140625" style="687"/>
    <col min="258" max="258" width="2.85546875" style="687" customWidth="1"/>
    <col min="259" max="259" width="43.28515625" style="687" customWidth="1"/>
    <col min="260" max="274" width="12.7109375" style="687" customWidth="1"/>
    <col min="275" max="283" width="9.7109375" style="687" customWidth="1"/>
    <col min="284" max="513" width="9.140625" style="687"/>
    <col min="514" max="514" width="2.85546875" style="687" customWidth="1"/>
    <col min="515" max="515" width="43.28515625" style="687" customWidth="1"/>
    <col min="516" max="530" width="12.7109375" style="687" customWidth="1"/>
    <col min="531" max="539" width="9.7109375" style="687" customWidth="1"/>
    <col min="540" max="769" width="9.140625" style="687"/>
    <col min="770" max="770" width="2.85546875" style="687" customWidth="1"/>
    <col min="771" max="771" width="43.28515625" style="687" customWidth="1"/>
    <col min="772" max="786" width="12.7109375" style="687" customWidth="1"/>
    <col min="787" max="795" width="9.7109375" style="687" customWidth="1"/>
    <col min="796" max="1025" width="9.140625" style="687"/>
    <col min="1026" max="1026" width="2.85546875" style="687" customWidth="1"/>
    <col min="1027" max="1027" width="43.28515625" style="687" customWidth="1"/>
    <col min="1028" max="1042" width="12.7109375" style="687" customWidth="1"/>
    <col min="1043" max="1051" width="9.7109375" style="687" customWidth="1"/>
    <col min="1052" max="1281" width="9.140625" style="687"/>
    <col min="1282" max="1282" width="2.85546875" style="687" customWidth="1"/>
    <col min="1283" max="1283" width="43.28515625" style="687" customWidth="1"/>
    <col min="1284" max="1298" width="12.7109375" style="687" customWidth="1"/>
    <col min="1299" max="1307" width="9.7109375" style="687" customWidth="1"/>
    <col min="1308" max="1537" width="9.140625" style="687"/>
    <col min="1538" max="1538" width="2.85546875" style="687" customWidth="1"/>
    <col min="1539" max="1539" width="43.28515625" style="687" customWidth="1"/>
    <col min="1540" max="1554" width="12.7109375" style="687" customWidth="1"/>
    <col min="1555" max="1563" width="9.7109375" style="687" customWidth="1"/>
    <col min="1564" max="1793" width="9.140625" style="687"/>
    <col min="1794" max="1794" width="2.85546875" style="687" customWidth="1"/>
    <col min="1795" max="1795" width="43.28515625" style="687" customWidth="1"/>
    <col min="1796" max="1810" width="12.7109375" style="687" customWidth="1"/>
    <col min="1811" max="1819" width="9.7109375" style="687" customWidth="1"/>
    <col min="1820" max="2049" width="9.140625" style="687"/>
    <col min="2050" max="2050" width="2.85546875" style="687" customWidth="1"/>
    <col min="2051" max="2051" width="43.28515625" style="687" customWidth="1"/>
    <col min="2052" max="2066" width="12.7109375" style="687" customWidth="1"/>
    <col min="2067" max="2075" width="9.7109375" style="687" customWidth="1"/>
    <col min="2076" max="2305" width="9.140625" style="687"/>
    <col min="2306" max="2306" width="2.85546875" style="687" customWidth="1"/>
    <col min="2307" max="2307" width="43.28515625" style="687" customWidth="1"/>
    <col min="2308" max="2322" width="12.7109375" style="687" customWidth="1"/>
    <col min="2323" max="2331" width="9.7109375" style="687" customWidth="1"/>
    <col min="2332" max="2561" width="9.140625" style="687"/>
    <col min="2562" max="2562" width="2.85546875" style="687" customWidth="1"/>
    <col min="2563" max="2563" width="43.28515625" style="687" customWidth="1"/>
    <col min="2564" max="2578" width="12.7109375" style="687" customWidth="1"/>
    <col min="2579" max="2587" width="9.7109375" style="687" customWidth="1"/>
    <col min="2588" max="2817" width="9.140625" style="687"/>
    <col min="2818" max="2818" width="2.85546875" style="687" customWidth="1"/>
    <col min="2819" max="2819" width="43.28515625" style="687" customWidth="1"/>
    <col min="2820" max="2834" width="12.7109375" style="687" customWidth="1"/>
    <col min="2835" max="2843" width="9.7109375" style="687" customWidth="1"/>
    <col min="2844" max="3073" width="9.140625" style="687"/>
    <col min="3074" max="3074" width="2.85546875" style="687" customWidth="1"/>
    <col min="3075" max="3075" width="43.28515625" style="687" customWidth="1"/>
    <col min="3076" max="3090" width="12.7109375" style="687" customWidth="1"/>
    <col min="3091" max="3099" width="9.7109375" style="687" customWidth="1"/>
    <col min="3100" max="3329" width="9.140625" style="687"/>
    <col min="3330" max="3330" width="2.85546875" style="687" customWidth="1"/>
    <col min="3331" max="3331" width="43.28515625" style="687" customWidth="1"/>
    <col min="3332" max="3346" width="12.7109375" style="687" customWidth="1"/>
    <col min="3347" max="3355" width="9.7109375" style="687" customWidth="1"/>
    <col min="3356" max="3585" width="9.140625" style="687"/>
    <col min="3586" max="3586" width="2.85546875" style="687" customWidth="1"/>
    <col min="3587" max="3587" width="43.28515625" style="687" customWidth="1"/>
    <col min="3588" max="3602" width="12.7109375" style="687" customWidth="1"/>
    <col min="3603" max="3611" width="9.7109375" style="687" customWidth="1"/>
    <col min="3612" max="3841" width="9.140625" style="687"/>
    <col min="3842" max="3842" width="2.85546875" style="687" customWidth="1"/>
    <col min="3843" max="3843" width="43.28515625" style="687" customWidth="1"/>
    <col min="3844" max="3858" width="12.7109375" style="687" customWidth="1"/>
    <col min="3859" max="3867" width="9.7109375" style="687" customWidth="1"/>
    <col min="3868" max="4097" width="9.140625" style="687"/>
    <col min="4098" max="4098" width="2.85546875" style="687" customWidth="1"/>
    <col min="4099" max="4099" width="43.28515625" style="687" customWidth="1"/>
    <col min="4100" max="4114" width="12.7109375" style="687" customWidth="1"/>
    <col min="4115" max="4123" width="9.7109375" style="687" customWidth="1"/>
    <col min="4124" max="4353" width="9.140625" style="687"/>
    <col min="4354" max="4354" width="2.85546875" style="687" customWidth="1"/>
    <col min="4355" max="4355" width="43.28515625" style="687" customWidth="1"/>
    <col min="4356" max="4370" width="12.7109375" style="687" customWidth="1"/>
    <col min="4371" max="4379" width="9.7109375" style="687" customWidth="1"/>
    <col min="4380" max="4609" width="9.140625" style="687"/>
    <col min="4610" max="4610" width="2.85546875" style="687" customWidth="1"/>
    <col min="4611" max="4611" width="43.28515625" style="687" customWidth="1"/>
    <col min="4612" max="4626" width="12.7109375" style="687" customWidth="1"/>
    <col min="4627" max="4635" width="9.7109375" style="687" customWidth="1"/>
    <col min="4636" max="4865" width="9.140625" style="687"/>
    <col min="4866" max="4866" width="2.85546875" style="687" customWidth="1"/>
    <col min="4867" max="4867" width="43.28515625" style="687" customWidth="1"/>
    <col min="4868" max="4882" width="12.7109375" style="687" customWidth="1"/>
    <col min="4883" max="4891" width="9.7109375" style="687" customWidth="1"/>
    <col min="4892" max="5121" width="9.140625" style="687"/>
    <col min="5122" max="5122" width="2.85546875" style="687" customWidth="1"/>
    <col min="5123" max="5123" width="43.28515625" style="687" customWidth="1"/>
    <col min="5124" max="5138" width="12.7109375" style="687" customWidth="1"/>
    <col min="5139" max="5147" width="9.7109375" style="687" customWidth="1"/>
    <col min="5148" max="5377" width="9.140625" style="687"/>
    <col min="5378" max="5378" width="2.85546875" style="687" customWidth="1"/>
    <col min="5379" max="5379" width="43.28515625" style="687" customWidth="1"/>
    <col min="5380" max="5394" width="12.7109375" style="687" customWidth="1"/>
    <col min="5395" max="5403" width="9.7109375" style="687" customWidth="1"/>
    <col min="5404" max="5633" width="9.140625" style="687"/>
    <col min="5634" max="5634" width="2.85546875" style="687" customWidth="1"/>
    <col min="5635" max="5635" width="43.28515625" style="687" customWidth="1"/>
    <col min="5636" max="5650" width="12.7109375" style="687" customWidth="1"/>
    <col min="5651" max="5659" width="9.7109375" style="687" customWidth="1"/>
    <col min="5660" max="5889" width="9.140625" style="687"/>
    <col min="5890" max="5890" width="2.85546875" style="687" customWidth="1"/>
    <col min="5891" max="5891" width="43.28515625" style="687" customWidth="1"/>
    <col min="5892" max="5906" width="12.7109375" style="687" customWidth="1"/>
    <col min="5907" max="5915" width="9.7109375" style="687" customWidth="1"/>
    <col min="5916" max="6145" width="9.140625" style="687"/>
    <col min="6146" max="6146" width="2.85546875" style="687" customWidth="1"/>
    <col min="6147" max="6147" width="43.28515625" style="687" customWidth="1"/>
    <col min="6148" max="6162" width="12.7109375" style="687" customWidth="1"/>
    <col min="6163" max="6171" width="9.7109375" style="687" customWidth="1"/>
    <col min="6172" max="6401" width="9.140625" style="687"/>
    <col min="6402" max="6402" width="2.85546875" style="687" customWidth="1"/>
    <col min="6403" max="6403" width="43.28515625" style="687" customWidth="1"/>
    <col min="6404" max="6418" width="12.7109375" style="687" customWidth="1"/>
    <col min="6419" max="6427" width="9.7109375" style="687" customWidth="1"/>
    <col min="6428" max="6657" width="9.140625" style="687"/>
    <col min="6658" max="6658" width="2.85546875" style="687" customWidth="1"/>
    <col min="6659" max="6659" width="43.28515625" style="687" customWidth="1"/>
    <col min="6660" max="6674" width="12.7109375" style="687" customWidth="1"/>
    <col min="6675" max="6683" width="9.7109375" style="687" customWidth="1"/>
    <col min="6684" max="6913" width="9.140625" style="687"/>
    <col min="6914" max="6914" width="2.85546875" style="687" customWidth="1"/>
    <col min="6915" max="6915" width="43.28515625" style="687" customWidth="1"/>
    <col min="6916" max="6930" width="12.7109375" style="687" customWidth="1"/>
    <col min="6931" max="6939" width="9.7109375" style="687" customWidth="1"/>
    <col min="6940" max="7169" width="9.140625" style="687"/>
    <col min="7170" max="7170" width="2.85546875" style="687" customWidth="1"/>
    <col min="7171" max="7171" width="43.28515625" style="687" customWidth="1"/>
    <col min="7172" max="7186" width="12.7109375" style="687" customWidth="1"/>
    <col min="7187" max="7195" width="9.7109375" style="687" customWidth="1"/>
    <col min="7196" max="7425" width="9.140625" style="687"/>
    <col min="7426" max="7426" width="2.85546875" style="687" customWidth="1"/>
    <col min="7427" max="7427" width="43.28515625" style="687" customWidth="1"/>
    <col min="7428" max="7442" width="12.7109375" style="687" customWidth="1"/>
    <col min="7443" max="7451" width="9.7109375" style="687" customWidth="1"/>
    <col min="7452" max="7681" width="9.140625" style="687"/>
    <col min="7682" max="7682" width="2.85546875" style="687" customWidth="1"/>
    <col min="7683" max="7683" width="43.28515625" style="687" customWidth="1"/>
    <col min="7684" max="7698" width="12.7109375" style="687" customWidth="1"/>
    <col min="7699" max="7707" width="9.7109375" style="687" customWidth="1"/>
    <col min="7708" max="7937" width="9.140625" style="687"/>
    <col min="7938" max="7938" width="2.85546875" style="687" customWidth="1"/>
    <col min="7939" max="7939" width="43.28515625" style="687" customWidth="1"/>
    <col min="7940" max="7954" width="12.7109375" style="687" customWidth="1"/>
    <col min="7955" max="7963" width="9.7109375" style="687" customWidth="1"/>
    <col min="7964" max="8193" width="9.140625" style="687"/>
    <col min="8194" max="8194" width="2.85546875" style="687" customWidth="1"/>
    <col min="8195" max="8195" width="43.28515625" style="687" customWidth="1"/>
    <col min="8196" max="8210" width="12.7109375" style="687" customWidth="1"/>
    <col min="8211" max="8219" width="9.7109375" style="687" customWidth="1"/>
    <col min="8220" max="8449" width="9.140625" style="687"/>
    <col min="8450" max="8450" width="2.85546875" style="687" customWidth="1"/>
    <col min="8451" max="8451" width="43.28515625" style="687" customWidth="1"/>
    <col min="8452" max="8466" width="12.7109375" style="687" customWidth="1"/>
    <col min="8467" max="8475" width="9.7109375" style="687" customWidth="1"/>
    <col min="8476" max="8705" width="9.140625" style="687"/>
    <col min="8706" max="8706" width="2.85546875" style="687" customWidth="1"/>
    <col min="8707" max="8707" width="43.28515625" style="687" customWidth="1"/>
    <col min="8708" max="8722" width="12.7109375" style="687" customWidth="1"/>
    <col min="8723" max="8731" width="9.7109375" style="687" customWidth="1"/>
    <col min="8732" max="8961" width="9.140625" style="687"/>
    <col min="8962" max="8962" width="2.85546875" style="687" customWidth="1"/>
    <col min="8963" max="8963" width="43.28515625" style="687" customWidth="1"/>
    <col min="8964" max="8978" width="12.7109375" style="687" customWidth="1"/>
    <col min="8979" max="8987" width="9.7109375" style="687" customWidth="1"/>
    <col min="8988" max="9217" width="9.140625" style="687"/>
    <col min="9218" max="9218" width="2.85546875" style="687" customWidth="1"/>
    <col min="9219" max="9219" width="43.28515625" style="687" customWidth="1"/>
    <col min="9220" max="9234" width="12.7109375" style="687" customWidth="1"/>
    <col min="9235" max="9243" width="9.7109375" style="687" customWidth="1"/>
    <col min="9244" max="9473" width="9.140625" style="687"/>
    <col min="9474" max="9474" width="2.85546875" style="687" customWidth="1"/>
    <col min="9475" max="9475" width="43.28515625" style="687" customWidth="1"/>
    <col min="9476" max="9490" width="12.7109375" style="687" customWidth="1"/>
    <col min="9491" max="9499" width="9.7109375" style="687" customWidth="1"/>
    <col min="9500" max="9729" width="9.140625" style="687"/>
    <col min="9730" max="9730" width="2.85546875" style="687" customWidth="1"/>
    <col min="9731" max="9731" width="43.28515625" style="687" customWidth="1"/>
    <col min="9732" max="9746" width="12.7109375" style="687" customWidth="1"/>
    <col min="9747" max="9755" width="9.7109375" style="687" customWidth="1"/>
    <col min="9756" max="9985" width="9.140625" style="687"/>
    <col min="9986" max="9986" width="2.85546875" style="687" customWidth="1"/>
    <col min="9987" max="9987" width="43.28515625" style="687" customWidth="1"/>
    <col min="9988" max="10002" width="12.7109375" style="687" customWidth="1"/>
    <col min="10003" max="10011" width="9.7109375" style="687" customWidth="1"/>
    <col min="10012" max="10241" width="9.140625" style="687"/>
    <col min="10242" max="10242" width="2.85546875" style="687" customWidth="1"/>
    <col min="10243" max="10243" width="43.28515625" style="687" customWidth="1"/>
    <col min="10244" max="10258" width="12.7109375" style="687" customWidth="1"/>
    <col min="10259" max="10267" width="9.7109375" style="687" customWidth="1"/>
    <col min="10268" max="10497" width="9.140625" style="687"/>
    <col min="10498" max="10498" width="2.85546875" style="687" customWidth="1"/>
    <col min="10499" max="10499" width="43.28515625" style="687" customWidth="1"/>
    <col min="10500" max="10514" width="12.7109375" style="687" customWidth="1"/>
    <col min="10515" max="10523" width="9.7109375" style="687" customWidth="1"/>
    <col min="10524" max="10753" width="9.140625" style="687"/>
    <col min="10754" max="10754" width="2.85546875" style="687" customWidth="1"/>
    <col min="10755" max="10755" width="43.28515625" style="687" customWidth="1"/>
    <col min="10756" max="10770" width="12.7109375" style="687" customWidth="1"/>
    <col min="10771" max="10779" width="9.7109375" style="687" customWidth="1"/>
    <col min="10780" max="11009" width="9.140625" style="687"/>
    <col min="11010" max="11010" width="2.85546875" style="687" customWidth="1"/>
    <col min="11011" max="11011" width="43.28515625" style="687" customWidth="1"/>
    <col min="11012" max="11026" width="12.7109375" style="687" customWidth="1"/>
    <col min="11027" max="11035" width="9.7109375" style="687" customWidth="1"/>
    <col min="11036" max="11265" width="9.140625" style="687"/>
    <col min="11266" max="11266" width="2.85546875" style="687" customWidth="1"/>
    <col min="11267" max="11267" width="43.28515625" style="687" customWidth="1"/>
    <col min="11268" max="11282" width="12.7109375" style="687" customWidth="1"/>
    <col min="11283" max="11291" width="9.7109375" style="687" customWidth="1"/>
    <col min="11292" max="11521" width="9.140625" style="687"/>
    <col min="11522" max="11522" width="2.85546875" style="687" customWidth="1"/>
    <col min="11523" max="11523" width="43.28515625" style="687" customWidth="1"/>
    <col min="11524" max="11538" width="12.7109375" style="687" customWidth="1"/>
    <col min="11539" max="11547" width="9.7109375" style="687" customWidth="1"/>
    <col min="11548" max="11777" width="9.140625" style="687"/>
    <col min="11778" max="11778" width="2.85546875" style="687" customWidth="1"/>
    <col min="11779" max="11779" width="43.28515625" style="687" customWidth="1"/>
    <col min="11780" max="11794" width="12.7109375" style="687" customWidth="1"/>
    <col min="11795" max="11803" width="9.7109375" style="687" customWidth="1"/>
    <col min="11804" max="12033" width="9.140625" style="687"/>
    <col min="12034" max="12034" width="2.85546875" style="687" customWidth="1"/>
    <col min="12035" max="12035" width="43.28515625" style="687" customWidth="1"/>
    <col min="12036" max="12050" width="12.7109375" style="687" customWidth="1"/>
    <col min="12051" max="12059" width="9.7109375" style="687" customWidth="1"/>
    <col min="12060" max="12289" width="9.140625" style="687"/>
    <col min="12290" max="12290" width="2.85546875" style="687" customWidth="1"/>
    <col min="12291" max="12291" width="43.28515625" style="687" customWidth="1"/>
    <col min="12292" max="12306" width="12.7109375" style="687" customWidth="1"/>
    <col min="12307" max="12315" width="9.7109375" style="687" customWidth="1"/>
    <col min="12316" max="12545" width="9.140625" style="687"/>
    <col min="12546" max="12546" width="2.85546875" style="687" customWidth="1"/>
    <col min="12547" max="12547" width="43.28515625" style="687" customWidth="1"/>
    <col min="12548" max="12562" width="12.7109375" style="687" customWidth="1"/>
    <col min="12563" max="12571" width="9.7109375" style="687" customWidth="1"/>
    <col min="12572" max="12801" width="9.140625" style="687"/>
    <col min="12802" max="12802" width="2.85546875" style="687" customWidth="1"/>
    <col min="12803" max="12803" width="43.28515625" style="687" customWidth="1"/>
    <col min="12804" max="12818" width="12.7109375" style="687" customWidth="1"/>
    <col min="12819" max="12827" width="9.7109375" style="687" customWidth="1"/>
    <col min="12828" max="13057" width="9.140625" style="687"/>
    <col min="13058" max="13058" width="2.85546875" style="687" customWidth="1"/>
    <col min="13059" max="13059" width="43.28515625" style="687" customWidth="1"/>
    <col min="13060" max="13074" width="12.7109375" style="687" customWidth="1"/>
    <col min="13075" max="13083" width="9.7109375" style="687" customWidth="1"/>
    <col min="13084" max="13313" width="9.140625" style="687"/>
    <col min="13314" max="13314" width="2.85546875" style="687" customWidth="1"/>
    <col min="13315" max="13315" width="43.28515625" style="687" customWidth="1"/>
    <col min="13316" max="13330" width="12.7109375" style="687" customWidth="1"/>
    <col min="13331" max="13339" width="9.7109375" style="687" customWidth="1"/>
    <col min="13340" max="13569" width="9.140625" style="687"/>
    <col min="13570" max="13570" width="2.85546875" style="687" customWidth="1"/>
    <col min="13571" max="13571" width="43.28515625" style="687" customWidth="1"/>
    <col min="13572" max="13586" width="12.7109375" style="687" customWidth="1"/>
    <col min="13587" max="13595" width="9.7109375" style="687" customWidth="1"/>
    <col min="13596" max="13825" width="9.140625" style="687"/>
    <col min="13826" max="13826" width="2.85546875" style="687" customWidth="1"/>
    <col min="13827" max="13827" width="43.28515625" style="687" customWidth="1"/>
    <col min="13828" max="13842" width="12.7109375" style="687" customWidth="1"/>
    <col min="13843" max="13851" width="9.7109375" style="687" customWidth="1"/>
    <col min="13852" max="14081" width="9.140625" style="687"/>
    <col min="14082" max="14082" width="2.85546875" style="687" customWidth="1"/>
    <col min="14083" max="14083" width="43.28515625" style="687" customWidth="1"/>
    <col min="14084" max="14098" width="12.7109375" style="687" customWidth="1"/>
    <col min="14099" max="14107" width="9.7109375" style="687" customWidth="1"/>
    <col min="14108" max="14337" width="9.140625" style="687"/>
    <col min="14338" max="14338" width="2.85546875" style="687" customWidth="1"/>
    <col min="14339" max="14339" width="43.28515625" style="687" customWidth="1"/>
    <col min="14340" max="14354" width="12.7109375" style="687" customWidth="1"/>
    <col min="14355" max="14363" width="9.7109375" style="687" customWidth="1"/>
    <col min="14364" max="14593" width="9.140625" style="687"/>
    <col min="14594" max="14594" width="2.85546875" style="687" customWidth="1"/>
    <col min="14595" max="14595" width="43.28515625" style="687" customWidth="1"/>
    <col min="14596" max="14610" width="12.7109375" style="687" customWidth="1"/>
    <col min="14611" max="14619" width="9.7109375" style="687" customWidth="1"/>
    <col min="14620" max="14849" width="9.140625" style="687"/>
    <col min="14850" max="14850" width="2.85546875" style="687" customWidth="1"/>
    <col min="14851" max="14851" width="43.28515625" style="687" customWidth="1"/>
    <col min="14852" max="14866" width="12.7109375" style="687" customWidth="1"/>
    <col min="14867" max="14875" width="9.7109375" style="687" customWidth="1"/>
    <col min="14876" max="15105" width="9.140625" style="687"/>
    <col min="15106" max="15106" width="2.85546875" style="687" customWidth="1"/>
    <col min="15107" max="15107" width="43.28515625" style="687" customWidth="1"/>
    <col min="15108" max="15122" width="12.7109375" style="687" customWidth="1"/>
    <col min="15123" max="15131" width="9.7109375" style="687" customWidth="1"/>
    <col min="15132" max="15361" width="9.140625" style="687"/>
    <col min="15362" max="15362" width="2.85546875" style="687" customWidth="1"/>
    <col min="15363" max="15363" width="43.28515625" style="687" customWidth="1"/>
    <col min="15364" max="15378" width="12.7109375" style="687" customWidth="1"/>
    <col min="15379" max="15387" width="9.7109375" style="687" customWidth="1"/>
    <col min="15388" max="15617" width="9.140625" style="687"/>
    <col min="15618" max="15618" width="2.85546875" style="687" customWidth="1"/>
    <col min="15619" max="15619" width="43.28515625" style="687" customWidth="1"/>
    <col min="15620" max="15634" width="12.7109375" style="687" customWidth="1"/>
    <col min="15635" max="15643" width="9.7109375" style="687" customWidth="1"/>
    <col min="15644" max="15873" width="9.140625" style="687"/>
    <col min="15874" max="15874" width="2.85546875" style="687" customWidth="1"/>
    <col min="15875" max="15875" width="43.28515625" style="687" customWidth="1"/>
    <col min="15876" max="15890" width="12.7109375" style="687" customWidth="1"/>
    <col min="15891" max="15899" width="9.7109375" style="687" customWidth="1"/>
    <col min="15900" max="16129" width="9.140625" style="687"/>
    <col min="16130" max="16130" width="2.85546875" style="687" customWidth="1"/>
    <col min="16131" max="16131" width="43.28515625" style="687" customWidth="1"/>
    <col min="16132" max="16146" width="12.7109375" style="687" customWidth="1"/>
    <col min="16147" max="16155" width="9.7109375" style="687" customWidth="1"/>
    <col min="16156" max="16384" width="9.140625" style="687"/>
  </cols>
  <sheetData>
    <row r="1" spans="2:28" ht="20.100000000000001" customHeight="1" thickBot="1"/>
    <row r="2" spans="2:28" ht="20.100000000000001" customHeight="1">
      <c r="B2" s="776"/>
      <c r="C2" s="777"/>
      <c r="D2" s="777"/>
      <c r="E2" s="777"/>
      <c r="F2" s="777"/>
      <c r="G2" s="777"/>
      <c r="H2" s="777"/>
      <c r="I2" s="777"/>
      <c r="J2" s="777"/>
      <c r="K2" s="777"/>
      <c r="L2" s="777"/>
      <c r="M2" s="777"/>
      <c r="N2" s="777"/>
      <c r="O2" s="777"/>
      <c r="P2" s="777"/>
      <c r="Q2" s="777"/>
      <c r="R2" s="777"/>
      <c r="S2" s="778"/>
    </row>
    <row r="3" spans="2:28" ht="20.100000000000001" customHeight="1">
      <c r="B3" s="779"/>
      <c r="C3" s="764"/>
      <c r="D3" s="764"/>
      <c r="E3" s="764"/>
      <c r="F3" s="764"/>
      <c r="G3" s="764"/>
      <c r="H3" s="764"/>
      <c r="I3" s="780" t="s">
        <v>1038</v>
      </c>
      <c r="J3" s="764"/>
      <c r="K3" s="764"/>
      <c r="L3" s="764"/>
      <c r="M3" s="764"/>
      <c r="N3" s="764"/>
      <c r="O3" s="764"/>
      <c r="P3" s="764"/>
      <c r="Q3" s="764"/>
      <c r="R3" s="764"/>
      <c r="S3" s="774"/>
    </row>
    <row r="4" spans="2:28" ht="20.100000000000001" customHeight="1">
      <c r="B4" s="779"/>
      <c r="C4" s="764"/>
      <c r="D4" s="764"/>
      <c r="E4" s="764"/>
      <c r="F4" s="764"/>
      <c r="G4" s="764"/>
      <c r="H4" s="764"/>
      <c r="I4" s="764"/>
      <c r="J4" s="764"/>
      <c r="K4" s="764"/>
      <c r="L4" s="764"/>
      <c r="M4" s="764"/>
      <c r="N4" s="764"/>
      <c r="O4" s="764"/>
      <c r="P4" s="764"/>
      <c r="Q4" s="764"/>
      <c r="R4" s="764"/>
      <c r="S4" s="774"/>
    </row>
    <row r="5" spans="2:28" ht="20.100000000000001" customHeight="1">
      <c r="B5" s="779"/>
      <c r="C5" s="781" t="s">
        <v>864</v>
      </c>
      <c r="D5" s="536" t="str">
        <f>'Unit Mix'!G6</f>
        <v>[enter official PHA/Grantee name]</v>
      </c>
      <c r="E5" s="764"/>
      <c r="F5" s="764"/>
      <c r="G5" s="764"/>
      <c r="H5" s="764"/>
      <c r="I5" s="764"/>
      <c r="J5" s="764"/>
      <c r="K5" s="764"/>
      <c r="L5" s="764"/>
      <c r="M5" s="764"/>
      <c r="N5" s="764"/>
      <c r="O5" s="764"/>
      <c r="P5" s="764"/>
      <c r="Q5" s="764"/>
      <c r="R5" s="764"/>
      <c r="S5" s="774"/>
    </row>
    <row r="6" spans="2:28" ht="20.100000000000001" customHeight="1">
      <c r="B6" s="779"/>
      <c r="C6" s="781" t="s">
        <v>861</v>
      </c>
      <c r="D6" s="536" t="str">
        <f>'Unit Mix'!G7</f>
        <v>[enter the HOPE VI or Choice Neighborhoods grant name]</v>
      </c>
      <c r="E6" s="764"/>
      <c r="F6" s="764"/>
      <c r="G6" s="764"/>
      <c r="H6" s="764"/>
      <c r="I6" s="764"/>
      <c r="J6" s="764"/>
      <c r="K6" s="764"/>
      <c r="L6" s="764"/>
      <c r="M6" s="764"/>
      <c r="N6" s="764"/>
      <c r="O6" s="764"/>
      <c r="P6" s="764"/>
      <c r="Q6" s="764"/>
      <c r="R6" s="764"/>
      <c r="S6" s="774"/>
    </row>
    <row r="7" spans="2:28" ht="20.100000000000001" customHeight="1">
      <c r="B7" s="779"/>
      <c r="C7" s="781" t="s">
        <v>859</v>
      </c>
      <c r="D7" s="536" t="str">
        <f>'Unit Mix'!G8</f>
        <v>[enter project Name and Phase description]</v>
      </c>
      <c r="E7" s="764"/>
      <c r="F7" s="764"/>
      <c r="G7" s="764"/>
      <c r="H7" s="764"/>
      <c r="I7" s="764"/>
      <c r="J7" s="764"/>
      <c r="K7" s="764"/>
      <c r="L7" s="764"/>
      <c r="M7" s="764"/>
      <c r="N7" s="764"/>
      <c r="O7" s="764"/>
      <c r="P7" s="764"/>
      <c r="Q7" s="764"/>
      <c r="R7" s="764"/>
      <c r="S7" s="774"/>
    </row>
    <row r="8" spans="2:28" ht="20.100000000000001" customHeight="1">
      <c r="B8" s="779"/>
      <c r="C8" s="781" t="s">
        <v>860</v>
      </c>
      <c r="D8" s="536" t="str">
        <f>'Unit Mix'!G9</f>
        <v>[enter the new AMP-format development number]</v>
      </c>
      <c r="E8" s="764"/>
      <c r="F8" s="764"/>
      <c r="G8" s="764"/>
      <c r="H8" s="764"/>
      <c r="I8" s="764"/>
      <c r="J8" s="764"/>
      <c r="K8" s="764"/>
      <c r="L8" s="764"/>
      <c r="M8" s="764"/>
      <c r="N8" s="764"/>
      <c r="O8" s="764"/>
      <c r="P8" s="764"/>
      <c r="Q8" s="764"/>
      <c r="R8" s="764"/>
      <c r="S8" s="774"/>
    </row>
    <row r="9" spans="2:28" ht="20.100000000000001" customHeight="1" thickBot="1">
      <c r="B9" s="779"/>
      <c r="C9" s="782"/>
      <c r="D9" s="783"/>
      <c r="E9" s="764"/>
      <c r="F9" s="764" t="s">
        <v>113</v>
      </c>
      <c r="G9" s="764"/>
      <c r="H9" s="764"/>
      <c r="I9" s="764"/>
      <c r="J9" s="764"/>
      <c r="K9" s="764"/>
      <c r="L9" s="764"/>
      <c r="M9" s="764"/>
      <c r="N9" s="764"/>
      <c r="O9" s="764"/>
      <c r="P9" s="764"/>
      <c r="Q9" s="764"/>
      <c r="R9" s="764"/>
      <c r="S9" s="774"/>
    </row>
    <row r="10" spans="2:28" ht="20.100000000000001" customHeight="1">
      <c r="B10" s="779"/>
      <c r="C10" s="717"/>
      <c r="D10" s="749">
        <v>2010</v>
      </c>
      <c r="E10" s="718">
        <f t="shared" ref="E10:R10" si="0">+D10+1</f>
        <v>2011</v>
      </c>
      <c r="F10" s="718">
        <f t="shared" si="0"/>
        <v>2012</v>
      </c>
      <c r="G10" s="718">
        <f t="shared" si="0"/>
        <v>2013</v>
      </c>
      <c r="H10" s="718">
        <f t="shared" si="0"/>
        <v>2014</v>
      </c>
      <c r="I10" s="718">
        <f t="shared" si="0"/>
        <v>2015</v>
      </c>
      <c r="J10" s="718">
        <f t="shared" si="0"/>
        <v>2016</v>
      </c>
      <c r="K10" s="718">
        <f t="shared" si="0"/>
        <v>2017</v>
      </c>
      <c r="L10" s="718">
        <f t="shared" si="0"/>
        <v>2018</v>
      </c>
      <c r="M10" s="718">
        <f t="shared" si="0"/>
        <v>2019</v>
      </c>
      <c r="N10" s="718">
        <f t="shared" si="0"/>
        <v>2020</v>
      </c>
      <c r="O10" s="718">
        <f t="shared" si="0"/>
        <v>2021</v>
      </c>
      <c r="P10" s="718">
        <f t="shared" si="0"/>
        <v>2022</v>
      </c>
      <c r="Q10" s="718">
        <f t="shared" si="0"/>
        <v>2023</v>
      </c>
      <c r="R10" s="718">
        <f t="shared" si="0"/>
        <v>2024</v>
      </c>
      <c r="S10" s="784"/>
      <c r="T10" s="719"/>
      <c r="U10" s="719"/>
      <c r="V10" s="719"/>
      <c r="W10" s="719"/>
      <c r="X10" s="719"/>
      <c r="Y10" s="719"/>
      <c r="Z10" s="719"/>
      <c r="AA10" s="719"/>
      <c r="AB10" s="719"/>
    </row>
    <row r="11" spans="2:28" ht="20.100000000000001" customHeight="1" thickBot="1">
      <c r="B11" s="779"/>
      <c r="C11" s="720" t="s">
        <v>955</v>
      </c>
      <c r="D11" s="722">
        <v>1</v>
      </c>
      <c r="E11" s="721">
        <v>2</v>
      </c>
      <c r="F11" s="722">
        <v>3</v>
      </c>
      <c r="G11" s="722">
        <v>4</v>
      </c>
      <c r="H11" s="722">
        <v>5</v>
      </c>
      <c r="I11" s="721">
        <v>6</v>
      </c>
      <c r="J11" s="722">
        <v>7</v>
      </c>
      <c r="K11" s="722">
        <v>8</v>
      </c>
      <c r="L11" s="722">
        <v>9</v>
      </c>
      <c r="M11" s="721">
        <v>10</v>
      </c>
      <c r="N11" s="722">
        <v>11</v>
      </c>
      <c r="O11" s="722">
        <v>12</v>
      </c>
      <c r="P11" s="722">
        <v>13</v>
      </c>
      <c r="Q11" s="721">
        <v>14</v>
      </c>
      <c r="R11" s="722">
        <v>15</v>
      </c>
      <c r="S11" s="785"/>
      <c r="T11" s="723"/>
      <c r="U11" s="723"/>
      <c r="V11" s="723"/>
      <c r="W11" s="723"/>
      <c r="X11" s="723"/>
      <c r="Y11" s="723"/>
      <c r="Z11" s="723"/>
      <c r="AA11" s="723"/>
      <c r="AB11" s="723"/>
    </row>
    <row r="12" spans="2:28" ht="20.100000000000001" customHeight="1">
      <c r="B12" s="779"/>
      <c r="C12" s="724" t="s">
        <v>956</v>
      </c>
      <c r="D12" s="725">
        <f>'ProForma Rents'!$I$22</f>
        <v>2291172</v>
      </c>
      <c r="E12" s="725">
        <f>+D12*(1+'ProForma Assumptions'!$G$19)</f>
        <v>2359907.16</v>
      </c>
      <c r="F12" s="725">
        <f>+E12*(1+'ProForma Assumptions'!$G$19)</f>
        <v>2430704.3748000003</v>
      </c>
      <c r="G12" s="725">
        <f>+F12*(1+'ProForma Assumptions'!$G$19)</f>
        <v>2503625.5060440004</v>
      </c>
      <c r="H12" s="725">
        <f>+G12*(1+'ProForma Assumptions'!$G$19)</f>
        <v>2578734.2712253206</v>
      </c>
      <c r="I12" s="725">
        <f>+H12*(1+'ProForma Assumptions'!$G$19)</f>
        <v>2656096.2993620802</v>
      </c>
      <c r="J12" s="725">
        <f>+I12*(1+'ProForma Assumptions'!$G$19)</f>
        <v>2735779.1883429429</v>
      </c>
      <c r="K12" s="725">
        <f>+J12*(1+'ProForma Assumptions'!$G$19)</f>
        <v>2817852.5639932314</v>
      </c>
      <c r="L12" s="725">
        <f>+K12*(1+'ProForma Assumptions'!$G$19)</f>
        <v>2902388.1409130283</v>
      </c>
      <c r="M12" s="725">
        <f>+L12*(1+'ProForma Assumptions'!$G$19)</f>
        <v>2989459.7851404194</v>
      </c>
      <c r="N12" s="725">
        <f>+M12*(1+'ProForma Assumptions'!$G$19)</f>
        <v>3079143.5786946318</v>
      </c>
      <c r="O12" s="725">
        <f>+N12*(1+'ProForma Assumptions'!$G$19)</f>
        <v>3171517.8860554709</v>
      </c>
      <c r="P12" s="725">
        <f>+O12*(1+'ProForma Assumptions'!$G$19)</f>
        <v>3266663.4226371353</v>
      </c>
      <c r="Q12" s="725">
        <f>+P12*(1+'ProForma Assumptions'!$G$19)</f>
        <v>3364663.3253162494</v>
      </c>
      <c r="R12" s="725">
        <f>+Q12*(1+'ProForma Assumptions'!$G$19)</f>
        <v>3465603.2250757371</v>
      </c>
      <c r="S12" s="785"/>
      <c r="T12" s="723"/>
      <c r="U12" s="723"/>
      <c r="V12" s="723"/>
      <c r="W12" s="723"/>
      <c r="X12" s="723"/>
      <c r="Y12" s="723"/>
      <c r="Z12" s="723"/>
      <c r="AA12" s="723"/>
      <c r="AB12" s="723"/>
    </row>
    <row r="13" spans="2:28" ht="20.100000000000001" customHeight="1">
      <c r="B13" s="779"/>
      <c r="C13" s="724" t="s">
        <v>957</v>
      </c>
      <c r="D13" s="725">
        <f>'ProForma Rents'!$I$28</f>
        <v>79200</v>
      </c>
      <c r="E13" s="725">
        <f>+D13*(1+'ProForma Assumptions'!$G$19)</f>
        <v>81576</v>
      </c>
      <c r="F13" s="725">
        <f>+E13*(1+'ProForma Assumptions'!$G$19)</f>
        <v>84023.28</v>
      </c>
      <c r="G13" s="725">
        <f>+F13*(1+'ProForma Assumptions'!$G$19)</f>
        <v>86543.978400000007</v>
      </c>
      <c r="H13" s="725">
        <f>+G13*(1+'ProForma Assumptions'!$G$19)</f>
        <v>89140.297752000013</v>
      </c>
      <c r="I13" s="725">
        <f>+H13*(1+'ProForma Assumptions'!$G$19)</f>
        <v>91814.506684560023</v>
      </c>
      <c r="J13" s="725">
        <f>+I13*(1+'ProForma Assumptions'!$G$19)</f>
        <v>94568.941885096821</v>
      </c>
      <c r="K13" s="725">
        <f>+J13*(1+'ProForma Assumptions'!$G$19)</f>
        <v>97406.010141649735</v>
      </c>
      <c r="L13" s="725">
        <f>+K13*(1+'ProForma Assumptions'!$G$19)</f>
        <v>100328.19044589924</v>
      </c>
      <c r="M13" s="725">
        <f>+L13*(1+'ProForma Assumptions'!$G$19)</f>
        <v>103338.03615927622</v>
      </c>
      <c r="N13" s="725">
        <f>+M13*(1+'ProForma Assumptions'!$G$19)</f>
        <v>106438.1772440545</v>
      </c>
      <c r="O13" s="725">
        <f>+N13*(1+'ProForma Assumptions'!$G$19)</f>
        <v>109631.32256137615</v>
      </c>
      <c r="P13" s="725">
        <f>+O13*(1+'ProForma Assumptions'!$G$19)</f>
        <v>112920.26223821743</v>
      </c>
      <c r="Q13" s="725">
        <f>+P13*(1+'ProForma Assumptions'!$G$19)</f>
        <v>116307.87010536395</v>
      </c>
      <c r="R13" s="725">
        <f>+Q13*(1+'ProForma Assumptions'!$G$19)</f>
        <v>119797.10620852487</v>
      </c>
      <c r="S13" s="785"/>
      <c r="T13" s="723"/>
      <c r="U13" s="723"/>
      <c r="V13" s="723"/>
      <c r="W13" s="723"/>
      <c r="X13" s="723"/>
      <c r="Y13" s="723"/>
      <c r="Z13" s="723"/>
      <c r="AA13" s="723"/>
      <c r="AB13" s="723"/>
    </row>
    <row r="14" spans="2:28" ht="20.100000000000001" customHeight="1">
      <c r="B14" s="779"/>
      <c r="C14" s="724" t="s">
        <v>958</v>
      </c>
      <c r="D14" s="725">
        <f>'ProForma Rents'!$I$31</f>
        <v>82416</v>
      </c>
      <c r="E14" s="725">
        <f>+D14*(1+'ProForma Assumptions'!$G$19)</f>
        <v>84888.48</v>
      </c>
      <c r="F14" s="725">
        <f>+E14*(1+'ProForma Assumptions'!$G$19)</f>
        <v>87435.134399999995</v>
      </c>
      <c r="G14" s="725">
        <f>+F14*(1+'ProForma Assumptions'!$G$19)</f>
        <v>90058.188431999995</v>
      </c>
      <c r="H14" s="725">
        <f>+G14*(1+'ProForma Assumptions'!$G$19)</f>
        <v>92759.934084959998</v>
      </c>
      <c r="I14" s="725">
        <f>+H14*(1+'ProForma Assumptions'!$G$19)</f>
        <v>95542.732107508797</v>
      </c>
      <c r="J14" s="725">
        <f>+I14*(1+'ProForma Assumptions'!$G$19)</f>
        <v>98409.014070734062</v>
      </c>
      <c r="K14" s="725">
        <f>+J14*(1+'ProForma Assumptions'!$G$19)</f>
        <v>101361.28449285608</v>
      </c>
      <c r="L14" s="725">
        <f>+K14*(1+'ProForma Assumptions'!$G$19)</f>
        <v>104402.12302764176</v>
      </c>
      <c r="M14" s="725">
        <f>+L14*(1+'ProForma Assumptions'!$G$19)</f>
        <v>107534.18671847101</v>
      </c>
      <c r="N14" s="725">
        <f>+M14*(1+'ProForma Assumptions'!$G$19)</f>
        <v>110760.21232002515</v>
      </c>
      <c r="O14" s="725">
        <f>+N14*(1+'ProForma Assumptions'!$G$19)</f>
        <v>114083.01868962591</v>
      </c>
      <c r="P14" s="725">
        <f>+O14*(1+'ProForma Assumptions'!$G$19)</f>
        <v>117505.50925031469</v>
      </c>
      <c r="Q14" s="725">
        <f>+P14*(1+'ProForma Assumptions'!$G$19)</f>
        <v>121030.67452782413</v>
      </c>
      <c r="R14" s="725">
        <f>+Q14*(1+'ProForma Assumptions'!$G$19)</f>
        <v>124661.59476365885</v>
      </c>
      <c r="S14" s="785"/>
      <c r="T14" s="723"/>
      <c r="U14" s="723"/>
      <c r="V14" s="723"/>
      <c r="W14" s="723"/>
      <c r="X14" s="723"/>
      <c r="Y14" s="723"/>
      <c r="Z14" s="723"/>
      <c r="AA14" s="723"/>
      <c r="AB14" s="723"/>
    </row>
    <row r="15" spans="2:28" ht="20.100000000000001" customHeight="1">
      <c r="B15" s="779"/>
      <c r="C15" s="724" t="s">
        <v>959</v>
      </c>
      <c r="D15" s="800">
        <f>'ProForma Rents'!$I$32</f>
        <v>72288</v>
      </c>
      <c r="E15" s="801">
        <f>+D15*(1+'ProForma Assumptions'!$G$19)</f>
        <v>74456.639999999999</v>
      </c>
      <c r="F15" s="801">
        <f>+E15*(1+'ProForma Assumptions'!$G$19)</f>
        <v>76690.339200000002</v>
      </c>
      <c r="G15" s="801">
        <f>+F15*(1+'ProForma Assumptions'!$G$19)</f>
        <v>78991.04937600001</v>
      </c>
      <c r="H15" s="801">
        <f>+G15*(1+'ProForma Assumptions'!$G$19)</f>
        <v>81360.780857280013</v>
      </c>
      <c r="I15" s="801">
        <f>+H15*(1+'ProForma Assumptions'!$G$19)</f>
        <v>83801.604282998422</v>
      </c>
      <c r="J15" s="801">
        <f>+I15*(1+'ProForma Assumptions'!$G$19)</f>
        <v>86315.65241148838</v>
      </c>
      <c r="K15" s="801">
        <f>+J15*(1+'ProForma Assumptions'!$G$19)</f>
        <v>88905.121983833029</v>
      </c>
      <c r="L15" s="801">
        <f>+K15*(1+'ProForma Assumptions'!$G$19)</f>
        <v>91572.275643348024</v>
      </c>
      <c r="M15" s="801">
        <f>+L15*(1+'ProForma Assumptions'!$G$19)</f>
        <v>94319.443912648465</v>
      </c>
      <c r="N15" s="801">
        <f>+M15*(1+'ProForma Assumptions'!$G$19)</f>
        <v>97149.027230027918</v>
      </c>
      <c r="O15" s="801">
        <f>+N15*(1+'ProForma Assumptions'!$G$19)</f>
        <v>100063.49804692875</v>
      </c>
      <c r="P15" s="801">
        <f>+O15*(1+'ProForma Assumptions'!$G$19)</f>
        <v>103065.40298833662</v>
      </c>
      <c r="Q15" s="801">
        <f>+P15*(1+'ProForma Assumptions'!$G$19)</f>
        <v>106157.36507798672</v>
      </c>
      <c r="R15" s="801">
        <f>+Q15*(1+'ProForma Assumptions'!$G$19)</f>
        <v>109342.08603032632</v>
      </c>
      <c r="S15" s="785"/>
      <c r="T15" s="723"/>
      <c r="U15" s="723"/>
      <c r="V15" s="723"/>
      <c r="W15" s="723"/>
      <c r="X15" s="723"/>
      <c r="Y15" s="723"/>
      <c r="Z15" s="723"/>
      <c r="AA15" s="723"/>
      <c r="AB15" s="723"/>
    </row>
    <row r="16" spans="2:28" ht="20.100000000000001" customHeight="1" thickBot="1">
      <c r="B16" s="779"/>
      <c r="C16" s="724" t="s">
        <v>960</v>
      </c>
      <c r="D16" s="726">
        <f>SUM(D12:D15)</f>
        <v>2525076</v>
      </c>
      <c r="E16" s="726">
        <f t="shared" ref="E16:R16" si="1">SUM(E12:E15)</f>
        <v>2600828.2800000003</v>
      </c>
      <c r="F16" s="726">
        <f t="shared" si="1"/>
        <v>2678853.1283999998</v>
      </c>
      <c r="G16" s="726">
        <f t="shared" si="1"/>
        <v>2759218.7222520006</v>
      </c>
      <c r="H16" s="726">
        <f t="shared" si="1"/>
        <v>2841995.2839195603</v>
      </c>
      <c r="I16" s="726">
        <f t="shared" si="1"/>
        <v>2927255.1424371474</v>
      </c>
      <c r="J16" s="726">
        <f t="shared" si="1"/>
        <v>3015072.7967102621</v>
      </c>
      <c r="K16" s="726">
        <f t="shared" si="1"/>
        <v>3105524.9806115702</v>
      </c>
      <c r="L16" s="726">
        <f t="shared" si="1"/>
        <v>3198690.7300299173</v>
      </c>
      <c r="M16" s="726">
        <f t="shared" si="1"/>
        <v>3294651.4519308149</v>
      </c>
      <c r="N16" s="726">
        <f t="shared" si="1"/>
        <v>3393490.9954887396</v>
      </c>
      <c r="O16" s="726">
        <f t="shared" si="1"/>
        <v>3495295.7253534016</v>
      </c>
      <c r="P16" s="726">
        <f t="shared" si="1"/>
        <v>3600154.5971140042</v>
      </c>
      <c r="Q16" s="726">
        <f t="shared" si="1"/>
        <v>3708159.2350274241</v>
      </c>
      <c r="R16" s="726">
        <f t="shared" si="1"/>
        <v>3819404.012078247</v>
      </c>
      <c r="S16" s="786"/>
      <c r="T16" s="727"/>
      <c r="U16" s="727"/>
      <c r="V16" s="727"/>
      <c r="W16" s="727"/>
      <c r="X16" s="727"/>
      <c r="Y16" s="727"/>
      <c r="Z16" s="727"/>
    </row>
    <row r="17" spans="2:30" ht="20.100000000000001" customHeight="1" thickTop="1" thickBot="1">
      <c r="B17" s="779"/>
      <c r="C17" s="724" t="s">
        <v>961</v>
      </c>
      <c r="D17" s="799">
        <v>35200</v>
      </c>
      <c r="E17" s="725">
        <f>+D17*(1+'ProForma Assumptions'!$G$20)</f>
        <v>36432</v>
      </c>
      <c r="F17" s="725">
        <f>+E17*(1+'ProForma Assumptions'!$G$20)</f>
        <v>37707.119999999995</v>
      </c>
      <c r="G17" s="725">
        <f>+F17*(1+'ProForma Assumptions'!$G$20)</f>
        <v>39026.869199999994</v>
      </c>
      <c r="H17" s="725">
        <f>+G17*(1+'ProForma Assumptions'!$G$20)</f>
        <v>40392.809621999993</v>
      </c>
      <c r="I17" s="728">
        <f>+H17*(1+'ProForma Assumptions'!$G$20)</f>
        <v>41806.55795876999</v>
      </c>
      <c r="J17" s="725">
        <f>+I17*(1+'ProForma Assumptions'!$G$20)</f>
        <v>43269.787487326939</v>
      </c>
      <c r="K17" s="725">
        <f>+J17*(1+'ProForma Assumptions'!$G$20)</f>
        <v>44784.230049383375</v>
      </c>
      <c r="L17" s="725">
        <f>+K17*(1+'ProForma Assumptions'!$G$20)</f>
        <v>46351.678101111793</v>
      </c>
      <c r="M17" s="725">
        <f>+L17*(1+'ProForma Assumptions'!$G$20)</f>
        <v>47973.986834650699</v>
      </c>
      <c r="N17" s="725">
        <f>+M17*(1+'ProForma Assumptions'!$G$20)</f>
        <v>49653.076373863471</v>
      </c>
      <c r="O17" s="725">
        <f>+N17*(1+'ProForma Assumptions'!$G$20)</f>
        <v>51390.934046948685</v>
      </c>
      <c r="P17" s="725">
        <f>+O17*(1+'ProForma Assumptions'!$G$20)</f>
        <v>53189.616738591882</v>
      </c>
      <c r="Q17" s="725">
        <f>+P17*(1+'ProForma Assumptions'!$G$20)</f>
        <v>55051.253324442594</v>
      </c>
      <c r="R17" s="725">
        <f>+Q17*(1+'ProForma Assumptions'!$G$20)</f>
        <v>56978.047190798083</v>
      </c>
      <c r="S17" s="786"/>
      <c r="T17" s="727"/>
      <c r="U17" s="727"/>
      <c r="V17" s="727"/>
      <c r="W17" s="727"/>
      <c r="X17" s="727"/>
      <c r="Y17" s="727"/>
      <c r="Z17" s="727"/>
      <c r="AA17" s="727"/>
      <c r="AB17" s="727"/>
      <c r="AC17" s="727"/>
      <c r="AD17" s="727"/>
    </row>
    <row r="18" spans="2:30" ht="20.100000000000001" customHeight="1" thickTop="1">
      <c r="B18" s="779"/>
      <c r="C18" s="729" t="s">
        <v>962</v>
      </c>
      <c r="D18" s="730">
        <f>+D16*-'ProForma Assumptions'!$G$21</f>
        <v>-101003.04000000001</v>
      </c>
      <c r="E18" s="730">
        <f>+E16*-'ProForma Assumptions'!$G$21</f>
        <v>-104033.13120000002</v>
      </c>
      <c r="F18" s="730">
        <f>+F16*-'ProForma Assumptions'!$G$21</f>
        <v>-107154.12513599999</v>
      </c>
      <c r="G18" s="730">
        <f>+G16*-'ProForma Assumptions'!$G$21</f>
        <v>-110368.74889008002</v>
      </c>
      <c r="H18" s="730">
        <f>+H16*-'ProForma Assumptions'!$G$21</f>
        <v>-113679.81135678242</v>
      </c>
      <c r="I18" s="730">
        <f>+I16*-'ProForma Assumptions'!$G$21</f>
        <v>-117090.2056974859</v>
      </c>
      <c r="J18" s="730">
        <f>+J16*-'ProForma Assumptions'!$G$21</f>
        <v>-120602.91186841049</v>
      </c>
      <c r="K18" s="730">
        <f>+K16*-'ProForma Assumptions'!$G$21</f>
        <v>-124220.99922446281</v>
      </c>
      <c r="L18" s="730">
        <f>+L16*-'ProForma Assumptions'!$G$21</f>
        <v>-127947.6292011967</v>
      </c>
      <c r="M18" s="730">
        <f>+M16*-'ProForma Assumptions'!$G$21</f>
        <v>-131786.05807723259</v>
      </c>
      <c r="N18" s="730">
        <f>+N16*-'ProForma Assumptions'!$G$21</f>
        <v>-135739.63981954957</v>
      </c>
      <c r="O18" s="730">
        <f>+O16*-'ProForma Assumptions'!$G$21</f>
        <v>-139811.82901413608</v>
      </c>
      <c r="P18" s="730">
        <f>+P16*-'ProForma Assumptions'!$G$21</f>
        <v>-144006.18388456016</v>
      </c>
      <c r="Q18" s="730">
        <f>+Q16*-'ProForma Assumptions'!$G$21</f>
        <v>-148326.36940109698</v>
      </c>
      <c r="R18" s="730">
        <f>+R16*-'ProForma Assumptions'!$G$21</f>
        <v>-152776.16048312988</v>
      </c>
      <c r="S18" s="786"/>
      <c r="T18" s="727"/>
      <c r="U18" s="727"/>
      <c r="V18" s="727"/>
      <c r="W18" s="727"/>
      <c r="X18" s="727"/>
      <c r="Y18" s="727"/>
    </row>
    <row r="19" spans="2:30" ht="20.100000000000001" customHeight="1" thickBot="1">
      <c r="B19" s="779"/>
      <c r="C19" s="731" t="s">
        <v>963</v>
      </c>
      <c r="D19" s="732">
        <f t="shared" ref="D19:R19" si="2">SUM(D16:D18)</f>
        <v>2459272.96</v>
      </c>
      <c r="E19" s="732">
        <f>SUM(E16:E18)</f>
        <v>2533227.1488000001</v>
      </c>
      <c r="F19" s="732">
        <f t="shared" si="2"/>
        <v>2609406.1232639998</v>
      </c>
      <c r="G19" s="732">
        <f t="shared" si="2"/>
        <v>2687876.8425619206</v>
      </c>
      <c r="H19" s="732">
        <f t="shared" si="2"/>
        <v>2768708.2821847778</v>
      </c>
      <c r="I19" s="732">
        <f t="shared" si="2"/>
        <v>2851971.4946984318</v>
      </c>
      <c r="J19" s="732">
        <f t="shared" si="2"/>
        <v>2937739.6723291785</v>
      </c>
      <c r="K19" s="732">
        <f t="shared" si="2"/>
        <v>3026088.2114364905</v>
      </c>
      <c r="L19" s="732">
        <f t="shared" si="2"/>
        <v>3117094.7789298324</v>
      </c>
      <c r="M19" s="732">
        <f t="shared" si="2"/>
        <v>3210839.3806882333</v>
      </c>
      <c r="N19" s="732">
        <f t="shared" si="2"/>
        <v>3307404.4320430537</v>
      </c>
      <c r="O19" s="732">
        <f t="shared" si="2"/>
        <v>3406874.8303862144</v>
      </c>
      <c r="P19" s="732">
        <f t="shared" si="2"/>
        <v>3509338.0299680359</v>
      </c>
      <c r="Q19" s="732">
        <f t="shared" si="2"/>
        <v>3614884.1189507698</v>
      </c>
      <c r="R19" s="732">
        <f t="shared" si="2"/>
        <v>3723605.8987859152</v>
      </c>
      <c r="S19" s="774"/>
    </row>
    <row r="20" spans="2:30" ht="20.100000000000001" customHeight="1" thickTop="1" thickBot="1">
      <c r="B20" s="779"/>
      <c r="C20" s="733" t="s">
        <v>964</v>
      </c>
      <c r="D20" s="734" t="s">
        <v>113</v>
      </c>
      <c r="E20" s="734"/>
      <c r="F20" s="735"/>
      <c r="G20" s="734"/>
      <c r="H20" s="734"/>
      <c r="I20" s="734"/>
      <c r="J20" s="734"/>
      <c r="K20" s="734"/>
      <c r="L20" s="734"/>
      <c r="M20" s="734"/>
      <c r="N20" s="734"/>
      <c r="O20" s="734"/>
      <c r="P20" s="734"/>
      <c r="Q20" s="734"/>
      <c r="R20" s="734"/>
      <c r="S20" s="774"/>
    </row>
    <row r="21" spans="2:30" ht="20.100000000000001" customHeight="1" thickTop="1" thickBot="1">
      <c r="B21" s="779"/>
      <c r="C21" s="797" t="s">
        <v>965</v>
      </c>
      <c r="D21" s="799">
        <f>158230-27035</f>
        <v>131195</v>
      </c>
      <c r="E21" s="725">
        <f>+D21*(1+'ProForma Assumptions'!$G$22)</f>
        <v>136442.80000000002</v>
      </c>
      <c r="F21" s="725">
        <f>+E21*(1+'ProForma Assumptions'!$G$22)</f>
        <v>141900.51200000002</v>
      </c>
      <c r="G21" s="725">
        <f>+F21*(1+'ProForma Assumptions'!$G$22)</f>
        <v>147576.53248000002</v>
      </c>
      <c r="H21" s="725">
        <f>+G21*(1+'ProForma Assumptions'!$G$22)</f>
        <v>153479.59377920002</v>
      </c>
      <c r="I21" s="725">
        <f>+H21*(1+'ProForma Assumptions'!$G$22)</f>
        <v>159618.77753036804</v>
      </c>
      <c r="J21" s="725">
        <f>+I21*(1+'ProForma Assumptions'!$G$22)</f>
        <v>166003.52863158277</v>
      </c>
      <c r="K21" s="725">
        <f>+J21*(1+'ProForma Assumptions'!$G$22)</f>
        <v>172643.66977684607</v>
      </c>
      <c r="L21" s="725">
        <f>+K21*(1+'ProForma Assumptions'!$G$22)</f>
        <v>179549.41656791992</v>
      </c>
      <c r="M21" s="725">
        <f>+L21*(1+'ProForma Assumptions'!$G$22)</f>
        <v>186731.39323063672</v>
      </c>
      <c r="N21" s="725">
        <f>+M21*(1+'ProForma Assumptions'!$G$22)</f>
        <v>194200.64895986218</v>
      </c>
      <c r="O21" s="725">
        <f>+N21*(1+'ProForma Assumptions'!$G$22)</f>
        <v>201968.67491825667</v>
      </c>
      <c r="P21" s="725">
        <f>+O21*(1+'ProForma Assumptions'!$G$22)</f>
        <v>210047.42191498695</v>
      </c>
      <c r="Q21" s="725">
        <f>+P21*(1+'ProForma Assumptions'!$G$22)</f>
        <v>218449.31879158644</v>
      </c>
      <c r="R21" s="725">
        <f>+Q21*(1+'ProForma Assumptions'!$G$22)</f>
        <v>227187.29154324991</v>
      </c>
      <c r="S21" s="786"/>
      <c r="T21" s="727"/>
      <c r="U21" s="727"/>
      <c r="V21" s="727"/>
      <c r="W21" s="727"/>
      <c r="X21" s="727"/>
      <c r="Y21" s="727"/>
      <c r="Z21" s="727"/>
      <c r="AA21" s="727"/>
      <c r="AB21" s="727"/>
      <c r="AC21" s="727"/>
    </row>
    <row r="22" spans="2:30" ht="20.100000000000001" customHeight="1" thickTop="1" thickBot="1">
      <c r="B22" s="779"/>
      <c r="C22" s="798" t="s">
        <v>966</v>
      </c>
      <c r="D22" s="799">
        <f>IF('ProForma Assumptions'!F27&gt;0,'ProForma Assumptions'!F27*'ProForma Rents'!E33*12,IF('ProForma Assumptions'!G30&gt;0,'ProForma Assumptions'!G30*'15 Yr. ProForma'!D19,0))</f>
        <v>122963.648</v>
      </c>
      <c r="E22" s="725">
        <f>IF('ProForma Assumptions'!G30&gt;0,'ProForma Assumptions'!G30*'15 Yr. ProForma'!E19,+D22*(1+'ProForma Assumptions'!$F$28))</f>
        <v>126661.35744000001</v>
      </c>
      <c r="F22" s="725">
        <f>IF('ProForma Assumptions'!G30&gt;0,'ProForma Assumptions'!G30*'15 Yr. ProForma'!F19,+E22*(1+'ProForma Assumptions'!$F$28))</f>
        <v>130470.3061632</v>
      </c>
      <c r="G22" s="725">
        <f>+F22*(1+'ProForma Assumptions'!$F$28)</f>
        <v>130470.3061632</v>
      </c>
      <c r="H22" s="725">
        <f>+G22*(1+'ProForma Assumptions'!$F$28)</f>
        <v>130470.3061632</v>
      </c>
      <c r="I22" s="725">
        <f>+H22*(1+'ProForma Assumptions'!$F$28)</f>
        <v>130470.3061632</v>
      </c>
      <c r="J22" s="725">
        <f>+I22*(1+'ProForma Assumptions'!$F$28)</f>
        <v>130470.3061632</v>
      </c>
      <c r="K22" s="725">
        <f>+J22*(1+'ProForma Assumptions'!$F$28)</f>
        <v>130470.3061632</v>
      </c>
      <c r="L22" s="725">
        <f>+K22*(1+'ProForma Assumptions'!$F$28)</f>
        <v>130470.3061632</v>
      </c>
      <c r="M22" s="725">
        <f>+L22*(1+'ProForma Assumptions'!$F$28)</f>
        <v>130470.3061632</v>
      </c>
      <c r="N22" s="725">
        <f>+M22*(1+'ProForma Assumptions'!$F$28)</f>
        <v>130470.3061632</v>
      </c>
      <c r="O22" s="725">
        <f>+N22*(1+'ProForma Assumptions'!$F$28)</f>
        <v>130470.3061632</v>
      </c>
      <c r="P22" s="725">
        <f>+O22*(1+'ProForma Assumptions'!$F$28)</f>
        <v>130470.3061632</v>
      </c>
      <c r="Q22" s="725">
        <f>+P22*(1+'ProForma Assumptions'!$F$28)</f>
        <v>130470.3061632</v>
      </c>
      <c r="R22" s="725">
        <f>+Q22*(1+'ProForma Assumptions'!$F$28)</f>
        <v>130470.3061632</v>
      </c>
      <c r="S22" s="786"/>
      <c r="T22" s="727"/>
      <c r="U22" s="727"/>
      <c r="V22" s="727"/>
      <c r="W22" s="727"/>
      <c r="X22" s="727"/>
      <c r="Y22" s="727"/>
      <c r="Z22" s="727"/>
      <c r="AA22" s="727"/>
      <c r="AB22" s="727"/>
      <c r="AC22" s="727"/>
    </row>
    <row r="23" spans="2:30" s="716" customFormat="1" ht="20.100000000000001" customHeight="1" thickTop="1" thickBot="1">
      <c r="B23" s="787"/>
      <c r="C23" s="797" t="s">
        <v>967</v>
      </c>
      <c r="D23" s="799">
        <v>57200</v>
      </c>
      <c r="E23" s="725">
        <f>+D23*(1+'ProForma Assumptions'!$G$22)</f>
        <v>59488</v>
      </c>
      <c r="F23" s="725">
        <f>+E23*(1+'ProForma Assumptions'!$G$22)</f>
        <v>61867.520000000004</v>
      </c>
      <c r="G23" s="725">
        <f>+F23*(1+'ProForma Assumptions'!$G$22)</f>
        <v>64342.22080000001</v>
      </c>
      <c r="H23" s="725">
        <f>+G23*(1+'ProForma Assumptions'!$G$22)</f>
        <v>66915.90963200001</v>
      </c>
      <c r="I23" s="725">
        <f>+H23*(1+'ProForma Assumptions'!$G$22)</f>
        <v>69592.546017280009</v>
      </c>
      <c r="J23" s="725">
        <f>+I23*(1+'ProForma Assumptions'!$G$22)</f>
        <v>72376.247857971204</v>
      </c>
      <c r="K23" s="725">
        <f>+J23*(1+'ProForma Assumptions'!$G$22)</f>
        <v>75271.297772290054</v>
      </c>
      <c r="L23" s="725">
        <f>+K23*(1+'ProForma Assumptions'!$G$22)</f>
        <v>78282.149683181662</v>
      </c>
      <c r="M23" s="725">
        <f>+L23*(1+'ProForma Assumptions'!$G$22)</f>
        <v>81413.43567050893</v>
      </c>
      <c r="N23" s="725">
        <f>+M23*(1+'ProForma Assumptions'!$G$22)</f>
        <v>84669.97309732929</v>
      </c>
      <c r="O23" s="725">
        <f>+N23*(1+'ProForma Assumptions'!$G$22)</f>
        <v>88056.772021222467</v>
      </c>
      <c r="P23" s="725">
        <f>+O23*(1+'ProForma Assumptions'!$G$22)</f>
        <v>91579.042902071364</v>
      </c>
      <c r="Q23" s="725">
        <f>+P23*(1+'ProForma Assumptions'!$G$22)</f>
        <v>95242.204618154225</v>
      </c>
      <c r="R23" s="725">
        <f>+Q23*(1+'ProForma Assumptions'!$G$22)</f>
        <v>99051.892802880393</v>
      </c>
      <c r="S23" s="788"/>
      <c r="T23" s="736"/>
      <c r="U23" s="736"/>
      <c r="V23" s="736"/>
      <c r="W23" s="736"/>
      <c r="X23" s="736"/>
      <c r="Y23" s="736"/>
      <c r="Z23" s="736"/>
      <c r="AA23" s="736"/>
      <c r="AB23" s="736"/>
      <c r="AC23" s="736"/>
    </row>
    <row r="24" spans="2:30" s="716" customFormat="1" ht="20.100000000000001" customHeight="1" thickTop="1" thickBot="1">
      <c r="B24" s="787"/>
      <c r="C24" s="797" t="s">
        <v>968</v>
      </c>
      <c r="D24" s="799">
        <v>210950</v>
      </c>
      <c r="E24" s="725">
        <f>+D24*(1+'ProForma Assumptions'!$G$22)</f>
        <v>219388</v>
      </c>
      <c r="F24" s="725">
        <f>+E24*(1+'ProForma Assumptions'!$G$22)</f>
        <v>228163.52000000002</v>
      </c>
      <c r="G24" s="725">
        <f>+F24*(1+'ProForma Assumptions'!$G$22)</f>
        <v>237290.06080000004</v>
      </c>
      <c r="H24" s="725">
        <f>+G24*(1+'ProForma Assumptions'!$G$22)</f>
        <v>246781.66323200005</v>
      </c>
      <c r="I24" s="725">
        <f>+H24*(1+'ProForma Assumptions'!$G$22)</f>
        <v>256652.92976128007</v>
      </c>
      <c r="J24" s="725">
        <f>+I24*(1+'ProForma Assumptions'!$G$22)</f>
        <v>266919.04695173126</v>
      </c>
      <c r="K24" s="725">
        <f>+J24*(1+'ProForma Assumptions'!$G$22)</f>
        <v>277595.80882980052</v>
      </c>
      <c r="L24" s="725">
        <f>+K24*(1+'ProForma Assumptions'!$G$22)</f>
        <v>288699.64118299255</v>
      </c>
      <c r="M24" s="725">
        <f>+L24*(1+'ProForma Assumptions'!$G$22)</f>
        <v>300247.62683031225</v>
      </c>
      <c r="N24" s="725">
        <f>+M24*(1+'ProForma Assumptions'!$G$22)</f>
        <v>312257.53190352477</v>
      </c>
      <c r="O24" s="725">
        <f>+N24*(1+'ProForma Assumptions'!$G$22)</f>
        <v>324747.83317966579</v>
      </c>
      <c r="P24" s="725">
        <f>+O24*(1+'ProForma Assumptions'!$G$22)</f>
        <v>337737.74650685245</v>
      </c>
      <c r="Q24" s="725">
        <f>+P24*(1+'ProForma Assumptions'!$G$22)</f>
        <v>351247.25636712654</v>
      </c>
      <c r="R24" s="725">
        <f>+Q24*(1+'ProForma Assumptions'!$G$22)</f>
        <v>365297.14662181161</v>
      </c>
      <c r="S24" s="788"/>
      <c r="T24" s="736"/>
      <c r="U24" s="736"/>
      <c r="V24" s="736"/>
      <c r="W24" s="736"/>
      <c r="X24" s="736"/>
      <c r="Y24" s="736"/>
      <c r="Z24" s="736"/>
      <c r="AA24" s="736"/>
      <c r="AB24" s="736"/>
      <c r="AC24" s="736"/>
    </row>
    <row r="25" spans="2:30" s="716" customFormat="1" ht="20.100000000000001" customHeight="1" thickTop="1" thickBot="1">
      <c r="B25" s="787"/>
      <c r="C25" s="797" t="s">
        <v>969</v>
      </c>
      <c r="D25" s="799">
        <v>3224</v>
      </c>
      <c r="E25" s="725">
        <f>+D25*(1+'ProForma Assumptions'!$G$22)</f>
        <v>3352.96</v>
      </c>
      <c r="F25" s="725">
        <f>+E25*(1+'ProForma Assumptions'!$G$22)</f>
        <v>3487.0784000000003</v>
      </c>
      <c r="G25" s="725">
        <f>+F25*(1+'ProForma Assumptions'!$G$22)</f>
        <v>3626.5615360000006</v>
      </c>
      <c r="H25" s="725">
        <f>+G25*(1+'ProForma Assumptions'!$G$22)</f>
        <v>3771.6239974400009</v>
      </c>
      <c r="I25" s="725">
        <f>+H25*(1+'ProForma Assumptions'!$G$22)</f>
        <v>3922.4889573376013</v>
      </c>
      <c r="J25" s="725">
        <f>+I25*(1+'ProForma Assumptions'!$G$22)</f>
        <v>4079.3885156311053</v>
      </c>
      <c r="K25" s="725">
        <f>+J25*(1+'ProForma Assumptions'!$G$22)</f>
        <v>4242.5640562563494</v>
      </c>
      <c r="L25" s="725">
        <f>+K25*(1+'ProForma Assumptions'!$G$22)</f>
        <v>4412.2666185066037</v>
      </c>
      <c r="M25" s="725">
        <f>+L25*(1+'ProForma Assumptions'!$G$22)</f>
        <v>4588.7572832468677</v>
      </c>
      <c r="N25" s="725">
        <f>+M25*(1+'ProForma Assumptions'!$G$22)</f>
        <v>4772.3075745767428</v>
      </c>
      <c r="O25" s="725">
        <f>+N25*(1+'ProForma Assumptions'!$G$22)</f>
        <v>4963.1998775598131</v>
      </c>
      <c r="P25" s="725">
        <f>+O25*(1+'ProForma Assumptions'!$G$22)</f>
        <v>5161.7278726622062</v>
      </c>
      <c r="Q25" s="725">
        <f>+P25*(1+'ProForma Assumptions'!$G$22)</f>
        <v>5368.1969875686946</v>
      </c>
      <c r="R25" s="725">
        <f>+Q25*(1+'ProForma Assumptions'!$G$22)</f>
        <v>5582.9248670714423</v>
      </c>
      <c r="S25" s="788"/>
      <c r="T25" s="736"/>
      <c r="U25" s="736"/>
      <c r="V25" s="736"/>
      <c r="W25" s="736"/>
      <c r="X25" s="736"/>
      <c r="Y25" s="736"/>
      <c r="Z25" s="736"/>
      <c r="AA25" s="736"/>
      <c r="AB25" s="736"/>
      <c r="AC25" s="736"/>
    </row>
    <row r="26" spans="2:30" s="716" customFormat="1" ht="20.100000000000001" customHeight="1" thickTop="1" thickBot="1">
      <c r="B26" s="787"/>
      <c r="C26" s="797" t="s">
        <v>970</v>
      </c>
      <c r="D26" s="799">
        <v>110232</v>
      </c>
      <c r="E26" s="725">
        <f>+D26*(1+'ProForma Assumptions'!$G$22)</f>
        <v>114641.28</v>
      </c>
      <c r="F26" s="725">
        <f>+E26*(1+'ProForma Assumptions'!$G$22)</f>
        <v>119226.93120000001</v>
      </c>
      <c r="G26" s="725">
        <f>+F26*(1+'ProForma Assumptions'!$G$22)</f>
        <v>123996.00844800001</v>
      </c>
      <c r="H26" s="725">
        <f>+G26*(1+'ProForma Assumptions'!$G$22)</f>
        <v>128955.84878592001</v>
      </c>
      <c r="I26" s="725">
        <f>+H26*(1+'ProForma Assumptions'!$G$22)</f>
        <v>134114.0827373568</v>
      </c>
      <c r="J26" s="725">
        <f>+I26*(1+'ProForma Assumptions'!$G$22)</f>
        <v>139478.64604685109</v>
      </c>
      <c r="K26" s="725">
        <f>+J26*(1+'ProForma Assumptions'!$G$22)</f>
        <v>145057.79188872513</v>
      </c>
      <c r="L26" s="725">
        <f>+K26*(1+'ProForma Assumptions'!$G$22)</f>
        <v>150860.10356427415</v>
      </c>
      <c r="M26" s="725">
        <f>+L26*(1+'ProForma Assumptions'!$G$22)</f>
        <v>156894.50770684512</v>
      </c>
      <c r="N26" s="725">
        <f>+M26*(1+'ProForma Assumptions'!$G$22)</f>
        <v>163170.28801511895</v>
      </c>
      <c r="O26" s="725">
        <f>+N26*(1+'ProForma Assumptions'!$G$22)</f>
        <v>169697.09953572371</v>
      </c>
      <c r="P26" s="725">
        <f>+O26*(1+'ProForma Assumptions'!$G$22)</f>
        <v>176484.98351715266</v>
      </c>
      <c r="Q26" s="725">
        <f>+P26*(1+'ProForma Assumptions'!$G$22)</f>
        <v>183544.38285783879</v>
      </c>
      <c r="R26" s="725">
        <f>+Q26*(1+'ProForma Assumptions'!$G$22)</f>
        <v>190886.15817215235</v>
      </c>
      <c r="S26" s="788"/>
      <c r="T26" s="736"/>
      <c r="U26" s="736"/>
      <c r="V26" s="736"/>
      <c r="W26" s="736"/>
      <c r="X26" s="736"/>
      <c r="Y26" s="736"/>
      <c r="Z26" s="736"/>
      <c r="AA26" s="736"/>
      <c r="AB26" s="736"/>
      <c r="AC26" s="736"/>
    </row>
    <row r="27" spans="2:30" s="716" customFormat="1" ht="20.100000000000001" customHeight="1" thickTop="1" thickBot="1">
      <c r="B27" s="787" t="s">
        <v>113</v>
      </c>
      <c r="C27" s="797" t="s">
        <v>971</v>
      </c>
      <c r="D27" s="799">
        <v>154875</v>
      </c>
      <c r="E27" s="725">
        <f>+D27*(1+'ProForma Assumptions'!$G$22)</f>
        <v>161070</v>
      </c>
      <c r="F27" s="725">
        <f>+E27*(1+'ProForma Assumptions'!$G$22)</f>
        <v>167512.80000000002</v>
      </c>
      <c r="G27" s="725">
        <f>+F27*(1+'ProForma Assumptions'!$G$22)</f>
        <v>174213.31200000003</v>
      </c>
      <c r="H27" s="725">
        <f>+G27*(1+'ProForma Assumptions'!$G$22)</f>
        <v>181181.84448000003</v>
      </c>
      <c r="I27" s="725">
        <f>+H27*(1+'ProForma Assumptions'!$G$22)</f>
        <v>188429.11825920004</v>
      </c>
      <c r="J27" s="725">
        <f>+I27*(1+'ProForma Assumptions'!$G$22)</f>
        <v>195966.28298956805</v>
      </c>
      <c r="K27" s="725">
        <f>+J27*(1+'ProForma Assumptions'!$G$22)</f>
        <v>203804.93430915079</v>
      </c>
      <c r="L27" s="725">
        <f>+K27*(1+'ProForma Assumptions'!$G$22)</f>
        <v>211957.13168151682</v>
      </c>
      <c r="M27" s="725">
        <f>+L27*(1+'ProForma Assumptions'!$G$22)</f>
        <v>220435.41694877751</v>
      </c>
      <c r="N27" s="725">
        <f>+M27*(1+'ProForma Assumptions'!$G$22)</f>
        <v>229252.83362672862</v>
      </c>
      <c r="O27" s="725">
        <f>+N27*(1+'ProForma Assumptions'!$G$22)</f>
        <v>238422.94697179776</v>
      </c>
      <c r="P27" s="725">
        <f>+O27*(1+'ProForma Assumptions'!$G$22)</f>
        <v>247959.86485066969</v>
      </c>
      <c r="Q27" s="725">
        <f>+P27*(1+'ProForma Assumptions'!$G$22)</f>
        <v>257878.25944469648</v>
      </c>
      <c r="R27" s="725">
        <f>+Q27*(1+'ProForma Assumptions'!$G$22)</f>
        <v>268193.38982248434</v>
      </c>
      <c r="S27" s="788"/>
      <c r="T27" s="736"/>
      <c r="U27" s="736"/>
      <c r="V27" s="736"/>
      <c r="W27" s="736"/>
      <c r="X27" s="736"/>
      <c r="Y27" s="736"/>
      <c r="Z27" s="736"/>
      <c r="AA27" s="736"/>
      <c r="AB27" s="736"/>
      <c r="AC27" s="736"/>
    </row>
    <row r="28" spans="2:30" s="716" customFormat="1" ht="20.100000000000001" customHeight="1" thickTop="1" thickBot="1">
      <c r="B28" s="787"/>
      <c r="C28" s="797" t="s">
        <v>972</v>
      </c>
      <c r="D28" s="799">
        <v>0</v>
      </c>
      <c r="E28" s="725">
        <f>+D28*(1+'ProForma Assumptions'!$G$22)</f>
        <v>0</v>
      </c>
      <c r="F28" s="725">
        <f>+E28*(1+'ProForma Assumptions'!$G$22)</f>
        <v>0</v>
      </c>
      <c r="G28" s="725">
        <f>+F28*(1+'ProForma Assumptions'!$G$22)</f>
        <v>0</v>
      </c>
      <c r="H28" s="725">
        <f>+G28*(1+'ProForma Assumptions'!$G$22)</f>
        <v>0</v>
      </c>
      <c r="I28" s="725">
        <f>+H28*(1+'ProForma Assumptions'!$G$22)</f>
        <v>0</v>
      </c>
      <c r="J28" s="725">
        <f>+I28*(1+'ProForma Assumptions'!$G$22)</f>
        <v>0</v>
      </c>
      <c r="K28" s="725">
        <f>+J28*(1+'ProForma Assumptions'!$G$22)</f>
        <v>0</v>
      </c>
      <c r="L28" s="725">
        <f>+K28*(1+'ProForma Assumptions'!$G$22)</f>
        <v>0</v>
      </c>
      <c r="M28" s="725">
        <f>+L28*(1+'ProForma Assumptions'!$G$22)</f>
        <v>0</v>
      </c>
      <c r="N28" s="725">
        <f>+M28*(1+'ProForma Assumptions'!$G$22)</f>
        <v>0</v>
      </c>
      <c r="O28" s="725">
        <f>+N28*(1+'ProForma Assumptions'!$G$22)</f>
        <v>0</v>
      </c>
      <c r="P28" s="725">
        <f>+O28*(1+'ProForma Assumptions'!$G$22)</f>
        <v>0</v>
      </c>
      <c r="Q28" s="725">
        <f>+P28*(1+'ProForma Assumptions'!$G$22)</f>
        <v>0</v>
      </c>
      <c r="R28" s="725">
        <f>+Q28*(1+'ProForma Assumptions'!$G$22)</f>
        <v>0</v>
      </c>
      <c r="S28" s="788"/>
      <c r="T28" s="736"/>
      <c r="U28" s="736"/>
      <c r="V28" s="736"/>
      <c r="W28" s="736"/>
      <c r="X28" s="736"/>
      <c r="Y28" s="736"/>
      <c r="Z28" s="736"/>
      <c r="AA28" s="736"/>
      <c r="AB28" s="736"/>
      <c r="AC28" s="736"/>
    </row>
    <row r="29" spans="2:30" s="716" customFormat="1" ht="20.100000000000001" customHeight="1" thickTop="1" thickBot="1">
      <c r="B29" s="787"/>
      <c r="C29" s="797" t="s">
        <v>973</v>
      </c>
      <c r="D29" s="799">
        <v>2500</v>
      </c>
      <c r="E29" s="725">
        <f>+D29*(1+'ProForma Assumptions'!$G$22)</f>
        <v>2600</v>
      </c>
      <c r="F29" s="725">
        <f>+E29*(1+'ProForma Assumptions'!$G$22)</f>
        <v>2704</v>
      </c>
      <c r="G29" s="725">
        <f>+F29*(1+'ProForma Assumptions'!$G$22)</f>
        <v>2812.1600000000003</v>
      </c>
      <c r="H29" s="725">
        <f>+G29*(1+'ProForma Assumptions'!$G$22)</f>
        <v>2924.6464000000005</v>
      </c>
      <c r="I29" s="725">
        <f>+H29*(1+'ProForma Assumptions'!$G$22)</f>
        <v>3041.6322560000008</v>
      </c>
      <c r="J29" s="725">
        <f>+I29*(1+'ProForma Assumptions'!$G$22)</f>
        <v>3163.2975462400009</v>
      </c>
      <c r="K29" s="725">
        <f>+J29*(1+'ProForma Assumptions'!$G$22)</f>
        <v>3289.8294480896011</v>
      </c>
      <c r="L29" s="725">
        <f>+K29*(1+'ProForma Assumptions'!$G$22)</f>
        <v>3421.4226260131854</v>
      </c>
      <c r="M29" s="725">
        <f>+L29*(1+'ProForma Assumptions'!$G$22)</f>
        <v>3558.2795310537131</v>
      </c>
      <c r="N29" s="725">
        <f>+M29*(1+'ProForma Assumptions'!$G$22)</f>
        <v>3700.6107122958615</v>
      </c>
      <c r="O29" s="725">
        <f>+N29*(1+'ProForma Assumptions'!$G$22)</f>
        <v>3848.6351407876959</v>
      </c>
      <c r="P29" s="725">
        <f>+O29*(1+'ProForma Assumptions'!$G$22)</f>
        <v>4002.580546419204</v>
      </c>
      <c r="Q29" s="725">
        <f>+P29*(1+'ProForma Assumptions'!$G$22)</f>
        <v>4162.6837682759724</v>
      </c>
      <c r="R29" s="725">
        <f>+Q29*(1+'ProForma Assumptions'!$G$22)</f>
        <v>4329.1911190070114</v>
      </c>
      <c r="S29" s="788"/>
      <c r="T29" s="736"/>
      <c r="U29" s="736"/>
      <c r="V29" s="736"/>
      <c r="W29" s="736"/>
      <c r="X29" s="736"/>
      <c r="Y29" s="736"/>
      <c r="Z29" s="736"/>
      <c r="AA29" s="736"/>
      <c r="AB29" s="736"/>
      <c r="AC29" s="736"/>
    </row>
    <row r="30" spans="2:30" s="716" customFormat="1" ht="20.100000000000001" customHeight="1" thickTop="1" thickBot="1">
      <c r="B30" s="787"/>
      <c r="C30" s="797" t="s">
        <v>974</v>
      </c>
      <c r="D30" s="799">
        <v>6000</v>
      </c>
      <c r="E30" s="725">
        <f>+D30*(1+'ProForma Assumptions'!$G$22)</f>
        <v>6240</v>
      </c>
      <c r="F30" s="725">
        <f>+E30*(1+'ProForma Assumptions'!$G$22)</f>
        <v>6489.6</v>
      </c>
      <c r="G30" s="725">
        <f>+F30*(1+'ProForma Assumptions'!$G$22)</f>
        <v>6749.1840000000002</v>
      </c>
      <c r="H30" s="725">
        <f>+G30*(1+'ProForma Assumptions'!$G$22)</f>
        <v>7019.1513600000008</v>
      </c>
      <c r="I30" s="725">
        <f>+H30*(1+'ProForma Assumptions'!$G$22)</f>
        <v>7299.9174144000008</v>
      </c>
      <c r="J30" s="725">
        <f>+I30*(1+'ProForma Assumptions'!$G$22)</f>
        <v>7591.9141109760012</v>
      </c>
      <c r="K30" s="725">
        <f>+J30*(1+'ProForma Assumptions'!$G$22)</f>
        <v>7895.5906754150419</v>
      </c>
      <c r="L30" s="725">
        <f>+K30*(1+'ProForma Assumptions'!$G$22)</f>
        <v>8211.4143024316436</v>
      </c>
      <c r="M30" s="725">
        <f>+L30*(1+'ProForma Assumptions'!$G$22)</f>
        <v>8539.8708745289096</v>
      </c>
      <c r="N30" s="725">
        <f>+M30*(1+'ProForma Assumptions'!$G$22)</f>
        <v>8881.4657095100665</v>
      </c>
      <c r="O30" s="725">
        <f>+N30*(1+'ProForma Assumptions'!$G$22)</f>
        <v>9236.7243378904695</v>
      </c>
      <c r="P30" s="725">
        <f>+O30*(1+'ProForma Assumptions'!$G$22)</f>
        <v>9606.1933114060885</v>
      </c>
      <c r="Q30" s="725">
        <f>+P30*(1+'ProForma Assumptions'!$G$22)</f>
        <v>9990.4410438623327</v>
      </c>
      <c r="R30" s="725">
        <f>+Q30*(1+'ProForma Assumptions'!$G$22)</f>
        <v>10390.058685616827</v>
      </c>
      <c r="S30" s="788"/>
      <c r="T30" s="736"/>
      <c r="U30" s="736"/>
      <c r="V30" s="736"/>
      <c r="W30" s="736"/>
      <c r="X30" s="736"/>
      <c r="Y30" s="736"/>
      <c r="Z30" s="736"/>
      <c r="AA30" s="736"/>
      <c r="AB30" s="736"/>
      <c r="AC30" s="736"/>
    </row>
    <row r="31" spans="2:30" s="716" customFormat="1" ht="20.100000000000001" customHeight="1" thickTop="1" thickBot="1">
      <c r="B31" s="787"/>
      <c r="C31" s="797" t="s">
        <v>975</v>
      </c>
      <c r="D31" s="799">
        <v>6760</v>
      </c>
      <c r="E31" s="725">
        <f>+D31*(1+'ProForma Assumptions'!$G$22)</f>
        <v>7030.4000000000005</v>
      </c>
      <c r="F31" s="725">
        <f>+E31*(1+'ProForma Assumptions'!$G$22)</f>
        <v>7311.6160000000009</v>
      </c>
      <c r="G31" s="725">
        <f>+F31*(1+'ProForma Assumptions'!$G$22)</f>
        <v>7604.080640000001</v>
      </c>
      <c r="H31" s="725">
        <f>+G31*(1+'ProForma Assumptions'!$G$22)</f>
        <v>7908.2438656000013</v>
      </c>
      <c r="I31" s="725">
        <f>+H31*(1+'ProForma Assumptions'!$G$22)</f>
        <v>8224.5736202240023</v>
      </c>
      <c r="J31" s="725">
        <f>+I31*(1+'ProForma Assumptions'!$G$22)</f>
        <v>8553.5565650329627</v>
      </c>
      <c r="K31" s="725">
        <f>+J31*(1+'ProForma Assumptions'!$G$22)</f>
        <v>8895.6988276342818</v>
      </c>
      <c r="L31" s="725">
        <f>+K31*(1+'ProForma Assumptions'!$G$22)</f>
        <v>9251.526780739654</v>
      </c>
      <c r="M31" s="725">
        <f>+L31*(1+'ProForma Assumptions'!$G$22)</f>
        <v>9621.5878519692396</v>
      </c>
      <c r="N31" s="725">
        <f>+M31*(1+'ProForma Assumptions'!$G$22)</f>
        <v>10006.45136604801</v>
      </c>
      <c r="O31" s="725">
        <f>+N31*(1+'ProForma Assumptions'!$G$22)</f>
        <v>10406.709420689931</v>
      </c>
      <c r="P31" s="725">
        <f>+O31*(1+'ProForma Assumptions'!$G$22)</f>
        <v>10822.977797517529</v>
      </c>
      <c r="Q31" s="725">
        <f>+P31*(1+'ProForma Assumptions'!$G$22)</f>
        <v>11255.89690941823</v>
      </c>
      <c r="R31" s="725">
        <f>+Q31*(1+'ProForma Assumptions'!$G$22)</f>
        <v>11706.13278579496</v>
      </c>
      <c r="S31" s="788"/>
      <c r="T31" s="736"/>
      <c r="U31" s="736"/>
      <c r="V31" s="736"/>
      <c r="W31" s="736"/>
      <c r="X31" s="736"/>
      <c r="Y31" s="736"/>
      <c r="Z31" s="736"/>
      <c r="AA31" s="736"/>
      <c r="AB31" s="736"/>
      <c r="AC31" s="736"/>
    </row>
    <row r="32" spans="2:30" s="716" customFormat="1" ht="20.100000000000001" customHeight="1" thickTop="1" thickBot="1">
      <c r="B32" s="787"/>
      <c r="C32" s="797" t="s">
        <v>976</v>
      </c>
      <c r="D32" s="799">
        <v>10000</v>
      </c>
      <c r="E32" s="725">
        <f>+D32*(1+'ProForma Assumptions'!$G$22)</f>
        <v>10400</v>
      </c>
      <c r="F32" s="725">
        <f>+E32*(1+'ProForma Assumptions'!$G$22)</f>
        <v>10816</v>
      </c>
      <c r="G32" s="725">
        <f>+F32*(1+'ProForma Assumptions'!$G$22)</f>
        <v>11248.640000000001</v>
      </c>
      <c r="H32" s="725">
        <f>+G32*(1+'ProForma Assumptions'!$G$22)</f>
        <v>11698.585600000002</v>
      </c>
      <c r="I32" s="725">
        <f>+H32*(1+'ProForma Assumptions'!$G$22)</f>
        <v>12166.529024000003</v>
      </c>
      <c r="J32" s="725">
        <f>+I32*(1+'ProForma Assumptions'!$G$22)</f>
        <v>12653.190184960004</v>
      </c>
      <c r="K32" s="725">
        <f>+J32*(1+'ProForma Assumptions'!$G$22)</f>
        <v>13159.317792358404</v>
      </c>
      <c r="L32" s="725">
        <f>+K32*(1+'ProForma Assumptions'!$G$22)</f>
        <v>13685.690504052742</v>
      </c>
      <c r="M32" s="725">
        <f>+L32*(1+'ProForma Assumptions'!$G$22)</f>
        <v>14233.118124214852</v>
      </c>
      <c r="N32" s="725">
        <f>+M32*(1+'ProForma Assumptions'!$G$22)</f>
        <v>14802.442849183446</v>
      </c>
      <c r="O32" s="725">
        <f>+N32*(1+'ProForma Assumptions'!$G$22)</f>
        <v>15394.540563150784</v>
      </c>
      <c r="P32" s="725">
        <f>+O32*(1+'ProForma Assumptions'!$G$22)</f>
        <v>16010.322185676816</v>
      </c>
      <c r="Q32" s="725">
        <f>+P32*(1+'ProForma Assumptions'!$G$22)</f>
        <v>16650.73507310389</v>
      </c>
      <c r="R32" s="725">
        <f>+Q32*(1+'ProForma Assumptions'!$G$22)</f>
        <v>17316.764476028045</v>
      </c>
      <c r="S32" s="788"/>
      <c r="T32" s="736"/>
      <c r="U32" s="736"/>
      <c r="V32" s="736"/>
      <c r="W32" s="736"/>
      <c r="X32" s="736"/>
      <c r="Y32" s="736"/>
      <c r="Z32" s="736"/>
      <c r="AA32" s="736"/>
      <c r="AB32" s="736"/>
      <c r="AC32" s="736"/>
    </row>
    <row r="33" spans="2:34" s="716" customFormat="1" ht="20.100000000000001" customHeight="1" thickTop="1" thickBot="1">
      <c r="B33" s="787"/>
      <c r="C33" s="797" t="s">
        <v>977</v>
      </c>
      <c r="D33" s="799">
        <v>50000</v>
      </c>
      <c r="E33" s="725">
        <f>+D33*(1+'ProForma Assumptions'!$G$24)</f>
        <v>51249.999999999993</v>
      </c>
      <c r="F33" s="725">
        <f>+E33*(1+'ProForma Assumptions'!$G$24)</f>
        <v>52531.249999999985</v>
      </c>
      <c r="G33" s="725">
        <f>+F33*(1+'ProForma Assumptions'!$G$24)</f>
        <v>53844.531249999978</v>
      </c>
      <c r="H33" s="725">
        <f>+G33*(1+'ProForma Assumptions'!$G$24)</f>
        <v>55190.644531249971</v>
      </c>
      <c r="I33" s="725">
        <f>+H33*(1+'ProForma Assumptions'!$G$24)</f>
        <v>56570.410644531214</v>
      </c>
      <c r="J33" s="725">
        <f>+I33*(1+'ProForma Assumptions'!$G$24)</f>
        <v>57984.670910644491</v>
      </c>
      <c r="K33" s="725">
        <f>+J33*(1+'ProForma Assumptions'!$G$24)</f>
        <v>59434.287683410599</v>
      </c>
      <c r="L33" s="725">
        <f>+K33*(1+'ProForma Assumptions'!$G$24)</f>
        <v>60920.144875495862</v>
      </c>
      <c r="M33" s="725">
        <f>+L33*(1+'ProForma Assumptions'!$G$24)</f>
        <v>62443.148497383256</v>
      </c>
      <c r="N33" s="725">
        <f>+M33*(1+'ProForma Assumptions'!$G$24)</f>
        <v>64004.227209817829</v>
      </c>
      <c r="O33" s="725">
        <f>+N33*(1+'ProForma Assumptions'!$G$24)</f>
        <v>65604.332890063262</v>
      </c>
      <c r="P33" s="725">
        <f>+O33*(1+'ProForma Assumptions'!$G$24)</f>
        <v>67244.441212314836</v>
      </c>
      <c r="Q33" s="725">
        <f>+P33*(1+'ProForma Assumptions'!$G$24)</f>
        <v>68925.552242622696</v>
      </c>
      <c r="R33" s="725">
        <f>+Q33*(1+'ProForma Assumptions'!$G$24)</f>
        <v>70648.691048688255</v>
      </c>
      <c r="S33" s="788"/>
      <c r="T33" s="736"/>
      <c r="U33" s="736"/>
      <c r="V33" s="736"/>
      <c r="W33" s="736"/>
      <c r="X33" s="736"/>
      <c r="Y33" s="736"/>
      <c r="Z33" s="736"/>
      <c r="AA33" s="736"/>
      <c r="AB33" s="736"/>
      <c r="AC33" s="736"/>
    </row>
    <row r="34" spans="2:34" ht="20.100000000000001" customHeight="1" thickTop="1" thickBot="1">
      <c r="B34" s="779"/>
      <c r="C34" s="731" t="s">
        <v>978</v>
      </c>
      <c r="D34" s="732">
        <f t="shared" ref="D34:R34" si="3">SUM(D21:D33)</f>
        <v>865899.64800000004</v>
      </c>
      <c r="E34" s="737">
        <f t="shared" si="3"/>
        <v>898564.79743999999</v>
      </c>
      <c r="F34" s="737">
        <f t="shared" si="3"/>
        <v>932481.13376320014</v>
      </c>
      <c r="G34" s="737">
        <f t="shared" si="3"/>
        <v>963773.59811720019</v>
      </c>
      <c r="H34" s="737">
        <f t="shared" si="3"/>
        <v>996298.06182661001</v>
      </c>
      <c r="I34" s="737">
        <f t="shared" si="3"/>
        <v>1030103.3123851777</v>
      </c>
      <c r="J34" s="737">
        <f t="shared" si="3"/>
        <v>1065240.0764743891</v>
      </c>
      <c r="K34" s="737">
        <f t="shared" si="3"/>
        <v>1101761.0972231769</v>
      </c>
      <c r="L34" s="737">
        <f t="shared" si="3"/>
        <v>1139721.2145503249</v>
      </c>
      <c r="M34" s="737">
        <f t="shared" si="3"/>
        <v>1179177.4487126779</v>
      </c>
      <c r="N34" s="737">
        <f t="shared" si="3"/>
        <v>1220189.0871871959</v>
      </c>
      <c r="O34" s="737">
        <f t="shared" si="3"/>
        <v>1262817.7750200084</v>
      </c>
      <c r="P34" s="737">
        <f t="shared" si="3"/>
        <v>1307127.6087809298</v>
      </c>
      <c r="Q34" s="737">
        <f t="shared" si="3"/>
        <v>1353185.2342674541</v>
      </c>
      <c r="R34" s="737">
        <f t="shared" si="3"/>
        <v>1401059.9481079853</v>
      </c>
      <c r="S34" s="774"/>
    </row>
    <row r="35" spans="2:34" ht="20.100000000000001" customHeight="1" thickTop="1" thickBot="1">
      <c r="B35" s="779"/>
      <c r="C35" s="738" t="s">
        <v>979</v>
      </c>
      <c r="D35" s="739">
        <f t="shared" ref="D35:R35" si="4">+D19-D34</f>
        <v>1593373.3119999999</v>
      </c>
      <c r="E35" s="739">
        <f t="shared" si="4"/>
        <v>1634662.3513600002</v>
      </c>
      <c r="F35" s="739">
        <f t="shared" si="4"/>
        <v>1676924.9895007997</v>
      </c>
      <c r="G35" s="739">
        <f t="shared" si="4"/>
        <v>1724103.2444447204</v>
      </c>
      <c r="H35" s="739">
        <f t="shared" si="4"/>
        <v>1772410.2203581678</v>
      </c>
      <c r="I35" s="739">
        <f t="shared" si="4"/>
        <v>1821868.1823132541</v>
      </c>
      <c r="J35" s="739">
        <f t="shared" si="4"/>
        <v>1872499.5958547895</v>
      </c>
      <c r="K35" s="739">
        <f t="shared" si="4"/>
        <v>1924327.1142133137</v>
      </c>
      <c r="L35" s="739">
        <f t="shared" si="4"/>
        <v>1977373.5643795074</v>
      </c>
      <c r="M35" s="739">
        <f t="shared" si="4"/>
        <v>2031661.9319755554</v>
      </c>
      <c r="N35" s="739">
        <f t="shared" si="4"/>
        <v>2087215.3448558578</v>
      </c>
      <c r="O35" s="739">
        <f t="shared" si="4"/>
        <v>2144057.055366206</v>
      </c>
      <c r="P35" s="739">
        <f t="shared" si="4"/>
        <v>2202210.4211871061</v>
      </c>
      <c r="Q35" s="739">
        <f t="shared" si="4"/>
        <v>2261698.8846833156</v>
      </c>
      <c r="R35" s="739">
        <f t="shared" si="4"/>
        <v>2322545.9506779299</v>
      </c>
      <c r="S35" s="774"/>
    </row>
    <row r="36" spans="2:34" ht="20.100000000000001" customHeight="1" thickTop="1" thickBot="1">
      <c r="B36" s="779"/>
      <c r="C36" s="738" t="s">
        <v>1039</v>
      </c>
      <c r="D36" s="740">
        <f>+D35/D42</f>
        <v>1.2323558872005005</v>
      </c>
      <c r="E36" s="740">
        <f t="shared" ref="E36:R36" si="5">+E35/E42</f>
        <v>1.2642898918364145</v>
      </c>
      <c r="F36" s="740">
        <f t="shared" si="5"/>
        <v>1.2969769028018892</v>
      </c>
      <c r="G36" s="740">
        <f t="shared" si="5"/>
        <v>1.3334657781897974</v>
      </c>
      <c r="H36" s="740">
        <f t="shared" si="5"/>
        <v>1.3708276353964215</v>
      </c>
      <c r="I36" s="740">
        <f t="shared" si="5"/>
        <v>1.4090796948009969</v>
      </c>
      <c r="J36" s="740">
        <f t="shared" si="5"/>
        <v>1.4482393318334981</v>
      </c>
      <c r="K36" s="740">
        <f t="shared" si="5"/>
        <v>1.4883240670848685</v>
      </c>
      <c r="L36" s="740">
        <f t="shared" si="5"/>
        <v>1.5293515555366124</v>
      </c>
      <c r="M36" s="740">
        <f t="shared" si="5"/>
        <v>1.5713395748599175</v>
      </c>
      <c r="N36" s="740">
        <f t="shared" si="5"/>
        <v>1.6143060127320241</v>
      </c>
      <c r="O36" s="740">
        <f t="shared" si="5"/>
        <v>1.6582688531150154</v>
      </c>
      <c r="P36" s="740">
        <f t="shared" si="5"/>
        <v>1.7032461614395511</v>
      </c>
      <c r="Q36" s="740">
        <f t="shared" si="5"/>
        <v>1.7492560686332683</v>
      </c>
      <c r="R36" s="740">
        <f t="shared" si="5"/>
        <v>1.7963167539306886</v>
      </c>
      <c r="S36" s="786"/>
      <c r="T36" s="727"/>
      <c r="U36" s="727"/>
      <c r="V36" s="727"/>
      <c r="W36" s="727"/>
      <c r="X36" s="727"/>
      <c r="Y36" s="727"/>
      <c r="Z36" s="727"/>
      <c r="AA36" s="727"/>
      <c r="AB36" s="727"/>
      <c r="AC36" s="727"/>
      <c r="AD36" s="727"/>
      <c r="AE36" s="727"/>
      <c r="AF36" s="727"/>
      <c r="AG36" s="727"/>
      <c r="AH36" s="727"/>
    </row>
    <row r="37" spans="2:34" ht="20.100000000000001" customHeight="1" thickTop="1" thickBot="1">
      <c r="B37" s="779"/>
      <c r="C37" s="799" t="s">
        <v>980</v>
      </c>
      <c r="D37" s="799">
        <v>1244585</v>
      </c>
      <c r="E37" s="799">
        <v>1244585</v>
      </c>
      <c r="F37" s="799">
        <v>1244585</v>
      </c>
      <c r="G37" s="799">
        <v>1244585</v>
      </c>
      <c r="H37" s="799">
        <v>1244585</v>
      </c>
      <c r="I37" s="799">
        <v>1244585</v>
      </c>
      <c r="J37" s="799">
        <v>1244585</v>
      </c>
      <c r="K37" s="799">
        <v>1244585</v>
      </c>
      <c r="L37" s="799">
        <v>1244585</v>
      </c>
      <c r="M37" s="799">
        <v>1244585</v>
      </c>
      <c r="N37" s="799">
        <v>1244585</v>
      </c>
      <c r="O37" s="799">
        <v>1244585</v>
      </c>
      <c r="P37" s="799">
        <v>1244585</v>
      </c>
      <c r="Q37" s="799">
        <v>1244585</v>
      </c>
      <c r="R37" s="799">
        <v>1244585</v>
      </c>
      <c r="S37" s="786"/>
      <c r="T37" s="727"/>
      <c r="U37" s="727"/>
      <c r="V37" s="727"/>
      <c r="W37" s="727"/>
      <c r="X37" s="727"/>
      <c r="Y37" s="727"/>
      <c r="Z37" s="727"/>
      <c r="AA37" s="727"/>
      <c r="AB37" s="727"/>
      <c r="AC37" s="727"/>
      <c r="AD37" s="727"/>
      <c r="AE37" s="727"/>
      <c r="AF37" s="727"/>
      <c r="AG37" s="727"/>
      <c r="AH37" s="727"/>
    </row>
    <row r="38" spans="2:34" ht="20.100000000000001" customHeight="1" thickTop="1" thickBot="1">
      <c r="B38" s="779"/>
      <c r="C38" s="799" t="s">
        <v>981</v>
      </c>
      <c r="D38" s="799">
        <v>11000</v>
      </c>
      <c r="E38" s="799">
        <v>11000</v>
      </c>
      <c r="F38" s="799">
        <v>11000</v>
      </c>
      <c r="G38" s="799">
        <v>11000</v>
      </c>
      <c r="H38" s="799">
        <v>11000</v>
      </c>
      <c r="I38" s="799">
        <v>11000</v>
      </c>
      <c r="J38" s="799">
        <v>11000</v>
      </c>
      <c r="K38" s="799">
        <v>11000</v>
      </c>
      <c r="L38" s="799">
        <v>11000</v>
      </c>
      <c r="M38" s="799">
        <v>11000</v>
      </c>
      <c r="N38" s="799">
        <v>11000</v>
      </c>
      <c r="O38" s="799">
        <v>11000</v>
      </c>
      <c r="P38" s="799">
        <v>11000</v>
      </c>
      <c r="Q38" s="799">
        <v>11000</v>
      </c>
      <c r="R38" s="799">
        <v>11000</v>
      </c>
      <c r="S38" s="786"/>
      <c r="T38" s="727"/>
      <c r="U38" s="727"/>
      <c r="V38" s="727"/>
      <c r="W38" s="727"/>
      <c r="X38" s="727"/>
      <c r="Y38" s="727"/>
      <c r="Z38" s="727"/>
      <c r="AA38" s="727"/>
      <c r="AB38" s="727"/>
      <c r="AC38" s="727"/>
      <c r="AD38" s="727"/>
      <c r="AE38" s="727"/>
      <c r="AF38" s="727"/>
      <c r="AG38" s="727"/>
      <c r="AH38" s="727"/>
    </row>
    <row r="39" spans="2:34" ht="20.100000000000001" customHeight="1" thickTop="1" thickBot="1">
      <c r="B39" s="779"/>
      <c r="C39" s="799" t="s">
        <v>982</v>
      </c>
      <c r="D39" s="799">
        <v>37364</v>
      </c>
      <c r="E39" s="799">
        <v>37364</v>
      </c>
      <c r="F39" s="799">
        <v>37364</v>
      </c>
      <c r="G39" s="799">
        <v>37364</v>
      </c>
      <c r="H39" s="799">
        <v>37364</v>
      </c>
      <c r="I39" s="799">
        <v>37364</v>
      </c>
      <c r="J39" s="799">
        <v>37364</v>
      </c>
      <c r="K39" s="799">
        <v>37364</v>
      </c>
      <c r="L39" s="799">
        <v>37364</v>
      </c>
      <c r="M39" s="799">
        <v>37364</v>
      </c>
      <c r="N39" s="799">
        <v>37364</v>
      </c>
      <c r="O39" s="799">
        <v>37364</v>
      </c>
      <c r="P39" s="799">
        <v>37364</v>
      </c>
      <c r="Q39" s="799">
        <v>37364</v>
      </c>
      <c r="R39" s="799">
        <v>37364</v>
      </c>
      <c r="S39" s="786"/>
      <c r="T39" s="727"/>
      <c r="U39" s="727"/>
      <c r="V39" s="727"/>
      <c r="W39" s="727"/>
      <c r="X39" s="727"/>
      <c r="Y39" s="727"/>
      <c r="Z39" s="727"/>
      <c r="AA39" s="727"/>
      <c r="AB39" s="727"/>
      <c r="AC39" s="727"/>
      <c r="AD39" s="727"/>
      <c r="AE39" s="727"/>
      <c r="AF39" s="727"/>
      <c r="AG39" s="727"/>
      <c r="AH39" s="727"/>
    </row>
    <row r="40" spans="2:34" ht="20.100000000000001" customHeight="1" thickTop="1" thickBot="1">
      <c r="B40" s="779"/>
      <c r="C40" s="799"/>
      <c r="D40" s="799"/>
      <c r="E40" s="799"/>
      <c r="F40" s="799"/>
      <c r="G40" s="799"/>
      <c r="H40" s="799"/>
      <c r="I40" s="799"/>
      <c r="J40" s="799"/>
      <c r="K40" s="799"/>
      <c r="L40" s="799"/>
      <c r="M40" s="799"/>
      <c r="N40" s="799"/>
      <c r="O40" s="799"/>
      <c r="P40" s="799"/>
      <c r="Q40" s="799"/>
      <c r="R40" s="799"/>
      <c r="S40" s="786"/>
      <c r="T40" s="727"/>
      <c r="U40" s="727"/>
      <c r="V40" s="727"/>
      <c r="W40" s="727"/>
      <c r="X40" s="727"/>
      <c r="Y40" s="727"/>
      <c r="Z40" s="727"/>
      <c r="AA40" s="727"/>
      <c r="AB40" s="727"/>
      <c r="AC40" s="727"/>
      <c r="AD40" s="727"/>
      <c r="AE40" s="727"/>
      <c r="AF40" s="727"/>
      <c r="AG40" s="727"/>
      <c r="AH40" s="727"/>
    </row>
    <row r="41" spans="2:34" ht="20.100000000000001" customHeight="1" thickTop="1" thickBot="1">
      <c r="B41" s="779"/>
      <c r="C41" s="799"/>
      <c r="D41" s="799"/>
      <c r="E41" s="799"/>
      <c r="F41" s="799"/>
      <c r="G41" s="799"/>
      <c r="H41" s="799"/>
      <c r="I41" s="799"/>
      <c r="J41" s="799"/>
      <c r="K41" s="799"/>
      <c r="L41" s="799"/>
      <c r="M41" s="799"/>
      <c r="N41" s="799"/>
      <c r="O41" s="799"/>
      <c r="P41" s="799"/>
      <c r="Q41" s="799"/>
      <c r="R41" s="799"/>
      <c r="S41" s="786"/>
      <c r="T41" s="727"/>
      <c r="U41" s="727"/>
      <c r="V41" s="727"/>
      <c r="W41" s="727"/>
      <c r="X41" s="727"/>
      <c r="Y41" s="727"/>
      <c r="Z41" s="727"/>
      <c r="AA41" s="727"/>
      <c r="AB41" s="727"/>
      <c r="AC41" s="727"/>
      <c r="AD41" s="727"/>
      <c r="AE41" s="727"/>
      <c r="AF41" s="727"/>
      <c r="AG41" s="727"/>
      <c r="AH41" s="727"/>
    </row>
    <row r="42" spans="2:34" ht="20.100000000000001" customHeight="1" thickTop="1" thickBot="1">
      <c r="B42" s="779"/>
      <c r="C42" s="741" t="s">
        <v>983</v>
      </c>
      <c r="D42" s="742">
        <f t="shared" ref="D42:R42" si="6">SUM(D37:D41)</f>
        <v>1292949</v>
      </c>
      <c r="E42" s="742">
        <f t="shared" si="6"/>
        <v>1292949</v>
      </c>
      <c r="F42" s="742">
        <f t="shared" si="6"/>
        <v>1292949</v>
      </c>
      <c r="G42" s="742">
        <f t="shared" si="6"/>
        <v>1292949</v>
      </c>
      <c r="H42" s="742">
        <f t="shared" si="6"/>
        <v>1292949</v>
      </c>
      <c r="I42" s="742">
        <f t="shared" si="6"/>
        <v>1292949</v>
      </c>
      <c r="J42" s="742">
        <f t="shared" si="6"/>
        <v>1292949</v>
      </c>
      <c r="K42" s="742">
        <f t="shared" si="6"/>
        <v>1292949</v>
      </c>
      <c r="L42" s="742">
        <f t="shared" si="6"/>
        <v>1292949</v>
      </c>
      <c r="M42" s="742">
        <f t="shared" si="6"/>
        <v>1292949</v>
      </c>
      <c r="N42" s="742">
        <f t="shared" si="6"/>
        <v>1292949</v>
      </c>
      <c r="O42" s="742">
        <f t="shared" si="6"/>
        <v>1292949</v>
      </c>
      <c r="P42" s="742">
        <f t="shared" si="6"/>
        <v>1292949</v>
      </c>
      <c r="Q42" s="742">
        <f t="shared" si="6"/>
        <v>1292949</v>
      </c>
      <c r="R42" s="742">
        <f t="shared" si="6"/>
        <v>1292949</v>
      </c>
      <c r="S42" s="786"/>
      <c r="T42" s="727"/>
      <c r="U42" s="727"/>
      <c r="V42" s="727"/>
      <c r="W42" s="727"/>
      <c r="X42" s="727"/>
      <c r="Y42" s="727"/>
      <c r="Z42" s="727"/>
      <c r="AA42" s="727"/>
      <c r="AB42" s="727"/>
      <c r="AC42" s="727"/>
      <c r="AD42" s="727"/>
      <c r="AE42" s="727"/>
      <c r="AF42" s="727"/>
      <c r="AG42" s="727"/>
      <c r="AH42" s="727"/>
    </row>
    <row r="43" spans="2:34" ht="20.100000000000001" customHeight="1" thickTop="1">
      <c r="B43" s="779"/>
      <c r="C43" s="743" t="s">
        <v>984</v>
      </c>
      <c r="D43" s="744">
        <f t="shared" ref="D43:R43" si="7">SUM(D35-D42)</f>
        <v>300424.31199999992</v>
      </c>
      <c r="E43" s="744">
        <f t="shared" si="7"/>
        <v>341713.3513600002</v>
      </c>
      <c r="F43" s="744">
        <f t="shared" si="7"/>
        <v>383975.98950079968</v>
      </c>
      <c r="G43" s="744">
        <f t="shared" si="7"/>
        <v>431154.24444472045</v>
      </c>
      <c r="H43" s="744">
        <f t="shared" si="7"/>
        <v>479461.22035816777</v>
      </c>
      <c r="I43" s="744">
        <f t="shared" si="7"/>
        <v>528919.1823132541</v>
      </c>
      <c r="J43" s="744">
        <f t="shared" si="7"/>
        <v>579550.59585478948</v>
      </c>
      <c r="K43" s="744">
        <f t="shared" si="7"/>
        <v>631378.11421331367</v>
      </c>
      <c r="L43" s="744">
        <f t="shared" si="7"/>
        <v>684424.56437950744</v>
      </c>
      <c r="M43" s="744">
        <f t="shared" si="7"/>
        <v>738712.93197555537</v>
      </c>
      <c r="N43" s="744">
        <f t="shared" si="7"/>
        <v>794266.34485585778</v>
      </c>
      <c r="O43" s="744">
        <f t="shared" si="7"/>
        <v>851108.05536620598</v>
      </c>
      <c r="P43" s="744">
        <f t="shared" si="7"/>
        <v>909261.42118710605</v>
      </c>
      <c r="Q43" s="744">
        <f t="shared" si="7"/>
        <v>968749.88468331564</v>
      </c>
      <c r="R43" s="744">
        <f t="shared" si="7"/>
        <v>1029596.9506779299</v>
      </c>
      <c r="S43" s="774"/>
    </row>
    <row r="44" spans="2:34" ht="20.100000000000001" customHeight="1">
      <c r="B44" s="779"/>
      <c r="C44" s="743"/>
      <c r="D44" s="745"/>
      <c r="E44" s="745"/>
      <c r="F44" s="745"/>
      <c r="G44" s="745"/>
      <c r="H44" s="745"/>
      <c r="I44" s="745"/>
      <c r="J44" s="745"/>
      <c r="K44" s="745"/>
      <c r="L44" s="745"/>
      <c r="M44" s="745"/>
      <c r="N44" s="745"/>
      <c r="O44" s="745"/>
      <c r="P44" s="745"/>
      <c r="Q44" s="745"/>
      <c r="R44" s="745"/>
      <c r="S44" s="774"/>
    </row>
    <row r="45" spans="2:34" ht="20.100000000000001" customHeight="1">
      <c r="B45" s="779"/>
      <c r="C45" s="789" t="s">
        <v>985</v>
      </c>
      <c r="D45" s="790">
        <f>+D15</f>
        <v>72288</v>
      </c>
      <c r="E45" s="764"/>
      <c r="F45" s="764"/>
      <c r="G45" s="764"/>
      <c r="H45" s="764"/>
      <c r="I45" s="764"/>
      <c r="J45" s="791"/>
      <c r="K45" s="791"/>
      <c r="L45" s="791"/>
      <c r="M45" s="791"/>
      <c r="N45" s="791"/>
      <c r="O45" s="791"/>
      <c r="P45" s="791"/>
      <c r="Q45" s="791"/>
      <c r="R45" s="791"/>
      <c r="S45" s="774"/>
    </row>
    <row r="46" spans="2:34" ht="20.100000000000001" customHeight="1">
      <c r="B46" s="779"/>
      <c r="C46" s="746" t="s">
        <v>986</v>
      </c>
      <c r="D46" s="747">
        <f>(D34/'ProForma Rents'!$E$33)*'ProForma Rents'!$E$32</f>
        <v>103907.95775999999</v>
      </c>
      <c r="E46" s="764"/>
      <c r="F46" s="764"/>
      <c r="G46" s="764"/>
      <c r="H46" s="764"/>
      <c r="I46" s="764"/>
      <c r="J46" s="791"/>
      <c r="K46" s="791"/>
      <c r="L46" s="791"/>
      <c r="M46" s="791"/>
      <c r="N46" s="791"/>
      <c r="O46" s="791"/>
      <c r="P46" s="791"/>
      <c r="Q46" s="791"/>
      <c r="R46" s="791"/>
      <c r="S46" s="774"/>
    </row>
    <row r="47" spans="2:34" ht="20.100000000000001" customHeight="1">
      <c r="B47" s="779"/>
      <c r="C47" s="795" t="s">
        <v>987</v>
      </c>
      <c r="D47" s="796">
        <f>+D45-D46</f>
        <v>-31619.95775999999</v>
      </c>
      <c r="E47" s="764"/>
      <c r="F47" s="764"/>
      <c r="G47" s="764"/>
      <c r="H47" s="764"/>
      <c r="I47" s="764"/>
      <c r="J47" s="791"/>
      <c r="K47" s="791"/>
      <c r="L47" s="791"/>
      <c r="M47" s="791"/>
      <c r="N47" s="791"/>
      <c r="O47" s="791"/>
      <c r="P47" s="791"/>
      <c r="Q47" s="791"/>
      <c r="R47" s="791"/>
      <c r="S47" s="774"/>
    </row>
    <row r="48" spans="2:34" ht="20.100000000000001" customHeight="1" thickBot="1">
      <c r="B48" s="792"/>
      <c r="C48" s="793"/>
      <c r="D48" s="793"/>
      <c r="E48" s="793"/>
      <c r="F48" s="793"/>
      <c r="G48" s="793"/>
      <c r="H48" s="793"/>
      <c r="I48" s="793"/>
      <c r="J48" s="793"/>
      <c r="K48" s="793"/>
      <c r="L48" s="793"/>
      <c r="M48" s="793"/>
      <c r="N48" s="793"/>
      <c r="O48" s="793"/>
      <c r="P48" s="793"/>
      <c r="Q48" s="793"/>
      <c r="R48" s="793"/>
      <c r="S48" s="794"/>
    </row>
    <row r="49" spans="4:19" ht="20.100000000000001" customHeight="1">
      <c r="D49" s="687" t="s">
        <v>113</v>
      </c>
      <c r="J49" s="687" t="s">
        <v>1033</v>
      </c>
      <c r="S49" s="748" t="s">
        <v>1051</v>
      </c>
    </row>
    <row r="50" spans="4:19" ht="20.100000000000001" customHeight="1">
      <c r="D50" s="687" t="s">
        <v>113</v>
      </c>
      <c r="E50" s="687" t="s">
        <v>113</v>
      </c>
      <c r="F50" s="687" t="s">
        <v>113</v>
      </c>
    </row>
    <row r="51" spans="4:19" ht="20.100000000000001" customHeight="1">
      <c r="D51" s="687" t="s">
        <v>113</v>
      </c>
      <c r="E51" s="687" t="s">
        <v>113</v>
      </c>
      <c r="F51" s="687" t="s">
        <v>113</v>
      </c>
    </row>
  </sheetData>
  <sheetProtection password="CE28" sheet="1" objects="1" scenarios="1" selectLockedCells="1"/>
  <protectedRanges>
    <protectedRange sqref="E19:R20 D18:R18 E34:R35" name="Range2"/>
    <protectedRange sqref="E19:R19 D18:R18" name="Range1"/>
  </protectedRanges>
  <printOptions horizontalCentered="1"/>
  <pageMargins left="0.25" right="0.25" top="0.25" bottom="0.25" header="0.25" footer="0.25"/>
  <pageSetup paperSize="5" scale="61" orientation="landscape" r:id="rId1"/>
  <headerFooter alignWithMargins="0">
    <oddHeader xml:space="preserve">&amp;LName of Project:  </oddHeader>
  </headerFooter>
</worksheet>
</file>

<file path=xl/worksheets/sheet15.xml><?xml version="1.0" encoding="utf-8"?>
<worksheet xmlns="http://schemas.openxmlformats.org/spreadsheetml/2006/main" xmlns:r="http://schemas.openxmlformats.org/officeDocument/2006/relationships">
  <dimension ref="A1:BA189"/>
  <sheetViews>
    <sheetView view="pageBreakPreview" zoomScaleNormal="100" zoomScaleSheetLayoutView="100" workbookViewId="0">
      <selection activeCell="B2" sqref="B2:E2"/>
    </sheetView>
  </sheetViews>
  <sheetFormatPr defaultColWidth="6.42578125" defaultRowHeight="12.75"/>
  <cols>
    <col min="1" max="1" width="3.140625" style="802" customWidth="1"/>
    <col min="2" max="2" width="24.140625" style="805" customWidth="1"/>
    <col min="3" max="3" width="25.5703125" style="805" customWidth="1"/>
    <col min="4" max="4" width="15" style="960" customWidth="1"/>
    <col min="5" max="6" width="15" style="802" customWidth="1"/>
    <col min="7" max="7" width="13.28515625" style="802" customWidth="1"/>
    <col min="8" max="8" width="14.7109375" style="802" customWidth="1"/>
    <col min="9" max="9" width="12.42578125" style="802" customWidth="1"/>
    <col min="10" max="10" width="14.85546875" style="802" customWidth="1"/>
    <col min="11" max="11" width="11.28515625" style="802" customWidth="1"/>
    <col min="12" max="14" width="12.5703125" style="802" customWidth="1"/>
    <col min="15" max="15" width="14.42578125" style="802" customWidth="1"/>
    <col min="16" max="16" width="11.5703125" style="802" customWidth="1"/>
    <col min="17" max="17" width="14.85546875" style="802" customWidth="1"/>
    <col min="18" max="18" width="15" style="802" customWidth="1"/>
    <col min="19" max="19" width="14.42578125" style="802" customWidth="1"/>
    <col min="20" max="20" width="13.140625" style="802" customWidth="1"/>
    <col min="21" max="23" width="17.5703125" style="802" customWidth="1"/>
    <col min="24" max="24" width="15.140625" style="802" customWidth="1"/>
    <col min="25" max="26" width="14" style="802" customWidth="1"/>
    <col min="27" max="27" width="15" style="802" customWidth="1"/>
    <col min="28" max="28" width="14.140625" style="804" hidden="1" customWidth="1"/>
    <col min="29" max="29" width="14.140625" style="802" hidden="1" customWidth="1"/>
    <col min="30" max="30" width="13.85546875" style="803" hidden="1" customWidth="1"/>
    <col min="31" max="32" width="12.42578125" style="802" hidden="1" customWidth="1"/>
    <col min="33" max="33" width="12" style="802" hidden="1" customWidth="1"/>
    <col min="34" max="35" width="11.5703125" style="802" hidden="1" customWidth="1"/>
    <col min="36" max="36" width="10.7109375" style="802" hidden="1" customWidth="1"/>
    <col min="37" max="37" width="12.85546875" style="802" hidden="1" customWidth="1"/>
    <col min="38" max="38" width="10.28515625" style="802" hidden="1" customWidth="1"/>
    <col min="39" max="39" width="12.85546875" style="802" hidden="1" customWidth="1"/>
    <col min="40" max="40" width="16" style="802" customWidth="1"/>
    <col min="41" max="41" width="2.28515625" style="802" customWidth="1"/>
    <col min="42" max="42" width="18.28515625" style="802" customWidth="1"/>
    <col min="43" max="43" width="14.85546875" style="802" customWidth="1"/>
    <col min="44" max="44" width="9.85546875" style="802" customWidth="1"/>
    <col min="45" max="16384" width="6.42578125" style="802"/>
  </cols>
  <sheetData>
    <row r="1" spans="1:41" ht="13.5" thickBot="1">
      <c r="A1" s="989"/>
      <c r="B1" s="990"/>
      <c r="C1" s="990"/>
      <c r="D1" s="991"/>
      <c r="E1" s="992"/>
      <c r="F1" s="992"/>
      <c r="G1" s="992"/>
      <c r="H1" s="992"/>
      <c r="I1" s="992"/>
      <c r="J1" s="992"/>
      <c r="K1" s="992"/>
      <c r="L1" s="992"/>
      <c r="M1" s="992"/>
      <c r="N1" s="992"/>
      <c r="O1" s="992"/>
      <c r="P1" s="992"/>
      <c r="Q1" s="992"/>
      <c r="R1" s="992"/>
      <c r="S1" s="992"/>
      <c r="T1" s="992"/>
      <c r="U1" s="992"/>
      <c r="V1" s="992"/>
      <c r="W1" s="992"/>
      <c r="X1" s="992"/>
      <c r="Y1" s="992"/>
      <c r="Z1" s="992"/>
      <c r="AA1" s="992"/>
      <c r="AB1" s="993"/>
      <c r="AC1" s="992"/>
      <c r="AD1" s="992"/>
      <c r="AE1" s="992"/>
      <c r="AF1" s="992"/>
      <c r="AG1" s="992"/>
      <c r="AH1" s="992"/>
      <c r="AI1" s="992"/>
      <c r="AJ1" s="992"/>
      <c r="AK1" s="992"/>
      <c r="AL1" s="992"/>
      <c r="AM1" s="992"/>
      <c r="AN1" s="994"/>
    </row>
    <row r="2" spans="1:41" ht="87" customHeight="1" thickTop="1" thickBot="1">
      <c r="A2" s="995"/>
      <c r="B2" s="1329" t="s">
        <v>1216</v>
      </c>
      <c r="C2" s="1330"/>
      <c r="D2" s="1330"/>
      <c r="E2" s="1331"/>
      <c r="F2" s="803"/>
      <c r="G2" s="803"/>
      <c r="H2" s="803"/>
      <c r="I2" s="803"/>
      <c r="J2" s="803"/>
      <c r="K2" s="803"/>
      <c r="L2" s="803"/>
      <c r="M2" s="803"/>
      <c r="N2" s="803"/>
      <c r="O2" s="803"/>
      <c r="P2" s="803"/>
      <c r="Q2" s="803"/>
      <c r="R2" s="803"/>
      <c r="S2" s="803"/>
      <c r="T2" s="803"/>
      <c r="U2" s="803"/>
      <c r="V2" s="803"/>
      <c r="W2" s="803"/>
      <c r="X2" s="803"/>
      <c r="Y2" s="803"/>
      <c r="Z2" s="803"/>
      <c r="AA2" s="803"/>
      <c r="AB2" s="832"/>
      <c r="AC2" s="803"/>
      <c r="AE2" s="803"/>
      <c r="AF2" s="803"/>
      <c r="AG2" s="803"/>
      <c r="AH2" s="803"/>
      <c r="AI2" s="803"/>
      <c r="AJ2" s="803"/>
      <c r="AK2" s="803"/>
      <c r="AL2" s="803"/>
      <c r="AM2" s="803"/>
      <c r="AN2" s="996"/>
    </row>
    <row r="3" spans="1:41" ht="13.5" thickTop="1">
      <c r="A3" s="995"/>
      <c r="B3" s="997" t="s">
        <v>864</v>
      </c>
      <c r="C3" s="833" t="str">
        <f>'Unit Mix'!G6</f>
        <v>[enter official PHA/Grantee name]</v>
      </c>
      <c r="D3" s="979"/>
      <c r="E3" s="803"/>
      <c r="F3" s="803"/>
      <c r="G3" s="803"/>
      <c r="H3" s="803"/>
      <c r="I3" s="803"/>
      <c r="J3" s="803"/>
      <c r="K3" s="803"/>
      <c r="L3" s="803"/>
      <c r="M3" s="803"/>
      <c r="N3" s="803"/>
      <c r="O3" s="803"/>
      <c r="P3" s="803"/>
      <c r="Q3" s="803"/>
      <c r="R3" s="803"/>
      <c r="S3" s="803"/>
      <c r="T3" s="803"/>
      <c r="U3" s="803"/>
      <c r="V3" s="803"/>
      <c r="W3" s="803"/>
      <c r="X3" s="803"/>
      <c r="Y3" s="803"/>
      <c r="Z3" s="803"/>
      <c r="AA3" s="803"/>
      <c r="AB3" s="832"/>
      <c r="AC3" s="803"/>
      <c r="AE3" s="803"/>
      <c r="AF3" s="803"/>
      <c r="AG3" s="803"/>
      <c r="AH3" s="803"/>
      <c r="AI3" s="803"/>
      <c r="AJ3" s="803"/>
      <c r="AK3" s="803"/>
      <c r="AL3" s="803"/>
      <c r="AM3" s="803"/>
      <c r="AN3" s="996"/>
    </row>
    <row r="4" spans="1:41">
      <c r="A4" s="995"/>
      <c r="B4" s="997" t="s">
        <v>861</v>
      </c>
      <c r="C4" s="833" t="str">
        <f>'Unit Mix'!G7</f>
        <v>[enter the HOPE VI or Choice Neighborhoods grant name]</v>
      </c>
      <c r="D4" s="979"/>
      <c r="E4" s="803"/>
      <c r="F4" s="803"/>
      <c r="G4" s="803"/>
      <c r="H4" s="803"/>
      <c r="I4" s="803"/>
      <c r="J4" s="803"/>
      <c r="K4" s="803"/>
      <c r="L4" s="803"/>
      <c r="M4" s="803"/>
      <c r="N4" s="803"/>
      <c r="O4" s="803"/>
      <c r="P4" s="803"/>
      <c r="Q4" s="803"/>
      <c r="R4" s="803"/>
      <c r="S4" s="803"/>
      <c r="T4" s="803"/>
      <c r="U4" s="803"/>
      <c r="V4" s="803"/>
      <c r="W4" s="803"/>
      <c r="X4" s="803"/>
      <c r="Y4" s="803"/>
      <c r="Z4" s="803"/>
      <c r="AA4" s="803"/>
      <c r="AB4" s="832"/>
      <c r="AC4" s="803"/>
      <c r="AE4" s="803"/>
      <c r="AF4" s="803"/>
      <c r="AG4" s="803"/>
      <c r="AH4" s="803"/>
      <c r="AI4" s="803"/>
      <c r="AJ4" s="803"/>
      <c r="AK4" s="803"/>
      <c r="AL4" s="803"/>
      <c r="AM4" s="803"/>
      <c r="AN4" s="996"/>
    </row>
    <row r="5" spans="1:41">
      <c r="A5" s="995"/>
      <c r="B5" s="997" t="s">
        <v>859</v>
      </c>
      <c r="C5" s="833" t="str">
        <f>'Unit Mix'!G8</f>
        <v>[enter project Name and Phase description]</v>
      </c>
      <c r="D5" s="979"/>
      <c r="E5" s="803"/>
      <c r="F5" s="803"/>
      <c r="G5" s="803"/>
      <c r="H5" s="803"/>
      <c r="I5" s="803"/>
      <c r="J5" s="803"/>
      <c r="K5" s="803"/>
      <c r="L5" s="803"/>
      <c r="M5" s="803"/>
      <c r="N5" s="803"/>
      <c r="O5" s="803"/>
      <c r="P5" s="803"/>
      <c r="Q5" s="803"/>
      <c r="R5" s="803"/>
      <c r="S5" s="803"/>
      <c r="T5" s="803"/>
      <c r="U5" s="803"/>
      <c r="V5" s="803"/>
      <c r="W5" s="803"/>
      <c r="X5" s="803"/>
      <c r="Y5" s="803"/>
      <c r="Z5" s="803"/>
      <c r="AA5" s="803"/>
      <c r="AB5" s="832"/>
      <c r="AC5" s="803"/>
      <c r="AE5" s="803"/>
      <c r="AF5" s="803"/>
      <c r="AG5" s="803"/>
      <c r="AH5" s="803"/>
      <c r="AI5" s="803"/>
      <c r="AJ5" s="803"/>
      <c r="AK5" s="803"/>
      <c r="AL5" s="803"/>
      <c r="AM5" s="803"/>
      <c r="AN5" s="996"/>
    </row>
    <row r="6" spans="1:41">
      <c r="A6" s="995"/>
      <c r="B6" s="997" t="s">
        <v>860</v>
      </c>
      <c r="C6" s="833" t="str">
        <f>'Unit Mix'!G9</f>
        <v>[enter the new AMP-format development number]</v>
      </c>
      <c r="D6" s="979"/>
      <c r="E6" s="803"/>
      <c r="F6" s="803"/>
      <c r="G6" s="803"/>
      <c r="H6" s="803"/>
      <c r="I6" s="803"/>
      <c r="J6" s="803"/>
      <c r="K6" s="803"/>
      <c r="L6" s="803"/>
      <c r="M6" s="803"/>
      <c r="N6" s="803"/>
      <c r="O6" s="803"/>
      <c r="P6" s="803"/>
      <c r="Q6" s="803"/>
      <c r="R6" s="803"/>
      <c r="S6" s="803"/>
      <c r="T6" s="803"/>
      <c r="U6" s="803"/>
      <c r="V6" s="803"/>
      <c r="W6" s="803"/>
      <c r="X6" s="803"/>
      <c r="Y6" s="803"/>
      <c r="Z6" s="803"/>
      <c r="AA6" s="803"/>
      <c r="AB6" s="832"/>
      <c r="AC6" s="803"/>
      <c r="AE6" s="803"/>
      <c r="AF6" s="803"/>
      <c r="AG6" s="803"/>
      <c r="AH6" s="803"/>
      <c r="AI6" s="803"/>
      <c r="AJ6" s="803"/>
      <c r="AK6" s="803"/>
      <c r="AL6" s="803"/>
      <c r="AM6" s="803"/>
      <c r="AN6" s="996"/>
    </row>
    <row r="7" spans="1:41" ht="13.5" thickBot="1">
      <c r="A7" s="995"/>
      <c r="B7" s="833"/>
      <c r="C7" s="833"/>
      <c r="D7" s="979"/>
      <c r="E7" s="803"/>
      <c r="F7" s="803"/>
      <c r="G7" s="803"/>
      <c r="H7" s="803"/>
      <c r="I7" s="803"/>
      <c r="J7" s="803"/>
      <c r="K7" s="803"/>
      <c r="L7" s="803"/>
      <c r="M7" s="803"/>
      <c r="N7" s="803"/>
      <c r="O7" s="803"/>
      <c r="P7" s="803"/>
      <c r="Q7" s="803"/>
      <c r="R7" s="803"/>
      <c r="S7" s="803"/>
      <c r="T7" s="803"/>
      <c r="U7" s="803"/>
      <c r="V7" s="803"/>
      <c r="W7" s="803"/>
      <c r="X7" s="803"/>
      <c r="Y7" s="803"/>
      <c r="Z7" s="803"/>
      <c r="AA7" s="803"/>
      <c r="AB7" s="832"/>
      <c r="AC7" s="803"/>
      <c r="AE7" s="803"/>
      <c r="AF7" s="803"/>
      <c r="AG7" s="803"/>
      <c r="AH7" s="803"/>
      <c r="AI7" s="803"/>
      <c r="AJ7" s="803"/>
      <c r="AK7" s="803"/>
      <c r="AL7" s="803"/>
      <c r="AM7" s="803"/>
      <c r="AN7" s="996"/>
    </row>
    <row r="8" spans="1:41" ht="19.5" thickTop="1" thickBot="1">
      <c r="A8" s="995"/>
      <c r="B8" s="998"/>
      <c r="C8" s="998"/>
      <c r="D8" s="837" t="s">
        <v>1214</v>
      </c>
      <c r="E8" s="1055">
        <v>40529.759330671295</v>
      </c>
      <c r="F8" s="803"/>
      <c r="G8" s="803"/>
      <c r="H8" s="803"/>
      <c r="I8" s="803"/>
      <c r="J8" s="803"/>
      <c r="K8" s="999">
        <v>1225314</v>
      </c>
      <c r="L8" s="999">
        <v>1293387</v>
      </c>
      <c r="M8" s="999">
        <v>1070572.5</v>
      </c>
      <c r="N8" s="999">
        <v>808366.875</v>
      </c>
      <c r="O8" s="999">
        <v>323346.75</v>
      </c>
      <c r="P8" s="999">
        <v>269455.625</v>
      </c>
      <c r="Q8" s="999">
        <v>269455.625</v>
      </c>
      <c r="R8" s="803"/>
      <c r="S8" s="803"/>
      <c r="T8" s="803"/>
      <c r="U8" s="803"/>
      <c r="V8" s="803"/>
      <c r="W8" s="803"/>
      <c r="X8" s="803"/>
      <c r="Y8" s="803"/>
      <c r="Z8" s="803"/>
      <c r="AA8" s="803"/>
      <c r="AB8" s="832"/>
      <c r="AC8" s="803"/>
      <c r="AE8" s="803"/>
      <c r="AF8" s="803"/>
      <c r="AG8" s="803"/>
      <c r="AH8" s="803"/>
      <c r="AI8" s="803"/>
      <c r="AJ8" s="803"/>
      <c r="AK8" s="803"/>
      <c r="AL8" s="803"/>
      <c r="AM8" s="803"/>
      <c r="AN8" s="996"/>
    </row>
    <row r="9" spans="1:41" ht="42" customHeight="1" thickTop="1">
      <c r="A9" s="995"/>
      <c r="B9" s="1000"/>
      <c r="C9" s="1000"/>
      <c r="D9" s="1001"/>
      <c r="E9" s="888" t="s">
        <v>1213</v>
      </c>
      <c r="F9" s="842">
        <v>2.5000000000000001E-2</v>
      </c>
      <c r="G9" s="842">
        <v>7.4999999999999997E-2</v>
      </c>
      <c r="H9" s="842">
        <v>7.4999999999999997E-2</v>
      </c>
      <c r="I9" s="842">
        <v>0.1</v>
      </c>
      <c r="J9" s="842">
        <v>0.125</v>
      </c>
      <c r="K9" s="842">
        <v>0.12</v>
      </c>
      <c r="L9" s="842">
        <v>0.12</v>
      </c>
      <c r="M9" s="842">
        <v>0.1</v>
      </c>
      <c r="N9" s="842">
        <v>7.4999999999999997E-2</v>
      </c>
      <c r="O9" s="842">
        <v>0.03</v>
      </c>
      <c r="P9" s="842">
        <v>2.5000000000000001E-2</v>
      </c>
      <c r="Q9" s="842">
        <v>2.5000000000000001E-2</v>
      </c>
      <c r="R9" s="842">
        <v>2.5000000000000001E-2</v>
      </c>
      <c r="S9" s="842">
        <v>0.08</v>
      </c>
      <c r="T9" s="842">
        <v>0</v>
      </c>
      <c r="U9" s="842">
        <v>0</v>
      </c>
      <c r="V9" s="959"/>
      <c r="W9" s="959"/>
      <c r="X9" s="959"/>
      <c r="Y9" s="959"/>
      <c r="Z9" s="959"/>
      <c r="AA9" s="959"/>
      <c r="AB9" s="959"/>
      <c r="AC9" s="959"/>
      <c r="AD9" s="959"/>
      <c r="AE9" s="959"/>
      <c r="AF9" s="806"/>
      <c r="AG9" s="806"/>
      <c r="AH9" s="806"/>
      <c r="AI9" s="806"/>
      <c r="AJ9" s="806"/>
      <c r="AK9" s="806"/>
      <c r="AL9" s="806"/>
      <c r="AM9" s="806"/>
      <c r="AN9" s="1002">
        <v>1</v>
      </c>
    </row>
    <row r="10" spans="1:41" ht="15.75" thickBot="1">
      <c r="A10" s="995"/>
      <c r="B10" s="958" t="s">
        <v>1212</v>
      </c>
      <c r="C10" s="958"/>
      <c r="D10" s="956"/>
      <c r="E10" s="860"/>
      <c r="F10" s="956" t="s">
        <v>1211</v>
      </c>
      <c r="G10" s="956" t="s">
        <v>1210</v>
      </c>
      <c r="H10" s="956" t="s">
        <v>1209</v>
      </c>
      <c r="I10" s="956" t="s">
        <v>1208</v>
      </c>
      <c r="J10" s="956" t="s">
        <v>1207</v>
      </c>
      <c r="K10" s="956" t="s">
        <v>1206</v>
      </c>
      <c r="L10" s="956" t="s">
        <v>1205</v>
      </c>
      <c r="M10" s="956" t="s">
        <v>1204</v>
      </c>
      <c r="N10" s="956" t="s">
        <v>1203</v>
      </c>
      <c r="O10" s="956" t="s">
        <v>1202</v>
      </c>
      <c r="P10" s="956" t="s">
        <v>1201</v>
      </c>
      <c r="Q10" s="956" t="s">
        <v>1200</v>
      </c>
      <c r="R10" s="956" t="s">
        <v>1199</v>
      </c>
      <c r="S10" s="956" t="s">
        <v>1198</v>
      </c>
      <c r="T10" s="956" t="s">
        <v>1197</v>
      </c>
      <c r="U10" s="956" t="s">
        <v>1196</v>
      </c>
      <c r="V10" s="956" t="s">
        <v>1195</v>
      </c>
      <c r="W10" s="956" t="s">
        <v>1194</v>
      </c>
      <c r="X10" s="956" t="s">
        <v>1193</v>
      </c>
      <c r="Y10" s="956" t="s">
        <v>1192</v>
      </c>
      <c r="Z10" s="956" t="s">
        <v>1191</v>
      </c>
      <c r="AA10" s="956" t="s">
        <v>1190</v>
      </c>
      <c r="AB10" s="956" t="s">
        <v>1189</v>
      </c>
      <c r="AC10" s="956" t="s">
        <v>1188</v>
      </c>
      <c r="AD10" s="956" t="s">
        <v>1187</v>
      </c>
      <c r="AE10" s="956" t="s">
        <v>1186</v>
      </c>
      <c r="AF10" s="956" t="s">
        <v>1185</v>
      </c>
      <c r="AG10" s="956" t="s">
        <v>1184</v>
      </c>
      <c r="AH10" s="956" t="s">
        <v>1183</v>
      </c>
      <c r="AI10" s="956" t="s">
        <v>1182</v>
      </c>
      <c r="AJ10" s="860"/>
      <c r="AK10" s="860"/>
      <c r="AL10" s="860"/>
      <c r="AM10" s="860"/>
      <c r="AN10" s="1003"/>
    </row>
    <row r="11" spans="1:41" s="952" customFormat="1" ht="26.25" customHeight="1">
      <c r="A11" s="1004"/>
      <c r="B11" s="955"/>
      <c r="C11" s="955"/>
      <c r="D11" s="953" t="s">
        <v>113</v>
      </c>
      <c r="E11" s="954" t="s">
        <v>1181</v>
      </c>
      <c r="F11" s="954">
        <v>40513</v>
      </c>
      <c r="G11" s="954">
        <v>40544</v>
      </c>
      <c r="H11" s="953">
        <v>40575</v>
      </c>
      <c r="I11" s="953">
        <v>40606</v>
      </c>
      <c r="J11" s="953">
        <v>40637</v>
      </c>
      <c r="K11" s="953">
        <v>40668</v>
      </c>
      <c r="L11" s="953">
        <v>40699</v>
      </c>
      <c r="M11" s="953">
        <v>40730</v>
      </c>
      <c r="N11" s="953">
        <v>40761</v>
      </c>
      <c r="O11" s="953">
        <v>40792</v>
      </c>
      <c r="P11" s="953">
        <v>40823</v>
      </c>
      <c r="Q11" s="953">
        <v>40854</v>
      </c>
      <c r="R11" s="953">
        <v>40885</v>
      </c>
      <c r="S11" s="953">
        <v>40916</v>
      </c>
      <c r="T11" s="953">
        <v>40947</v>
      </c>
      <c r="U11" s="953">
        <v>40978</v>
      </c>
      <c r="V11" s="953">
        <v>41009</v>
      </c>
      <c r="W11" s="953">
        <v>41040</v>
      </c>
      <c r="X11" s="953">
        <v>41071</v>
      </c>
      <c r="Y11" s="953">
        <v>41102</v>
      </c>
      <c r="Z11" s="953">
        <v>41133</v>
      </c>
      <c r="AA11" s="953">
        <v>41164</v>
      </c>
      <c r="AB11" s="953">
        <v>41195</v>
      </c>
      <c r="AC11" s="953">
        <v>41226</v>
      </c>
      <c r="AD11" s="953">
        <v>41257</v>
      </c>
      <c r="AE11" s="953">
        <v>41288</v>
      </c>
      <c r="AF11" s="953"/>
      <c r="AG11" s="953"/>
      <c r="AH11" s="953"/>
      <c r="AI11" s="953"/>
      <c r="AJ11" s="953"/>
      <c r="AK11" s="953"/>
      <c r="AL11" s="953"/>
      <c r="AM11" s="953"/>
      <c r="AN11" s="1005" t="s">
        <v>1107</v>
      </c>
    </row>
    <row r="12" spans="1:41" s="882" customFormat="1" ht="68.25" customHeight="1">
      <c r="A12" s="1006"/>
      <c r="B12" s="951" t="s">
        <v>1180</v>
      </c>
      <c r="C12" s="951"/>
      <c r="D12" s="946"/>
      <c r="E12" s="950"/>
      <c r="F12" s="946" t="s">
        <v>1179</v>
      </c>
      <c r="G12" s="946"/>
      <c r="H12" s="945"/>
      <c r="I12" s="946"/>
      <c r="J12" s="945"/>
      <c r="K12" s="945"/>
      <c r="L12" s="946"/>
      <c r="M12" s="946"/>
      <c r="N12" s="945"/>
      <c r="O12" s="945"/>
      <c r="P12" s="946"/>
      <c r="Q12" s="949"/>
      <c r="R12" s="947" t="s">
        <v>1178</v>
      </c>
      <c r="S12" s="945"/>
      <c r="T12" s="946"/>
      <c r="U12" s="945"/>
      <c r="V12" s="947" t="s">
        <v>1177</v>
      </c>
      <c r="W12" s="946" t="s">
        <v>113</v>
      </c>
      <c r="X12" s="949"/>
      <c r="Y12" s="948" t="s">
        <v>1176</v>
      </c>
      <c r="Z12" s="946"/>
      <c r="AA12" s="891"/>
      <c r="AB12" s="945"/>
      <c r="AC12" s="945"/>
      <c r="AD12" s="947" t="s">
        <v>1175</v>
      </c>
      <c r="AE12" s="945"/>
      <c r="AF12" s="945"/>
      <c r="AG12" s="945"/>
      <c r="AH12" s="946"/>
      <c r="AI12" s="946"/>
      <c r="AJ12" s="946"/>
      <c r="AK12" s="946"/>
      <c r="AL12" s="945"/>
      <c r="AM12" s="944"/>
      <c r="AN12" s="1007"/>
    </row>
    <row r="13" spans="1:41" s="882" customFormat="1" ht="12.75" customHeight="1">
      <c r="A13" s="1006"/>
      <c r="B13" s="1008" t="s">
        <v>1174</v>
      </c>
      <c r="C13" s="1008"/>
      <c r="D13" s="961"/>
      <c r="E13" s="943"/>
      <c r="F13" s="891"/>
      <c r="G13" s="909"/>
      <c r="H13" s="909"/>
      <c r="I13" s="909"/>
      <c r="J13" s="886"/>
      <c r="K13" s="886"/>
      <c r="L13" s="886"/>
      <c r="M13" s="886"/>
      <c r="N13" s="886"/>
      <c r="O13" s="886"/>
      <c r="P13" s="886"/>
      <c r="Q13" s="886"/>
      <c r="R13" s="886"/>
      <c r="S13" s="886"/>
      <c r="T13" s="886"/>
      <c r="U13" s="886"/>
      <c r="V13" s="886"/>
      <c r="W13" s="909"/>
      <c r="X13" s="886"/>
      <c r="Y13" s="886"/>
      <c r="Z13" s="886"/>
      <c r="AA13" s="909"/>
      <c r="AB13" s="942"/>
      <c r="AC13" s="886"/>
      <c r="AD13" s="909"/>
      <c r="AE13" s="909"/>
      <c r="AF13" s="909"/>
      <c r="AG13" s="909"/>
      <c r="AH13" s="909"/>
      <c r="AI13" s="909"/>
      <c r="AJ13" s="886"/>
      <c r="AK13" s="891"/>
      <c r="AL13" s="891"/>
      <c r="AM13" s="886"/>
      <c r="AN13" s="1009"/>
    </row>
    <row r="14" spans="1:41" s="882" customFormat="1" ht="12.75" customHeight="1">
      <c r="A14" s="1006"/>
      <c r="B14" s="892" t="s">
        <v>1173</v>
      </c>
      <c r="C14" s="892"/>
      <c r="D14" s="961"/>
      <c r="E14" s="941">
        <v>0</v>
      </c>
      <c r="F14" s="891">
        <v>0</v>
      </c>
      <c r="G14" s="909">
        <v>0</v>
      </c>
      <c r="H14" s="909">
        <v>0</v>
      </c>
      <c r="I14" s="909">
        <v>0</v>
      </c>
      <c r="J14" s="909">
        <v>0</v>
      </c>
      <c r="K14" s="909">
        <v>0</v>
      </c>
      <c r="L14" s="909">
        <v>0</v>
      </c>
      <c r="M14" s="909">
        <v>0</v>
      </c>
      <c r="N14" s="909">
        <v>0</v>
      </c>
      <c r="O14" s="909">
        <v>0</v>
      </c>
      <c r="P14" s="909">
        <v>0</v>
      </c>
      <c r="Q14" s="909">
        <v>0</v>
      </c>
      <c r="R14" s="909">
        <v>0</v>
      </c>
      <c r="S14" s="909">
        <v>0</v>
      </c>
      <c r="T14" s="909">
        <v>0</v>
      </c>
      <c r="U14" s="909">
        <v>0</v>
      </c>
      <c r="V14" s="909">
        <v>0</v>
      </c>
      <c r="W14" s="909">
        <v>0</v>
      </c>
      <c r="X14" s="909">
        <v>0</v>
      </c>
      <c r="Y14" s="909">
        <v>0</v>
      </c>
      <c r="Z14" s="909">
        <v>0</v>
      </c>
      <c r="AA14" s="909">
        <v>0</v>
      </c>
      <c r="AB14" s="913">
        <v>0</v>
      </c>
      <c r="AC14" s="909"/>
      <c r="AD14" s="909"/>
      <c r="AE14" s="909"/>
      <c r="AF14" s="909"/>
      <c r="AG14" s="909"/>
      <c r="AH14" s="909"/>
      <c r="AI14" s="909"/>
      <c r="AJ14" s="909"/>
      <c r="AK14" s="909"/>
      <c r="AL14" s="909"/>
      <c r="AM14" s="909"/>
      <c r="AN14" s="1010">
        <v>0</v>
      </c>
      <c r="AO14" s="802">
        <v>0</v>
      </c>
    </row>
    <row r="15" spans="1:41" s="882" customFormat="1" ht="12.75" customHeight="1">
      <c r="A15" s="1006"/>
      <c r="B15" s="892" t="s">
        <v>1172</v>
      </c>
      <c r="C15" s="892"/>
      <c r="D15" s="961"/>
      <c r="E15" s="941">
        <v>0</v>
      </c>
      <c r="F15" s="891">
        <v>0</v>
      </c>
      <c r="G15" s="909">
        <v>0</v>
      </c>
      <c r="H15" s="909">
        <v>0</v>
      </c>
      <c r="I15" s="909">
        <v>0</v>
      </c>
      <c r="J15" s="909">
        <v>0</v>
      </c>
      <c r="K15" s="909">
        <v>0</v>
      </c>
      <c r="L15" s="909">
        <v>0</v>
      </c>
      <c r="M15" s="909">
        <v>0</v>
      </c>
      <c r="N15" s="909">
        <v>0</v>
      </c>
      <c r="O15" s="909">
        <v>0</v>
      </c>
      <c r="P15" s="909">
        <v>0</v>
      </c>
      <c r="Q15" s="909">
        <v>0</v>
      </c>
      <c r="R15" s="909">
        <v>0</v>
      </c>
      <c r="S15" s="909">
        <v>0</v>
      </c>
      <c r="T15" s="909">
        <v>0</v>
      </c>
      <c r="U15" s="909">
        <v>0</v>
      </c>
      <c r="V15" s="909">
        <v>0</v>
      </c>
      <c r="W15" s="909">
        <v>0</v>
      </c>
      <c r="X15" s="909">
        <v>0</v>
      </c>
      <c r="Y15" s="909">
        <v>0</v>
      </c>
      <c r="Z15" s="909">
        <v>0</v>
      </c>
      <c r="AA15" s="909">
        <v>0</v>
      </c>
      <c r="AB15" s="913">
        <v>0</v>
      </c>
      <c r="AC15" s="909"/>
      <c r="AD15" s="909"/>
      <c r="AE15" s="909"/>
      <c r="AF15" s="909"/>
      <c r="AG15" s="909"/>
      <c r="AH15" s="909"/>
      <c r="AI15" s="909"/>
      <c r="AJ15" s="909"/>
      <c r="AK15" s="909"/>
      <c r="AL15" s="909"/>
      <c r="AM15" s="909"/>
      <c r="AN15" s="1010">
        <v>0</v>
      </c>
      <c r="AO15" s="802">
        <v>0</v>
      </c>
    </row>
    <row r="16" spans="1:41" s="803" customFormat="1" ht="12.75" customHeight="1">
      <c r="A16" s="995"/>
      <c r="B16" s="936" t="s">
        <v>1171</v>
      </c>
      <c r="C16" s="936"/>
      <c r="D16" s="962"/>
      <c r="E16" s="934">
        <v>0</v>
      </c>
      <c r="F16" s="906">
        <v>0</v>
      </c>
      <c r="G16" s="906">
        <v>0</v>
      </c>
      <c r="H16" s="906">
        <v>0</v>
      </c>
      <c r="I16" s="906">
        <v>0</v>
      </c>
      <c r="J16" s="906">
        <v>0</v>
      </c>
      <c r="K16" s="906">
        <v>0</v>
      </c>
      <c r="L16" s="906">
        <v>0</v>
      </c>
      <c r="M16" s="906">
        <v>0</v>
      </c>
      <c r="N16" s="906">
        <v>0</v>
      </c>
      <c r="O16" s="906">
        <v>0</v>
      </c>
      <c r="P16" s="906">
        <v>0</v>
      </c>
      <c r="Q16" s="906">
        <v>0</v>
      </c>
      <c r="R16" s="906">
        <v>0</v>
      </c>
      <c r="S16" s="906">
        <v>0</v>
      </c>
      <c r="T16" s="906">
        <v>0</v>
      </c>
      <c r="U16" s="906">
        <v>0</v>
      </c>
      <c r="V16" s="906">
        <v>0</v>
      </c>
      <c r="W16" s="906">
        <v>0</v>
      </c>
      <c r="X16" s="906">
        <v>0</v>
      </c>
      <c r="Y16" s="906">
        <v>0</v>
      </c>
      <c r="Z16" s="906">
        <v>0</v>
      </c>
      <c r="AA16" s="906">
        <v>0</v>
      </c>
      <c r="AB16" s="933">
        <v>0</v>
      </c>
      <c r="AC16" s="906"/>
      <c r="AD16" s="906"/>
      <c r="AE16" s="906"/>
      <c r="AF16" s="906"/>
      <c r="AG16" s="906"/>
      <c r="AH16" s="906"/>
      <c r="AI16" s="906"/>
      <c r="AJ16" s="906"/>
      <c r="AK16" s="906"/>
      <c r="AL16" s="906"/>
      <c r="AM16" s="906"/>
      <c r="AN16" s="1011">
        <v>0</v>
      </c>
      <c r="AO16" s="802">
        <v>0</v>
      </c>
    </row>
    <row r="17" spans="1:44" s="833" customFormat="1">
      <c r="A17" s="1012"/>
      <c r="B17" s="1008" t="s">
        <v>1170</v>
      </c>
      <c r="C17" s="1008"/>
      <c r="D17" s="963"/>
      <c r="E17" s="862"/>
      <c r="H17" s="940"/>
      <c r="I17" s="939"/>
      <c r="J17" s="939"/>
      <c r="K17" s="939"/>
      <c r="L17" s="939"/>
      <c r="M17" s="939"/>
      <c r="N17" s="939"/>
      <c r="O17" s="939"/>
      <c r="P17" s="939"/>
      <c r="Q17" s="939"/>
      <c r="R17" s="939"/>
      <c r="S17" s="939"/>
      <c r="T17" s="939"/>
      <c r="U17" s="939"/>
      <c r="V17" s="939"/>
      <c r="W17" s="939"/>
      <c r="AB17" s="848"/>
      <c r="AN17" s="1013"/>
      <c r="AO17" s="802">
        <v>0</v>
      </c>
      <c r="AR17" s="819"/>
    </row>
    <row r="18" spans="1:44" s="833" customFormat="1">
      <c r="A18" s="1012"/>
      <c r="B18" s="1014" t="s">
        <v>840</v>
      </c>
      <c r="C18" s="1014"/>
      <c r="D18" s="964"/>
      <c r="E18" s="862">
        <v>9075000</v>
      </c>
      <c r="F18" s="833">
        <v>226875</v>
      </c>
      <c r="G18" s="833">
        <v>680625</v>
      </c>
      <c r="H18" s="833">
        <v>680625</v>
      </c>
      <c r="I18" s="833">
        <v>907500</v>
      </c>
      <c r="J18" s="833">
        <v>1134375</v>
      </c>
      <c r="K18" s="833">
        <v>1089000</v>
      </c>
      <c r="L18" s="833">
        <v>1089000</v>
      </c>
      <c r="M18" s="833">
        <v>907500</v>
      </c>
      <c r="N18" s="833">
        <v>680625</v>
      </c>
      <c r="O18" s="833">
        <v>272250</v>
      </c>
      <c r="P18" s="833">
        <v>226875</v>
      </c>
      <c r="Q18" s="833">
        <v>226875</v>
      </c>
      <c r="R18" s="833">
        <v>226875</v>
      </c>
      <c r="S18" s="833">
        <v>726000</v>
      </c>
      <c r="T18" s="833">
        <v>0</v>
      </c>
      <c r="X18" s="932"/>
      <c r="Y18" s="932"/>
      <c r="Z18" s="932"/>
      <c r="AA18" s="932"/>
      <c r="AB18" s="932"/>
      <c r="AN18" s="1010">
        <v>0</v>
      </c>
      <c r="AO18" s="802">
        <v>0</v>
      </c>
      <c r="AP18" s="833">
        <v>0</v>
      </c>
    </row>
    <row r="19" spans="1:44" s="833" customFormat="1">
      <c r="A19" s="1012"/>
      <c r="B19" s="930" t="s">
        <v>1169</v>
      </c>
      <c r="C19" s="930"/>
      <c r="D19" s="965"/>
      <c r="E19" s="929">
        <v>1000000</v>
      </c>
      <c r="F19" s="833">
        <v>25000</v>
      </c>
      <c r="G19" s="833">
        <v>75000</v>
      </c>
      <c r="H19" s="833">
        <v>75000</v>
      </c>
      <c r="I19" s="833">
        <v>100000</v>
      </c>
      <c r="J19" s="833">
        <v>125000</v>
      </c>
      <c r="K19" s="833">
        <v>120000</v>
      </c>
      <c r="L19" s="833">
        <v>120000</v>
      </c>
      <c r="M19" s="833">
        <v>100000</v>
      </c>
      <c r="N19" s="833">
        <v>75000</v>
      </c>
      <c r="O19" s="833">
        <v>30000</v>
      </c>
      <c r="P19" s="833">
        <v>25000</v>
      </c>
      <c r="Q19" s="833">
        <v>25000</v>
      </c>
      <c r="R19" s="833">
        <v>25000</v>
      </c>
      <c r="S19" s="833">
        <v>80000</v>
      </c>
      <c r="T19" s="833">
        <v>0</v>
      </c>
      <c r="AB19" s="848"/>
      <c r="AN19" s="1010">
        <v>0</v>
      </c>
      <c r="AO19" s="802">
        <v>0</v>
      </c>
    </row>
    <row r="20" spans="1:44" s="833" customFormat="1">
      <c r="A20" s="1012"/>
      <c r="B20" s="930" t="s">
        <v>1168</v>
      </c>
      <c r="C20" s="930"/>
      <c r="D20" s="965"/>
      <c r="E20" s="929">
        <v>544500</v>
      </c>
      <c r="F20" s="833">
        <v>13612.5</v>
      </c>
      <c r="G20" s="833">
        <v>40837.5</v>
      </c>
      <c r="H20" s="833">
        <v>40837.5</v>
      </c>
      <c r="I20" s="833">
        <v>54450</v>
      </c>
      <c r="J20" s="833">
        <v>68062.5</v>
      </c>
      <c r="K20" s="833">
        <v>65340</v>
      </c>
      <c r="L20" s="833">
        <v>65340</v>
      </c>
      <c r="M20" s="833">
        <v>54450</v>
      </c>
      <c r="N20" s="833">
        <v>40837.5</v>
      </c>
      <c r="O20" s="833">
        <v>16335</v>
      </c>
      <c r="P20" s="833">
        <v>13612.5</v>
      </c>
      <c r="Q20" s="833">
        <v>13612.5</v>
      </c>
      <c r="R20" s="833">
        <v>13612.5</v>
      </c>
      <c r="S20" s="833">
        <v>43560</v>
      </c>
      <c r="T20" s="833">
        <v>0</v>
      </c>
      <c r="AN20" s="1010">
        <v>0</v>
      </c>
      <c r="AO20" s="802">
        <v>0</v>
      </c>
    </row>
    <row r="21" spans="1:44" s="833" customFormat="1">
      <c r="A21" s="1012"/>
      <c r="B21" s="930" t="s">
        <v>1167</v>
      </c>
      <c r="C21" s="930"/>
      <c r="D21" s="964"/>
      <c r="E21" s="929">
        <v>181500</v>
      </c>
      <c r="F21" s="833">
        <v>4537.5</v>
      </c>
      <c r="G21" s="833">
        <v>13612.5</v>
      </c>
      <c r="H21" s="833">
        <v>13612.5</v>
      </c>
      <c r="I21" s="833">
        <v>18150</v>
      </c>
      <c r="J21" s="833">
        <v>22687.5</v>
      </c>
      <c r="K21" s="833">
        <v>21780</v>
      </c>
      <c r="L21" s="833">
        <v>21780</v>
      </c>
      <c r="M21" s="833">
        <v>18150</v>
      </c>
      <c r="N21" s="833">
        <v>13612.5</v>
      </c>
      <c r="O21" s="833">
        <v>5445</v>
      </c>
      <c r="P21" s="833">
        <v>4537.5</v>
      </c>
      <c r="Q21" s="833">
        <v>4537.5</v>
      </c>
      <c r="R21" s="833">
        <v>4537.5</v>
      </c>
      <c r="S21" s="833">
        <v>14520</v>
      </c>
      <c r="T21" s="833">
        <v>0</v>
      </c>
      <c r="AE21" s="833">
        <v>0</v>
      </c>
      <c r="AN21" s="1010">
        <v>0</v>
      </c>
      <c r="AO21" s="802">
        <v>0</v>
      </c>
    </row>
    <row r="22" spans="1:44" s="833" customFormat="1">
      <c r="A22" s="1012"/>
      <c r="B22" s="930" t="s">
        <v>1166</v>
      </c>
      <c r="C22" s="930"/>
      <c r="D22" s="964"/>
      <c r="E22" s="929">
        <v>544500</v>
      </c>
      <c r="F22" s="833">
        <v>13612.5</v>
      </c>
      <c r="G22" s="833">
        <v>40837.5</v>
      </c>
      <c r="H22" s="833">
        <v>40837.5</v>
      </c>
      <c r="I22" s="833">
        <v>54450</v>
      </c>
      <c r="J22" s="833">
        <v>68062.5</v>
      </c>
      <c r="K22" s="833">
        <v>65340</v>
      </c>
      <c r="L22" s="833">
        <v>65340</v>
      </c>
      <c r="M22" s="833">
        <v>54450</v>
      </c>
      <c r="N22" s="833">
        <v>40837.5</v>
      </c>
      <c r="O22" s="833">
        <v>16335</v>
      </c>
      <c r="P22" s="833">
        <v>13612.5</v>
      </c>
      <c r="Q22" s="833">
        <v>13612.5</v>
      </c>
      <c r="R22" s="833">
        <v>13612.5</v>
      </c>
      <c r="S22" s="833">
        <v>43560</v>
      </c>
      <c r="T22" s="833">
        <v>0</v>
      </c>
      <c r="AE22" s="833">
        <v>0</v>
      </c>
      <c r="AN22" s="1010">
        <v>0</v>
      </c>
      <c r="AO22" s="802">
        <v>0</v>
      </c>
    </row>
    <row r="23" spans="1:44" s="833" customFormat="1" ht="13.5" customHeight="1">
      <c r="A23" s="1012"/>
      <c r="B23" s="930" t="s">
        <v>1165</v>
      </c>
      <c r="C23" s="930"/>
      <c r="D23" s="964"/>
      <c r="E23" s="929"/>
      <c r="G23" s="833">
        <v>0</v>
      </c>
      <c r="H23" s="833">
        <v>0</v>
      </c>
      <c r="I23" s="833">
        <v>0</v>
      </c>
      <c r="J23" s="833">
        <v>0</v>
      </c>
      <c r="AB23" s="848"/>
      <c r="AN23" s="1010">
        <v>0</v>
      </c>
      <c r="AO23" s="802">
        <v>0</v>
      </c>
    </row>
    <row r="24" spans="1:44" s="833" customFormat="1">
      <c r="A24" s="1012"/>
      <c r="B24" s="930" t="s">
        <v>887</v>
      </c>
      <c r="C24" s="930"/>
      <c r="D24" s="964"/>
      <c r="E24" s="938">
        <v>725000</v>
      </c>
      <c r="F24" s="833">
        <v>0</v>
      </c>
      <c r="G24" s="833">
        <v>0</v>
      </c>
      <c r="H24" s="833">
        <v>217500</v>
      </c>
      <c r="I24" s="833">
        <v>0</v>
      </c>
      <c r="J24" s="833">
        <v>0</v>
      </c>
      <c r="K24" s="833">
        <v>145000</v>
      </c>
      <c r="L24" s="833">
        <v>0</v>
      </c>
      <c r="M24" s="833">
        <v>145000</v>
      </c>
      <c r="N24" s="833">
        <v>0</v>
      </c>
      <c r="O24" s="833">
        <v>0</v>
      </c>
      <c r="P24" s="833">
        <v>0</v>
      </c>
      <c r="Q24" s="833">
        <v>0</v>
      </c>
      <c r="R24" s="833">
        <v>0</v>
      </c>
      <c r="S24" s="833">
        <v>0</v>
      </c>
      <c r="U24" s="833">
        <v>0</v>
      </c>
      <c r="V24" s="833">
        <v>217500</v>
      </c>
      <c r="AN24" s="1010">
        <v>0</v>
      </c>
      <c r="AO24" s="802">
        <v>0</v>
      </c>
    </row>
    <row r="25" spans="1:44" s="833" customFormat="1">
      <c r="A25" s="1012"/>
      <c r="B25" s="833" t="s">
        <v>1164</v>
      </c>
      <c r="D25" s="964"/>
      <c r="E25" s="929">
        <v>250000</v>
      </c>
      <c r="F25" s="832">
        <v>37500</v>
      </c>
      <c r="G25" s="832">
        <v>0</v>
      </c>
      <c r="H25" s="832">
        <v>0</v>
      </c>
      <c r="I25" s="832">
        <v>25000</v>
      </c>
      <c r="J25" s="832">
        <v>25000</v>
      </c>
      <c r="K25" s="832">
        <v>0</v>
      </c>
      <c r="L25" s="832">
        <v>0</v>
      </c>
      <c r="M25" s="832">
        <v>0</v>
      </c>
      <c r="N25" s="832">
        <v>0</v>
      </c>
      <c r="O25" s="832">
        <v>0</v>
      </c>
      <c r="P25" s="832">
        <v>25000</v>
      </c>
      <c r="Q25" s="832">
        <v>25000</v>
      </c>
      <c r="R25" s="832">
        <v>25000</v>
      </c>
      <c r="S25" s="832">
        <v>37500</v>
      </c>
      <c r="T25" s="832">
        <v>50000</v>
      </c>
      <c r="U25" s="832">
        <v>0</v>
      </c>
      <c r="V25" s="833">
        <v>0</v>
      </c>
      <c r="W25" s="833">
        <v>0</v>
      </c>
      <c r="AB25" s="848"/>
      <c r="AN25" s="1010">
        <v>0</v>
      </c>
      <c r="AO25" s="802">
        <v>0</v>
      </c>
    </row>
    <row r="26" spans="1:44" s="833" customFormat="1">
      <c r="A26" s="1012"/>
      <c r="B26" s="833" t="s">
        <v>1163</v>
      </c>
      <c r="D26" s="966"/>
      <c r="E26" s="929"/>
      <c r="F26" s="833">
        <v>-28363.75</v>
      </c>
      <c r="G26" s="833">
        <v>-85091.25</v>
      </c>
      <c r="H26" s="833">
        <v>-85091.25</v>
      </c>
      <c r="I26" s="833">
        <v>-113455</v>
      </c>
      <c r="J26" s="833">
        <v>-141818.75</v>
      </c>
      <c r="K26" s="833">
        <v>-136146</v>
      </c>
      <c r="L26" s="833">
        <v>-68073</v>
      </c>
      <c r="M26" s="833">
        <v>-63977.5</v>
      </c>
      <c r="N26" s="833">
        <v>-42545.625</v>
      </c>
      <c r="O26" s="833">
        <v>-17018.25</v>
      </c>
      <c r="P26" s="833">
        <v>-14181.875</v>
      </c>
      <c r="Q26" s="833">
        <v>-14181.875</v>
      </c>
      <c r="R26" s="833">
        <v>-14181.875</v>
      </c>
      <c r="S26" s="833">
        <v>-45382</v>
      </c>
      <c r="T26" s="937">
        <v>869508</v>
      </c>
      <c r="U26" s="937">
        <v>0</v>
      </c>
      <c r="W26" s="833">
        <v>0</v>
      </c>
      <c r="AB26" s="848"/>
      <c r="AN26" s="1010">
        <v>0</v>
      </c>
      <c r="AO26" s="802">
        <v>0</v>
      </c>
    </row>
    <row r="27" spans="1:44" s="803" customFormat="1" ht="12.75" customHeight="1">
      <c r="A27" s="995"/>
      <c r="B27" s="936" t="s">
        <v>1162</v>
      </c>
      <c r="C27" s="935"/>
      <c r="D27" s="967" t="s">
        <v>113</v>
      </c>
      <c r="E27" s="934">
        <v>12320500</v>
      </c>
      <c r="F27" s="906">
        <v>292773.75</v>
      </c>
      <c r="G27" s="906">
        <v>765821.25</v>
      </c>
      <c r="H27" s="906">
        <v>983321.25</v>
      </c>
      <c r="I27" s="906">
        <v>1046095</v>
      </c>
      <c r="J27" s="906">
        <v>1301368.75</v>
      </c>
      <c r="K27" s="906">
        <v>1370314</v>
      </c>
      <c r="L27" s="906">
        <v>1293387</v>
      </c>
      <c r="M27" s="906">
        <v>1215572.5</v>
      </c>
      <c r="N27" s="906">
        <v>808366.875</v>
      </c>
      <c r="O27" s="906">
        <v>323346.75</v>
      </c>
      <c r="P27" s="906">
        <v>294455.625</v>
      </c>
      <c r="Q27" s="906">
        <v>294455.625</v>
      </c>
      <c r="R27" s="906">
        <v>294455.625</v>
      </c>
      <c r="S27" s="906">
        <v>899758</v>
      </c>
      <c r="T27" s="906">
        <v>919508</v>
      </c>
      <c r="U27" s="906">
        <v>0</v>
      </c>
      <c r="V27" s="906">
        <v>217500</v>
      </c>
      <c r="W27" s="906">
        <v>0</v>
      </c>
      <c r="X27" s="906">
        <v>0</v>
      </c>
      <c r="Y27" s="906">
        <v>0</v>
      </c>
      <c r="Z27" s="906">
        <v>0</v>
      </c>
      <c r="AA27" s="906">
        <v>0</v>
      </c>
      <c r="AB27" s="933">
        <v>0</v>
      </c>
      <c r="AC27" s="906"/>
      <c r="AD27" s="906"/>
      <c r="AE27" s="903"/>
      <c r="AF27" s="903"/>
      <c r="AG27" s="903"/>
      <c r="AH27" s="903"/>
      <c r="AI27" s="903"/>
      <c r="AJ27" s="903"/>
      <c r="AK27" s="903"/>
      <c r="AL27" s="903"/>
      <c r="AM27" s="903"/>
      <c r="AN27" s="1011">
        <v>0</v>
      </c>
      <c r="AO27" s="802">
        <v>0</v>
      </c>
    </row>
    <row r="28" spans="1:44" s="833" customFormat="1">
      <c r="A28" s="1012"/>
      <c r="B28" s="1008" t="s">
        <v>1161</v>
      </c>
      <c r="C28" s="1008"/>
      <c r="D28" s="963"/>
      <c r="E28" s="862"/>
      <c r="K28" s="932"/>
      <c r="AB28" s="848"/>
      <c r="AN28" s="1013"/>
      <c r="AO28" s="802">
        <v>0</v>
      </c>
    </row>
    <row r="29" spans="1:44" s="833" customFormat="1">
      <c r="A29" s="1012"/>
      <c r="B29" s="930" t="s">
        <v>1160</v>
      </c>
      <c r="C29" s="930"/>
      <c r="D29" s="965"/>
      <c r="E29" s="929">
        <v>680000</v>
      </c>
      <c r="F29" s="833">
        <v>470000</v>
      </c>
      <c r="G29" s="833">
        <v>15000</v>
      </c>
      <c r="H29" s="833">
        <v>15000</v>
      </c>
      <c r="I29" s="833">
        <v>15000</v>
      </c>
      <c r="J29" s="833">
        <v>15000</v>
      </c>
      <c r="K29" s="833">
        <v>15000</v>
      </c>
      <c r="L29" s="833">
        <v>15000</v>
      </c>
      <c r="M29" s="833">
        <v>15000</v>
      </c>
      <c r="N29" s="833">
        <v>15000</v>
      </c>
      <c r="O29" s="833">
        <v>15000</v>
      </c>
      <c r="P29" s="833">
        <v>15000</v>
      </c>
      <c r="Q29" s="833">
        <v>15000</v>
      </c>
      <c r="R29" s="833">
        <v>15000</v>
      </c>
      <c r="S29" s="833">
        <v>30000</v>
      </c>
      <c r="T29" s="833">
        <v>0</v>
      </c>
      <c r="U29" s="833">
        <v>0</v>
      </c>
      <c r="V29" s="833">
        <v>0</v>
      </c>
      <c r="W29" s="833">
        <v>0</v>
      </c>
      <c r="X29" s="833">
        <v>0</v>
      </c>
      <c r="Y29" s="833">
        <v>0</v>
      </c>
      <c r="AN29" s="1010">
        <v>0</v>
      </c>
      <c r="AO29" s="802">
        <v>0</v>
      </c>
    </row>
    <row r="30" spans="1:44" s="833" customFormat="1" hidden="1">
      <c r="A30" s="1012"/>
      <c r="B30" s="930" t="s">
        <v>1159</v>
      </c>
      <c r="C30" s="930"/>
      <c r="D30" s="965"/>
      <c r="E30" s="929"/>
      <c r="G30" s="833">
        <v>0</v>
      </c>
      <c r="H30" s="833">
        <v>0</v>
      </c>
      <c r="I30" s="833">
        <v>0</v>
      </c>
      <c r="J30" s="833">
        <v>0</v>
      </c>
      <c r="K30" s="833">
        <v>0</v>
      </c>
      <c r="L30" s="833">
        <v>0</v>
      </c>
      <c r="M30" s="833">
        <v>0</v>
      </c>
      <c r="N30" s="833">
        <v>0</v>
      </c>
      <c r="O30" s="833">
        <v>0</v>
      </c>
      <c r="P30" s="833">
        <v>0</v>
      </c>
      <c r="Q30" s="833">
        <v>0</v>
      </c>
      <c r="R30" s="833">
        <v>0</v>
      </c>
      <c r="S30" s="833">
        <v>0</v>
      </c>
      <c r="T30" s="833">
        <v>0</v>
      </c>
      <c r="U30" s="833">
        <v>0</v>
      </c>
      <c r="V30" s="833">
        <v>0</v>
      </c>
      <c r="W30" s="833">
        <v>0</v>
      </c>
      <c r="X30" s="833">
        <v>0</v>
      </c>
      <c r="Y30" s="833">
        <v>0</v>
      </c>
      <c r="Z30" s="833">
        <v>0</v>
      </c>
      <c r="AA30" s="833">
        <v>0</v>
      </c>
      <c r="AB30" s="848">
        <v>0</v>
      </c>
      <c r="AN30" s="1010">
        <v>0</v>
      </c>
      <c r="AO30" s="802">
        <v>0</v>
      </c>
    </row>
    <row r="31" spans="1:44" s="833" customFormat="1">
      <c r="A31" s="1012"/>
      <c r="B31" s="930" t="s">
        <v>1158</v>
      </c>
      <c r="C31" s="930"/>
      <c r="D31" s="965"/>
      <c r="E31" s="929">
        <v>25000</v>
      </c>
      <c r="F31" s="833">
        <v>25000</v>
      </c>
      <c r="AB31" s="848"/>
      <c r="AN31" s="1010">
        <v>0</v>
      </c>
      <c r="AO31" s="802">
        <v>0</v>
      </c>
    </row>
    <row r="32" spans="1:44" s="833" customFormat="1">
      <c r="A32" s="1012"/>
      <c r="B32" s="930" t="s">
        <v>1157</v>
      </c>
      <c r="C32" s="930"/>
      <c r="D32" s="965"/>
      <c r="E32" s="929">
        <v>60000</v>
      </c>
      <c r="F32" s="833">
        <v>60000</v>
      </c>
      <c r="AB32" s="848"/>
      <c r="AN32" s="1010">
        <v>0</v>
      </c>
      <c r="AO32" s="802">
        <v>0</v>
      </c>
    </row>
    <row r="33" spans="1:41" s="833" customFormat="1">
      <c r="A33" s="1012"/>
      <c r="B33" s="930" t="s">
        <v>1156</v>
      </c>
      <c r="C33" s="930"/>
      <c r="D33" s="965"/>
      <c r="E33" s="929">
        <v>20000</v>
      </c>
      <c r="F33" s="833">
        <v>20000</v>
      </c>
      <c r="AB33" s="848"/>
      <c r="AN33" s="1010">
        <v>0</v>
      </c>
      <c r="AO33" s="802">
        <v>0</v>
      </c>
    </row>
    <row r="34" spans="1:41" s="833" customFormat="1">
      <c r="A34" s="1012"/>
      <c r="B34" s="930" t="s">
        <v>970</v>
      </c>
      <c r="C34" s="930"/>
      <c r="D34" s="965"/>
      <c r="E34" s="929">
        <v>60000</v>
      </c>
      <c r="F34" s="833">
        <v>30000</v>
      </c>
      <c r="G34" s="833">
        <v>0</v>
      </c>
      <c r="O34" s="833">
        <v>0</v>
      </c>
      <c r="R34" s="833">
        <v>30000</v>
      </c>
      <c r="AB34" s="848"/>
      <c r="AN34" s="1010">
        <v>0</v>
      </c>
      <c r="AO34" s="802">
        <v>0</v>
      </c>
    </row>
    <row r="35" spans="1:41" s="833" customFormat="1" hidden="1">
      <c r="A35" s="1012"/>
      <c r="B35" s="833" t="s">
        <v>1155</v>
      </c>
      <c r="D35" s="965"/>
      <c r="E35" s="929">
        <v>109250</v>
      </c>
      <c r="F35" s="833">
        <v>109250</v>
      </c>
      <c r="AB35" s="848"/>
      <c r="AN35" s="1010">
        <v>0</v>
      </c>
      <c r="AO35" s="802">
        <v>0</v>
      </c>
    </row>
    <row r="36" spans="1:41" s="833" customFormat="1" hidden="1">
      <c r="A36" s="1012"/>
      <c r="B36" s="833" t="s">
        <v>1154</v>
      </c>
      <c r="D36" s="965"/>
      <c r="E36" s="931">
        <v>475000</v>
      </c>
      <c r="G36" s="833">
        <v>1299.3057291666667</v>
      </c>
      <c r="H36" s="833">
        <v>2934.332527961405</v>
      </c>
      <c r="I36" s="833">
        <v>4166.666666666667</v>
      </c>
      <c r="J36" s="833">
        <v>4166.666666666667</v>
      </c>
      <c r="K36" s="833">
        <v>4166.666666666667</v>
      </c>
      <c r="L36" s="833">
        <v>6821.9458333333341</v>
      </c>
      <c r="M36" s="833">
        <v>12011.180959351281</v>
      </c>
      <c r="N36" s="833">
        <v>17238.293412066527</v>
      </c>
      <c r="O36" s="833">
        <v>20790.495395834751</v>
      </c>
      <c r="P36" s="833">
        <v>22336.581033702012</v>
      </c>
      <c r="Q36" s="833">
        <v>23768.729007560385</v>
      </c>
      <c r="R36" s="833">
        <v>25206.844264643169</v>
      </c>
      <c r="S36" s="833">
        <v>25206.844264643169</v>
      </c>
      <c r="T36" s="833">
        <v>25206.844264643169</v>
      </c>
      <c r="U36" s="833">
        <v>25206.844264643169</v>
      </c>
      <c r="V36" s="833">
        <v>25206.844264643169</v>
      </c>
      <c r="W36" s="833">
        <v>0</v>
      </c>
      <c r="X36" s="833">
        <v>0</v>
      </c>
      <c r="Y36" s="833">
        <v>229264.91477780775</v>
      </c>
      <c r="Z36" s="833">
        <v>0</v>
      </c>
      <c r="AA36" s="833">
        <v>0</v>
      </c>
      <c r="AB36" s="833">
        <v>0</v>
      </c>
      <c r="AC36" s="833">
        <v>0</v>
      </c>
      <c r="AD36" s="833">
        <v>0</v>
      </c>
      <c r="AN36" s="1010">
        <v>0</v>
      </c>
      <c r="AO36" s="802">
        <v>0</v>
      </c>
    </row>
    <row r="37" spans="1:41" s="833" customFormat="1" collapsed="1">
      <c r="A37" s="1012"/>
      <c r="B37" s="833" t="s">
        <v>1153</v>
      </c>
      <c r="D37" s="965"/>
      <c r="E37" s="929">
        <v>0</v>
      </c>
      <c r="F37" s="833">
        <v>0</v>
      </c>
      <c r="AB37" s="848"/>
      <c r="AN37" s="1010">
        <v>0</v>
      </c>
      <c r="AO37" s="802">
        <v>0</v>
      </c>
    </row>
    <row r="38" spans="1:41" s="833" customFormat="1">
      <c r="A38" s="1012"/>
      <c r="B38" s="833" t="s">
        <v>1152</v>
      </c>
      <c r="D38" s="965"/>
      <c r="E38" s="929">
        <v>48000</v>
      </c>
      <c r="F38" s="833">
        <v>48000</v>
      </c>
      <c r="AB38" s="848"/>
      <c r="AN38" s="1010">
        <v>0</v>
      </c>
      <c r="AO38" s="802">
        <v>0</v>
      </c>
    </row>
    <row r="39" spans="1:41" s="833" customFormat="1" hidden="1">
      <c r="A39" s="1012"/>
      <c r="B39" s="833" t="s">
        <v>1151</v>
      </c>
      <c r="D39" s="965"/>
      <c r="E39" s="931"/>
      <c r="AB39" s="848"/>
      <c r="AN39" s="1010">
        <v>0</v>
      </c>
      <c r="AO39" s="802">
        <v>0</v>
      </c>
    </row>
    <row r="40" spans="1:41" s="833" customFormat="1" hidden="1">
      <c r="A40" s="1012"/>
      <c r="B40" s="833" t="s">
        <v>1150</v>
      </c>
      <c r="D40" s="965"/>
      <c r="E40" s="929">
        <v>407767</v>
      </c>
      <c r="F40" s="833">
        <v>407767</v>
      </c>
      <c r="AB40" s="848"/>
      <c r="AN40" s="1010">
        <v>0</v>
      </c>
      <c r="AO40" s="802">
        <v>0</v>
      </c>
    </row>
    <row r="41" spans="1:41" s="833" customFormat="1" hidden="1">
      <c r="A41" s="1012"/>
      <c r="B41" s="833" t="s">
        <v>1149</v>
      </c>
      <c r="D41" s="965"/>
      <c r="E41" s="929">
        <v>0</v>
      </c>
      <c r="F41" s="833">
        <v>0</v>
      </c>
      <c r="AB41" s="848"/>
      <c r="AN41" s="1010">
        <v>0</v>
      </c>
      <c r="AO41" s="802">
        <v>0</v>
      </c>
    </row>
    <row r="42" spans="1:41" s="833" customFormat="1" hidden="1">
      <c r="A42" s="1012"/>
      <c r="B42" s="833" t="s">
        <v>1148</v>
      </c>
      <c r="D42" s="965"/>
      <c r="E42" s="929">
        <v>0</v>
      </c>
      <c r="F42" s="833">
        <v>0</v>
      </c>
      <c r="AN42" s="1010">
        <v>0</v>
      </c>
      <c r="AO42" s="802">
        <v>0</v>
      </c>
    </row>
    <row r="43" spans="1:41" s="833" customFormat="1" hidden="1">
      <c r="A43" s="1012"/>
      <c r="B43" s="833" t="s">
        <v>1147</v>
      </c>
      <c r="D43" s="965"/>
      <c r="E43" s="929">
        <v>0</v>
      </c>
      <c r="F43" s="833">
        <v>0</v>
      </c>
      <c r="AB43" s="848"/>
      <c r="AN43" s="1010">
        <v>0</v>
      </c>
      <c r="AO43" s="802">
        <v>0</v>
      </c>
    </row>
    <row r="44" spans="1:41" s="833" customFormat="1" hidden="1">
      <c r="A44" s="1012"/>
      <c r="B44" s="833" t="s">
        <v>1146</v>
      </c>
      <c r="D44" s="965"/>
      <c r="E44" s="929">
        <v>40000</v>
      </c>
      <c r="F44" s="833">
        <v>40000</v>
      </c>
      <c r="AB44" s="848"/>
      <c r="AN44" s="1010">
        <v>0</v>
      </c>
      <c r="AO44" s="802">
        <v>0</v>
      </c>
    </row>
    <row r="45" spans="1:41" s="833" customFormat="1" collapsed="1">
      <c r="A45" s="1012"/>
      <c r="B45" s="833" t="s">
        <v>1145</v>
      </c>
      <c r="D45" s="965"/>
      <c r="E45" s="929">
        <v>19625</v>
      </c>
      <c r="Y45" s="833">
        <v>19625</v>
      </c>
      <c r="AB45" s="848"/>
      <c r="AN45" s="1010">
        <v>0</v>
      </c>
      <c r="AO45" s="802">
        <v>0</v>
      </c>
    </row>
    <row r="46" spans="1:41" s="833" customFormat="1" hidden="1">
      <c r="A46" s="1012"/>
      <c r="B46" s="833" t="s">
        <v>1144</v>
      </c>
      <c r="D46" s="965"/>
      <c r="E46" s="929">
        <v>45000</v>
      </c>
      <c r="Y46" s="833">
        <v>45000</v>
      </c>
      <c r="AB46" s="848"/>
      <c r="AN46" s="1010">
        <v>0</v>
      </c>
      <c r="AO46" s="802">
        <v>0</v>
      </c>
    </row>
    <row r="47" spans="1:41" s="833" customFormat="1" hidden="1">
      <c r="A47" s="1012"/>
      <c r="B47" s="930"/>
      <c r="C47" s="930"/>
      <c r="D47" s="965"/>
      <c r="E47" s="929"/>
      <c r="AB47" s="848"/>
      <c r="AN47" s="1010">
        <v>0</v>
      </c>
      <c r="AO47" s="802">
        <v>0</v>
      </c>
    </row>
    <row r="48" spans="1:41" s="833" customFormat="1" hidden="1">
      <c r="A48" s="1012"/>
      <c r="B48" s="930"/>
      <c r="C48" s="930"/>
      <c r="D48" s="965"/>
      <c r="E48" s="929"/>
      <c r="AB48" s="848"/>
      <c r="AN48" s="1010">
        <v>0</v>
      </c>
      <c r="AO48" s="802">
        <v>0</v>
      </c>
    </row>
    <row r="49" spans="1:41" s="833" customFormat="1" hidden="1">
      <c r="A49" s="1012"/>
      <c r="B49" s="930"/>
      <c r="C49" s="930"/>
      <c r="D49" s="965"/>
      <c r="E49" s="929"/>
      <c r="AB49" s="848"/>
      <c r="AN49" s="1010">
        <v>0</v>
      </c>
      <c r="AO49" s="802">
        <v>0</v>
      </c>
    </row>
    <row r="50" spans="1:41" s="833" customFormat="1" hidden="1" collapsed="1">
      <c r="A50" s="1012"/>
      <c r="B50" s="930"/>
      <c r="C50" s="930"/>
      <c r="D50" s="965"/>
      <c r="E50" s="929"/>
      <c r="AB50" s="848"/>
      <c r="AN50" s="1010">
        <v>0</v>
      </c>
      <c r="AO50" s="802">
        <v>0</v>
      </c>
    </row>
    <row r="51" spans="1:41" s="833" customFormat="1">
      <c r="A51" s="1012"/>
      <c r="B51" s="930" t="s">
        <v>1138</v>
      </c>
      <c r="C51" s="930"/>
      <c r="D51" s="965"/>
      <c r="E51" s="929">
        <v>35000</v>
      </c>
      <c r="G51" s="833">
        <v>2692.3076923076924</v>
      </c>
      <c r="H51" s="833">
        <v>2692.3076923076924</v>
      </c>
      <c r="I51" s="833">
        <v>2692.3076923076924</v>
      </c>
      <c r="J51" s="833">
        <v>2692.3076923076924</v>
      </c>
      <c r="K51" s="833">
        <v>2692.3076923076924</v>
      </c>
      <c r="L51" s="833">
        <v>2692.3076923076924</v>
      </c>
      <c r="M51" s="833">
        <v>2692.3076923076924</v>
      </c>
      <c r="N51" s="833">
        <v>2692.3076923076924</v>
      </c>
      <c r="O51" s="833">
        <v>2692.3076923076924</v>
      </c>
      <c r="P51" s="833">
        <v>2692.3076923076924</v>
      </c>
      <c r="Q51" s="833">
        <v>2692.3076923076924</v>
      </c>
      <c r="R51" s="833">
        <v>2692.3076923076924</v>
      </c>
      <c r="S51" s="833">
        <v>2692.3076923076924</v>
      </c>
      <c r="AB51" s="848"/>
      <c r="AN51" s="1010">
        <v>0</v>
      </c>
      <c r="AO51" s="802">
        <v>0</v>
      </c>
    </row>
    <row r="52" spans="1:41" s="833" customFormat="1">
      <c r="A52" s="1012"/>
      <c r="B52" s="930" t="s">
        <v>1137</v>
      </c>
      <c r="C52" s="930"/>
      <c r="D52" s="965"/>
      <c r="E52" s="929">
        <v>34000</v>
      </c>
      <c r="F52" s="833">
        <v>34000</v>
      </c>
      <c r="Y52" s="833">
        <v>0</v>
      </c>
      <c r="AA52" s="833">
        <v>0</v>
      </c>
      <c r="AB52" s="848">
        <v>0</v>
      </c>
      <c r="AN52" s="1010">
        <v>0</v>
      </c>
      <c r="AO52" s="802">
        <v>0</v>
      </c>
    </row>
    <row r="53" spans="1:41" s="833" customFormat="1" hidden="1">
      <c r="A53" s="1012"/>
      <c r="B53" s="930" t="s">
        <v>1143</v>
      </c>
      <c r="C53" s="930"/>
      <c r="D53" s="965"/>
      <c r="E53" s="929"/>
      <c r="F53" s="833">
        <v>0</v>
      </c>
      <c r="AB53" s="848"/>
      <c r="AN53" s="1010">
        <v>0</v>
      </c>
      <c r="AO53" s="802">
        <v>0</v>
      </c>
    </row>
    <row r="54" spans="1:41" s="833" customFormat="1" hidden="1">
      <c r="A54" s="1012"/>
      <c r="B54" s="930" t="s">
        <v>1142</v>
      </c>
      <c r="C54" s="930"/>
      <c r="D54" s="965"/>
      <c r="E54" s="929"/>
      <c r="F54" s="833">
        <v>0</v>
      </c>
      <c r="AB54" s="848"/>
      <c r="AN54" s="1010">
        <v>0</v>
      </c>
      <c r="AO54" s="802">
        <v>0</v>
      </c>
    </row>
    <row r="55" spans="1:41" s="833" customFormat="1" hidden="1">
      <c r="A55" s="1012"/>
      <c r="B55" s="833" t="s">
        <v>1141</v>
      </c>
      <c r="D55" s="965"/>
      <c r="E55" s="929">
        <v>85000</v>
      </c>
      <c r="F55" s="833">
        <v>85000</v>
      </c>
      <c r="AB55" s="848"/>
      <c r="AN55" s="1010">
        <v>0</v>
      </c>
      <c r="AO55" s="802">
        <v>0</v>
      </c>
    </row>
    <row r="56" spans="1:41" s="833" customFormat="1" hidden="1">
      <c r="A56" s="1012"/>
      <c r="B56" s="833" t="s">
        <v>1140</v>
      </c>
      <c r="D56" s="965"/>
      <c r="E56" s="929">
        <v>62000</v>
      </c>
      <c r="R56" s="833">
        <v>31000</v>
      </c>
      <c r="Y56" s="833">
        <v>31000</v>
      </c>
      <c r="AB56" s="848"/>
      <c r="AN56" s="1010">
        <v>0</v>
      </c>
      <c r="AO56" s="802">
        <v>0</v>
      </c>
    </row>
    <row r="57" spans="1:41" s="833" customFormat="1" hidden="1">
      <c r="A57" s="1012"/>
      <c r="B57" s="930" t="s">
        <v>1139</v>
      </c>
      <c r="C57" s="930"/>
      <c r="D57" s="965"/>
      <c r="E57" s="929"/>
      <c r="AB57" s="848"/>
      <c r="AN57" s="1010">
        <v>0</v>
      </c>
      <c r="AO57" s="802">
        <v>0</v>
      </c>
    </row>
    <row r="58" spans="1:41" s="833" customFormat="1" hidden="1">
      <c r="A58" s="1012"/>
      <c r="B58" s="930" t="s">
        <v>1138</v>
      </c>
      <c r="C58" s="930"/>
      <c r="D58" s="965"/>
      <c r="E58" s="929"/>
      <c r="AB58" s="848"/>
      <c r="AN58" s="1010">
        <v>0</v>
      </c>
      <c r="AO58" s="802">
        <v>0</v>
      </c>
    </row>
    <row r="59" spans="1:41" s="833" customFormat="1" hidden="1">
      <c r="A59" s="1012"/>
      <c r="B59" s="930" t="s">
        <v>1137</v>
      </c>
      <c r="C59" s="930"/>
      <c r="D59" s="965"/>
      <c r="E59" s="929"/>
      <c r="AB59" s="848"/>
      <c r="AN59" s="1010">
        <v>0</v>
      </c>
      <c r="AO59" s="802">
        <v>0</v>
      </c>
    </row>
    <row r="60" spans="1:41" s="833" customFormat="1" collapsed="1">
      <c r="A60" s="1012"/>
      <c r="B60" s="833" t="s">
        <v>1136</v>
      </c>
      <c r="D60" s="965"/>
      <c r="E60" s="929">
        <v>125000</v>
      </c>
      <c r="F60" s="833">
        <v>100000</v>
      </c>
      <c r="Y60" s="833">
        <v>25000</v>
      </c>
      <c r="AB60" s="848"/>
      <c r="AN60" s="1010">
        <v>0</v>
      </c>
      <c r="AO60" s="802">
        <v>0</v>
      </c>
    </row>
    <row r="61" spans="1:41" s="833" customFormat="1" hidden="1">
      <c r="A61" s="1012"/>
      <c r="B61" s="930" t="s">
        <v>1135</v>
      </c>
      <c r="C61" s="930"/>
      <c r="D61" s="965"/>
      <c r="E61" s="929"/>
      <c r="F61" s="833">
        <v>0</v>
      </c>
      <c r="G61" s="833">
        <v>0</v>
      </c>
      <c r="AB61" s="848"/>
      <c r="AN61" s="1010">
        <v>0</v>
      </c>
      <c r="AO61" s="802">
        <v>0</v>
      </c>
    </row>
    <row r="62" spans="1:41" s="833" customFormat="1" hidden="1">
      <c r="A62" s="1012"/>
      <c r="B62" s="930" t="s">
        <v>1134</v>
      </c>
      <c r="C62" s="930"/>
      <c r="D62" s="965"/>
      <c r="E62" s="929"/>
      <c r="G62" s="833">
        <v>0</v>
      </c>
      <c r="AB62" s="848"/>
      <c r="AN62" s="1010">
        <v>0</v>
      </c>
      <c r="AO62" s="802">
        <v>0</v>
      </c>
    </row>
    <row r="63" spans="1:41" s="833" customFormat="1" hidden="1">
      <c r="A63" s="1012"/>
      <c r="B63" s="930" t="s">
        <v>1133</v>
      </c>
      <c r="C63" s="930"/>
      <c r="D63" s="965"/>
      <c r="E63" s="929"/>
      <c r="G63" s="833">
        <v>0</v>
      </c>
      <c r="AB63" s="848"/>
      <c r="AN63" s="1010">
        <v>0</v>
      </c>
      <c r="AO63" s="802">
        <v>0</v>
      </c>
    </row>
    <row r="64" spans="1:41" s="833" customFormat="1" hidden="1">
      <c r="A64" s="1012"/>
      <c r="B64" s="930" t="s">
        <v>1132</v>
      </c>
      <c r="C64" s="930"/>
      <c r="D64" s="965"/>
      <c r="E64" s="929"/>
      <c r="G64" s="833">
        <v>0</v>
      </c>
      <c r="AB64" s="848"/>
      <c r="AN64" s="1010">
        <v>0</v>
      </c>
      <c r="AO64" s="802">
        <v>0</v>
      </c>
    </row>
    <row r="65" spans="1:42" s="833" customFormat="1">
      <c r="A65" s="1012"/>
      <c r="B65" s="930" t="s">
        <v>1131</v>
      </c>
      <c r="C65" s="930"/>
      <c r="D65" s="965"/>
      <c r="E65" s="929">
        <v>80000</v>
      </c>
      <c r="F65" s="833">
        <v>40000</v>
      </c>
      <c r="R65" s="833">
        <v>0</v>
      </c>
      <c r="S65" s="833">
        <v>40000</v>
      </c>
      <c r="AB65" s="848"/>
      <c r="AN65" s="1010">
        <v>0</v>
      </c>
      <c r="AO65" s="802">
        <v>0</v>
      </c>
    </row>
    <row r="66" spans="1:42" s="833" customFormat="1">
      <c r="A66" s="1012"/>
      <c r="B66" s="930" t="s">
        <v>1130</v>
      </c>
      <c r="C66" s="930"/>
      <c r="D66" s="965"/>
      <c r="E66" s="929">
        <v>15000</v>
      </c>
      <c r="F66" s="833">
        <v>15000</v>
      </c>
      <c r="G66" s="833">
        <v>0</v>
      </c>
      <c r="AB66" s="848"/>
      <c r="AN66" s="1010">
        <v>0</v>
      </c>
      <c r="AO66" s="802">
        <v>0</v>
      </c>
    </row>
    <row r="67" spans="1:42" s="833" customFormat="1">
      <c r="A67" s="1012"/>
      <c r="B67" s="833" t="s">
        <v>1129</v>
      </c>
      <c r="D67" s="965"/>
      <c r="E67" s="929">
        <v>55000</v>
      </c>
      <c r="J67" s="833">
        <v>11000</v>
      </c>
      <c r="K67" s="833">
        <v>5500</v>
      </c>
      <c r="L67" s="833">
        <v>5500</v>
      </c>
      <c r="M67" s="833">
        <v>5500</v>
      </c>
      <c r="N67" s="833">
        <v>5500</v>
      </c>
      <c r="O67" s="833">
        <v>5500</v>
      </c>
      <c r="P67" s="833">
        <v>5500</v>
      </c>
      <c r="Q67" s="833">
        <v>5500</v>
      </c>
      <c r="R67" s="833">
        <v>5500</v>
      </c>
      <c r="AB67" s="848"/>
      <c r="AN67" s="1010">
        <v>0</v>
      </c>
      <c r="AO67" s="802">
        <v>0</v>
      </c>
    </row>
    <row r="68" spans="1:42" s="848" customFormat="1">
      <c r="A68" s="1015"/>
      <c r="B68" s="848" t="s">
        <v>1128</v>
      </c>
      <c r="D68" s="968"/>
      <c r="E68" s="931">
        <v>200000</v>
      </c>
      <c r="S68" s="848">
        <v>33333.333333333336</v>
      </c>
      <c r="T68" s="848">
        <v>33333.333333333336</v>
      </c>
      <c r="U68" s="848">
        <v>33333.333333333336</v>
      </c>
      <c r="V68" s="848">
        <v>33333.333333333336</v>
      </c>
      <c r="W68" s="848">
        <v>33333.333333333336</v>
      </c>
      <c r="X68" s="848">
        <v>33333.333333333336</v>
      </c>
      <c r="AA68" s="848">
        <v>0</v>
      </c>
      <c r="AN68" s="1010">
        <v>0</v>
      </c>
      <c r="AO68" s="802">
        <v>0</v>
      </c>
    </row>
    <row r="69" spans="1:42" s="833" customFormat="1">
      <c r="A69" s="1012"/>
      <c r="B69" s="833" t="s">
        <v>1127</v>
      </c>
      <c r="D69" s="965"/>
      <c r="E69" s="929">
        <v>48503</v>
      </c>
      <c r="M69" s="833">
        <v>3731</v>
      </c>
      <c r="N69" s="833">
        <v>3731</v>
      </c>
      <c r="O69" s="833">
        <v>3731</v>
      </c>
      <c r="P69" s="833">
        <v>3731</v>
      </c>
      <c r="Q69" s="833">
        <v>3731</v>
      </c>
      <c r="R69" s="833">
        <v>3731</v>
      </c>
      <c r="S69" s="833">
        <v>3731</v>
      </c>
      <c r="T69" s="833">
        <v>3731</v>
      </c>
      <c r="U69" s="833">
        <v>3731</v>
      </c>
      <c r="V69" s="833">
        <v>3731</v>
      </c>
      <c r="W69" s="833">
        <v>3731</v>
      </c>
      <c r="X69" s="833">
        <v>3731</v>
      </c>
      <c r="Y69" s="833">
        <v>3731</v>
      </c>
      <c r="AB69" s="848"/>
      <c r="AN69" s="1010">
        <v>0</v>
      </c>
      <c r="AO69" s="802">
        <v>0</v>
      </c>
    </row>
    <row r="70" spans="1:42" s="833" customFormat="1">
      <c r="A70" s="1012"/>
      <c r="B70" s="930" t="s">
        <v>1126</v>
      </c>
      <c r="C70" s="930"/>
      <c r="D70" s="965"/>
      <c r="E70" s="929">
        <v>581500</v>
      </c>
      <c r="R70" s="833">
        <v>0</v>
      </c>
      <c r="W70" s="833">
        <v>0</v>
      </c>
      <c r="Y70" s="833">
        <v>581500</v>
      </c>
      <c r="Z70" s="833">
        <v>0</v>
      </c>
      <c r="AA70" s="833">
        <v>0</v>
      </c>
      <c r="AB70" s="848">
        <v>0</v>
      </c>
      <c r="AN70" s="1010">
        <v>0</v>
      </c>
      <c r="AO70" s="802">
        <v>0</v>
      </c>
    </row>
    <row r="71" spans="1:42" s="833" customFormat="1" hidden="1">
      <c r="A71" s="1012"/>
      <c r="B71" s="930" t="s">
        <v>1075</v>
      </c>
      <c r="C71" s="930"/>
      <c r="D71" s="965"/>
      <c r="E71" s="929">
        <v>0</v>
      </c>
      <c r="Y71" s="833">
        <v>0</v>
      </c>
      <c r="Z71" s="833">
        <v>0</v>
      </c>
      <c r="AB71" s="848">
        <v>0</v>
      </c>
      <c r="AN71" s="1010">
        <v>0</v>
      </c>
      <c r="AO71" s="802">
        <v>0</v>
      </c>
    </row>
    <row r="72" spans="1:42" s="833" customFormat="1" hidden="1">
      <c r="A72" s="1012"/>
      <c r="B72" s="833" t="s">
        <v>1125</v>
      </c>
      <c r="D72" s="965"/>
      <c r="E72" s="929">
        <v>0</v>
      </c>
      <c r="Y72" s="833">
        <v>0</v>
      </c>
      <c r="AB72" s="848"/>
      <c r="AN72" s="1010">
        <v>0</v>
      </c>
      <c r="AO72" s="802">
        <v>0</v>
      </c>
    </row>
    <row r="73" spans="1:42" s="833" customFormat="1">
      <c r="A73" s="1012"/>
      <c r="B73" s="833" t="s">
        <v>1124</v>
      </c>
      <c r="D73" s="965"/>
      <c r="E73" s="929">
        <v>49452</v>
      </c>
      <c r="Y73" s="833">
        <v>49452</v>
      </c>
      <c r="AB73" s="848"/>
      <c r="AN73" s="1010">
        <v>0</v>
      </c>
      <c r="AO73" s="802">
        <v>0</v>
      </c>
    </row>
    <row r="74" spans="1:42" s="833" customFormat="1">
      <c r="A74" s="1012"/>
      <c r="B74" s="833" t="s">
        <v>1123</v>
      </c>
      <c r="D74" s="965"/>
      <c r="E74" s="929">
        <v>4000</v>
      </c>
      <c r="F74" s="833">
        <v>4000</v>
      </c>
      <c r="G74" s="833">
        <v>0</v>
      </c>
      <c r="AB74" s="848"/>
      <c r="AN74" s="1010">
        <v>0</v>
      </c>
      <c r="AO74" s="802">
        <v>0</v>
      </c>
    </row>
    <row r="75" spans="1:42" s="833" customFormat="1">
      <c r="A75" s="1012"/>
      <c r="B75" s="930" t="s">
        <v>1122</v>
      </c>
      <c r="C75" s="930"/>
      <c r="D75" s="965"/>
      <c r="E75" s="929">
        <v>171700</v>
      </c>
      <c r="F75" s="833">
        <v>171700</v>
      </c>
      <c r="T75" s="833">
        <v>0</v>
      </c>
      <c r="U75" s="833">
        <v>0</v>
      </c>
      <c r="V75" s="833">
        <v>0</v>
      </c>
      <c r="W75" s="833">
        <v>0</v>
      </c>
      <c r="X75" s="833">
        <v>0</v>
      </c>
      <c r="Y75" s="833">
        <v>0</v>
      </c>
      <c r="Z75" s="833">
        <v>0</v>
      </c>
      <c r="AA75" s="833">
        <v>0</v>
      </c>
      <c r="AB75" s="848">
        <v>0</v>
      </c>
      <c r="AN75" s="1010">
        <v>0</v>
      </c>
      <c r="AO75" s="802">
        <v>0</v>
      </c>
    </row>
    <row r="76" spans="1:42" s="833" customFormat="1">
      <c r="A76" s="1012"/>
      <c r="B76" s="833" t="s">
        <v>1121</v>
      </c>
      <c r="D76" s="965"/>
      <c r="E76" s="929">
        <v>488800</v>
      </c>
      <c r="F76" s="833">
        <v>391040</v>
      </c>
      <c r="G76" s="833">
        <v>0</v>
      </c>
      <c r="H76" s="833">
        <v>0</v>
      </c>
      <c r="I76" s="833">
        <v>0</v>
      </c>
      <c r="J76" s="833">
        <v>0</v>
      </c>
      <c r="K76" s="833">
        <v>0</v>
      </c>
      <c r="L76" s="833">
        <v>0</v>
      </c>
      <c r="M76" s="833">
        <v>0</v>
      </c>
      <c r="N76" s="833">
        <v>0</v>
      </c>
      <c r="O76" s="833">
        <v>0</v>
      </c>
      <c r="P76" s="833">
        <v>0</v>
      </c>
      <c r="Q76" s="833">
        <v>0</v>
      </c>
      <c r="R76" s="833">
        <v>41396</v>
      </c>
      <c r="S76" s="833">
        <v>56364</v>
      </c>
      <c r="T76" s="833">
        <v>0</v>
      </c>
      <c r="U76" s="833">
        <v>0</v>
      </c>
      <c r="V76" s="833">
        <v>0</v>
      </c>
      <c r="W76" s="833">
        <v>0</v>
      </c>
      <c r="X76" s="833">
        <v>0</v>
      </c>
      <c r="Y76" s="833">
        <v>0</v>
      </c>
      <c r="AN76" s="1010">
        <v>0</v>
      </c>
      <c r="AO76" s="802">
        <v>0</v>
      </c>
    </row>
    <row r="77" spans="1:42" s="833" customFormat="1">
      <c r="A77" s="1012"/>
      <c r="B77" s="833" t="s">
        <v>1120</v>
      </c>
      <c r="D77" s="965"/>
      <c r="E77" s="929">
        <v>1466400</v>
      </c>
      <c r="F77" s="833">
        <v>0</v>
      </c>
      <c r="G77" s="833">
        <v>0</v>
      </c>
      <c r="H77" s="833">
        <v>0</v>
      </c>
      <c r="I77" s="833">
        <v>0</v>
      </c>
      <c r="J77" s="833">
        <v>0</v>
      </c>
      <c r="K77" s="833">
        <v>0</v>
      </c>
      <c r="L77" s="833">
        <v>0</v>
      </c>
      <c r="M77" s="833">
        <v>0</v>
      </c>
      <c r="N77" s="833">
        <v>0</v>
      </c>
      <c r="O77" s="833">
        <v>0</v>
      </c>
      <c r="P77" s="833">
        <v>0</v>
      </c>
      <c r="Q77" s="833">
        <v>0</v>
      </c>
      <c r="R77" s="833">
        <v>0</v>
      </c>
      <c r="S77" s="833">
        <v>0</v>
      </c>
      <c r="T77" s="833">
        <v>0</v>
      </c>
      <c r="U77" s="833">
        <v>0</v>
      </c>
      <c r="V77" s="833">
        <v>0</v>
      </c>
      <c r="W77" s="833">
        <v>0</v>
      </c>
      <c r="X77" s="833">
        <v>0</v>
      </c>
      <c r="Y77" s="833">
        <v>1466400</v>
      </c>
      <c r="AA77" s="833">
        <v>0</v>
      </c>
      <c r="AB77" s="833">
        <v>0</v>
      </c>
      <c r="AC77" s="833">
        <v>0</v>
      </c>
      <c r="AD77" s="833">
        <v>0</v>
      </c>
      <c r="AE77" s="833">
        <v>0</v>
      </c>
      <c r="AN77" s="1010">
        <v>0</v>
      </c>
      <c r="AO77" s="802">
        <v>0</v>
      </c>
    </row>
    <row r="78" spans="1:42" s="833" customFormat="1">
      <c r="A78" s="1012"/>
      <c r="B78" s="833" t="s">
        <v>1119</v>
      </c>
      <c r="D78" s="965"/>
      <c r="E78" s="929">
        <v>488800</v>
      </c>
      <c r="F78" s="833">
        <v>0</v>
      </c>
      <c r="G78" s="833">
        <v>0</v>
      </c>
      <c r="H78" s="833">
        <v>0</v>
      </c>
      <c r="I78" s="833">
        <v>0</v>
      </c>
      <c r="J78" s="833">
        <v>0</v>
      </c>
      <c r="K78" s="833">
        <v>0</v>
      </c>
      <c r="L78" s="833">
        <v>0</v>
      </c>
      <c r="M78" s="833">
        <v>0</v>
      </c>
      <c r="N78" s="833">
        <v>0</v>
      </c>
      <c r="O78" s="833">
        <v>0</v>
      </c>
      <c r="P78" s="833">
        <v>0</v>
      </c>
      <c r="Q78" s="833">
        <v>0</v>
      </c>
      <c r="R78" s="833">
        <v>0</v>
      </c>
      <c r="S78" s="833">
        <v>0</v>
      </c>
      <c r="T78" s="833">
        <v>0</v>
      </c>
      <c r="U78" s="833">
        <v>0</v>
      </c>
      <c r="V78" s="833">
        <v>0</v>
      </c>
      <c r="W78" s="833">
        <v>0</v>
      </c>
      <c r="X78" s="833">
        <v>0</v>
      </c>
      <c r="Y78" s="833">
        <v>488800</v>
      </c>
      <c r="Z78" s="833">
        <v>0</v>
      </c>
      <c r="AA78" s="833">
        <v>0</v>
      </c>
      <c r="AB78" s="833">
        <v>0</v>
      </c>
      <c r="AC78" s="833">
        <v>0</v>
      </c>
      <c r="AD78" s="833">
        <v>0</v>
      </c>
      <c r="AE78" s="833">
        <v>0</v>
      </c>
      <c r="AN78" s="1010">
        <v>0</v>
      </c>
      <c r="AO78" s="802">
        <v>0</v>
      </c>
    </row>
    <row r="79" spans="1:42">
      <c r="A79" s="995"/>
      <c r="B79" s="928" t="s">
        <v>1118</v>
      </c>
      <c r="C79" s="928"/>
      <c r="D79" s="969"/>
      <c r="E79" s="927">
        <v>5979797</v>
      </c>
      <c r="F79" s="923">
        <v>2050757</v>
      </c>
      <c r="G79" s="923">
        <v>18991.613421474358</v>
      </c>
      <c r="H79" s="923">
        <v>20626.640220269095</v>
      </c>
      <c r="I79" s="923">
        <v>21858.974358974359</v>
      </c>
      <c r="J79" s="923">
        <v>32858.974358974359</v>
      </c>
      <c r="K79" s="923">
        <v>27358.974358974359</v>
      </c>
      <c r="L79" s="923">
        <v>30014.253525641026</v>
      </c>
      <c r="M79" s="923">
        <v>38934.488651658976</v>
      </c>
      <c r="N79" s="923">
        <v>44161.601104374218</v>
      </c>
      <c r="O79" s="923">
        <v>47713.803088142442</v>
      </c>
      <c r="P79" s="923">
        <v>49259.888726009704</v>
      </c>
      <c r="Q79" s="923">
        <v>50692.036699868077</v>
      </c>
      <c r="R79" s="923">
        <v>154526.15195695084</v>
      </c>
      <c r="S79" s="923">
        <v>191327.48529028421</v>
      </c>
      <c r="T79" s="923">
        <v>62271.177597976508</v>
      </c>
      <c r="U79" s="923">
        <v>62271.177597976508</v>
      </c>
      <c r="V79" s="923">
        <v>62271.177597976508</v>
      </c>
      <c r="W79" s="923">
        <v>37064.333333333336</v>
      </c>
      <c r="X79" s="923">
        <v>37064.333333333336</v>
      </c>
      <c r="Y79" s="923">
        <v>2939772.9147778079</v>
      </c>
      <c r="Z79" s="923">
        <v>0</v>
      </c>
      <c r="AA79" s="923">
        <v>0</v>
      </c>
      <c r="AB79" s="923">
        <v>0</v>
      </c>
      <c r="AC79" s="923">
        <v>0</v>
      </c>
      <c r="AD79" s="923">
        <v>0</v>
      </c>
      <c r="AE79" s="923">
        <v>0</v>
      </c>
      <c r="AF79" s="923"/>
      <c r="AG79" s="923"/>
      <c r="AH79" s="923"/>
      <c r="AI79" s="923"/>
      <c r="AJ79" s="923"/>
      <c r="AK79" s="923"/>
      <c r="AL79" s="923"/>
      <c r="AM79" s="923"/>
      <c r="AN79" s="1016">
        <v>0</v>
      </c>
      <c r="AO79" s="802">
        <v>0</v>
      </c>
      <c r="AP79" s="802">
        <v>37064.333333333336</v>
      </c>
    </row>
    <row r="80" spans="1:42" ht="15.75" customHeight="1">
      <c r="A80" s="995"/>
      <c r="B80" s="926" t="s">
        <v>1114</v>
      </c>
      <c r="C80" s="926"/>
      <c r="D80" s="970"/>
      <c r="E80" s="925">
        <v>18300297</v>
      </c>
      <c r="F80" s="923">
        <v>2343530.75</v>
      </c>
      <c r="G80" s="923">
        <v>784812.86342147435</v>
      </c>
      <c r="H80" s="923">
        <v>1003947.8902202691</v>
      </c>
      <c r="I80" s="923">
        <v>1067953.9743589743</v>
      </c>
      <c r="J80" s="923">
        <v>1334227.7243589743</v>
      </c>
      <c r="K80" s="923">
        <v>1397672.9743589743</v>
      </c>
      <c r="L80" s="923">
        <v>1323401.253525641</v>
      </c>
      <c r="M80" s="923">
        <v>1254506.9886516589</v>
      </c>
      <c r="N80" s="923">
        <v>852528.47610437428</v>
      </c>
      <c r="O80" s="923">
        <v>371060.55308814242</v>
      </c>
      <c r="P80" s="923">
        <v>343715.5137260097</v>
      </c>
      <c r="Q80" s="923">
        <v>345147.6616998681</v>
      </c>
      <c r="R80" s="923">
        <v>448981.77695695084</v>
      </c>
      <c r="S80" s="923">
        <v>1091085.4852902843</v>
      </c>
      <c r="T80" s="923">
        <v>981779.17759797652</v>
      </c>
      <c r="U80" s="923">
        <v>62271.177597976508</v>
      </c>
      <c r="V80" s="923">
        <v>279771.17759797652</v>
      </c>
      <c r="W80" s="923">
        <v>37064.333333333336</v>
      </c>
      <c r="X80" s="923">
        <v>37064.333333333336</v>
      </c>
      <c r="Y80" s="923">
        <v>2939772.9147778079</v>
      </c>
      <c r="Z80" s="923">
        <v>0</v>
      </c>
      <c r="AA80" s="923">
        <v>0</v>
      </c>
      <c r="AB80" s="924">
        <v>0</v>
      </c>
      <c r="AC80" s="923">
        <v>0</v>
      </c>
      <c r="AD80" s="923">
        <v>0</v>
      </c>
      <c r="AE80" s="923">
        <v>0</v>
      </c>
      <c r="AF80" s="903"/>
      <c r="AG80" s="903"/>
      <c r="AH80" s="903"/>
      <c r="AI80" s="903"/>
      <c r="AJ80" s="903"/>
      <c r="AK80" s="903"/>
      <c r="AL80" s="903"/>
      <c r="AM80" s="903"/>
      <c r="AN80" s="1016">
        <v>18300297.000000004</v>
      </c>
      <c r="AO80" s="802">
        <v>0</v>
      </c>
    </row>
    <row r="81" spans="1:41" ht="15.75" hidden="1" customHeight="1">
      <c r="A81" s="995"/>
      <c r="B81" s="920" t="s">
        <v>1117</v>
      </c>
      <c r="C81" s="920"/>
      <c r="D81" s="971"/>
      <c r="E81" s="915"/>
      <c r="F81" s="922"/>
      <c r="G81" s="922"/>
      <c r="H81" s="922"/>
      <c r="I81" s="922"/>
      <c r="J81" s="922"/>
      <c r="K81" s="922"/>
      <c r="L81" s="922"/>
      <c r="M81" s="922"/>
      <c r="N81" s="922"/>
      <c r="O81" s="922"/>
      <c r="P81" s="922"/>
      <c r="Q81" s="922"/>
      <c r="R81" s="922"/>
      <c r="S81" s="922"/>
      <c r="T81" s="922"/>
      <c r="U81" s="922"/>
      <c r="V81" s="922"/>
      <c r="W81" s="922"/>
      <c r="X81" s="922">
        <v>0</v>
      </c>
      <c r="Y81" s="922"/>
      <c r="Z81" s="922"/>
      <c r="AA81" s="922"/>
      <c r="AB81" s="919"/>
      <c r="AC81" s="922"/>
      <c r="AE81" s="803"/>
      <c r="AF81" s="803"/>
      <c r="AG81" s="803"/>
      <c r="AH81" s="803"/>
      <c r="AI81" s="803"/>
      <c r="AJ81" s="803"/>
      <c r="AK81" s="803"/>
      <c r="AL81" s="803"/>
      <c r="AM81" s="803"/>
      <c r="AN81" s="1017">
        <v>0</v>
      </c>
      <c r="AO81" s="802">
        <v>0</v>
      </c>
    </row>
    <row r="82" spans="1:41" ht="15.75" hidden="1" customHeight="1">
      <c r="A82" s="995"/>
      <c r="B82" s="920" t="s">
        <v>1116</v>
      </c>
      <c r="C82" s="920"/>
      <c r="D82" s="971"/>
      <c r="E82" s="915"/>
      <c r="F82" s="922"/>
      <c r="G82" s="922"/>
      <c r="H82" s="922"/>
      <c r="I82" s="922"/>
      <c r="J82" s="922"/>
      <c r="K82" s="922"/>
      <c r="L82" s="922"/>
      <c r="M82" s="922"/>
      <c r="N82" s="922"/>
      <c r="O82" s="922"/>
      <c r="P82" s="922"/>
      <c r="Q82" s="922"/>
      <c r="R82" s="922"/>
      <c r="S82" s="922"/>
      <c r="T82" s="922"/>
      <c r="U82" s="922"/>
      <c r="V82" s="922"/>
      <c r="W82" s="922"/>
      <c r="X82" s="922"/>
      <c r="Y82" s="922"/>
      <c r="Z82" s="922"/>
      <c r="AA82" s="922"/>
      <c r="AB82" s="919"/>
      <c r="AC82" s="922"/>
      <c r="AE82" s="803"/>
      <c r="AF82" s="803"/>
      <c r="AG82" s="803"/>
      <c r="AH82" s="803"/>
      <c r="AI82" s="803"/>
      <c r="AJ82" s="803"/>
      <c r="AK82" s="803"/>
      <c r="AL82" s="803"/>
      <c r="AM82" s="803"/>
      <c r="AN82" s="1017">
        <v>0</v>
      </c>
      <c r="AO82" s="802">
        <v>0</v>
      </c>
    </row>
    <row r="83" spans="1:41" hidden="1">
      <c r="A83" s="995"/>
      <c r="B83" s="920" t="s">
        <v>1115</v>
      </c>
      <c r="C83" s="920"/>
      <c r="D83" s="971"/>
      <c r="E83" s="915"/>
      <c r="F83" s="914"/>
      <c r="G83" s="919"/>
      <c r="H83" s="919"/>
      <c r="I83" s="919"/>
      <c r="J83" s="919"/>
      <c r="K83" s="919"/>
      <c r="L83" s="919"/>
      <c r="M83" s="919"/>
      <c r="N83" s="919"/>
      <c r="O83" s="919"/>
      <c r="P83" s="919"/>
      <c r="Q83" s="919"/>
      <c r="R83" s="919"/>
      <c r="S83" s="919"/>
      <c r="T83" s="919"/>
      <c r="U83" s="919"/>
      <c r="V83" s="919"/>
      <c r="W83" s="919">
        <v>0</v>
      </c>
      <c r="X83" s="919"/>
      <c r="Y83" s="919">
        <v>0</v>
      </c>
      <c r="Z83" s="919"/>
      <c r="AA83" s="919">
        <v>0</v>
      </c>
      <c r="AB83" s="919">
        <v>0</v>
      </c>
      <c r="AC83" s="919">
        <v>0</v>
      </c>
      <c r="AD83" s="919"/>
      <c r="AE83" s="919"/>
      <c r="AF83" s="919"/>
      <c r="AG83" s="919"/>
      <c r="AH83" s="919"/>
      <c r="AI83" s="919"/>
      <c r="AJ83" s="919"/>
      <c r="AK83" s="919"/>
      <c r="AL83" s="919"/>
      <c r="AM83" s="919"/>
      <c r="AN83" s="1017">
        <v>0</v>
      </c>
      <c r="AO83" s="802">
        <v>0</v>
      </c>
    </row>
    <row r="84" spans="1:41" s="866" customFormat="1" ht="21" hidden="1" customHeight="1">
      <c r="A84" s="1018"/>
      <c r="B84" s="869" t="s">
        <v>1114</v>
      </c>
      <c r="C84" s="869"/>
      <c r="D84" s="972"/>
      <c r="E84" s="867">
        <v>18300297</v>
      </c>
      <c r="F84" s="921">
        <v>2343530.75</v>
      </c>
      <c r="G84" s="868">
        <v>784812.86342147435</v>
      </c>
      <c r="H84" s="868">
        <v>1003947.8902202691</v>
      </c>
      <c r="I84" s="868">
        <v>1067953.9743589743</v>
      </c>
      <c r="J84" s="868">
        <v>1334227.7243589743</v>
      </c>
      <c r="K84" s="868">
        <v>1397672.9743589743</v>
      </c>
      <c r="L84" s="868">
        <v>1323401.253525641</v>
      </c>
      <c r="M84" s="868">
        <v>1254506.9886516589</v>
      </c>
      <c r="N84" s="868">
        <v>852528.47610437428</v>
      </c>
      <c r="O84" s="868">
        <v>371060.55308814242</v>
      </c>
      <c r="P84" s="868">
        <v>343715.5137260097</v>
      </c>
      <c r="Q84" s="868">
        <v>345147.6616998681</v>
      </c>
      <c r="R84" s="868">
        <v>448981.77695695084</v>
      </c>
      <c r="S84" s="868">
        <v>1091085.4852902843</v>
      </c>
      <c r="T84" s="868">
        <v>981779.17759797652</v>
      </c>
      <c r="U84" s="868">
        <v>62271.177597976508</v>
      </c>
      <c r="V84" s="868">
        <v>279771.17759797652</v>
      </c>
      <c r="W84" s="868">
        <v>37064.333333333336</v>
      </c>
      <c r="X84" s="868">
        <v>37064.333333333336</v>
      </c>
      <c r="Y84" s="868">
        <v>2939772.9147778079</v>
      </c>
      <c r="Z84" s="868">
        <v>0</v>
      </c>
      <c r="AA84" s="868">
        <v>0</v>
      </c>
      <c r="AB84" s="868">
        <v>0</v>
      </c>
      <c r="AC84" s="868">
        <v>0</v>
      </c>
      <c r="AD84" s="868">
        <v>0</v>
      </c>
      <c r="AE84" s="868"/>
      <c r="AF84" s="868"/>
      <c r="AG84" s="868"/>
      <c r="AH84" s="868"/>
      <c r="AI84" s="868"/>
      <c r="AJ84" s="868"/>
      <c r="AK84" s="867"/>
      <c r="AL84" s="868"/>
      <c r="AM84" s="868"/>
      <c r="AN84" s="1016">
        <v>18300297.000000004</v>
      </c>
      <c r="AO84" s="802">
        <v>0</v>
      </c>
    </row>
    <row r="85" spans="1:41" collapsed="1">
      <c r="A85" s="995"/>
      <c r="B85" s="920" t="s">
        <v>1113</v>
      </c>
      <c r="C85" s="920"/>
      <c r="D85" s="971"/>
      <c r="E85" s="915">
        <v>10925000</v>
      </c>
      <c r="F85" s="914"/>
      <c r="G85" s="919"/>
      <c r="H85" s="919"/>
      <c r="I85" s="919"/>
      <c r="J85" s="919"/>
      <c r="K85" s="919"/>
      <c r="L85" s="919"/>
      <c r="M85" s="919"/>
      <c r="N85" s="919">
        <v>0</v>
      </c>
      <c r="O85" s="919"/>
      <c r="P85" s="919"/>
      <c r="Q85" s="919"/>
      <c r="R85" s="919"/>
      <c r="S85" s="919"/>
      <c r="T85" s="919"/>
      <c r="U85" s="919"/>
      <c r="V85" s="919">
        <v>10925000</v>
      </c>
      <c r="W85" s="919"/>
      <c r="X85" s="919">
        <v>0</v>
      </c>
      <c r="Y85" s="919">
        <v>0</v>
      </c>
      <c r="Z85" s="919"/>
      <c r="AA85" s="919">
        <v>0</v>
      </c>
      <c r="AB85" s="919"/>
      <c r="AC85" s="919"/>
      <c r="AD85" s="919"/>
      <c r="AE85" s="919"/>
      <c r="AF85" s="919"/>
      <c r="AG85" s="919"/>
      <c r="AH85" s="919"/>
      <c r="AI85" s="919"/>
      <c r="AJ85" s="919"/>
      <c r="AK85" s="919"/>
      <c r="AL85" s="919"/>
      <c r="AM85" s="919"/>
      <c r="AN85" s="1017">
        <v>10925000</v>
      </c>
    </row>
    <row r="86" spans="1:41" s="804" customFormat="1" ht="21" customHeight="1" thickBot="1">
      <c r="A86" s="1019"/>
      <c r="B86" s="918" t="s">
        <v>1112</v>
      </c>
      <c r="C86" s="918"/>
      <c r="D86" s="973" t="s">
        <v>113</v>
      </c>
      <c r="E86" s="917">
        <v>29225297</v>
      </c>
      <c r="F86" s="916">
        <v>2343530.75</v>
      </c>
      <c r="G86" s="916">
        <v>784812.86342147435</v>
      </c>
      <c r="H86" s="916">
        <v>1003947.8902202691</v>
      </c>
      <c r="I86" s="916">
        <v>1067953.9743589743</v>
      </c>
      <c r="J86" s="916">
        <v>1334227.7243589743</v>
      </c>
      <c r="K86" s="916">
        <v>1397672.9743589743</v>
      </c>
      <c r="L86" s="916">
        <v>1323401.253525641</v>
      </c>
      <c r="M86" s="916">
        <v>1254506.9886516589</v>
      </c>
      <c r="N86" s="916">
        <v>852528.47610437428</v>
      </c>
      <c r="O86" s="916">
        <v>371060.55308814242</v>
      </c>
      <c r="P86" s="916">
        <v>343715.5137260097</v>
      </c>
      <c r="Q86" s="916">
        <v>345147.6616998681</v>
      </c>
      <c r="R86" s="916">
        <v>448981.77695695084</v>
      </c>
      <c r="S86" s="916">
        <v>1091085.4852902843</v>
      </c>
      <c r="T86" s="916">
        <v>981779.17759797652</v>
      </c>
      <c r="U86" s="916">
        <v>62271.177597976508</v>
      </c>
      <c r="V86" s="916">
        <v>11204771.177597977</v>
      </c>
      <c r="W86" s="916">
        <v>37064.333333333336</v>
      </c>
      <c r="X86" s="916">
        <v>37064.333333333336</v>
      </c>
      <c r="Y86" s="916">
        <v>2939772.9147778079</v>
      </c>
      <c r="Z86" s="916">
        <v>0</v>
      </c>
      <c r="AA86" s="916">
        <v>0</v>
      </c>
      <c r="AB86" s="916">
        <v>0</v>
      </c>
      <c r="AC86" s="916">
        <v>0</v>
      </c>
      <c r="AD86" s="916">
        <v>0</v>
      </c>
      <c r="AE86" s="916"/>
      <c r="AF86" s="916"/>
      <c r="AG86" s="916"/>
      <c r="AH86" s="916"/>
      <c r="AI86" s="916"/>
      <c r="AJ86" s="916"/>
      <c r="AK86" s="916"/>
      <c r="AL86" s="916"/>
      <c r="AM86" s="916"/>
      <c r="AN86" s="1020">
        <v>29225297</v>
      </c>
      <c r="AO86" s="802"/>
    </row>
    <row r="87" spans="1:41" s="804" customFormat="1" ht="11.25" hidden="1" customHeight="1">
      <c r="A87" s="1019"/>
      <c r="B87" s="863"/>
      <c r="C87" s="863"/>
      <c r="D87" s="974"/>
      <c r="E87" s="915"/>
      <c r="F87" s="914"/>
      <c r="G87" s="914"/>
      <c r="H87" s="914"/>
      <c r="I87" s="914"/>
      <c r="J87" s="914"/>
      <c r="K87" s="914"/>
      <c r="L87" s="914"/>
      <c r="M87" s="914"/>
      <c r="N87" s="914"/>
      <c r="O87" s="914"/>
      <c r="P87" s="914"/>
      <c r="Q87" s="914"/>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1021"/>
    </row>
    <row r="88" spans="1:41" s="804" customFormat="1" ht="21" hidden="1" customHeight="1">
      <c r="A88" s="1019"/>
      <c r="B88" s="863" t="s">
        <v>1111</v>
      </c>
      <c r="C88" s="863"/>
      <c r="D88" s="975"/>
      <c r="E88" s="915"/>
      <c r="F88" s="914"/>
      <c r="G88" s="914"/>
      <c r="H88" s="914"/>
      <c r="I88" s="914"/>
      <c r="J88" s="914"/>
      <c r="K88" s="914"/>
      <c r="L88" s="914"/>
      <c r="M88" s="914"/>
      <c r="N88" s="914"/>
      <c r="O88" s="914"/>
      <c r="P88" s="914"/>
      <c r="Q88" s="914"/>
      <c r="R88" s="914"/>
      <c r="S88" s="914"/>
      <c r="T88" s="914"/>
      <c r="U88" s="914"/>
      <c r="V88" s="914"/>
      <c r="W88" s="914"/>
      <c r="X88" s="914"/>
      <c r="Y88" s="914"/>
      <c r="Z88" s="914"/>
      <c r="AA88" s="914"/>
      <c r="AB88" s="914"/>
      <c r="AC88" s="914"/>
      <c r="AD88" s="914"/>
      <c r="AE88" s="914"/>
      <c r="AF88" s="914"/>
      <c r="AG88" s="914"/>
      <c r="AH88" s="914"/>
      <c r="AI88" s="914"/>
      <c r="AJ88" s="914"/>
      <c r="AK88" s="914"/>
      <c r="AL88" s="914"/>
      <c r="AM88" s="914"/>
      <c r="AN88" s="1021">
        <v>0</v>
      </c>
    </row>
    <row r="89" spans="1:41" hidden="1">
      <c r="A89" s="995"/>
      <c r="B89" s="827" t="s">
        <v>1079</v>
      </c>
      <c r="C89" s="827"/>
      <c r="D89" s="979"/>
      <c r="E89" s="834">
        <v>0</v>
      </c>
      <c r="F89" s="803">
        <v>0</v>
      </c>
      <c r="G89" s="909"/>
      <c r="H89" s="909"/>
      <c r="I89" s="909"/>
      <c r="J89" s="909"/>
      <c r="K89" s="909"/>
      <c r="L89" s="909"/>
      <c r="M89" s="909"/>
      <c r="N89" s="909"/>
      <c r="O89" s="909"/>
      <c r="P89" s="909"/>
      <c r="Q89" s="909"/>
      <c r="R89" s="909"/>
      <c r="S89" s="909"/>
      <c r="T89" s="909"/>
      <c r="U89" s="909"/>
      <c r="V89" s="909"/>
      <c r="W89" s="909"/>
      <c r="X89" s="909"/>
      <c r="Y89" s="909"/>
      <c r="Z89" s="909"/>
      <c r="AA89" s="909"/>
      <c r="AB89" s="913"/>
      <c r="AC89" s="909"/>
      <c r="AD89" s="909"/>
      <c r="AE89" s="832"/>
      <c r="AF89" s="909"/>
      <c r="AG89" s="909"/>
      <c r="AH89" s="909"/>
      <c r="AI89" s="909"/>
      <c r="AJ89" s="909"/>
      <c r="AK89" s="909"/>
      <c r="AL89" s="909"/>
      <c r="AM89" s="909"/>
      <c r="AN89" s="1021">
        <v>0</v>
      </c>
    </row>
    <row r="90" spans="1:41" hidden="1">
      <c r="A90" s="995"/>
      <c r="B90" s="827" t="s">
        <v>1078</v>
      </c>
      <c r="C90" s="827"/>
      <c r="D90" s="979"/>
      <c r="E90" s="834">
        <v>0</v>
      </c>
      <c r="F90" s="803">
        <v>0</v>
      </c>
      <c r="G90" s="909"/>
      <c r="H90" s="909"/>
      <c r="I90" s="909"/>
      <c r="J90" s="909"/>
      <c r="K90" s="909"/>
      <c r="L90" s="909"/>
      <c r="M90" s="909"/>
      <c r="N90" s="909"/>
      <c r="O90" s="909"/>
      <c r="P90" s="909"/>
      <c r="Q90" s="909"/>
      <c r="R90" s="909"/>
      <c r="S90" s="909"/>
      <c r="T90" s="909"/>
      <c r="U90" s="909"/>
      <c r="V90" s="909"/>
      <c r="W90" s="909"/>
      <c r="X90" s="909"/>
      <c r="Y90" s="909"/>
      <c r="Z90" s="909"/>
      <c r="AA90" s="909"/>
      <c r="AB90" s="913"/>
      <c r="AC90" s="909"/>
      <c r="AD90" s="909"/>
      <c r="AE90" s="832"/>
      <c r="AF90" s="909"/>
      <c r="AG90" s="909"/>
      <c r="AH90" s="909"/>
      <c r="AI90" s="909"/>
      <c r="AJ90" s="909"/>
      <c r="AK90" s="909"/>
      <c r="AL90" s="909"/>
      <c r="AM90" s="909"/>
      <c r="AN90" s="1021">
        <v>0</v>
      </c>
    </row>
    <row r="91" spans="1:41" hidden="1">
      <c r="A91" s="995"/>
      <c r="B91" s="827" t="s">
        <v>1077</v>
      </c>
      <c r="C91" s="827"/>
      <c r="D91" s="979"/>
      <c r="E91" s="834">
        <v>0</v>
      </c>
      <c r="F91" s="803"/>
      <c r="G91" s="909">
        <v>0</v>
      </c>
      <c r="H91" s="909">
        <v>0</v>
      </c>
      <c r="I91" s="909">
        <v>0</v>
      </c>
      <c r="J91" s="909">
        <v>0</v>
      </c>
      <c r="K91" s="909">
        <v>0</v>
      </c>
      <c r="L91" s="909">
        <v>0</v>
      </c>
      <c r="M91" s="909">
        <v>0</v>
      </c>
      <c r="N91" s="909">
        <v>0</v>
      </c>
      <c r="O91" s="909">
        <v>0</v>
      </c>
      <c r="P91" s="909">
        <v>0</v>
      </c>
      <c r="Q91" s="909">
        <v>0</v>
      </c>
      <c r="R91" s="909">
        <v>0</v>
      </c>
      <c r="S91" s="909">
        <v>0</v>
      </c>
      <c r="T91" s="909">
        <v>0</v>
      </c>
      <c r="U91" s="909">
        <v>0</v>
      </c>
      <c r="V91" s="909">
        <v>0</v>
      </c>
      <c r="W91" s="909">
        <v>0</v>
      </c>
      <c r="X91" s="909">
        <v>0</v>
      </c>
      <c r="Y91" s="909">
        <v>0</v>
      </c>
      <c r="Z91" s="909">
        <v>0</v>
      </c>
      <c r="AA91" s="909">
        <v>0</v>
      </c>
      <c r="AB91" s="913">
        <v>0</v>
      </c>
      <c r="AC91" s="909"/>
      <c r="AD91" s="909"/>
      <c r="AE91" s="909"/>
      <c r="AF91" s="909"/>
      <c r="AG91" s="909"/>
      <c r="AH91" s="909"/>
      <c r="AI91" s="909"/>
      <c r="AJ91" s="909"/>
      <c r="AK91" s="909"/>
      <c r="AL91" s="909"/>
      <c r="AM91" s="909"/>
      <c r="AN91" s="1021">
        <v>0</v>
      </c>
    </row>
    <row r="92" spans="1:41" hidden="1">
      <c r="A92" s="995"/>
      <c r="B92" s="827" t="s">
        <v>1076</v>
      </c>
      <c r="C92" s="827"/>
      <c r="D92" s="979"/>
      <c r="E92" s="834"/>
      <c r="F92" s="803"/>
      <c r="G92" s="909">
        <v>0</v>
      </c>
      <c r="H92" s="909">
        <v>0</v>
      </c>
      <c r="I92" s="909">
        <v>0</v>
      </c>
      <c r="J92" s="909">
        <v>0</v>
      </c>
      <c r="K92" s="909">
        <v>0</v>
      </c>
      <c r="L92" s="909">
        <v>0</v>
      </c>
      <c r="M92" s="909">
        <v>0</v>
      </c>
      <c r="N92" s="909">
        <v>0</v>
      </c>
      <c r="O92" s="909">
        <v>0</v>
      </c>
      <c r="P92" s="909">
        <v>0</v>
      </c>
      <c r="Q92" s="909">
        <v>0</v>
      </c>
      <c r="R92" s="909">
        <v>0</v>
      </c>
      <c r="S92" s="909">
        <v>0</v>
      </c>
      <c r="T92" s="909">
        <v>0</v>
      </c>
      <c r="U92" s="909">
        <v>0</v>
      </c>
      <c r="V92" s="909">
        <v>0</v>
      </c>
      <c r="W92" s="909">
        <v>0</v>
      </c>
      <c r="X92" s="909">
        <v>0</v>
      </c>
      <c r="Y92" s="909">
        <v>0</v>
      </c>
      <c r="Z92" s="909">
        <v>0</v>
      </c>
      <c r="AA92" s="909">
        <v>0</v>
      </c>
      <c r="AB92" s="913">
        <v>0</v>
      </c>
      <c r="AC92" s="909"/>
      <c r="AD92" s="909"/>
      <c r="AE92" s="909"/>
      <c r="AF92" s="909"/>
      <c r="AG92" s="909"/>
      <c r="AH92" s="909"/>
      <c r="AI92" s="909"/>
      <c r="AJ92" s="909"/>
      <c r="AK92" s="909"/>
      <c r="AL92" s="909"/>
      <c r="AM92" s="909"/>
      <c r="AN92" s="1021">
        <v>0</v>
      </c>
    </row>
    <row r="93" spans="1:41" ht="13.5" hidden="1" thickBot="1">
      <c r="A93" s="995"/>
      <c r="B93" s="912" t="s">
        <v>1075</v>
      </c>
      <c r="C93" s="912"/>
      <c r="D93" s="976"/>
      <c r="E93" s="838"/>
      <c r="F93" s="806"/>
      <c r="G93" s="910">
        <v>0</v>
      </c>
      <c r="H93" s="910">
        <v>0</v>
      </c>
      <c r="I93" s="910">
        <v>0</v>
      </c>
      <c r="J93" s="910">
        <v>0</v>
      </c>
      <c r="K93" s="910">
        <v>0</v>
      </c>
      <c r="L93" s="910">
        <v>0</v>
      </c>
      <c r="M93" s="910">
        <v>0</v>
      </c>
      <c r="N93" s="910">
        <v>0</v>
      </c>
      <c r="O93" s="910">
        <v>0</v>
      </c>
      <c r="P93" s="910">
        <v>0</v>
      </c>
      <c r="Q93" s="910">
        <v>0</v>
      </c>
      <c r="R93" s="910">
        <v>0</v>
      </c>
      <c r="S93" s="910">
        <v>0</v>
      </c>
      <c r="T93" s="910">
        <v>0</v>
      </c>
      <c r="U93" s="910">
        <v>0</v>
      </c>
      <c r="V93" s="910">
        <v>0</v>
      </c>
      <c r="W93" s="910">
        <v>0</v>
      </c>
      <c r="X93" s="910">
        <v>0</v>
      </c>
      <c r="Y93" s="910"/>
      <c r="Z93" s="910">
        <v>0</v>
      </c>
      <c r="AA93" s="910">
        <v>0</v>
      </c>
      <c r="AB93" s="911">
        <v>0</v>
      </c>
      <c r="AC93" s="910"/>
      <c r="AD93" s="910"/>
      <c r="AE93" s="910"/>
      <c r="AF93" s="910"/>
      <c r="AG93" s="910"/>
      <c r="AH93" s="910"/>
      <c r="AI93" s="910"/>
      <c r="AJ93" s="910"/>
      <c r="AK93" s="910"/>
      <c r="AL93" s="909"/>
      <c r="AM93" s="909"/>
      <c r="AN93" s="1022">
        <v>0</v>
      </c>
    </row>
    <row r="94" spans="1:41" ht="15.75" hidden="1" customHeight="1" collapsed="1" thickBot="1">
      <c r="A94" s="995"/>
      <c r="B94" s="908" t="s">
        <v>1110</v>
      </c>
      <c r="C94" s="908"/>
      <c r="D94" s="962"/>
      <c r="E94" s="907">
        <v>0</v>
      </c>
      <c r="F94" s="906">
        <v>0</v>
      </c>
      <c r="G94" s="906">
        <v>0</v>
      </c>
      <c r="H94" s="906">
        <v>0</v>
      </c>
      <c r="I94" s="906">
        <v>0</v>
      </c>
      <c r="J94" s="906">
        <v>0</v>
      </c>
      <c r="K94" s="906">
        <v>0</v>
      </c>
      <c r="L94" s="906">
        <v>0</v>
      </c>
      <c r="M94" s="906">
        <v>0</v>
      </c>
      <c r="N94" s="906">
        <v>0</v>
      </c>
      <c r="O94" s="906">
        <v>0</v>
      </c>
      <c r="P94" s="906">
        <v>0</v>
      </c>
      <c r="Q94" s="906">
        <v>0</v>
      </c>
      <c r="R94" s="906">
        <v>0</v>
      </c>
      <c r="S94" s="906">
        <v>0</v>
      </c>
      <c r="T94" s="906">
        <v>0</v>
      </c>
      <c r="U94" s="906">
        <v>0</v>
      </c>
      <c r="V94" s="906">
        <v>0</v>
      </c>
      <c r="W94" s="906">
        <v>0</v>
      </c>
      <c r="X94" s="903">
        <v>0</v>
      </c>
      <c r="Y94" s="903">
        <v>0</v>
      </c>
      <c r="Z94" s="903">
        <v>0</v>
      </c>
      <c r="AA94" s="903">
        <v>0</v>
      </c>
      <c r="AB94" s="905">
        <v>0</v>
      </c>
      <c r="AC94" s="903"/>
      <c r="AD94" s="903"/>
      <c r="AE94" s="903"/>
      <c r="AF94" s="903"/>
      <c r="AG94" s="903"/>
      <c r="AH94" s="903"/>
      <c r="AI94" s="903"/>
      <c r="AJ94" s="903"/>
      <c r="AK94" s="904"/>
      <c r="AL94" s="903"/>
      <c r="AM94" s="903"/>
      <c r="AN94" s="1023">
        <v>0</v>
      </c>
    </row>
    <row r="95" spans="1:41" s="850" customFormat="1" ht="13.5" hidden="1" thickBot="1">
      <c r="A95" s="1024"/>
      <c r="B95" s="852" t="s">
        <v>1109</v>
      </c>
      <c r="C95" s="852"/>
      <c r="D95" s="977"/>
      <c r="E95" s="851">
        <v>29225297</v>
      </c>
      <c r="F95" s="902">
        <v>2343530.75</v>
      </c>
      <c r="G95" s="852">
        <v>784812.86342147435</v>
      </c>
      <c r="H95" s="852">
        <v>1003947.8902202691</v>
      </c>
      <c r="I95" s="852">
        <v>1067953.9743589743</v>
      </c>
      <c r="J95" s="852">
        <v>1334227.7243589743</v>
      </c>
      <c r="K95" s="852">
        <v>1397672.9743589743</v>
      </c>
      <c r="L95" s="852">
        <v>1323401.253525641</v>
      </c>
      <c r="M95" s="852">
        <v>1254506.9886516589</v>
      </c>
      <c r="N95" s="852">
        <v>852528.47610437428</v>
      </c>
      <c r="O95" s="852">
        <v>371060.55308814242</v>
      </c>
      <c r="P95" s="852">
        <v>343715.5137260097</v>
      </c>
      <c r="Q95" s="852">
        <v>345147.6616998681</v>
      </c>
      <c r="R95" s="852">
        <v>448981.77695695084</v>
      </c>
      <c r="S95" s="852">
        <v>1091085.4852902843</v>
      </c>
      <c r="T95" s="852">
        <v>981779.17759797652</v>
      </c>
      <c r="U95" s="852">
        <v>62271.177597976508</v>
      </c>
      <c r="V95" s="852">
        <v>279771.17759797652</v>
      </c>
      <c r="W95" s="852">
        <v>37064.333333333336</v>
      </c>
      <c r="X95" s="852">
        <v>37064.333333333336</v>
      </c>
      <c r="Y95" s="852">
        <v>2939772.9147778079</v>
      </c>
      <c r="Z95" s="852">
        <v>0</v>
      </c>
      <c r="AA95" s="852">
        <v>0</v>
      </c>
      <c r="AB95" s="853">
        <v>0</v>
      </c>
      <c r="AC95" s="852">
        <v>0</v>
      </c>
      <c r="AD95" s="852"/>
      <c r="AE95" s="901"/>
      <c r="AF95" s="900"/>
      <c r="AG95" s="900"/>
      <c r="AH95" s="900"/>
      <c r="AI95" s="900"/>
      <c r="AJ95" s="900"/>
      <c r="AK95" s="900"/>
      <c r="AL95" s="900"/>
      <c r="AM95" s="900"/>
      <c r="AN95" s="1025">
        <v>29225297</v>
      </c>
      <c r="AO95" s="850">
        <v>0</v>
      </c>
    </row>
    <row r="96" spans="1:41" hidden="1">
      <c r="A96" s="995"/>
      <c r="B96" s="849"/>
      <c r="C96" s="849"/>
      <c r="D96" s="963"/>
      <c r="E96" s="898"/>
      <c r="F96" s="833"/>
      <c r="G96" s="833"/>
      <c r="H96" s="833"/>
      <c r="I96" s="833"/>
      <c r="J96" s="833"/>
      <c r="K96" s="833"/>
      <c r="L96" s="833"/>
      <c r="M96" s="833"/>
      <c r="N96" s="833"/>
      <c r="O96" s="833"/>
      <c r="P96" s="833"/>
      <c r="Q96" s="833"/>
      <c r="R96" s="833"/>
      <c r="S96" s="833"/>
      <c r="T96" s="833"/>
      <c r="U96" s="833"/>
      <c r="V96" s="833"/>
      <c r="W96" s="833"/>
      <c r="X96" s="833"/>
      <c r="Y96" s="833"/>
      <c r="Z96" s="833"/>
      <c r="AA96" s="833"/>
      <c r="AB96" s="899"/>
      <c r="AC96" s="833"/>
      <c r="AD96" s="833"/>
      <c r="AE96" s="833"/>
      <c r="AF96" s="833"/>
      <c r="AG96" s="833"/>
      <c r="AH96" s="833"/>
      <c r="AI96" s="833"/>
      <c r="AJ96" s="833"/>
      <c r="AK96" s="862"/>
      <c r="AL96" s="833"/>
      <c r="AM96" s="833"/>
      <c r="AN96" s="1026"/>
    </row>
    <row r="97" spans="1:53" s="882" customFormat="1" ht="26.25" customHeight="1" collapsed="1">
      <c r="A97" s="1006"/>
      <c r="B97" s="1332" t="s">
        <v>1108</v>
      </c>
      <c r="C97" s="1332"/>
      <c r="D97" s="944"/>
      <c r="E97" s="988" t="s">
        <v>1215</v>
      </c>
      <c r="F97" s="894">
        <v>0.23954081408811928</v>
      </c>
      <c r="G97" s="894">
        <v>0</v>
      </c>
      <c r="H97" s="894">
        <v>0</v>
      </c>
      <c r="I97" s="894">
        <v>0</v>
      </c>
      <c r="J97" s="894">
        <v>0</v>
      </c>
      <c r="K97" s="894">
        <v>0</v>
      </c>
      <c r="L97" s="894">
        <v>0</v>
      </c>
      <c r="M97" s="894">
        <v>0</v>
      </c>
      <c r="N97" s="894">
        <v>0</v>
      </c>
      <c r="O97" s="894">
        <v>0</v>
      </c>
      <c r="P97" s="894">
        <v>0</v>
      </c>
      <c r="Q97" s="894">
        <v>0</v>
      </c>
      <c r="R97" s="894">
        <v>0.35931122113217889</v>
      </c>
      <c r="S97" s="894">
        <v>0</v>
      </c>
      <c r="T97" s="894">
        <v>0</v>
      </c>
      <c r="U97" s="894">
        <v>0</v>
      </c>
      <c r="V97" s="894">
        <v>0.4191964246542087</v>
      </c>
      <c r="W97" s="897">
        <v>0</v>
      </c>
      <c r="X97" s="896">
        <v>0</v>
      </c>
      <c r="Y97" s="896">
        <v>0.17965561056608945</v>
      </c>
      <c r="Z97" s="894">
        <v>0</v>
      </c>
      <c r="AA97" s="894">
        <v>0</v>
      </c>
      <c r="AB97" s="895">
        <v>0</v>
      </c>
      <c r="AC97" s="894"/>
      <c r="AD97" s="894"/>
      <c r="AE97" s="894"/>
      <c r="AF97" s="894"/>
      <c r="AG97" s="894"/>
      <c r="AH97" s="894"/>
      <c r="AI97" s="894"/>
      <c r="AJ97" s="894"/>
      <c r="AK97" s="894"/>
      <c r="AL97" s="894"/>
      <c r="AM97" s="894"/>
      <c r="AN97" s="1027" t="s">
        <v>1107</v>
      </c>
    </row>
    <row r="98" spans="1:53" s="882" customFormat="1" ht="15" hidden="1" customHeight="1">
      <c r="A98" s="1006"/>
      <c r="B98" s="892" t="s">
        <v>1106</v>
      </c>
      <c r="C98" s="892"/>
      <c r="D98" s="961"/>
      <c r="E98" s="890"/>
      <c r="F98" s="886"/>
      <c r="G98" s="883"/>
      <c r="H98" s="883"/>
      <c r="I98" s="883"/>
      <c r="J98" s="883"/>
      <c r="K98" s="883"/>
      <c r="L98" s="883"/>
      <c r="M98" s="889"/>
      <c r="N98" s="886"/>
      <c r="O98" s="887"/>
      <c r="P98" s="887"/>
      <c r="Q98" s="887"/>
      <c r="R98" s="887"/>
      <c r="S98" s="883"/>
      <c r="T98" s="883"/>
      <c r="U98" s="883"/>
      <c r="V98" s="887"/>
      <c r="W98" s="887"/>
      <c r="X98" s="886"/>
      <c r="Y98" s="893"/>
      <c r="Z98" s="883"/>
      <c r="AA98" s="883"/>
      <c r="AB98" s="885"/>
      <c r="AC98" s="887"/>
      <c r="AD98" s="883"/>
      <c r="AE98" s="883"/>
      <c r="AF98" s="883"/>
      <c r="AG98" s="883"/>
      <c r="AH98" s="883"/>
      <c r="AI98" s="883"/>
      <c r="AJ98" s="883"/>
      <c r="AK98" s="883"/>
      <c r="AL98" s="883"/>
      <c r="AM98" s="883"/>
      <c r="AN98" s="1028">
        <v>0</v>
      </c>
    </row>
    <row r="99" spans="1:53" s="882" customFormat="1" ht="15" hidden="1" customHeight="1">
      <c r="A99" s="1006"/>
      <c r="B99" s="892"/>
      <c r="C99" s="892"/>
      <c r="D99" s="961"/>
      <c r="E99" s="890"/>
      <c r="F99" s="886"/>
      <c r="G99" s="883"/>
      <c r="H99" s="883"/>
      <c r="I99" s="883"/>
      <c r="J99" s="883"/>
      <c r="K99" s="883"/>
      <c r="L99" s="883"/>
      <c r="M99" s="889"/>
      <c r="N99" s="888"/>
      <c r="O99" s="887"/>
      <c r="P99" s="887"/>
      <c r="Q99" s="887"/>
      <c r="R99" s="887"/>
      <c r="S99" s="883"/>
      <c r="T99" s="883"/>
      <c r="U99" s="883"/>
      <c r="V99" s="887"/>
      <c r="W99" s="887"/>
      <c r="X99" s="886"/>
      <c r="Y99" s="886"/>
      <c r="Z99" s="883"/>
      <c r="AA99" s="883"/>
      <c r="AB99" s="885"/>
      <c r="AC99" s="884"/>
      <c r="AD99" s="883"/>
      <c r="AE99" s="883"/>
      <c r="AF99" s="883"/>
      <c r="AG99" s="883"/>
      <c r="AH99" s="883"/>
      <c r="AI99" s="883"/>
      <c r="AJ99" s="883"/>
      <c r="AK99" s="883"/>
      <c r="AL99" s="883"/>
      <c r="AM99" s="883"/>
      <c r="AN99" s="1028"/>
    </row>
    <row r="100" spans="1:53" ht="21" hidden="1" customHeight="1" thickBot="1">
      <c r="A100" s="995"/>
      <c r="B100" s="881" t="s">
        <v>1105</v>
      </c>
      <c r="C100" s="881"/>
      <c r="D100" s="978"/>
      <c r="E100" s="880"/>
      <c r="F100" s="879">
        <v>1719864</v>
      </c>
      <c r="G100" s="877">
        <v>0</v>
      </c>
      <c r="H100" s="877">
        <v>0</v>
      </c>
      <c r="I100" s="877">
        <v>0</v>
      </c>
      <c r="J100" s="877">
        <v>0</v>
      </c>
      <c r="K100" s="877">
        <v>0</v>
      </c>
      <c r="L100" s="877">
        <v>0</v>
      </c>
      <c r="M100" s="877">
        <v>0</v>
      </c>
      <c r="N100" s="861">
        <v>0</v>
      </c>
      <c r="O100" s="877">
        <v>0</v>
      </c>
      <c r="P100" s="877"/>
      <c r="Q100" s="877"/>
      <c r="R100" s="879">
        <v>2579796</v>
      </c>
      <c r="S100" s="877"/>
      <c r="T100" s="877"/>
      <c r="U100" s="877"/>
      <c r="V100" s="879">
        <v>3009762</v>
      </c>
      <c r="W100" s="877">
        <v>0</v>
      </c>
      <c r="X100" s="877">
        <v>0</v>
      </c>
      <c r="Y100" s="879">
        <v>1289898</v>
      </c>
      <c r="Z100" s="877">
        <v>0</v>
      </c>
      <c r="AA100" s="877"/>
      <c r="AB100" s="877"/>
      <c r="AC100" s="877">
        <v>0</v>
      </c>
      <c r="AD100" s="877"/>
      <c r="AE100" s="877"/>
      <c r="AF100" s="878"/>
      <c r="AG100" s="877"/>
      <c r="AH100" s="877"/>
      <c r="AI100" s="877"/>
      <c r="AJ100" s="877"/>
      <c r="AK100" s="877"/>
      <c r="AL100" s="877"/>
      <c r="AM100" s="877"/>
      <c r="AN100" s="1029">
        <v>8599320</v>
      </c>
      <c r="AP100" s="804"/>
    </row>
    <row r="101" spans="1:53" collapsed="1">
      <c r="A101" s="995"/>
      <c r="B101" s="833" t="s">
        <v>1104</v>
      </c>
      <c r="C101" s="833"/>
      <c r="D101" s="979"/>
      <c r="E101" s="876">
        <v>8599320</v>
      </c>
      <c r="F101" s="803">
        <v>1719864</v>
      </c>
      <c r="G101" s="803">
        <v>0</v>
      </c>
      <c r="H101" s="803">
        <v>0</v>
      </c>
      <c r="I101" s="803">
        <v>0</v>
      </c>
      <c r="J101" s="803">
        <v>0</v>
      </c>
      <c r="K101" s="803">
        <v>0</v>
      </c>
      <c r="L101" s="803">
        <v>0</v>
      </c>
      <c r="M101" s="803">
        <v>0</v>
      </c>
      <c r="N101" s="803">
        <v>0</v>
      </c>
      <c r="O101" s="803">
        <v>0</v>
      </c>
      <c r="P101" s="803">
        <v>0</v>
      </c>
      <c r="Q101" s="803"/>
      <c r="R101" s="803">
        <v>448981.77695695084</v>
      </c>
      <c r="S101" s="803">
        <v>1091085.4852902843</v>
      </c>
      <c r="T101" s="803">
        <v>464779.17759797606</v>
      </c>
      <c r="U101" s="803">
        <v>62271.177597976508</v>
      </c>
      <c r="V101" s="803">
        <v>2404413.3825568124</v>
      </c>
      <c r="W101" s="803">
        <v>37064.333333333336</v>
      </c>
      <c r="X101" s="803">
        <v>37064.333333333336</v>
      </c>
      <c r="Y101" s="803">
        <v>2333796.3333333335</v>
      </c>
      <c r="Z101" s="803">
        <v>0</v>
      </c>
      <c r="AA101" s="803">
        <v>0</v>
      </c>
      <c r="AB101" s="803">
        <v>0</v>
      </c>
      <c r="AC101" s="803">
        <v>0</v>
      </c>
      <c r="AD101" s="803">
        <v>0</v>
      </c>
      <c r="AE101" s="803"/>
      <c r="AF101" s="803"/>
      <c r="AG101" s="803"/>
      <c r="AH101" s="803"/>
      <c r="AI101" s="803"/>
      <c r="AJ101" s="803"/>
      <c r="AK101" s="803"/>
      <c r="AL101" s="803"/>
      <c r="AM101" s="803"/>
      <c r="AN101" s="1030">
        <v>8599320</v>
      </c>
    </row>
    <row r="102" spans="1:53">
      <c r="A102" s="995"/>
      <c r="B102" s="818" t="s">
        <v>1103</v>
      </c>
      <c r="C102" s="818"/>
      <c r="D102" s="976"/>
      <c r="E102" s="838">
        <v>0</v>
      </c>
      <c r="F102" s="806">
        <v>0</v>
      </c>
      <c r="G102" s="806">
        <v>0</v>
      </c>
      <c r="H102" s="806">
        <v>0</v>
      </c>
      <c r="I102" s="806">
        <v>0</v>
      </c>
      <c r="J102" s="806">
        <v>0</v>
      </c>
      <c r="K102" s="806">
        <v>0</v>
      </c>
      <c r="L102" s="806">
        <v>0</v>
      </c>
      <c r="M102" s="806">
        <v>0</v>
      </c>
      <c r="N102" s="806"/>
      <c r="O102" s="806">
        <v>0</v>
      </c>
      <c r="P102" s="806">
        <v>0</v>
      </c>
      <c r="Q102" s="806">
        <v>0</v>
      </c>
      <c r="R102" s="806">
        <v>2130814.2230430492</v>
      </c>
      <c r="S102" s="806">
        <v>1039728.737752765</v>
      </c>
      <c r="T102" s="806">
        <v>574949.56015478889</v>
      </c>
      <c r="U102" s="806">
        <v>512678.38255681237</v>
      </c>
      <c r="V102" s="806">
        <v>1118027</v>
      </c>
      <c r="W102" s="806">
        <v>1080962.6666666667</v>
      </c>
      <c r="X102" s="806">
        <v>1043898.3333333334</v>
      </c>
      <c r="Y102" s="806">
        <v>0</v>
      </c>
      <c r="Z102" s="806">
        <v>0</v>
      </c>
      <c r="AA102" s="806">
        <v>0</v>
      </c>
      <c r="AB102" s="875">
        <v>0</v>
      </c>
      <c r="AC102" s="875">
        <v>0</v>
      </c>
      <c r="AD102" s="875">
        <v>0</v>
      </c>
      <c r="AE102" s="806"/>
      <c r="AF102" s="806"/>
      <c r="AG102" s="806"/>
      <c r="AH102" s="806"/>
      <c r="AI102" s="806"/>
      <c r="AJ102" s="806"/>
      <c r="AK102" s="806"/>
      <c r="AL102" s="806"/>
      <c r="AM102" s="806"/>
      <c r="AN102" s="1031"/>
    </row>
    <row r="103" spans="1:53" hidden="1">
      <c r="A103" s="995"/>
      <c r="B103" s="833" t="s">
        <v>1102</v>
      </c>
      <c r="C103" s="833"/>
      <c r="D103" s="826">
        <v>1E-10</v>
      </c>
      <c r="E103" s="862"/>
      <c r="F103" s="803">
        <v>0</v>
      </c>
      <c r="G103" s="803">
        <v>0</v>
      </c>
      <c r="H103" s="803">
        <v>0</v>
      </c>
      <c r="I103" s="803">
        <v>0</v>
      </c>
      <c r="J103" s="803">
        <v>0</v>
      </c>
      <c r="K103" s="803">
        <v>0</v>
      </c>
      <c r="L103" s="803">
        <v>0</v>
      </c>
      <c r="M103" s="803">
        <v>0</v>
      </c>
      <c r="N103" s="803">
        <v>0</v>
      </c>
      <c r="O103" s="803">
        <v>0</v>
      </c>
      <c r="P103" s="803">
        <v>0</v>
      </c>
      <c r="Q103" s="803">
        <v>0</v>
      </c>
      <c r="R103" s="803">
        <v>1.775678519202541E-5</v>
      </c>
      <c r="S103" s="803">
        <v>8.6644061479397076E-6</v>
      </c>
      <c r="T103" s="803">
        <v>4.7912463346232406E-6</v>
      </c>
      <c r="U103" s="803">
        <v>4.2723198546401036E-6</v>
      </c>
      <c r="V103" s="803">
        <v>9.3168916666666672E-6</v>
      </c>
      <c r="W103" s="803">
        <v>9.0080222222222237E-6</v>
      </c>
      <c r="X103" s="803">
        <v>8.6991527777777785E-6</v>
      </c>
      <c r="Y103" s="803">
        <v>0</v>
      </c>
      <c r="Z103" s="803">
        <v>0</v>
      </c>
      <c r="AA103" s="803">
        <v>0</v>
      </c>
      <c r="AB103" s="832">
        <v>0</v>
      </c>
      <c r="AC103" s="803">
        <v>0</v>
      </c>
      <c r="AE103" s="803"/>
      <c r="AF103" s="803"/>
      <c r="AG103" s="803"/>
      <c r="AH103" s="803"/>
      <c r="AI103" s="803"/>
      <c r="AJ103" s="803"/>
      <c r="AK103" s="803"/>
      <c r="AL103" s="803"/>
      <c r="AM103" s="803"/>
      <c r="AN103" s="1030"/>
      <c r="BA103" s="803"/>
    </row>
    <row r="104" spans="1:53" hidden="1">
      <c r="A104" s="995"/>
      <c r="B104" s="833" t="s">
        <v>1101</v>
      </c>
      <c r="C104" s="833"/>
      <c r="D104" s="979"/>
      <c r="E104" s="834"/>
      <c r="F104" s="803">
        <v>623666.75</v>
      </c>
      <c r="G104" s="803">
        <v>784812.86342147435</v>
      </c>
      <c r="H104" s="803">
        <v>1003947.8902202691</v>
      </c>
      <c r="I104" s="803">
        <v>1067953.9743589743</v>
      </c>
      <c r="J104" s="803">
        <v>1334227.7243589743</v>
      </c>
      <c r="K104" s="803">
        <v>1397672.9743589743</v>
      </c>
      <c r="L104" s="803">
        <v>1323401.253525641</v>
      </c>
      <c r="M104" s="803">
        <v>1254506.9886516589</v>
      </c>
      <c r="N104" s="803">
        <v>852528.47610437428</v>
      </c>
      <c r="O104" s="803">
        <v>371060.55308814242</v>
      </c>
      <c r="P104" s="803">
        <v>343715.5137260097</v>
      </c>
      <c r="Q104" s="803">
        <v>345147.6616998681</v>
      </c>
      <c r="R104" s="803">
        <v>0</v>
      </c>
      <c r="S104" s="803">
        <v>0</v>
      </c>
      <c r="T104" s="803">
        <v>516999.99999520922</v>
      </c>
      <c r="U104" s="803">
        <v>0</v>
      </c>
      <c r="V104" s="803">
        <v>8800357.7950318474</v>
      </c>
      <c r="W104" s="803">
        <v>0</v>
      </c>
      <c r="X104" s="803">
        <v>0</v>
      </c>
      <c r="Y104" s="803">
        <v>605976.5814444744</v>
      </c>
      <c r="Z104" s="803">
        <v>0</v>
      </c>
      <c r="AA104" s="803">
        <v>0</v>
      </c>
      <c r="AB104" s="803">
        <v>0</v>
      </c>
      <c r="AC104" s="803">
        <v>0</v>
      </c>
      <c r="AD104" s="803">
        <v>0</v>
      </c>
      <c r="AE104" s="803">
        <v>0</v>
      </c>
      <c r="AF104" s="803"/>
      <c r="AG104" s="803"/>
      <c r="AH104" s="803"/>
      <c r="AI104" s="803"/>
      <c r="AJ104" s="803"/>
      <c r="AK104" s="803"/>
      <c r="AL104" s="803"/>
      <c r="AM104" s="803"/>
      <c r="AN104" s="1030"/>
    </row>
    <row r="105" spans="1:53" hidden="1">
      <c r="A105" s="995"/>
      <c r="B105" s="833" t="s">
        <v>1100</v>
      </c>
      <c r="C105" s="833"/>
      <c r="D105" s="979"/>
      <c r="E105" s="834">
        <v>10925000</v>
      </c>
      <c r="F105" s="803">
        <v>10925000</v>
      </c>
      <c r="G105" s="803">
        <v>10613166.625</v>
      </c>
      <c r="H105" s="803">
        <v>10220760.193289263</v>
      </c>
      <c r="I105" s="803">
        <v>9925000</v>
      </c>
      <c r="J105" s="803">
        <v>9925000</v>
      </c>
      <c r="K105" s="803">
        <v>9925000</v>
      </c>
      <c r="L105" s="803">
        <v>9287733</v>
      </c>
      <c r="M105" s="803">
        <v>8042316.569755693</v>
      </c>
      <c r="N105" s="803">
        <v>6787809.5811040346</v>
      </c>
      <c r="O105" s="803">
        <v>5935281.1049996605</v>
      </c>
      <c r="P105" s="803">
        <v>5564220.551911518</v>
      </c>
      <c r="Q105" s="803">
        <v>5220505.038185508</v>
      </c>
      <c r="R105" s="803">
        <v>4875357.3764856402</v>
      </c>
      <c r="S105" s="803">
        <v>4875357.3764856402</v>
      </c>
      <c r="T105" s="803">
        <v>4875357.3764856402</v>
      </c>
      <c r="U105" s="803">
        <v>4875357.3764856402</v>
      </c>
      <c r="V105" s="803">
        <v>4875357.3764856402</v>
      </c>
      <c r="W105" s="803">
        <v>0</v>
      </c>
      <c r="X105" s="803">
        <v>0</v>
      </c>
      <c r="Y105" s="803">
        <v>0</v>
      </c>
      <c r="Z105" s="803">
        <v>0</v>
      </c>
      <c r="AA105" s="803">
        <v>0</v>
      </c>
      <c r="AB105" s="803">
        <v>0</v>
      </c>
      <c r="AC105" s="803"/>
      <c r="AE105" s="803"/>
      <c r="AF105" s="803"/>
      <c r="AG105" s="803"/>
      <c r="AH105" s="803"/>
      <c r="AI105" s="803"/>
      <c r="AJ105" s="803"/>
      <c r="AK105" s="803"/>
      <c r="AL105" s="803"/>
      <c r="AM105" s="803"/>
      <c r="AN105" s="1030"/>
    </row>
    <row r="106" spans="1:53" collapsed="1">
      <c r="A106" s="995"/>
      <c r="B106" s="833" t="s">
        <v>1099</v>
      </c>
      <c r="C106" s="833"/>
      <c r="D106" s="1032">
        <v>0.5</v>
      </c>
      <c r="E106" s="834">
        <v>10925000</v>
      </c>
      <c r="F106" s="803">
        <v>311833.375</v>
      </c>
      <c r="G106" s="803">
        <v>392406.43171073718</v>
      </c>
      <c r="H106" s="803">
        <v>295760.19328926282</v>
      </c>
      <c r="I106" s="803">
        <v>0</v>
      </c>
      <c r="J106" s="803">
        <v>0</v>
      </c>
      <c r="K106" s="803">
        <v>637267</v>
      </c>
      <c r="L106" s="803">
        <v>1245416.4302443073</v>
      </c>
      <c r="M106" s="803">
        <v>1254506.9886516589</v>
      </c>
      <c r="N106" s="803">
        <v>852528.47610437428</v>
      </c>
      <c r="O106" s="803">
        <v>371060.55308814242</v>
      </c>
      <c r="P106" s="803">
        <v>343715.5137260097</v>
      </c>
      <c r="Q106" s="803">
        <v>345147.6616998681</v>
      </c>
      <c r="R106" s="803">
        <v>0</v>
      </c>
      <c r="S106" s="803">
        <v>0</v>
      </c>
      <c r="T106" s="803">
        <v>0</v>
      </c>
      <c r="U106" s="803">
        <v>0</v>
      </c>
      <c r="V106" s="803">
        <v>4875357.3764856402</v>
      </c>
      <c r="W106" s="803">
        <v>0</v>
      </c>
      <c r="X106" s="803">
        <v>0</v>
      </c>
      <c r="Y106" s="803">
        <v>0</v>
      </c>
      <c r="Z106" s="803">
        <v>0</v>
      </c>
      <c r="AA106" s="803">
        <v>0</v>
      </c>
      <c r="AB106" s="803">
        <v>0</v>
      </c>
      <c r="AC106" s="803">
        <v>0</v>
      </c>
      <c r="AE106" s="803"/>
      <c r="AF106" s="803"/>
      <c r="AG106" s="803"/>
      <c r="AH106" s="803"/>
      <c r="AI106" s="803"/>
      <c r="AJ106" s="803"/>
      <c r="AK106" s="803"/>
      <c r="AL106" s="803"/>
      <c r="AM106" s="803"/>
      <c r="AN106" s="1030">
        <v>10925000</v>
      </c>
    </row>
    <row r="107" spans="1:53" hidden="1">
      <c r="A107" s="995"/>
      <c r="B107" s="833" t="s">
        <v>1098</v>
      </c>
      <c r="C107" s="833"/>
      <c r="D107" s="979"/>
      <c r="E107" s="834">
        <v>5170000</v>
      </c>
      <c r="F107" s="803">
        <v>5170000</v>
      </c>
      <c r="G107" s="803">
        <v>4858166.625</v>
      </c>
      <c r="H107" s="803">
        <v>4465760.1932892632</v>
      </c>
      <c r="I107" s="803">
        <v>3757572.4963582568</v>
      </c>
      <c r="J107" s="803">
        <v>2689618.5219992828</v>
      </c>
      <c r="K107" s="803">
        <v>1355390.7976403085</v>
      </c>
      <c r="L107" s="803">
        <v>594984.82328133425</v>
      </c>
      <c r="M107" s="803">
        <v>517000</v>
      </c>
      <c r="N107" s="803">
        <v>517000</v>
      </c>
      <c r="O107" s="803">
        <v>517000</v>
      </c>
      <c r="P107" s="803">
        <v>517000</v>
      </c>
      <c r="Q107" s="803">
        <v>517000</v>
      </c>
      <c r="R107" s="803">
        <v>517000</v>
      </c>
      <c r="S107" s="803">
        <v>517000</v>
      </c>
      <c r="T107" s="803">
        <v>517000</v>
      </c>
      <c r="U107" s="803">
        <v>0</v>
      </c>
      <c r="V107" s="803">
        <v>0</v>
      </c>
      <c r="W107" s="803">
        <v>0</v>
      </c>
      <c r="X107" s="803">
        <v>0</v>
      </c>
      <c r="Y107" s="803">
        <v>0</v>
      </c>
      <c r="Z107" s="803">
        <v>0</v>
      </c>
      <c r="AA107" s="803">
        <v>0</v>
      </c>
      <c r="AB107" s="832">
        <v>0</v>
      </c>
      <c r="AC107" s="803">
        <v>0</v>
      </c>
      <c r="AD107" s="803">
        <v>0</v>
      </c>
      <c r="AE107" s="832">
        <v>0</v>
      </c>
      <c r="AF107" s="803">
        <v>0</v>
      </c>
      <c r="AG107" s="803">
        <v>0</v>
      </c>
      <c r="AH107" s="803">
        <v>0</v>
      </c>
      <c r="AI107" s="803">
        <v>0</v>
      </c>
      <c r="AJ107" s="803">
        <v>0</v>
      </c>
      <c r="AK107" s="803">
        <v>0</v>
      </c>
      <c r="AL107" s="803">
        <v>0</v>
      </c>
      <c r="AM107" s="803">
        <v>0</v>
      </c>
      <c r="AN107" s="1030"/>
    </row>
    <row r="108" spans="1:53" collapsed="1">
      <c r="A108" s="995"/>
      <c r="B108" s="833" t="s">
        <v>1097</v>
      </c>
      <c r="C108" s="833"/>
      <c r="D108" s="1032">
        <v>0.5</v>
      </c>
      <c r="E108" s="834">
        <v>5170000</v>
      </c>
      <c r="F108" s="803">
        <v>311833.375</v>
      </c>
      <c r="G108" s="803">
        <v>392406.43171073718</v>
      </c>
      <c r="H108" s="803">
        <v>708187.69693100627</v>
      </c>
      <c r="I108" s="803">
        <v>1067953.9743589743</v>
      </c>
      <c r="J108" s="803">
        <v>1334227.7243589743</v>
      </c>
      <c r="K108" s="803">
        <v>760405.97435897426</v>
      </c>
      <c r="L108" s="803">
        <v>77984.823281333782</v>
      </c>
      <c r="M108" s="803"/>
      <c r="N108" s="803"/>
      <c r="O108" s="803"/>
      <c r="P108" s="803"/>
      <c r="Q108" s="803"/>
      <c r="R108" s="803"/>
      <c r="S108" s="803"/>
      <c r="T108" s="803">
        <v>517000</v>
      </c>
      <c r="U108" s="803">
        <v>0</v>
      </c>
      <c r="V108" s="803"/>
      <c r="W108" s="803"/>
      <c r="X108" s="803"/>
      <c r="Y108" s="803">
        <v>0</v>
      </c>
      <c r="Z108" s="803"/>
      <c r="AA108" s="803"/>
      <c r="AB108" s="803"/>
      <c r="AC108" s="803"/>
      <c r="AE108" s="803"/>
      <c r="AF108" s="803"/>
      <c r="AG108" s="803"/>
      <c r="AH108" s="803"/>
      <c r="AI108" s="803"/>
      <c r="AJ108" s="803"/>
      <c r="AK108" s="803"/>
      <c r="AL108" s="803"/>
      <c r="AM108" s="803"/>
      <c r="AN108" s="1030">
        <v>5170000</v>
      </c>
    </row>
    <row r="109" spans="1:53" hidden="1">
      <c r="A109" s="995"/>
      <c r="B109" s="833" t="s">
        <v>1096</v>
      </c>
      <c r="C109" s="833"/>
      <c r="D109" s="979"/>
      <c r="E109" s="834"/>
      <c r="F109" s="803">
        <v>0</v>
      </c>
      <c r="G109" s="803">
        <v>0</v>
      </c>
      <c r="H109" s="803">
        <v>0</v>
      </c>
      <c r="I109" s="803">
        <v>0</v>
      </c>
      <c r="J109" s="803">
        <v>0</v>
      </c>
      <c r="K109" s="803">
        <v>0</v>
      </c>
      <c r="L109" s="803">
        <v>0</v>
      </c>
      <c r="M109" s="803">
        <v>0</v>
      </c>
      <c r="N109" s="803">
        <v>0</v>
      </c>
      <c r="O109" s="803">
        <v>0</v>
      </c>
      <c r="P109" s="803">
        <v>0</v>
      </c>
      <c r="Q109" s="803">
        <v>0</v>
      </c>
      <c r="R109" s="803">
        <v>0</v>
      </c>
      <c r="S109" s="803">
        <v>0</v>
      </c>
      <c r="T109" s="803">
        <v>-4.7912471927702427E-6</v>
      </c>
      <c r="U109" s="803">
        <v>0</v>
      </c>
      <c r="V109" s="803">
        <v>3925000.4185462072</v>
      </c>
      <c r="W109" s="803">
        <v>0</v>
      </c>
      <c r="X109" s="803">
        <v>0</v>
      </c>
      <c r="Y109" s="803">
        <v>605976.5814444744</v>
      </c>
      <c r="Z109" s="803">
        <v>0</v>
      </c>
      <c r="AA109" s="803">
        <v>0</v>
      </c>
      <c r="AB109" s="803">
        <v>0</v>
      </c>
      <c r="AC109" s="803">
        <v>0</v>
      </c>
      <c r="AD109" s="803">
        <v>0</v>
      </c>
      <c r="AE109" s="803">
        <v>0</v>
      </c>
      <c r="AF109" s="803">
        <v>0</v>
      </c>
      <c r="AG109" s="803">
        <v>0</v>
      </c>
      <c r="AH109" s="803">
        <v>0</v>
      </c>
      <c r="AI109" s="803">
        <v>0</v>
      </c>
      <c r="AJ109" s="803">
        <v>0</v>
      </c>
      <c r="AK109" s="803">
        <v>0</v>
      </c>
      <c r="AL109" s="803">
        <v>0</v>
      </c>
      <c r="AM109" s="803">
        <v>0</v>
      </c>
      <c r="AN109" s="1030"/>
    </row>
    <row r="110" spans="1:53" collapsed="1">
      <c r="A110" s="995"/>
      <c r="B110" s="833" t="s">
        <v>1083</v>
      </c>
      <c r="C110" s="833"/>
      <c r="D110" s="1033"/>
      <c r="E110" s="834">
        <v>605976.79793222575</v>
      </c>
      <c r="F110" s="803"/>
      <c r="G110" s="803"/>
      <c r="H110" s="803"/>
      <c r="I110" s="803"/>
      <c r="J110" s="803"/>
      <c r="K110" s="803"/>
      <c r="L110" s="803"/>
      <c r="M110" s="803"/>
      <c r="N110" s="803"/>
      <c r="O110" s="803"/>
      <c r="P110" s="803"/>
      <c r="Q110" s="803"/>
      <c r="R110" s="803">
        <v>0</v>
      </c>
      <c r="S110" s="803"/>
      <c r="T110" s="803">
        <v>-4.7912471927702427E-6</v>
      </c>
      <c r="U110" s="803"/>
      <c r="V110" s="803"/>
      <c r="W110" s="803"/>
      <c r="X110" s="803">
        <v>-0.20206298306584358</v>
      </c>
      <c r="Y110" s="803">
        <v>605977</v>
      </c>
      <c r="Z110" s="803">
        <v>0</v>
      </c>
      <c r="AA110" s="803"/>
      <c r="AB110" s="832"/>
      <c r="AC110" s="803"/>
      <c r="AE110" s="803"/>
      <c r="AF110" s="803"/>
      <c r="AG110" s="803"/>
      <c r="AH110" s="803"/>
      <c r="AI110" s="803"/>
      <c r="AJ110" s="803"/>
      <c r="AK110" s="803"/>
      <c r="AL110" s="803"/>
      <c r="AM110" s="803"/>
      <c r="AN110" s="1030">
        <v>605976.79793222575</v>
      </c>
    </row>
    <row r="111" spans="1:53" hidden="1">
      <c r="A111" s="995"/>
      <c r="B111" s="833"/>
      <c r="C111" s="833"/>
      <c r="D111" s="979"/>
      <c r="E111" s="834"/>
      <c r="F111" s="803"/>
      <c r="G111" s="803"/>
      <c r="H111" s="803"/>
      <c r="I111" s="803"/>
      <c r="J111" s="803"/>
      <c r="K111" s="803"/>
      <c r="L111" s="803"/>
      <c r="M111" s="803"/>
      <c r="N111" s="803"/>
      <c r="O111" s="803"/>
      <c r="P111" s="803"/>
      <c r="Q111" s="803"/>
      <c r="R111" s="803"/>
      <c r="S111" s="803"/>
      <c r="T111" s="803"/>
      <c r="U111" s="803"/>
      <c r="V111" s="803"/>
      <c r="W111" s="803"/>
      <c r="X111" s="803"/>
      <c r="Y111" s="803"/>
      <c r="Z111" s="803"/>
      <c r="AA111" s="803"/>
      <c r="AB111" s="832"/>
      <c r="AC111" s="803"/>
      <c r="AE111" s="803"/>
      <c r="AF111" s="803"/>
      <c r="AG111" s="803"/>
      <c r="AH111" s="803"/>
      <c r="AI111" s="803"/>
      <c r="AJ111" s="803"/>
      <c r="AK111" s="803"/>
      <c r="AL111" s="803"/>
      <c r="AM111" s="803"/>
      <c r="AN111" s="1030"/>
    </row>
    <row r="112" spans="1:53" collapsed="1">
      <c r="A112" s="995"/>
      <c r="B112" s="833"/>
      <c r="C112" s="833"/>
      <c r="D112" s="979"/>
      <c r="E112" s="834"/>
      <c r="F112" s="803"/>
      <c r="G112" s="803"/>
      <c r="H112" s="803"/>
      <c r="I112" s="803"/>
      <c r="J112" s="803"/>
      <c r="K112" s="803"/>
      <c r="L112" s="803"/>
      <c r="M112" s="803"/>
      <c r="N112" s="803"/>
      <c r="O112" s="803"/>
      <c r="P112" s="803"/>
      <c r="Q112" s="803"/>
      <c r="R112" s="803"/>
      <c r="S112" s="803"/>
      <c r="T112" s="803"/>
      <c r="U112" s="803"/>
      <c r="V112" s="803"/>
      <c r="W112" s="803"/>
      <c r="X112" s="803"/>
      <c r="Y112" s="803"/>
      <c r="Z112" s="803"/>
      <c r="AA112" s="803"/>
      <c r="AB112" s="832"/>
      <c r="AC112" s="803"/>
      <c r="AE112" s="803"/>
      <c r="AF112" s="803"/>
      <c r="AG112" s="803"/>
      <c r="AH112" s="803"/>
      <c r="AI112" s="803"/>
      <c r="AJ112" s="803"/>
      <c r="AK112" s="803"/>
      <c r="AL112" s="803"/>
      <c r="AM112" s="803"/>
      <c r="AN112" s="1030"/>
    </row>
    <row r="113" spans="1:42" hidden="1">
      <c r="A113" s="995"/>
      <c r="B113" s="833"/>
      <c r="C113" s="833"/>
      <c r="D113" s="979"/>
      <c r="E113" s="834"/>
      <c r="F113" s="803"/>
      <c r="G113" s="803"/>
      <c r="H113" s="803"/>
      <c r="I113" s="803"/>
      <c r="J113" s="803"/>
      <c r="K113" s="803"/>
      <c r="L113" s="803"/>
      <c r="M113" s="803"/>
      <c r="N113" s="803"/>
      <c r="O113" s="803"/>
      <c r="P113" s="803"/>
      <c r="Q113" s="803"/>
      <c r="R113" s="803"/>
      <c r="S113" s="803"/>
      <c r="T113" s="803"/>
      <c r="U113" s="803"/>
      <c r="V113" s="803"/>
      <c r="W113" s="803"/>
      <c r="X113" s="803"/>
      <c r="Y113" s="803"/>
      <c r="Z113" s="803"/>
      <c r="AA113" s="803"/>
      <c r="AB113" s="832"/>
      <c r="AC113" s="803"/>
      <c r="AE113" s="803"/>
      <c r="AF113" s="803"/>
      <c r="AG113" s="803"/>
      <c r="AH113" s="803"/>
      <c r="AI113" s="803"/>
      <c r="AJ113" s="803"/>
      <c r="AK113" s="803"/>
      <c r="AL113" s="803"/>
      <c r="AM113" s="803"/>
      <c r="AN113" s="1030"/>
    </row>
    <row r="114" spans="1:42" hidden="1">
      <c r="A114" s="995"/>
      <c r="B114" s="833"/>
      <c r="C114" s="833"/>
      <c r="D114" s="979"/>
      <c r="E114" s="834"/>
      <c r="F114" s="803"/>
      <c r="G114" s="803"/>
      <c r="H114" s="803"/>
      <c r="I114" s="803"/>
      <c r="J114" s="803"/>
      <c r="K114" s="803"/>
      <c r="L114" s="803"/>
      <c r="M114" s="803"/>
      <c r="N114" s="803"/>
      <c r="O114" s="803"/>
      <c r="P114" s="803"/>
      <c r="Q114" s="803"/>
      <c r="R114" s="803"/>
      <c r="S114" s="803"/>
      <c r="T114" s="803"/>
      <c r="U114" s="803"/>
      <c r="V114" s="803"/>
      <c r="W114" s="803"/>
      <c r="X114" s="803"/>
      <c r="Y114" s="803"/>
      <c r="Z114" s="803"/>
      <c r="AA114" s="803"/>
      <c r="AB114" s="832"/>
      <c r="AC114" s="803"/>
      <c r="AE114" s="803"/>
      <c r="AF114" s="803"/>
      <c r="AG114" s="803"/>
      <c r="AH114" s="803"/>
      <c r="AI114" s="803"/>
      <c r="AJ114" s="803"/>
      <c r="AK114" s="803"/>
      <c r="AL114" s="803"/>
      <c r="AM114" s="803"/>
      <c r="AN114" s="1030"/>
    </row>
    <row r="115" spans="1:42" ht="13.5" customHeight="1" collapsed="1">
      <c r="A115" s="995"/>
      <c r="B115" s="833"/>
      <c r="C115" s="833"/>
      <c r="D115" s="979"/>
      <c r="E115" s="834"/>
      <c r="F115" s="803"/>
      <c r="G115" s="803"/>
      <c r="H115" s="803"/>
      <c r="I115" s="803"/>
      <c r="J115" s="803"/>
      <c r="K115" s="803"/>
      <c r="L115" s="803"/>
      <c r="M115" s="803"/>
      <c r="N115" s="803"/>
      <c r="O115" s="803"/>
      <c r="P115" s="803"/>
      <c r="Q115" s="803"/>
      <c r="R115" s="803"/>
      <c r="S115" s="803"/>
      <c r="T115" s="803"/>
      <c r="U115" s="803"/>
      <c r="V115" s="803"/>
      <c r="W115" s="803"/>
      <c r="X115" s="803"/>
      <c r="Y115" s="803"/>
      <c r="Z115" s="803"/>
      <c r="AA115" s="803"/>
      <c r="AB115" s="832"/>
      <c r="AC115" s="803"/>
      <c r="AE115" s="803"/>
      <c r="AF115" s="803"/>
      <c r="AG115" s="803"/>
      <c r="AH115" s="803"/>
      <c r="AI115" s="803"/>
      <c r="AJ115" s="803"/>
      <c r="AK115" s="803"/>
      <c r="AL115" s="803"/>
      <c r="AM115" s="803"/>
      <c r="AN115" s="1030"/>
    </row>
    <row r="116" spans="1:42" s="804" customFormat="1" ht="13.9" hidden="1" customHeight="1">
      <c r="A116" s="1019"/>
      <c r="B116" s="848" t="s">
        <v>1095</v>
      </c>
      <c r="C116" s="848"/>
      <c r="D116" s="980"/>
      <c r="E116" s="874"/>
      <c r="F116" s="832">
        <v>0</v>
      </c>
      <c r="G116" s="832">
        <v>0</v>
      </c>
      <c r="H116" s="832">
        <v>0</v>
      </c>
      <c r="I116" s="832">
        <v>0</v>
      </c>
      <c r="J116" s="832">
        <v>0</v>
      </c>
      <c r="K116" s="832">
        <v>0</v>
      </c>
      <c r="L116" s="832">
        <v>0</v>
      </c>
      <c r="M116" s="832">
        <v>0</v>
      </c>
      <c r="N116" s="832">
        <v>0</v>
      </c>
      <c r="O116" s="832">
        <v>0</v>
      </c>
      <c r="P116" s="832">
        <v>0</v>
      </c>
      <c r="Q116" s="832">
        <v>0</v>
      </c>
      <c r="R116" s="832">
        <v>0</v>
      </c>
      <c r="S116" s="832">
        <v>0</v>
      </c>
      <c r="T116" s="832">
        <v>0</v>
      </c>
      <c r="U116" s="832">
        <v>0</v>
      </c>
      <c r="V116" s="832">
        <v>0</v>
      </c>
      <c r="W116" s="832">
        <v>0</v>
      </c>
      <c r="X116" s="832">
        <v>0</v>
      </c>
      <c r="Y116" s="832">
        <v>0</v>
      </c>
      <c r="Z116" s="832">
        <v>0</v>
      </c>
      <c r="AA116" s="832">
        <v>0</v>
      </c>
      <c r="AB116" s="832">
        <v>0</v>
      </c>
      <c r="AC116" s="832">
        <v>0</v>
      </c>
      <c r="AD116" s="832"/>
      <c r="AE116" s="832"/>
      <c r="AF116" s="832"/>
      <c r="AG116" s="832"/>
      <c r="AH116" s="832"/>
      <c r="AI116" s="832"/>
      <c r="AJ116" s="832"/>
      <c r="AK116" s="832"/>
      <c r="AL116" s="832"/>
      <c r="AM116" s="832"/>
      <c r="AN116" s="1030"/>
    </row>
    <row r="117" spans="1:42" ht="13.9" hidden="1" customHeight="1">
      <c r="A117" s="995"/>
      <c r="B117" s="833"/>
      <c r="C117" s="833"/>
      <c r="D117" s="979"/>
      <c r="E117" s="834"/>
      <c r="F117" s="803"/>
      <c r="G117" s="803"/>
      <c r="H117" s="803"/>
      <c r="I117" s="803"/>
      <c r="J117" s="803"/>
      <c r="K117" s="803"/>
      <c r="L117" s="803"/>
      <c r="M117" s="803"/>
      <c r="N117" s="803"/>
      <c r="O117" s="803"/>
      <c r="P117" s="803"/>
      <c r="Q117" s="803"/>
      <c r="R117" s="803"/>
      <c r="S117" s="803"/>
      <c r="T117" s="803"/>
      <c r="U117" s="803"/>
      <c r="V117" s="803"/>
      <c r="W117" s="803"/>
      <c r="X117" s="803"/>
      <c r="Y117" s="803"/>
      <c r="Z117" s="803"/>
      <c r="AA117" s="803"/>
      <c r="AB117" s="832"/>
      <c r="AC117" s="803"/>
      <c r="AE117" s="803"/>
      <c r="AF117" s="803"/>
      <c r="AG117" s="803"/>
      <c r="AH117" s="803"/>
      <c r="AI117" s="803"/>
      <c r="AJ117" s="803"/>
      <c r="AK117" s="803"/>
      <c r="AL117" s="803"/>
      <c r="AM117" s="803"/>
      <c r="AN117" s="1030"/>
    </row>
    <row r="118" spans="1:42" ht="13.5" hidden="1" customHeight="1">
      <c r="A118" s="995"/>
      <c r="B118" s="833"/>
      <c r="C118" s="833"/>
      <c r="D118" s="979"/>
      <c r="E118" s="834"/>
      <c r="F118" s="803"/>
      <c r="G118" s="803"/>
      <c r="H118" s="803"/>
      <c r="I118" s="803"/>
      <c r="J118" s="803"/>
      <c r="K118" s="803"/>
      <c r="L118" s="803"/>
      <c r="M118" s="803"/>
      <c r="N118" s="803"/>
      <c r="O118" s="803"/>
      <c r="P118" s="803"/>
      <c r="Q118" s="803"/>
      <c r="R118" s="803"/>
      <c r="S118" s="803"/>
      <c r="T118" s="803"/>
      <c r="U118" s="803"/>
      <c r="V118" s="803"/>
      <c r="W118" s="803"/>
      <c r="X118" s="803"/>
      <c r="Y118" s="803"/>
      <c r="Z118" s="803"/>
      <c r="AA118" s="803"/>
      <c r="AB118" s="832"/>
      <c r="AC118" s="803"/>
      <c r="AE118" s="803"/>
      <c r="AF118" s="803"/>
      <c r="AG118" s="803"/>
      <c r="AH118" s="803"/>
      <c r="AI118" s="803"/>
      <c r="AJ118" s="803"/>
      <c r="AK118" s="803"/>
      <c r="AL118" s="803"/>
      <c r="AM118" s="803"/>
      <c r="AN118" s="1030"/>
    </row>
    <row r="119" spans="1:42" hidden="1">
      <c r="A119" s="995"/>
      <c r="B119" s="833" t="s">
        <v>1094</v>
      </c>
      <c r="C119" s="833"/>
      <c r="D119" s="979"/>
      <c r="E119" s="834"/>
      <c r="F119" s="803"/>
      <c r="G119" s="803">
        <v>0</v>
      </c>
      <c r="H119" s="803">
        <v>0</v>
      </c>
      <c r="I119" s="803">
        <v>0</v>
      </c>
      <c r="J119" s="803">
        <v>0</v>
      </c>
      <c r="K119" s="803">
        <v>0</v>
      </c>
      <c r="L119" s="803">
        <v>0</v>
      </c>
      <c r="M119" s="803">
        <v>0</v>
      </c>
      <c r="N119" s="803">
        <v>0</v>
      </c>
      <c r="O119" s="803">
        <v>0</v>
      </c>
      <c r="P119" s="803">
        <v>0</v>
      </c>
      <c r="Q119" s="803">
        <v>0</v>
      </c>
      <c r="R119" s="803"/>
      <c r="S119" s="803">
        <v>0</v>
      </c>
      <c r="T119" s="803">
        <v>0</v>
      </c>
      <c r="U119" s="803">
        <v>0</v>
      </c>
      <c r="V119" s="803">
        <v>0</v>
      </c>
      <c r="W119" s="803"/>
      <c r="X119" s="803">
        <v>0</v>
      </c>
      <c r="Y119" s="803">
        <v>0</v>
      </c>
      <c r="Z119" s="803">
        <v>0</v>
      </c>
      <c r="AA119" s="803">
        <v>0</v>
      </c>
      <c r="AB119" s="832">
        <v>0</v>
      </c>
      <c r="AC119" s="803">
        <v>0</v>
      </c>
      <c r="AE119" s="803"/>
      <c r="AF119" s="803"/>
      <c r="AG119" s="803"/>
      <c r="AH119" s="803"/>
      <c r="AI119" s="803"/>
      <c r="AJ119" s="803"/>
      <c r="AK119" s="803"/>
      <c r="AL119" s="803"/>
      <c r="AM119" s="803"/>
      <c r="AN119" s="1030">
        <v>0</v>
      </c>
    </row>
    <row r="120" spans="1:42" hidden="1">
      <c r="A120" s="995"/>
      <c r="B120" s="833" t="s">
        <v>1093</v>
      </c>
      <c r="C120" s="833"/>
      <c r="D120" s="979"/>
      <c r="E120" s="834">
        <v>0</v>
      </c>
      <c r="F120" s="803"/>
      <c r="G120" s="803">
        <v>0</v>
      </c>
      <c r="H120" s="803">
        <v>0</v>
      </c>
      <c r="I120" s="803">
        <v>0</v>
      </c>
      <c r="J120" s="803">
        <v>0</v>
      </c>
      <c r="K120" s="803">
        <v>0</v>
      </c>
      <c r="L120" s="803">
        <v>0</v>
      </c>
      <c r="M120" s="803">
        <v>0</v>
      </c>
      <c r="N120" s="803">
        <v>0</v>
      </c>
      <c r="O120" s="803">
        <v>0</v>
      </c>
      <c r="P120" s="803">
        <v>0</v>
      </c>
      <c r="Q120" s="803">
        <v>0</v>
      </c>
      <c r="R120" s="803">
        <v>0</v>
      </c>
      <c r="S120" s="803">
        <v>0</v>
      </c>
      <c r="T120" s="803">
        <v>0</v>
      </c>
      <c r="U120" s="803">
        <v>0</v>
      </c>
      <c r="V120" s="803">
        <v>0</v>
      </c>
      <c r="W120" s="803">
        <v>0</v>
      </c>
      <c r="X120" s="803">
        <v>0</v>
      </c>
      <c r="Y120" s="803">
        <v>0</v>
      </c>
      <c r="Z120" s="803">
        <v>0</v>
      </c>
      <c r="AA120" s="803">
        <v>0</v>
      </c>
      <c r="AB120" s="832">
        <v>0</v>
      </c>
      <c r="AC120" s="803">
        <v>0</v>
      </c>
      <c r="AE120" s="803"/>
      <c r="AF120" s="803"/>
      <c r="AG120" s="803"/>
      <c r="AH120" s="803"/>
      <c r="AI120" s="803"/>
      <c r="AJ120" s="803"/>
      <c r="AK120" s="803"/>
      <c r="AL120" s="803"/>
      <c r="AM120" s="803"/>
      <c r="AN120" s="1034">
        <v>0</v>
      </c>
    </row>
    <row r="121" spans="1:42" ht="13.5" hidden="1" customHeight="1">
      <c r="A121" s="995"/>
      <c r="B121" s="833" t="s">
        <v>1092</v>
      </c>
      <c r="C121" s="833"/>
      <c r="D121" s="979"/>
      <c r="E121" s="834"/>
      <c r="F121" s="803"/>
      <c r="G121" s="803">
        <v>0</v>
      </c>
      <c r="H121" s="803">
        <v>0</v>
      </c>
      <c r="I121" s="803">
        <v>0</v>
      </c>
      <c r="J121" s="803">
        <v>0</v>
      </c>
      <c r="K121" s="803">
        <v>0</v>
      </c>
      <c r="L121" s="803">
        <v>0</v>
      </c>
      <c r="M121" s="803">
        <v>0</v>
      </c>
      <c r="N121" s="803">
        <v>0</v>
      </c>
      <c r="O121" s="803">
        <v>0</v>
      </c>
      <c r="P121" s="803">
        <v>0</v>
      </c>
      <c r="Q121" s="803">
        <v>0</v>
      </c>
      <c r="R121" s="803">
        <v>0</v>
      </c>
      <c r="S121" s="803">
        <v>0</v>
      </c>
      <c r="T121" s="803">
        <v>0</v>
      </c>
      <c r="U121" s="803">
        <v>0</v>
      </c>
      <c r="V121" s="803">
        <v>0</v>
      </c>
      <c r="W121" s="803">
        <v>0</v>
      </c>
      <c r="X121" s="803">
        <v>0</v>
      </c>
      <c r="Y121" s="803">
        <v>0</v>
      </c>
      <c r="Z121" s="803">
        <v>0</v>
      </c>
      <c r="AA121" s="803">
        <v>0</v>
      </c>
      <c r="AB121" s="832">
        <v>0</v>
      </c>
      <c r="AC121" s="803">
        <v>0</v>
      </c>
      <c r="AE121" s="803"/>
      <c r="AF121" s="803"/>
      <c r="AG121" s="803"/>
      <c r="AH121" s="803"/>
      <c r="AI121" s="803"/>
      <c r="AJ121" s="803"/>
      <c r="AK121" s="803"/>
      <c r="AL121" s="803"/>
      <c r="AM121" s="803"/>
      <c r="AN121" s="1034"/>
    </row>
    <row r="122" spans="1:42" s="850" customFormat="1" collapsed="1">
      <c r="A122" s="1024"/>
      <c r="B122" s="1035" t="s">
        <v>1091</v>
      </c>
      <c r="C122" s="1035"/>
      <c r="D122" s="985"/>
      <c r="E122" s="873"/>
      <c r="F122" s="871"/>
      <c r="G122" s="871"/>
      <c r="H122" s="871"/>
      <c r="I122" s="871"/>
      <c r="J122" s="871"/>
      <c r="K122" s="871"/>
      <c r="L122" s="871"/>
      <c r="M122" s="871"/>
      <c r="N122" s="871"/>
      <c r="O122" s="871"/>
      <c r="P122" s="871"/>
      <c r="Q122" s="871"/>
      <c r="R122" s="871"/>
      <c r="S122" s="871"/>
      <c r="T122" s="871"/>
      <c r="U122" s="871"/>
      <c r="V122" s="871"/>
      <c r="W122" s="871"/>
      <c r="X122" s="871"/>
      <c r="Y122" s="871"/>
      <c r="Z122" s="871"/>
      <c r="AA122" s="871"/>
      <c r="AB122" s="872"/>
      <c r="AC122" s="871"/>
      <c r="AD122" s="871"/>
      <c r="AE122" s="871"/>
      <c r="AF122" s="871"/>
      <c r="AG122" s="871"/>
      <c r="AH122" s="871"/>
      <c r="AI122" s="871"/>
      <c r="AJ122" s="871"/>
      <c r="AK122" s="871"/>
      <c r="AL122" s="871"/>
      <c r="AM122" s="871"/>
      <c r="AN122" s="1030"/>
      <c r="AP122" s="802"/>
    </row>
    <row r="123" spans="1:42" ht="12.75" hidden="1" customHeight="1">
      <c r="A123" s="995"/>
      <c r="B123" s="833" t="s">
        <v>1090</v>
      </c>
      <c r="C123" s="833"/>
      <c r="D123" s="979"/>
      <c r="E123" s="834"/>
      <c r="F123" s="803"/>
      <c r="G123" s="803"/>
      <c r="H123" s="803"/>
      <c r="I123" s="803"/>
      <c r="J123" s="803"/>
      <c r="K123" s="803"/>
      <c r="L123" s="803"/>
      <c r="M123" s="803"/>
      <c r="N123" s="803"/>
      <c r="O123" s="803"/>
      <c r="P123" s="803"/>
      <c r="Q123" s="803"/>
      <c r="R123" s="803"/>
      <c r="S123" s="803"/>
      <c r="T123" s="803"/>
      <c r="U123" s="803"/>
      <c r="V123" s="803"/>
      <c r="W123" s="803"/>
      <c r="X123" s="803"/>
      <c r="Y123" s="803"/>
      <c r="Z123" s="803"/>
      <c r="AA123" s="803"/>
      <c r="AB123" s="832"/>
      <c r="AC123" s="803"/>
      <c r="AE123" s="803"/>
      <c r="AF123" s="803"/>
      <c r="AG123" s="803"/>
      <c r="AH123" s="803"/>
      <c r="AI123" s="803"/>
      <c r="AJ123" s="803"/>
      <c r="AK123" s="803"/>
      <c r="AL123" s="803"/>
      <c r="AM123" s="803"/>
      <c r="AN123" s="1034">
        <v>0</v>
      </c>
    </row>
    <row r="124" spans="1:42" hidden="1">
      <c r="A124" s="995"/>
      <c r="B124" s="833" t="s">
        <v>1089</v>
      </c>
      <c r="C124" s="833"/>
      <c r="D124" s="979"/>
      <c r="E124" s="834"/>
      <c r="F124" s="803"/>
      <c r="G124" s="803"/>
      <c r="H124" s="803"/>
      <c r="I124" s="803"/>
      <c r="J124" s="803"/>
      <c r="K124" s="803"/>
      <c r="L124" s="803"/>
      <c r="M124" s="803"/>
      <c r="N124" s="803"/>
      <c r="O124" s="803"/>
      <c r="P124" s="803"/>
      <c r="Q124" s="803"/>
      <c r="R124" s="803"/>
      <c r="S124" s="803"/>
      <c r="T124" s="803"/>
      <c r="U124" s="803"/>
      <c r="V124" s="803"/>
      <c r="W124" s="803"/>
      <c r="X124" s="803"/>
      <c r="Y124" s="803"/>
      <c r="Z124" s="803"/>
      <c r="AA124" s="803">
        <v>0</v>
      </c>
      <c r="AB124" s="832">
        <v>0</v>
      </c>
      <c r="AC124" s="803">
        <v>0</v>
      </c>
      <c r="AE124" s="803"/>
      <c r="AF124" s="803"/>
      <c r="AG124" s="803"/>
      <c r="AH124" s="803"/>
      <c r="AI124" s="803"/>
      <c r="AJ124" s="803"/>
      <c r="AK124" s="803"/>
      <c r="AL124" s="803"/>
      <c r="AM124" s="803"/>
      <c r="AN124" s="1030">
        <v>0</v>
      </c>
    </row>
    <row r="125" spans="1:42" hidden="1">
      <c r="A125" s="995"/>
      <c r="B125" s="833" t="s">
        <v>1088</v>
      </c>
      <c r="C125" s="833"/>
      <c r="D125" s="979"/>
      <c r="E125" s="834"/>
      <c r="F125" s="803"/>
      <c r="G125" s="803"/>
      <c r="H125" s="803"/>
      <c r="I125" s="803"/>
      <c r="J125" s="803"/>
      <c r="K125" s="803"/>
      <c r="L125" s="803"/>
      <c r="M125" s="803"/>
      <c r="N125" s="803"/>
      <c r="O125" s="803"/>
      <c r="P125" s="803"/>
      <c r="Q125" s="803"/>
      <c r="R125" s="803"/>
      <c r="S125" s="803"/>
      <c r="T125" s="803"/>
      <c r="U125" s="803"/>
      <c r="V125" s="803"/>
      <c r="W125" s="803"/>
      <c r="X125" s="803"/>
      <c r="Y125" s="803"/>
      <c r="Z125" s="803"/>
      <c r="AA125" s="803"/>
      <c r="AB125" s="832"/>
      <c r="AC125" s="803"/>
      <c r="AE125" s="803"/>
      <c r="AF125" s="803"/>
      <c r="AG125" s="803"/>
      <c r="AH125" s="803"/>
      <c r="AI125" s="803"/>
      <c r="AJ125" s="803"/>
      <c r="AK125" s="803"/>
      <c r="AL125" s="803"/>
      <c r="AM125" s="803"/>
      <c r="AN125" s="1030">
        <v>0</v>
      </c>
    </row>
    <row r="126" spans="1:42" hidden="1">
      <c r="A126" s="995"/>
      <c r="B126" s="833" t="s">
        <v>1087</v>
      </c>
      <c r="C126" s="833"/>
      <c r="D126" s="979"/>
      <c r="E126" s="834"/>
      <c r="F126" s="803"/>
      <c r="G126" s="803"/>
      <c r="H126" s="803"/>
      <c r="I126" s="803"/>
      <c r="J126" s="803"/>
      <c r="K126" s="803"/>
      <c r="L126" s="803"/>
      <c r="M126" s="803"/>
      <c r="N126" s="803"/>
      <c r="O126" s="803"/>
      <c r="P126" s="803"/>
      <c r="Q126" s="803"/>
      <c r="R126" s="803"/>
      <c r="S126" s="803"/>
      <c r="T126" s="803"/>
      <c r="U126" s="803"/>
      <c r="V126" s="803"/>
      <c r="W126" s="803"/>
      <c r="X126" s="803"/>
      <c r="Y126" s="803">
        <v>0</v>
      </c>
      <c r="Z126" s="803"/>
      <c r="AA126" s="803">
        <v>0</v>
      </c>
      <c r="AB126" s="832">
        <v>0</v>
      </c>
      <c r="AC126" s="803"/>
      <c r="AE126" s="803"/>
      <c r="AF126" s="803"/>
      <c r="AG126" s="803"/>
      <c r="AH126" s="803"/>
      <c r="AI126" s="803"/>
      <c r="AJ126" s="803"/>
      <c r="AK126" s="803"/>
      <c r="AL126" s="803"/>
      <c r="AM126" s="803"/>
      <c r="AN126" s="1030">
        <v>0</v>
      </c>
    </row>
    <row r="127" spans="1:42" hidden="1">
      <c r="A127" s="995"/>
      <c r="B127" s="833" t="s">
        <v>1086</v>
      </c>
      <c r="C127" s="833"/>
      <c r="D127" s="979"/>
      <c r="E127" s="834">
        <v>3924999.9999906817</v>
      </c>
      <c r="F127" s="803"/>
      <c r="G127" s="803"/>
      <c r="H127" s="803"/>
      <c r="I127" s="803"/>
      <c r="J127" s="803"/>
      <c r="K127" s="803"/>
      <c r="L127" s="803"/>
      <c r="M127" s="803"/>
      <c r="N127" s="803"/>
      <c r="O127" s="803"/>
      <c r="P127" s="803"/>
      <c r="Q127" s="803"/>
      <c r="R127" s="803"/>
      <c r="S127" s="803"/>
      <c r="T127" s="803"/>
      <c r="U127" s="803"/>
      <c r="V127" s="803">
        <v>3925000.4185462072</v>
      </c>
      <c r="W127" s="803">
        <v>0</v>
      </c>
      <c r="X127" s="803">
        <v>0</v>
      </c>
      <c r="Y127" s="803">
        <v>-0.4185555255971849</v>
      </c>
      <c r="Z127" s="803"/>
      <c r="AA127" s="803"/>
      <c r="AB127" s="832"/>
      <c r="AC127" s="803"/>
      <c r="AD127" s="803">
        <v>0</v>
      </c>
      <c r="AE127" s="803"/>
      <c r="AF127" s="803"/>
      <c r="AG127" s="803"/>
      <c r="AH127" s="803"/>
      <c r="AI127" s="803"/>
      <c r="AJ127" s="803"/>
      <c r="AK127" s="803"/>
      <c r="AL127" s="803"/>
      <c r="AM127" s="803"/>
      <c r="AN127" s="1030">
        <v>3924999.9999906817</v>
      </c>
    </row>
    <row r="128" spans="1:42" collapsed="1">
      <c r="A128" s="995"/>
      <c r="B128" s="833" t="s">
        <v>1085</v>
      </c>
      <c r="C128" s="833"/>
      <c r="D128" s="979"/>
      <c r="E128" s="834"/>
      <c r="F128" s="803"/>
      <c r="G128" s="803"/>
      <c r="H128" s="803"/>
      <c r="I128" s="803"/>
      <c r="J128" s="803"/>
      <c r="K128" s="803"/>
      <c r="L128" s="803"/>
      <c r="M128" s="803"/>
      <c r="N128" s="803"/>
      <c r="O128" s="803"/>
      <c r="P128" s="803"/>
      <c r="Q128" s="803"/>
      <c r="R128" s="803"/>
      <c r="S128" s="803"/>
      <c r="T128" s="803"/>
      <c r="U128" s="803"/>
      <c r="V128" s="803"/>
      <c r="W128" s="803"/>
      <c r="X128" s="803"/>
      <c r="Y128" s="803"/>
      <c r="Z128" s="803"/>
      <c r="AA128" s="803">
        <v>0</v>
      </c>
      <c r="AB128" s="832"/>
      <c r="AC128" s="803"/>
      <c r="AE128" s="803"/>
      <c r="AF128" s="803"/>
      <c r="AG128" s="803"/>
      <c r="AH128" s="803"/>
      <c r="AI128" s="803"/>
      <c r="AJ128" s="803"/>
      <c r="AK128" s="803"/>
      <c r="AL128" s="803"/>
      <c r="AM128" s="803"/>
      <c r="AN128" s="1030">
        <v>0</v>
      </c>
    </row>
    <row r="129" spans="1:53" hidden="1">
      <c r="A129" s="995"/>
      <c r="B129" s="833" t="s">
        <v>1084</v>
      </c>
      <c r="C129" s="833"/>
      <c r="D129" s="979"/>
      <c r="E129" s="834">
        <v>0</v>
      </c>
      <c r="F129" s="803"/>
      <c r="G129" s="803"/>
      <c r="H129" s="803"/>
      <c r="I129" s="803"/>
      <c r="J129" s="803"/>
      <c r="K129" s="803"/>
      <c r="L129" s="803"/>
      <c r="M129" s="803"/>
      <c r="N129" s="803"/>
      <c r="O129" s="803"/>
      <c r="P129" s="803"/>
      <c r="Q129" s="803"/>
      <c r="R129" s="803"/>
      <c r="S129" s="803"/>
      <c r="T129" s="803"/>
      <c r="U129" s="803"/>
      <c r="V129" s="803"/>
      <c r="W129" s="803"/>
      <c r="X129" s="803">
        <v>0</v>
      </c>
      <c r="Y129" s="803"/>
      <c r="Z129" s="803"/>
      <c r="AA129" s="803"/>
      <c r="AB129" s="832"/>
      <c r="AC129" s="803"/>
      <c r="AE129" s="803"/>
      <c r="AF129" s="803"/>
      <c r="AG129" s="803"/>
      <c r="AH129" s="803"/>
      <c r="AI129" s="803"/>
      <c r="AJ129" s="803"/>
      <c r="AK129" s="803"/>
      <c r="AL129" s="803"/>
      <c r="AM129" s="803"/>
      <c r="AN129" s="1030">
        <v>0</v>
      </c>
    </row>
    <row r="130" spans="1:53" s="870" customFormat="1">
      <c r="A130" s="1036"/>
      <c r="B130" s="833" t="s">
        <v>1083</v>
      </c>
      <c r="C130" s="833"/>
      <c r="D130" s="979"/>
      <c r="E130" s="834"/>
      <c r="F130" s="803">
        <v>0</v>
      </c>
      <c r="G130" s="835"/>
      <c r="H130" s="835"/>
      <c r="I130" s="835"/>
      <c r="J130" s="835"/>
      <c r="K130" s="835"/>
      <c r="L130" s="835"/>
      <c r="M130" s="835"/>
      <c r="N130" s="835"/>
      <c r="O130" s="835"/>
      <c r="P130" s="835"/>
      <c r="Q130" s="835"/>
      <c r="R130" s="835"/>
      <c r="S130" s="835"/>
      <c r="T130" s="835"/>
      <c r="U130" s="835"/>
      <c r="V130" s="835"/>
      <c r="W130" s="803"/>
      <c r="X130" s="835"/>
      <c r="Y130" s="835"/>
      <c r="Z130" s="835"/>
      <c r="AA130" s="803">
        <v>0</v>
      </c>
      <c r="AB130" s="803">
        <v>0</v>
      </c>
      <c r="AC130" s="803">
        <v>0</v>
      </c>
      <c r="AD130" s="803">
        <v>0</v>
      </c>
      <c r="AE130" s="835"/>
      <c r="AF130" s="835"/>
      <c r="AG130" s="835"/>
      <c r="AH130" s="835"/>
      <c r="AI130" s="835"/>
      <c r="AJ130" s="835"/>
      <c r="AK130" s="835"/>
      <c r="AL130" s="835"/>
      <c r="AM130" s="835"/>
      <c r="AN130" s="1030"/>
      <c r="AO130" s="802"/>
      <c r="AP130" s="802"/>
      <c r="AQ130" s="802"/>
    </row>
    <row r="131" spans="1:53" ht="16.5" hidden="1" customHeight="1">
      <c r="A131" s="995"/>
      <c r="B131" s="833" t="s">
        <v>1082</v>
      </c>
      <c r="C131" s="833"/>
      <c r="D131" s="979"/>
      <c r="E131" s="834"/>
      <c r="F131" s="803"/>
      <c r="G131" s="803">
        <v>0</v>
      </c>
      <c r="H131" s="803">
        <v>0</v>
      </c>
      <c r="I131" s="803">
        <v>0</v>
      </c>
      <c r="J131" s="803">
        <v>0</v>
      </c>
      <c r="K131" s="803">
        <v>0</v>
      </c>
      <c r="L131" s="803">
        <v>0</v>
      </c>
      <c r="M131" s="803">
        <v>0</v>
      </c>
      <c r="N131" s="803">
        <v>0</v>
      </c>
      <c r="O131" s="803">
        <v>0</v>
      </c>
      <c r="P131" s="803">
        <v>0</v>
      </c>
      <c r="Q131" s="803">
        <v>0</v>
      </c>
      <c r="R131" s="803">
        <v>0</v>
      </c>
      <c r="S131" s="803">
        <v>0</v>
      </c>
      <c r="T131" s="803">
        <v>0</v>
      </c>
      <c r="U131" s="803">
        <v>0</v>
      </c>
      <c r="V131" s="803">
        <v>0</v>
      </c>
      <c r="W131" s="803">
        <v>0</v>
      </c>
      <c r="X131" s="803">
        <v>0</v>
      </c>
      <c r="Y131" s="803" t="e">
        <v>#REF!</v>
      </c>
      <c r="Z131" s="803">
        <v>0</v>
      </c>
      <c r="AA131" s="803">
        <v>0</v>
      </c>
      <c r="AB131" s="832">
        <v>0</v>
      </c>
      <c r="AC131" s="803"/>
      <c r="AE131" s="803"/>
      <c r="AF131" s="803"/>
      <c r="AG131" s="803"/>
      <c r="AH131" s="803"/>
      <c r="AI131" s="803"/>
      <c r="AJ131" s="803"/>
      <c r="AK131" s="803"/>
      <c r="AL131" s="803"/>
      <c r="AM131" s="803"/>
      <c r="AN131" s="1030" t="e">
        <v>#REF!</v>
      </c>
    </row>
    <row r="132" spans="1:53" s="866" customFormat="1" ht="21" customHeight="1">
      <c r="A132" s="1018"/>
      <c r="B132" s="869" t="s">
        <v>1081</v>
      </c>
      <c r="C132" s="869"/>
      <c r="D132" s="972"/>
      <c r="E132" s="867">
        <v>29225296.797922909</v>
      </c>
      <c r="F132" s="868">
        <v>2343530.75</v>
      </c>
      <c r="G132" s="868">
        <v>784812.86342147435</v>
      </c>
      <c r="H132" s="868">
        <v>1003947.8902202691</v>
      </c>
      <c r="I132" s="868">
        <v>1067953.9743589743</v>
      </c>
      <c r="J132" s="868">
        <v>1334227.7243589743</v>
      </c>
      <c r="K132" s="868">
        <v>1397672.9743589743</v>
      </c>
      <c r="L132" s="868">
        <v>1323401.253525641</v>
      </c>
      <c r="M132" s="868">
        <v>1254506.9886516589</v>
      </c>
      <c r="N132" s="868">
        <v>852528.47610437428</v>
      </c>
      <c r="O132" s="868">
        <v>371060.55308814242</v>
      </c>
      <c r="P132" s="868">
        <v>343715.5137260097</v>
      </c>
      <c r="Q132" s="868">
        <v>345147.6616998681</v>
      </c>
      <c r="R132" s="868">
        <v>448981.77695695084</v>
      </c>
      <c r="S132" s="868">
        <v>1091085.4852902843</v>
      </c>
      <c r="T132" s="868">
        <v>981779.17759318533</v>
      </c>
      <c r="U132" s="868">
        <v>62271.177597976508</v>
      </c>
      <c r="V132" s="868">
        <v>11204771.17758866</v>
      </c>
      <c r="W132" s="868">
        <v>37064.333333333336</v>
      </c>
      <c r="X132" s="868">
        <v>37064.333333333336</v>
      </c>
      <c r="Y132" s="868">
        <v>2939772.9147778079</v>
      </c>
      <c r="Z132" s="868">
        <v>0</v>
      </c>
      <c r="AA132" s="868">
        <v>0</v>
      </c>
      <c r="AB132" s="868">
        <v>0</v>
      </c>
      <c r="AC132" s="868">
        <v>0</v>
      </c>
      <c r="AD132" s="868">
        <v>0</v>
      </c>
      <c r="AE132" s="867">
        <v>0</v>
      </c>
      <c r="AF132" s="868"/>
      <c r="AG132" s="868"/>
      <c r="AH132" s="868"/>
      <c r="AI132" s="868"/>
      <c r="AJ132" s="868"/>
      <c r="AK132" s="868"/>
      <c r="AL132" s="868"/>
      <c r="AM132" s="867"/>
      <c r="AN132" s="1037">
        <v>29225296.797922906</v>
      </c>
      <c r="AO132" s="866">
        <v>0</v>
      </c>
      <c r="AP132" s="850"/>
    </row>
    <row r="133" spans="1:53">
      <c r="A133" s="995"/>
      <c r="B133" s="833"/>
      <c r="C133" s="833"/>
      <c r="D133" s="979"/>
      <c r="E133" s="803">
        <v>0</v>
      </c>
      <c r="F133" s="803">
        <v>0</v>
      </c>
      <c r="G133" s="803">
        <v>0</v>
      </c>
      <c r="H133" s="803">
        <v>0</v>
      </c>
      <c r="I133" s="803">
        <v>0</v>
      </c>
      <c r="J133" s="803">
        <v>0</v>
      </c>
      <c r="K133" s="803">
        <v>0</v>
      </c>
      <c r="L133" s="803">
        <v>0</v>
      </c>
      <c r="M133" s="803">
        <v>0</v>
      </c>
      <c r="N133" s="803">
        <v>0</v>
      </c>
      <c r="O133" s="803">
        <v>0</v>
      </c>
      <c r="P133" s="803">
        <v>0</v>
      </c>
      <c r="Q133" s="803">
        <v>0</v>
      </c>
      <c r="R133" s="803">
        <v>0</v>
      </c>
      <c r="S133" s="803">
        <v>0</v>
      </c>
      <c r="T133" s="803">
        <v>4.7911889851093292E-6</v>
      </c>
      <c r="U133" s="803">
        <v>0</v>
      </c>
      <c r="V133" s="803">
        <v>9.3169510364532471E-6</v>
      </c>
      <c r="W133" s="865">
        <v>0</v>
      </c>
      <c r="X133" s="865">
        <v>0</v>
      </c>
      <c r="Y133" s="865">
        <v>0</v>
      </c>
      <c r="Z133" s="803">
        <v>0</v>
      </c>
      <c r="AA133" s="803">
        <v>0</v>
      </c>
      <c r="AB133" s="864">
        <v>0</v>
      </c>
      <c r="AC133" s="803">
        <v>0</v>
      </c>
      <c r="AD133" s="803">
        <v>0</v>
      </c>
      <c r="AE133" s="834"/>
      <c r="AF133" s="803"/>
      <c r="AG133" s="803"/>
      <c r="AH133" s="803"/>
      <c r="AI133" s="803"/>
      <c r="AJ133" s="803"/>
      <c r="AK133" s="844"/>
      <c r="AL133" s="803"/>
      <c r="AM133" s="834"/>
      <c r="AN133" s="1038">
        <v>0.20207709446549416</v>
      </c>
      <c r="AO133" s="803"/>
    </row>
    <row r="134" spans="1:53" hidden="1">
      <c r="A134" s="995"/>
      <c r="B134" s="863" t="s">
        <v>1080</v>
      </c>
      <c r="C134" s="863"/>
      <c r="D134" s="979"/>
      <c r="E134" s="834"/>
      <c r="F134" s="803"/>
      <c r="G134" s="803"/>
      <c r="H134" s="803"/>
      <c r="I134" s="803"/>
      <c r="J134" s="803"/>
      <c r="K134" s="803"/>
      <c r="L134" s="803"/>
      <c r="M134" s="803"/>
      <c r="N134" s="803"/>
      <c r="O134" s="803"/>
      <c r="P134" s="803"/>
      <c r="Q134" s="803"/>
      <c r="R134" s="803"/>
      <c r="S134" s="803"/>
      <c r="T134" s="803"/>
      <c r="U134" s="803"/>
      <c r="V134" s="803"/>
      <c r="W134" s="803"/>
      <c r="X134" s="803"/>
      <c r="Y134" s="803"/>
      <c r="Z134" s="803"/>
      <c r="AA134" s="803"/>
      <c r="AB134" s="832"/>
      <c r="AC134" s="803"/>
      <c r="AE134" s="834"/>
      <c r="AF134" s="803"/>
      <c r="AG134" s="803"/>
      <c r="AH134" s="803"/>
      <c r="AI134" s="803"/>
      <c r="AJ134" s="803"/>
      <c r="AK134" s="803"/>
      <c r="AL134" s="803"/>
      <c r="AM134" s="834"/>
      <c r="AN134" s="1039"/>
    </row>
    <row r="135" spans="1:53" hidden="1">
      <c r="A135" s="995"/>
      <c r="B135" s="833" t="s">
        <v>1079</v>
      </c>
      <c r="C135" s="833"/>
      <c r="D135" s="963">
        <v>0</v>
      </c>
      <c r="E135" s="862">
        <v>0</v>
      </c>
      <c r="F135" s="833">
        <v>0</v>
      </c>
      <c r="G135" s="803"/>
      <c r="H135" s="803"/>
      <c r="I135" s="803"/>
      <c r="J135" s="803"/>
      <c r="K135" s="803"/>
      <c r="L135" s="803"/>
      <c r="M135" s="803"/>
      <c r="N135" s="803"/>
      <c r="O135" s="803"/>
      <c r="P135" s="803"/>
      <c r="Q135" s="803"/>
      <c r="R135" s="803"/>
      <c r="S135" s="803"/>
      <c r="T135" s="803"/>
      <c r="U135" s="803"/>
      <c r="V135" s="803"/>
      <c r="W135" s="803"/>
      <c r="X135" s="803"/>
      <c r="Y135" s="803"/>
      <c r="Z135" s="803"/>
      <c r="AA135" s="803"/>
      <c r="AB135" s="832"/>
      <c r="AC135" s="803"/>
      <c r="AE135" s="834"/>
      <c r="AF135" s="803"/>
      <c r="AG135" s="803"/>
      <c r="AH135" s="803"/>
      <c r="AI135" s="803"/>
      <c r="AJ135" s="803"/>
      <c r="AK135" s="803"/>
      <c r="AL135" s="803"/>
      <c r="AM135" s="803"/>
      <c r="AN135" s="1030">
        <v>0</v>
      </c>
    </row>
    <row r="136" spans="1:53" hidden="1">
      <c r="A136" s="995"/>
      <c r="B136" s="833" t="s">
        <v>1078</v>
      </c>
      <c r="C136" s="833"/>
      <c r="D136" s="963">
        <v>0</v>
      </c>
      <c r="E136" s="862">
        <v>0</v>
      </c>
      <c r="F136" s="833">
        <v>0</v>
      </c>
      <c r="G136" s="803"/>
      <c r="H136" s="803"/>
      <c r="I136" s="803"/>
      <c r="J136" s="803"/>
      <c r="K136" s="803"/>
      <c r="L136" s="803"/>
      <c r="M136" s="803"/>
      <c r="N136" s="803"/>
      <c r="O136" s="803"/>
      <c r="P136" s="803"/>
      <c r="Q136" s="803"/>
      <c r="R136" s="803"/>
      <c r="S136" s="803"/>
      <c r="T136" s="803"/>
      <c r="U136" s="803"/>
      <c r="V136" s="803"/>
      <c r="W136" s="803"/>
      <c r="X136" s="803"/>
      <c r="Y136" s="803"/>
      <c r="Z136" s="803"/>
      <c r="AA136" s="803"/>
      <c r="AB136" s="832"/>
      <c r="AC136" s="803"/>
      <c r="AE136" s="834"/>
      <c r="AF136" s="803"/>
      <c r="AG136" s="803"/>
      <c r="AH136" s="803"/>
      <c r="AI136" s="803"/>
      <c r="AJ136" s="803"/>
      <c r="AK136" s="803"/>
      <c r="AL136" s="803"/>
      <c r="AM136" s="803"/>
      <c r="AN136" s="1030">
        <v>0</v>
      </c>
    </row>
    <row r="137" spans="1:53" hidden="1">
      <c r="A137" s="995"/>
      <c r="B137" s="833" t="s">
        <v>1077</v>
      </c>
      <c r="C137" s="833"/>
      <c r="D137" s="963">
        <v>0</v>
      </c>
      <c r="E137" s="862">
        <v>0</v>
      </c>
      <c r="F137" s="833">
        <v>0</v>
      </c>
      <c r="G137" s="803">
        <v>0</v>
      </c>
      <c r="H137" s="803">
        <v>0</v>
      </c>
      <c r="I137" s="803">
        <v>0</v>
      </c>
      <c r="J137" s="803">
        <v>0</v>
      </c>
      <c r="K137" s="803">
        <v>0</v>
      </c>
      <c r="L137" s="803">
        <v>0</v>
      </c>
      <c r="M137" s="803">
        <v>0</v>
      </c>
      <c r="N137" s="803">
        <v>0</v>
      </c>
      <c r="O137" s="803">
        <v>0</v>
      </c>
      <c r="P137" s="803">
        <v>0</v>
      </c>
      <c r="Q137" s="803">
        <v>0</v>
      </c>
      <c r="R137" s="803">
        <v>0</v>
      </c>
      <c r="S137" s="803">
        <v>0</v>
      </c>
      <c r="T137" s="803">
        <v>0</v>
      </c>
      <c r="U137" s="803">
        <v>0</v>
      </c>
      <c r="V137" s="803">
        <v>0</v>
      </c>
      <c r="W137" s="803">
        <v>0</v>
      </c>
      <c r="X137" s="803">
        <v>0</v>
      </c>
      <c r="Y137" s="803">
        <v>0</v>
      </c>
      <c r="Z137" s="803">
        <v>0</v>
      </c>
      <c r="AA137" s="803">
        <v>0</v>
      </c>
      <c r="AB137" s="832">
        <v>0</v>
      </c>
      <c r="AC137" s="803"/>
      <c r="AE137" s="834"/>
      <c r="AF137" s="803"/>
      <c r="AG137" s="803"/>
      <c r="AH137" s="803"/>
      <c r="AI137" s="803"/>
      <c r="AJ137" s="803"/>
      <c r="AK137" s="803"/>
      <c r="AL137" s="803"/>
      <c r="AM137" s="803"/>
      <c r="AN137" s="1030">
        <v>0</v>
      </c>
    </row>
    <row r="138" spans="1:53" hidden="1">
      <c r="A138" s="995"/>
      <c r="B138" s="833" t="s">
        <v>1076</v>
      </c>
      <c r="C138" s="833"/>
      <c r="D138" s="963">
        <v>0</v>
      </c>
      <c r="E138" s="862">
        <v>0</v>
      </c>
      <c r="F138" s="833">
        <v>0</v>
      </c>
      <c r="G138" s="803">
        <v>0</v>
      </c>
      <c r="H138" s="803">
        <v>0</v>
      </c>
      <c r="I138" s="803">
        <v>0</v>
      </c>
      <c r="J138" s="803">
        <v>0</v>
      </c>
      <c r="K138" s="803">
        <v>0</v>
      </c>
      <c r="L138" s="803">
        <v>0</v>
      </c>
      <c r="M138" s="803">
        <v>0</v>
      </c>
      <c r="N138" s="803">
        <v>0</v>
      </c>
      <c r="O138" s="803">
        <v>0</v>
      </c>
      <c r="P138" s="803">
        <v>0</v>
      </c>
      <c r="Q138" s="803">
        <v>0</v>
      </c>
      <c r="R138" s="803">
        <v>0</v>
      </c>
      <c r="S138" s="803">
        <v>0</v>
      </c>
      <c r="T138" s="803">
        <v>0</v>
      </c>
      <c r="U138" s="803">
        <v>0</v>
      </c>
      <c r="V138" s="803">
        <v>0</v>
      </c>
      <c r="W138" s="803">
        <v>0</v>
      </c>
      <c r="X138" s="803">
        <v>0</v>
      </c>
      <c r="Y138" s="803">
        <v>0</v>
      </c>
      <c r="Z138" s="803">
        <v>0</v>
      </c>
      <c r="AA138" s="803">
        <v>0</v>
      </c>
      <c r="AB138" s="832">
        <v>0</v>
      </c>
      <c r="AC138" s="803"/>
      <c r="AE138" s="834"/>
      <c r="AF138" s="803"/>
      <c r="AG138" s="803"/>
      <c r="AH138" s="803"/>
      <c r="AI138" s="803"/>
      <c r="AJ138" s="803"/>
      <c r="AK138" s="803"/>
      <c r="AL138" s="803"/>
      <c r="AM138" s="803"/>
      <c r="AN138" s="1030">
        <v>0</v>
      </c>
    </row>
    <row r="139" spans="1:53" ht="30.75" hidden="1" customHeight="1" thickBot="1">
      <c r="A139" s="995"/>
      <c r="B139" s="1040" t="s">
        <v>1075</v>
      </c>
      <c r="C139" s="1040"/>
      <c r="D139" s="963">
        <v>0</v>
      </c>
      <c r="E139" s="862">
        <v>0</v>
      </c>
      <c r="F139" s="833">
        <v>0</v>
      </c>
      <c r="G139" s="803">
        <v>0</v>
      </c>
      <c r="H139" s="803">
        <v>0</v>
      </c>
      <c r="I139" s="803">
        <v>0</v>
      </c>
      <c r="J139" s="803">
        <v>0</v>
      </c>
      <c r="K139" s="803">
        <v>0</v>
      </c>
      <c r="L139" s="803">
        <v>0</v>
      </c>
      <c r="M139" s="803">
        <v>0</v>
      </c>
      <c r="N139" s="803">
        <v>0</v>
      </c>
      <c r="O139" s="803">
        <v>0</v>
      </c>
      <c r="P139" s="803">
        <v>0</v>
      </c>
      <c r="Q139" s="803">
        <v>0</v>
      </c>
      <c r="R139" s="803">
        <v>0</v>
      </c>
      <c r="S139" s="803">
        <v>0</v>
      </c>
      <c r="T139" s="803">
        <v>0</v>
      </c>
      <c r="U139" s="803">
        <v>0</v>
      </c>
      <c r="V139" s="803">
        <v>0</v>
      </c>
      <c r="W139" s="803">
        <v>0</v>
      </c>
      <c r="X139" s="803">
        <v>0</v>
      </c>
      <c r="Y139" s="803">
        <v>0</v>
      </c>
      <c r="Z139" s="803">
        <v>0</v>
      </c>
      <c r="AA139" s="803">
        <v>0</v>
      </c>
      <c r="AB139" s="861">
        <v>0</v>
      </c>
      <c r="AC139" s="860"/>
      <c r="AD139" s="860"/>
      <c r="AE139" s="859"/>
      <c r="AF139" s="803"/>
      <c r="AG139" s="803"/>
      <c r="AH139" s="803"/>
      <c r="AI139" s="803"/>
      <c r="AJ139" s="803"/>
      <c r="AK139" s="803"/>
      <c r="AL139" s="803"/>
      <c r="AM139" s="803"/>
      <c r="AN139" s="1041">
        <v>0</v>
      </c>
    </row>
    <row r="140" spans="1:53" ht="13.5" hidden="1" thickBot="1">
      <c r="A140" s="995"/>
      <c r="B140" s="852" t="s">
        <v>1074</v>
      </c>
      <c r="C140" s="852"/>
      <c r="D140" s="981"/>
      <c r="E140" s="858">
        <v>0</v>
      </c>
      <c r="F140" s="858"/>
      <c r="G140" s="856"/>
      <c r="H140" s="856"/>
      <c r="I140" s="856"/>
      <c r="J140" s="856"/>
      <c r="K140" s="856"/>
      <c r="L140" s="856"/>
      <c r="M140" s="856"/>
      <c r="N140" s="856"/>
      <c r="O140" s="856"/>
      <c r="P140" s="856"/>
      <c r="Q140" s="856"/>
      <c r="R140" s="856"/>
      <c r="S140" s="856"/>
      <c r="T140" s="856"/>
      <c r="U140" s="856"/>
      <c r="V140" s="856"/>
      <c r="W140" s="856"/>
      <c r="X140" s="856"/>
      <c r="Y140" s="856"/>
      <c r="Z140" s="856"/>
      <c r="AA140" s="856">
        <v>0</v>
      </c>
      <c r="AB140" s="857"/>
      <c r="AC140" s="856"/>
      <c r="AD140" s="856"/>
      <c r="AE140" s="856"/>
      <c r="AF140" s="856"/>
      <c r="AG140" s="856"/>
      <c r="AH140" s="856"/>
      <c r="AI140" s="856"/>
      <c r="AJ140" s="856"/>
      <c r="AK140" s="856"/>
      <c r="AL140" s="856"/>
      <c r="AM140" s="856"/>
      <c r="AN140" s="855">
        <v>0</v>
      </c>
    </row>
    <row r="141" spans="1:53" s="850" customFormat="1" ht="13.5" hidden="1" thickBot="1">
      <c r="A141" s="1024"/>
      <c r="B141" s="852" t="s">
        <v>1073</v>
      </c>
      <c r="C141" s="852"/>
      <c r="D141" s="977"/>
      <c r="E141" s="852">
        <v>29225297</v>
      </c>
      <c r="F141" s="852">
        <v>2343530.75</v>
      </c>
      <c r="G141" s="852">
        <v>784812.86342147435</v>
      </c>
      <c r="H141" s="852">
        <v>1003947.8902202691</v>
      </c>
      <c r="I141" s="852">
        <v>1067953.9743589743</v>
      </c>
      <c r="J141" s="852">
        <v>1334227.7243589743</v>
      </c>
      <c r="K141" s="852">
        <v>1397672.9743589743</v>
      </c>
      <c r="L141" s="852">
        <v>1323401.253525641</v>
      </c>
      <c r="M141" s="852">
        <v>1254506.9886516589</v>
      </c>
      <c r="N141" s="852">
        <v>852528.47610437428</v>
      </c>
      <c r="O141" s="852">
        <v>371060.55308814242</v>
      </c>
      <c r="P141" s="852">
        <v>343715.5137260097</v>
      </c>
      <c r="Q141" s="852">
        <v>345147.6616998681</v>
      </c>
      <c r="R141" s="852">
        <v>448981.77695695084</v>
      </c>
      <c r="S141" s="852">
        <v>1091085.4852902843</v>
      </c>
      <c r="T141" s="852">
        <v>981779.17759318533</v>
      </c>
      <c r="U141" s="852">
        <v>62271.177597976508</v>
      </c>
      <c r="V141" s="852">
        <v>11204771.17758866</v>
      </c>
      <c r="W141" s="852">
        <v>37064.333333333336</v>
      </c>
      <c r="X141" s="852">
        <v>37064.333333333336</v>
      </c>
      <c r="Y141" s="852">
        <v>2939772.9147778079</v>
      </c>
      <c r="Z141" s="854">
        <v>0</v>
      </c>
      <c r="AA141" s="854">
        <v>0</v>
      </c>
      <c r="AB141" s="853">
        <v>0</v>
      </c>
      <c r="AC141" s="852">
        <v>0</v>
      </c>
      <c r="AD141" s="852"/>
      <c r="AE141" s="852"/>
      <c r="AF141" s="852"/>
      <c r="AG141" s="852"/>
      <c r="AH141" s="852"/>
      <c r="AI141" s="852"/>
      <c r="AJ141" s="852"/>
      <c r="AK141" s="852"/>
      <c r="AL141" s="852"/>
      <c r="AM141" s="852"/>
      <c r="AN141" s="851">
        <v>29225296.797922906</v>
      </c>
    </row>
    <row r="142" spans="1:53" hidden="1">
      <c r="A142" s="995"/>
      <c r="B142" s="849"/>
      <c r="C142" s="849"/>
      <c r="D142" s="963"/>
      <c r="E142" s="849"/>
      <c r="F142" s="833"/>
      <c r="G142" s="833"/>
      <c r="H142" s="833"/>
      <c r="I142" s="833"/>
      <c r="J142" s="833"/>
      <c r="K142" s="833"/>
      <c r="L142" s="833"/>
      <c r="M142" s="833"/>
      <c r="N142" s="833"/>
      <c r="O142" s="833"/>
      <c r="P142" s="833"/>
      <c r="Q142" s="833"/>
      <c r="R142" s="833"/>
      <c r="S142" s="833"/>
      <c r="T142" s="833"/>
      <c r="U142" s="833"/>
      <c r="V142" s="833"/>
      <c r="W142" s="833"/>
      <c r="X142" s="833"/>
      <c r="Y142" s="833"/>
      <c r="Z142" s="833"/>
      <c r="AA142" s="833"/>
      <c r="AB142" s="848"/>
      <c r="AC142" s="833"/>
      <c r="AD142" s="833"/>
      <c r="AE142" s="833"/>
      <c r="AF142" s="833"/>
      <c r="AG142" s="833"/>
      <c r="AH142" s="833"/>
      <c r="AI142" s="833"/>
      <c r="AJ142" s="833"/>
      <c r="AK142" s="833"/>
      <c r="AL142" s="833"/>
      <c r="AM142" s="833"/>
      <c r="AN142" s="1039"/>
    </row>
    <row r="143" spans="1:53" s="809" customFormat="1" ht="14.25" collapsed="1">
      <c r="A143" s="1042"/>
      <c r="B143" s="847" t="s">
        <v>1072</v>
      </c>
      <c r="C143" s="846"/>
      <c r="D143" s="982"/>
      <c r="E143" s="845">
        <v>5170000</v>
      </c>
      <c r="F143" s="845">
        <v>1544723.75</v>
      </c>
      <c r="G143" s="845">
        <v>784812.86342147447</v>
      </c>
      <c r="H143" s="845">
        <v>1003947.8902202691</v>
      </c>
      <c r="I143" s="845">
        <v>1067953.9743589745</v>
      </c>
      <c r="J143" s="845">
        <v>1334227.7243589745</v>
      </c>
      <c r="K143" s="845">
        <v>1355390.7976403085</v>
      </c>
      <c r="L143" s="845">
        <v>594984.82328133425</v>
      </c>
      <c r="M143" s="845">
        <v>517000</v>
      </c>
      <c r="N143" s="845">
        <v>517000</v>
      </c>
      <c r="O143" s="845">
        <v>371060.55308814242</v>
      </c>
      <c r="P143" s="845">
        <v>343715.5137260097</v>
      </c>
      <c r="Q143" s="845">
        <v>345147.6616998681</v>
      </c>
      <c r="R143" s="845">
        <v>407585.77695695084</v>
      </c>
      <c r="S143" s="845">
        <v>517000</v>
      </c>
      <c r="T143" s="845">
        <v>517000</v>
      </c>
      <c r="U143" s="845">
        <v>0</v>
      </c>
      <c r="V143" s="845">
        <v>0</v>
      </c>
      <c r="W143" s="845">
        <v>0</v>
      </c>
      <c r="X143" s="845">
        <v>0</v>
      </c>
      <c r="Y143" s="845"/>
      <c r="Z143" s="845">
        <v>0</v>
      </c>
      <c r="AA143" s="845">
        <v>0</v>
      </c>
      <c r="AB143" s="845">
        <v>0</v>
      </c>
      <c r="AC143" s="845">
        <v>0</v>
      </c>
      <c r="AD143" s="845">
        <v>0</v>
      </c>
      <c r="AE143" s="845">
        <v>0</v>
      </c>
      <c r="AF143" s="845"/>
      <c r="AG143" s="845"/>
      <c r="AH143" s="845"/>
      <c r="AI143" s="845"/>
      <c r="AJ143" s="845"/>
      <c r="AK143" s="845"/>
      <c r="AL143" s="845"/>
      <c r="AM143" s="845"/>
      <c r="AN143" s="1038">
        <v>11221551.328752307</v>
      </c>
      <c r="AO143" s="803"/>
      <c r="AP143" s="803"/>
      <c r="AQ143" s="803"/>
      <c r="AR143" s="803"/>
      <c r="AS143" s="803"/>
      <c r="AT143" s="803"/>
      <c r="AU143" s="803"/>
      <c r="AV143" s="803"/>
      <c r="AW143" s="803"/>
      <c r="AX143" s="803"/>
      <c r="AY143" s="803"/>
      <c r="AZ143" s="803"/>
      <c r="BA143" s="810"/>
    </row>
    <row r="144" spans="1:53" s="809" customFormat="1" ht="14.25">
      <c r="A144" s="1042"/>
      <c r="B144" s="843" t="s">
        <v>1071</v>
      </c>
      <c r="C144" s="837"/>
      <c r="D144" s="979"/>
      <c r="E144" s="803"/>
      <c r="F144" s="803">
        <v>311833.375</v>
      </c>
      <c r="G144" s="803">
        <v>392406.43171073718</v>
      </c>
      <c r="H144" s="803">
        <v>708187.69693100627</v>
      </c>
      <c r="I144" s="803">
        <v>1067953.9743589743</v>
      </c>
      <c r="J144" s="803">
        <v>1334227.7243589743</v>
      </c>
      <c r="K144" s="803">
        <v>760405.97435897426</v>
      </c>
      <c r="L144" s="803">
        <v>77984.823281333782</v>
      </c>
      <c r="M144" s="803">
        <v>0</v>
      </c>
      <c r="N144" s="803">
        <v>0</v>
      </c>
      <c r="O144" s="803">
        <v>0</v>
      </c>
      <c r="P144" s="803">
        <v>0</v>
      </c>
      <c r="Q144" s="803">
        <v>0</v>
      </c>
      <c r="R144" s="803">
        <v>0</v>
      </c>
      <c r="S144" s="803">
        <v>0</v>
      </c>
      <c r="T144" s="803">
        <v>517000</v>
      </c>
      <c r="U144" s="803">
        <v>0</v>
      </c>
      <c r="V144" s="803">
        <v>0</v>
      </c>
      <c r="W144" s="803">
        <v>0</v>
      </c>
      <c r="X144" s="803">
        <v>0</v>
      </c>
      <c r="Y144" s="803"/>
      <c r="Z144" s="803">
        <v>0</v>
      </c>
      <c r="AA144" s="803">
        <v>0</v>
      </c>
      <c r="AB144" s="803">
        <v>0</v>
      </c>
      <c r="AC144" s="803">
        <v>0</v>
      </c>
      <c r="AD144" s="803">
        <v>0</v>
      </c>
      <c r="AE144" s="803">
        <v>0</v>
      </c>
      <c r="AF144" s="803"/>
      <c r="AG144" s="803"/>
      <c r="AH144" s="803"/>
      <c r="AI144" s="803"/>
      <c r="AJ144" s="803"/>
      <c r="AK144" s="803"/>
      <c r="AL144" s="803"/>
      <c r="AM144" s="803"/>
      <c r="AN144" s="996">
        <v>5170000</v>
      </c>
      <c r="AO144" s="678"/>
      <c r="AP144" s="803"/>
      <c r="AQ144" s="803"/>
      <c r="AR144" s="803"/>
      <c r="AS144" s="803"/>
      <c r="AT144" s="803"/>
      <c r="AU144" s="803"/>
      <c r="AV144" s="803"/>
      <c r="AW144" s="803"/>
      <c r="AX144" s="803"/>
      <c r="AY144" s="803"/>
      <c r="AZ144" s="803"/>
      <c r="BA144" s="810"/>
    </row>
    <row r="145" spans="1:53" s="810" customFormat="1" ht="14.25">
      <c r="A145" s="1042"/>
      <c r="B145" s="843" t="s">
        <v>1070</v>
      </c>
      <c r="C145" s="837"/>
      <c r="D145" s="979"/>
      <c r="E145" s="842"/>
      <c r="F145" s="803">
        <v>5170000</v>
      </c>
      <c r="G145" s="803">
        <v>4858166.625</v>
      </c>
      <c r="H145" s="803">
        <v>4465760.1932892632</v>
      </c>
      <c r="I145" s="803">
        <v>3757572.4963582568</v>
      </c>
      <c r="J145" s="803">
        <v>2689618.5219992828</v>
      </c>
      <c r="K145" s="803">
        <v>1355390.7976403085</v>
      </c>
      <c r="L145" s="803">
        <v>594984.82328133425</v>
      </c>
      <c r="M145" s="803">
        <v>517000</v>
      </c>
      <c r="N145" s="803">
        <v>517000</v>
      </c>
      <c r="O145" s="803">
        <v>517000</v>
      </c>
      <c r="P145" s="803">
        <v>517000</v>
      </c>
      <c r="Q145" s="803">
        <v>517000</v>
      </c>
      <c r="R145" s="803">
        <v>517000</v>
      </c>
      <c r="S145" s="803">
        <v>517000</v>
      </c>
      <c r="T145" s="803">
        <v>517000</v>
      </c>
      <c r="U145" s="803">
        <v>0</v>
      </c>
      <c r="V145" s="803">
        <v>0</v>
      </c>
      <c r="W145" s="803">
        <v>0</v>
      </c>
      <c r="X145" s="803">
        <v>0</v>
      </c>
      <c r="Y145" s="803">
        <v>0</v>
      </c>
      <c r="Z145" s="803">
        <v>0</v>
      </c>
      <c r="AA145" s="803">
        <v>0</v>
      </c>
      <c r="AB145" s="803">
        <v>0</v>
      </c>
      <c r="AC145" s="803">
        <v>0</v>
      </c>
      <c r="AD145" s="803">
        <v>0</v>
      </c>
      <c r="AE145" s="832">
        <v>0</v>
      </c>
      <c r="AF145" s="803"/>
      <c r="AG145" s="803"/>
      <c r="AH145" s="803"/>
      <c r="AI145" s="803"/>
      <c r="AJ145" s="803"/>
      <c r="AK145" s="803"/>
      <c r="AL145" s="803"/>
      <c r="AM145" s="803"/>
      <c r="AN145" s="996">
        <v>0</v>
      </c>
      <c r="AO145" s="678"/>
      <c r="AP145" s="803"/>
      <c r="AQ145" s="803"/>
      <c r="AR145" s="803"/>
      <c r="AS145" s="803"/>
      <c r="AT145" s="803"/>
      <c r="AU145" s="803"/>
      <c r="AV145" s="803"/>
      <c r="AW145" s="803"/>
      <c r="AX145" s="803"/>
      <c r="AY145" s="803"/>
      <c r="AZ145" s="803"/>
    </row>
    <row r="146" spans="1:53" s="809" customFormat="1" ht="14.25" hidden="1">
      <c r="A146" s="1042"/>
      <c r="B146" s="841"/>
      <c r="C146" s="840"/>
      <c r="D146" s="976"/>
      <c r="E146" s="806"/>
      <c r="F146" s="806"/>
      <c r="G146" s="806"/>
      <c r="H146" s="806"/>
      <c r="I146" s="806"/>
      <c r="J146" s="806"/>
      <c r="K146" s="806"/>
      <c r="L146" s="806"/>
      <c r="M146" s="806"/>
      <c r="N146" s="806"/>
      <c r="O146" s="806"/>
      <c r="P146" s="806"/>
      <c r="Q146" s="806"/>
      <c r="R146" s="806"/>
      <c r="S146" s="806"/>
      <c r="T146" s="806"/>
      <c r="U146" s="806"/>
      <c r="V146" s="806"/>
      <c r="W146" s="806"/>
      <c r="X146" s="806"/>
      <c r="Y146" s="806"/>
      <c r="Z146" s="806"/>
      <c r="AA146" s="806"/>
      <c r="AB146" s="806"/>
      <c r="AC146" s="806"/>
      <c r="AD146" s="806"/>
      <c r="AE146" s="806"/>
      <c r="AF146" s="839"/>
      <c r="AG146" s="839"/>
      <c r="AH146" s="839"/>
      <c r="AI146" s="839"/>
      <c r="AJ146" s="839"/>
      <c r="AK146" s="839"/>
      <c r="AL146" s="806"/>
      <c r="AM146" s="806"/>
      <c r="AN146" s="1043"/>
      <c r="AO146" s="678"/>
      <c r="AP146" s="803"/>
      <c r="AQ146" s="803"/>
      <c r="AR146" s="803"/>
      <c r="AS146" s="803"/>
      <c r="AT146" s="803"/>
      <c r="AU146" s="803"/>
      <c r="AV146" s="803"/>
      <c r="AW146" s="803"/>
      <c r="AX146" s="803"/>
      <c r="AY146" s="803"/>
      <c r="AZ146" s="803"/>
      <c r="BA146" s="810"/>
    </row>
    <row r="147" spans="1:53" s="809" customFormat="1" ht="14.25">
      <c r="A147" s="1042"/>
      <c r="B147" s="836" t="s">
        <v>1069</v>
      </c>
      <c r="C147" s="837"/>
      <c r="D147" s="979"/>
      <c r="E147" s="803"/>
      <c r="F147" s="837" t="s">
        <v>1068</v>
      </c>
      <c r="G147" s="837" t="s">
        <v>1068</v>
      </c>
      <c r="H147" s="837" t="s">
        <v>1068</v>
      </c>
      <c r="I147" s="837" t="s">
        <v>1068</v>
      </c>
      <c r="J147" s="837" t="s">
        <v>1068</v>
      </c>
      <c r="K147" s="837" t="s">
        <v>1068</v>
      </c>
      <c r="L147" s="837" t="s">
        <v>1068</v>
      </c>
      <c r="M147" s="837" t="s">
        <v>1068</v>
      </c>
      <c r="N147" s="837" t="s">
        <v>1068</v>
      </c>
      <c r="O147" s="837" t="s">
        <v>1068</v>
      </c>
      <c r="P147" s="837" t="s">
        <v>1068</v>
      </c>
      <c r="Q147" s="837" t="s">
        <v>1068</v>
      </c>
      <c r="R147" s="837" t="s">
        <v>1068</v>
      </c>
      <c r="S147" s="837" t="s">
        <v>1068</v>
      </c>
      <c r="T147" s="837" t="s">
        <v>1068</v>
      </c>
      <c r="U147" s="837" t="s">
        <v>1068</v>
      </c>
      <c r="V147" s="837" t="s">
        <v>1068</v>
      </c>
      <c r="W147" s="837" t="s">
        <v>1068</v>
      </c>
      <c r="X147" s="837" t="s">
        <v>1068</v>
      </c>
      <c r="Y147" s="837"/>
      <c r="Z147" s="837" t="s">
        <v>1068</v>
      </c>
      <c r="AA147" s="837" t="s">
        <v>1068</v>
      </c>
      <c r="AB147" s="837" t="s">
        <v>1068</v>
      </c>
      <c r="AC147" s="837" t="s">
        <v>1068</v>
      </c>
      <c r="AD147" s="837" t="s">
        <v>1068</v>
      </c>
      <c r="AE147" s="837"/>
      <c r="AF147" s="835"/>
      <c r="AG147" s="835"/>
      <c r="AH147" s="835"/>
      <c r="AI147" s="835"/>
      <c r="AJ147" s="835"/>
      <c r="AK147" s="835"/>
      <c r="AL147" s="803"/>
      <c r="AM147" s="803"/>
      <c r="AN147" s="996"/>
      <c r="AO147" s="678"/>
      <c r="AP147" s="803"/>
      <c r="AQ147" s="803"/>
      <c r="AR147" s="803"/>
      <c r="AS147" s="803"/>
      <c r="AT147" s="803"/>
      <c r="AU147" s="803"/>
      <c r="AV147" s="803"/>
      <c r="AW147" s="803"/>
      <c r="AX147" s="803"/>
      <c r="AY147" s="803"/>
      <c r="AZ147" s="803"/>
      <c r="BA147" s="810"/>
    </row>
    <row r="148" spans="1:53" s="809" customFormat="1" ht="14.25">
      <c r="A148" s="1042"/>
      <c r="B148" s="836" t="s">
        <v>1067</v>
      </c>
      <c r="C148" s="837"/>
      <c r="D148" s="979"/>
      <c r="E148" s="803"/>
      <c r="F148" s="803">
        <v>311833.375</v>
      </c>
      <c r="G148" s="803">
        <v>704239.80671073718</v>
      </c>
      <c r="H148" s="803">
        <v>1412427.5036417434</v>
      </c>
      <c r="I148" s="803">
        <v>2480381.4780007177</v>
      </c>
      <c r="J148" s="803">
        <v>3814609.2023596922</v>
      </c>
      <c r="K148" s="803">
        <v>4575015.1767186662</v>
      </c>
      <c r="L148" s="803">
        <v>4653000</v>
      </c>
      <c r="M148" s="803">
        <v>4653000</v>
      </c>
      <c r="N148" s="803">
        <v>4653000</v>
      </c>
      <c r="O148" s="803">
        <v>4653000</v>
      </c>
      <c r="P148" s="803">
        <v>4653000</v>
      </c>
      <c r="Q148" s="803">
        <v>4653000</v>
      </c>
      <c r="R148" s="803">
        <v>4653000</v>
      </c>
      <c r="S148" s="803">
        <v>4653000</v>
      </c>
      <c r="T148" s="803">
        <v>5170000</v>
      </c>
      <c r="U148" s="803">
        <v>5170000</v>
      </c>
      <c r="V148" s="803">
        <v>5170000</v>
      </c>
      <c r="W148" s="803">
        <v>5170000</v>
      </c>
      <c r="X148" s="803">
        <v>5170000</v>
      </c>
      <c r="Y148" s="803">
        <v>5170000</v>
      </c>
      <c r="Z148" s="803">
        <v>5170000</v>
      </c>
      <c r="AA148" s="803">
        <v>5170000</v>
      </c>
      <c r="AB148" s="803">
        <v>5170000</v>
      </c>
      <c r="AC148" s="803">
        <v>5170000</v>
      </c>
      <c r="AD148" s="803">
        <v>5170000</v>
      </c>
      <c r="AE148" s="803">
        <v>5170000</v>
      </c>
      <c r="AF148" s="803">
        <v>5170000</v>
      </c>
      <c r="AG148" s="803">
        <v>5170000</v>
      </c>
      <c r="AH148" s="803">
        <v>5170000</v>
      </c>
      <c r="AI148" s="803">
        <v>5170000</v>
      </c>
      <c r="AJ148" s="835"/>
      <c r="AK148" s="835"/>
      <c r="AL148" s="803"/>
      <c r="AM148" s="803"/>
      <c r="AN148" s="996"/>
      <c r="AO148" s="678"/>
      <c r="AP148" s="803"/>
      <c r="AQ148" s="803"/>
      <c r="AR148" s="803"/>
      <c r="AS148" s="803"/>
      <c r="AT148" s="803"/>
      <c r="AU148" s="803"/>
      <c r="AV148" s="803"/>
      <c r="AW148" s="803"/>
      <c r="AX148" s="803"/>
      <c r="AY148" s="803"/>
      <c r="AZ148" s="803"/>
      <c r="BA148" s="810"/>
    </row>
    <row r="149" spans="1:53" hidden="1">
      <c r="A149" s="995"/>
      <c r="B149" s="837" t="s">
        <v>1066</v>
      </c>
      <c r="C149" s="837"/>
      <c r="D149" s="963"/>
      <c r="E149" s="834"/>
      <c r="F149" s="803">
        <v>779.58343749999995</v>
      </c>
      <c r="G149" s="803">
        <v>1760.5995167768431</v>
      </c>
      <c r="H149" s="803">
        <v>3531.0687591043584</v>
      </c>
      <c r="I149" s="803">
        <v>6200.9536950017937</v>
      </c>
      <c r="J149" s="803">
        <v>9536.5230058992292</v>
      </c>
      <c r="K149" s="803">
        <v>11437.537941796667</v>
      </c>
      <c r="L149" s="803">
        <v>11632.5</v>
      </c>
      <c r="M149" s="803">
        <v>11632.5</v>
      </c>
      <c r="N149" s="803">
        <v>11632.5</v>
      </c>
      <c r="O149" s="803">
        <v>11632.5</v>
      </c>
      <c r="P149" s="803">
        <v>11632.5</v>
      </c>
      <c r="Q149" s="803">
        <v>11632.5</v>
      </c>
      <c r="R149" s="803">
        <v>11632.5</v>
      </c>
      <c r="S149" s="803">
        <v>11632.5</v>
      </c>
      <c r="T149" s="803">
        <v>12925</v>
      </c>
      <c r="U149" s="803">
        <v>12925</v>
      </c>
      <c r="V149" s="803">
        <v>12925</v>
      </c>
      <c r="W149" s="803">
        <v>12925</v>
      </c>
      <c r="X149" s="803">
        <v>12925</v>
      </c>
      <c r="Y149" s="803">
        <v>12925</v>
      </c>
      <c r="Z149" s="803">
        <v>12925</v>
      </c>
      <c r="AA149" s="803">
        <v>12925</v>
      </c>
      <c r="AB149" s="803">
        <v>12925</v>
      </c>
      <c r="AC149" s="803">
        <v>12925</v>
      </c>
      <c r="AD149" s="803">
        <v>12925</v>
      </c>
      <c r="AE149" s="803">
        <v>12925</v>
      </c>
      <c r="AF149" s="803">
        <v>12925</v>
      </c>
      <c r="AG149" s="803">
        <v>12925</v>
      </c>
      <c r="AH149" s="803">
        <v>12925</v>
      </c>
      <c r="AI149" s="803">
        <v>12925</v>
      </c>
      <c r="AJ149" s="803"/>
      <c r="AK149" s="803"/>
      <c r="AL149" s="803"/>
      <c r="AM149" s="803"/>
      <c r="AN149" s="996">
        <v>281406.26635607891</v>
      </c>
    </row>
    <row r="150" spans="1:53" hidden="1">
      <c r="A150" s="995"/>
      <c r="B150" s="833"/>
      <c r="C150" s="833"/>
      <c r="D150" s="963"/>
      <c r="E150" s="803"/>
      <c r="F150" s="803"/>
      <c r="G150" s="803"/>
      <c r="H150" s="803"/>
      <c r="I150" s="803"/>
      <c r="J150" s="803"/>
      <c r="K150" s="803"/>
      <c r="L150" s="803"/>
      <c r="M150" s="803"/>
      <c r="N150" s="803"/>
      <c r="O150" s="803"/>
      <c r="P150" s="803"/>
      <c r="Q150" s="803"/>
      <c r="R150" s="803"/>
      <c r="S150" s="803"/>
      <c r="T150" s="803"/>
      <c r="U150" s="803"/>
      <c r="V150" s="803"/>
      <c r="W150" s="803"/>
      <c r="X150" s="803"/>
      <c r="Y150" s="803"/>
      <c r="Z150" s="803"/>
      <c r="AA150" s="803"/>
      <c r="AB150" s="832"/>
      <c r="AC150" s="803">
        <v>0</v>
      </c>
      <c r="AE150" s="803"/>
      <c r="AF150" s="803"/>
      <c r="AG150" s="803"/>
      <c r="AH150" s="803"/>
      <c r="AI150" s="803"/>
      <c r="AJ150" s="803"/>
      <c r="AK150" s="803"/>
      <c r="AL150" s="803"/>
      <c r="AM150" s="803"/>
      <c r="AN150" s="996"/>
    </row>
    <row r="151" spans="1:53" ht="14.25" hidden="1">
      <c r="A151" s="995"/>
      <c r="B151" s="803"/>
      <c r="C151" s="803"/>
      <c r="D151" s="963"/>
      <c r="E151" s="810"/>
      <c r="F151" s="803"/>
      <c r="G151" s="803"/>
      <c r="H151" s="803"/>
      <c r="I151" s="803"/>
      <c r="J151" s="803"/>
      <c r="K151" s="803"/>
      <c r="L151" s="803"/>
      <c r="M151" s="803"/>
      <c r="N151" s="803"/>
      <c r="O151" s="803"/>
      <c r="P151" s="803"/>
      <c r="Q151" s="803"/>
      <c r="R151" s="803"/>
      <c r="S151" s="803"/>
      <c r="T151" s="803"/>
      <c r="U151" s="803"/>
      <c r="V151" s="803">
        <v>1118027</v>
      </c>
      <c r="W151" s="803">
        <v>1080962.6666666667</v>
      </c>
      <c r="X151" s="803"/>
      <c r="Y151" s="803"/>
      <c r="Z151" s="803"/>
      <c r="AA151" s="803"/>
      <c r="AB151" s="832"/>
      <c r="AC151" s="803">
        <v>0</v>
      </c>
      <c r="AE151" s="803"/>
      <c r="AF151" s="803"/>
      <c r="AG151" s="803"/>
      <c r="AH151" s="803"/>
      <c r="AI151" s="803"/>
      <c r="AJ151" s="803"/>
      <c r="AK151" s="803"/>
      <c r="AL151" s="803"/>
      <c r="AM151" s="803"/>
      <c r="AN151" s="996"/>
    </row>
    <row r="152" spans="1:53" s="809" customFormat="1" ht="14.25" hidden="1">
      <c r="A152" s="1042"/>
      <c r="B152" s="810" t="s">
        <v>1065</v>
      </c>
      <c r="C152" s="810"/>
      <c r="D152" s="1044"/>
      <c r="E152" s="810"/>
      <c r="F152" s="815"/>
      <c r="G152" s="803"/>
      <c r="H152" s="803"/>
      <c r="I152" s="810"/>
      <c r="J152" s="810"/>
      <c r="K152" s="810"/>
      <c r="L152" s="810"/>
      <c r="M152" s="810"/>
      <c r="N152" s="810"/>
      <c r="O152" s="810"/>
      <c r="P152" s="810"/>
      <c r="Q152" s="810"/>
      <c r="R152" s="810"/>
      <c r="S152" s="817"/>
      <c r="T152" s="810"/>
      <c r="U152" s="810"/>
      <c r="V152" s="810">
        <v>1118027</v>
      </c>
      <c r="W152" s="810">
        <v>1080962.6666666667</v>
      </c>
      <c r="X152" s="810"/>
      <c r="Y152" s="810"/>
      <c r="Z152" s="810"/>
      <c r="AA152" s="810"/>
      <c r="AB152" s="814"/>
      <c r="AC152" s="810"/>
      <c r="AD152" s="810"/>
      <c r="AE152" s="810"/>
      <c r="AF152" s="810"/>
      <c r="AG152" s="810"/>
      <c r="AH152" s="810"/>
      <c r="AI152" s="810"/>
      <c r="AJ152" s="810"/>
      <c r="AK152" s="1045"/>
      <c r="AL152" s="810"/>
      <c r="AM152" s="810"/>
      <c r="AN152" s="1046"/>
    </row>
    <row r="153" spans="1:53" s="809" customFormat="1" ht="14.25" hidden="1">
      <c r="A153" s="1042"/>
      <c r="B153" s="810"/>
      <c r="C153" s="810"/>
      <c r="D153" s="1044"/>
      <c r="E153" s="810"/>
      <c r="F153" s="815"/>
      <c r="G153" s="803"/>
      <c r="H153" s="803"/>
      <c r="I153" s="810"/>
      <c r="J153" s="810"/>
      <c r="K153" s="810"/>
      <c r="L153" s="810"/>
      <c r="M153" s="810"/>
      <c r="N153" s="810"/>
      <c r="O153" s="810"/>
      <c r="P153" s="810"/>
      <c r="Q153" s="810"/>
      <c r="R153" s="810"/>
      <c r="S153" s="817"/>
      <c r="T153" s="810"/>
      <c r="U153" s="810"/>
      <c r="V153" s="810"/>
      <c r="W153" s="810"/>
      <c r="X153" s="810"/>
      <c r="Y153" s="810"/>
      <c r="Z153" s="810"/>
      <c r="AA153" s="810"/>
      <c r="AB153" s="814"/>
      <c r="AC153" s="810"/>
      <c r="AD153" s="810"/>
      <c r="AE153" s="810"/>
      <c r="AF153" s="810"/>
      <c r="AG153" s="810"/>
      <c r="AH153" s="810"/>
      <c r="AI153" s="810"/>
      <c r="AJ153" s="810"/>
      <c r="AK153" s="1045"/>
      <c r="AL153" s="810"/>
      <c r="AM153" s="810"/>
      <c r="AN153" s="1046"/>
    </row>
    <row r="154" spans="1:53" s="809" customFormat="1" ht="15" hidden="1">
      <c r="A154" s="1042"/>
      <c r="B154" s="817" t="s">
        <v>1064</v>
      </c>
      <c r="C154" s="817"/>
      <c r="D154" s="984">
        <v>13</v>
      </c>
      <c r="E154" s="1047" t="s">
        <v>1063</v>
      </c>
      <c r="F154" s="1047"/>
      <c r="G154" s="810"/>
      <c r="H154" s="810"/>
      <c r="I154" s="810"/>
      <c r="J154" s="810"/>
      <c r="K154" s="810"/>
      <c r="L154" s="810"/>
      <c r="M154" s="810"/>
      <c r="N154" s="810"/>
      <c r="O154" s="810"/>
      <c r="P154" s="810"/>
      <c r="Q154" s="810"/>
      <c r="R154" s="810"/>
      <c r="S154" s="810"/>
      <c r="T154" s="810"/>
      <c r="U154" s="810"/>
      <c r="V154" s="810"/>
      <c r="W154" s="810"/>
      <c r="X154" s="810"/>
      <c r="Y154" s="810"/>
      <c r="Z154" s="810"/>
      <c r="AA154" s="810"/>
      <c r="AB154" s="814"/>
      <c r="AC154" s="810"/>
      <c r="AD154" s="810"/>
      <c r="AE154" s="810"/>
      <c r="AF154" s="810"/>
      <c r="AG154" s="810"/>
      <c r="AH154" s="810"/>
      <c r="AI154" s="810"/>
      <c r="AJ154" s="810"/>
      <c r="AK154" s="810"/>
      <c r="AL154" s="810"/>
      <c r="AM154" s="810"/>
      <c r="AN154" s="1046">
        <v>0</v>
      </c>
    </row>
    <row r="155" spans="1:53" s="809" customFormat="1" ht="14.25" hidden="1">
      <c r="A155" s="1042"/>
      <c r="B155" s="837" t="s">
        <v>1062</v>
      </c>
      <c r="C155" s="837"/>
      <c r="D155" s="1044" t="s">
        <v>1061</v>
      </c>
      <c r="E155" s="803"/>
      <c r="F155" s="803"/>
      <c r="G155" s="803"/>
      <c r="H155" s="803"/>
      <c r="I155" s="810"/>
      <c r="J155" s="810"/>
      <c r="K155" s="810"/>
      <c r="L155" s="810"/>
      <c r="M155" s="810"/>
      <c r="N155" s="810"/>
      <c r="O155" s="810"/>
      <c r="P155" s="810"/>
      <c r="Q155" s="810"/>
      <c r="R155" s="810"/>
      <c r="S155" s="810"/>
      <c r="T155" s="810"/>
      <c r="U155" s="810"/>
      <c r="V155" s="810"/>
      <c r="W155" s="810"/>
      <c r="X155" s="810"/>
      <c r="Y155" s="810"/>
      <c r="Z155" s="810"/>
      <c r="AA155" s="810"/>
      <c r="AB155" s="814"/>
      <c r="AC155" s="810"/>
      <c r="AD155" s="810"/>
      <c r="AE155" s="810"/>
      <c r="AF155" s="810"/>
      <c r="AG155" s="810"/>
      <c r="AH155" s="810"/>
      <c r="AI155" s="810"/>
      <c r="AJ155" s="810"/>
      <c r="AK155" s="810"/>
      <c r="AL155" s="810"/>
      <c r="AM155" s="810"/>
      <c r="AN155" s="1046"/>
    </row>
    <row r="156" spans="1:53" s="809" customFormat="1" ht="14.25" hidden="1">
      <c r="A156" s="1042"/>
      <c r="B156" s="803"/>
      <c r="C156" s="803"/>
      <c r="D156" s="985"/>
      <c r="E156" s="803"/>
      <c r="F156" s="803"/>
      <c r="G156" s="803"/>
      <c r="H156" s="803"/>
      <c r="I156" s="810"/>
      <c r="J156" s="810"/>
      <c r="K156" s="810"/>
      <c r="L156" s="810"/>
      <c r="M156" s="810"/>
      <c r="N156" s="810"/>
      <c r="O156" s="810"/>
      <c r="P156" s="810"/>
      <c r="Q156" s="810"/>
      <c r="R156" s="810"/>
      <c r="S156" s="817"/>
      <c r="T156" s="810"/>
      <c r="U156" s="810"/>
      <c r="V156" s="810"/>
      <c r="W156" s="810"/>
      <c r="X156" s="810"/>
      <c r="Y156" s="810"/>
      <c r="Z156" s="810"/>
      <c r="AA156" s="810"/>
      <c r="AB156" s="814"/>
      <c r="AC156" s="810"/>
      <c r="AD156" s="810"/>
      <c r="AE156" s="810"/>
      <c r="AF156" s="810"/>
      <c r="AG156" s="810"/>
      <c r="AH156" s="810"/>
      <c r="AI156" s="810"/>
      <c r="AJ156" s="810"/>
      <c r="AK156" s="810"/>
      <c r="AL156" s="810"/>
      <c r="AM156" s="810"/>
      <c r="AN156" s="1046">
        <v>0</v>
      </c>
    </row>
    <row r="157" spans="1:53" s="809" customFormat="1" ht="14.25" hidden="1">
      <c r="A157" s="1042"/>
      <c r="B157" s="803" t="s">
        <v>1060</v>
      </c>
      <c r="C157" s="803"/>
      <c r="D157" s="985"/>
      <c r="E157" s="803"/>
      <c r="F157" s="803"/>
      <c r="G157" s="803"/>
      <c r="H157" s="803"/>
      <c r="I157" s="810"/>
      <c r="J157" s="810"/>
      <c r="K157" s="810"/>
      <c r="L157" s="810"/>
      <c r="M157" s="810"/>
      <c r="N157" s="810"/>
      <c r="O157" s="810"/>
      <c r="P157" s="810"/>
      <c r="Q157" s="810"/>
      <c r="R157" s="810"/>
      <c r="S157" s="810"/>
      <c r="T157" s="810"/>
      <c r="U157" s="810"/>
      <c r="V157" s="810"/>
      <c r="W157" s="810"/>
      <c r="X157" s="810"/>
      <c r="Y157" s="810"/>
      <c r="Z157" s="810"/>
      <c r="AA157" s="810"/>
      <c r="AB157" s="814"/>
      <c r="AC157" s="810"/>
      <c r="AD157" s="810"/>
      <c r="AE157" s="810"/>
      <c r="AF157" s="810"/>
      <c r="AG157" s="810"/>
      <c r="AH157" s="810"/>
      <c r="AI157" s="810"/>
      <c r="AJ157" s="810"/>
      <c r="AK157" s="810"/>
      <c r="AL157" s="810"/>
      <c r="AM157" s="810"/>
      <c r="AN157" s="1046"/>
    </row>
    <row r="158" spans="1:53" s="809" customFormat="1" ht="14.25" hidden="1">
      <c r="A158" s="1042"/>
      <c r="B158" s="830" t="s">
        <v>1059</v>
      </c>
      <c r="C158" s="830"/>
      <c r="D158" s="826">
        <v>1</v>
      </c>
      <c r="E158" s="825">
        <v>1823015.1875</v>
      </c>
      <c r="F158" s="825"/>
      <c r="G158" s="829"/>
      <c r="H158" s="828"/>
      <c r="I158" s="810"/>
      <c r="J158" s="810"/>
      <c r="K158" s="810"/>
      <c r="L158" s="810"/>
      <c r="M158" s="810"/>
      <c r="N158" s="810"/>
      <c r="O158" s="810"/>
      <c r="P158" s="810"/>
      <c r="Q158" s="810"/>
      <c r="R158" s="810"/>
      <c r="S158" s="810"/>
      <c r="T158" s="810"/>
      <c r="U158" s="810"/>
      <c r="V158" s="810"/>
      <c r="W158" s="810"/>
      <c r="X158" s="810"/>
      <c r="Y158" s="810"/>
      <c r="Z158" s="810"/>
      <c r="AA158" s="810"/>
      <c r="AB158" s="814"/>
      <c r="AC158" s="810"/>
      <c r="AD158" s="810"/>
      <c r="AE158" s="810"/>
      <c r="AF158" s="810"/>
      <c r="AG158" s="810"/>
      <c r="AH158" s="810"/>
      <c r="AI158" s="810"/>
      <c r="AJ158" s="810"/>
      <c r="AK158" s="810"/>
      <c r="AL158" s="810"/>
      <c r="AM158" s="810"/>
      <c r="AN158" s="1046"/>
    </row>
    <row r="159" spans="1:53" s="809" customFormat="1" ht="14.25" hidden="1">
      <c r="A159" s="1042"/>
      <c r="B159" s="830" t="s">
        <v>1058</v>
      </c>
      <c r="C159" s="830"/>
      <c r="D159" s="826">
        <v>1.4151258956530224</v>
      </c>
      <c r="E159" s="825">
        <v>2579796</v>
      </c>
      <c r="F159" s="825"/>
      <c r="G159" s="824"/>
      <c r="H159" s="831"/>
      <c r="I159" s="810"/>
      <c r="J159" s="810"/>
      <c r="K159" s="810"/>
      <c r="L159" s="810"/>
      <c r="M159" s="810"/>
      <c r="N159" s="810"/>
      <c r="O159" s="810"/>
      <c r="P159" s="810"/>
      <c r="Q159" s="810"/>
      <c r="R159" s="810"/>
      <c r="S159" s="810"/>
      <c r="T159" s="810"/>
      <c r="U159" s="810"/>
      <c r="V159" s="810"/>
      <c r="W159" s="810"/>
      <c r="X159" s="810"/>
      <c r="Y159" s="810"/>
      <c r="Z159" s="810"/>
      <c r="AA159" s="810"/>
      <c r="AB159" s="814"/>
      <c r="AC159" s="810"/>
      <c r="AD159" s="810"/>
      <c r="AE159" s="810"/>
      <c r="AF159" s="810"/>
      <c r="AG159" s="810"/>
      <c r="AH159" s="810"/>
      <c r="AI159" s="810"/>
      <c r="AJ159" s="810"/>
      <c r="AK159" s="810"/>
      <c r="AL159" s="810"/>
      <c r="AM159" s="810"/>
      <c r="AN159" s="1046"/>
    </row>
    <row r="160" spans="1:53" s="809" customFormat="1" ht="14.25" hidden="1">
      <c r="A160" s="1042"/>
      <c r="B160" s="830" t="s">
        <v>1057</v>
      </c>
      <c r="C160" s="830"/>
      <c r="D160" s="826">
        <v>0</v>
      </c>
      <c r="E160" s="825">
        <v>0</v>
      </c>
      <c r="F160" s="825"/>
      <c r="G160" s="824"/>
      <c r="H160" s="831"/>
      <c r="I160" s="810"/>
      <c r="J160" s="810"/>
      <c r="K160" s="810"/>
      <c r="L160" s="810"/>
      <c r="M160" s="810"/>
      <c r="N160" s="810"/>
      <c r="O160" s="810"/>
      <c r="P160" s="810"/>
      <c r="Q160" s="810"/>
      <c r="R160" s="810"/>
      <c r="S160" s="810"/>
      <c r="T160" s="810"/>
      <c r="U160" s="810"/>
      <c r="V160" s="810"/>
      <c r="W160" s="810"/>
      <c r="X160" s="810"/>
      <c r="Y160" s="810"/>
      <c r="Z160" s="810"/>
      <c r="AA160" s="810"/>
      <c r="AB160" s="814"/>
      <c r="AC160" s="810"/>
      <c r="AD160" s="810"/>
      <c r="AE160" s="810"/>
      <c r="AF160" s="810"/>
      <c r="AG160" s="810"/>
      <c r="AH160" s="810"/>
      <c r="AI160" s="810"/>
      <c r="AJ160" s="810"/>
      <c r="AK160" s="810"/>
      <c r="AL160" s="810"/>
      <c r="AM160" s="810"/>
      <c r="AN160" s="1046"/>
    </row>
    <row r="161" spans="1:53" s="809" customFormat="1" ht="14.25" hidden="1">
      <c r="A161" s="1042"/>
      <c r="B161" s="830" t="s">
        <v>1056</v>
      </c>
      <c r="C161" s="830"/>
      <c r="D161" s="826">
        <v>0</v>
      </c>
      <c r="E161" s="825">
        <v>0</v>
      </c>
      <c r="F161" s="825"/>
      <c r="G161" s="829"/>
      <c r="H161" s="828"/>
      <c r="I161" s="810"/>
      <c r="J161" s="810"/>
      <c r="K161" s="810"/>
      <c r="L161" s="810"/>
      <c r="M161" s="810"/>
      <c r="N161" s="810"/>
      <c r="O161" s="810"/>
      <c r="P161" s="810"/>
      <c r="Q161" s="810"/>
      <c r="R161" s="810"/>
      <c r="S161" s="810"/>
      <c r="T161" s="810"/>
      <c r="U161" s="810"/>
      <c r="V161" s="810"/>
      <c r="W161" s="810"/>
      <c r="X161" s="810"/>
      <c r="Y161" s="810"/>
      <c r="Z161" s="810"/>
      <c r="AA161" s="810"/>
      <c r="AB161" s="814"/>
      <c r="AC161" s="810"/>
      <c r="AD161" s="810"/>
      <c r="AE161" s="810"/>
      <c r="AF161" s="810"/>
      <c r="AG161" s="810"/>
      <c r="AH161" s="810"/>
      <c r="AI161" s="810"/>
      <c r="AJ161" s="810"/>
      <c r="AK161" s="810"/>
      <c r="AL161" s="810"/>
      <c r="AM161" s="810"/>
      <c r="AN161" s="1046"/>
    </row>
    <row r="162" spans="1:53" s="809" customFormat="1" ht="14.25" hidden="1">
      <c r="A162" s="1042"/>
      <c r="B162" s="830" t="s">
        <v>1055</v>
      </c>
      <c r="C162" s="830"/>
      <c r="D162" s="826">
        <v>0</v>
      </c>
      <c r="E162" s="825">
        <v>0</v>
      </c>
      <c r="F162" s="825"/>
      <c r="G162" s="829"/>
      <c r="H162" s="828"/>
      <c r="I162" s="810"/>
      <c r="J162" s="810"/>
      <c r="K162" s="810"/>
      <c r="L162" s="810"/>
      <c r="M162" s="810"/>
      <c r="N162" s="810"/>
      <c r="O162" s="810"/>
      <c r="P162" s="810"/>
      <c r="Q162" s="810"/>
      <c r="R162" s="810"/>
      <c r="S162" s="810"/>
      <c r="T162" s="810"/>
      <c r="U162" s="810"/>
      <c r="V162" s="810"/>
      <c r="W162" s="810"/>
      <c r="X162" s="810"/>
      <c r="Y162" s="810"/>
      <c r="Z162" s="810"/>
      <c r="AA162" s="810"/>
      <c r="AB162" s="814"/>
      <c r="AC162" s="810"/>
      <c r="AD162" s="810"/>
      <c r="AE162" s="810"/>
      <c r="AF162" s="810"/>
      <c r="AG162" s="810"/>
      <c r="AH162" s="810"/>
      <c r="AI162" s="810"/>
      <c r="AJ162" s="810"/>
      <c r="AK162" s="810"/>
      <c r="AL162" s="810"/>
      <c r="AM162" s="810"/>
      <c r="AN162" s="1046"/>
    </row>
    <row r="163" spans="1:53" s="809" customFormat="1" ht="14.25" hidden="1">
      <c r="A163" s="1042"/>
      <c r="B163" s="830"/>
      <c r="C163" s="830"/>
      <c r="D163" s="826"/>
      <c r="E163" s="825"/>
      <c r="F163" s="825"/>
      <c r="G163" s="829"/>
      <c r="H163" s="828"/>
      <c r="I163" s="810"/>
      <c r="J163" s="810"/>
      <c r="K163" s="810"/>
      <c r="L163" s="810"/>
      <c r="M163" s="810"/>
      <c r="N163" s="810"/>
      <c r="O163" s="810"/>
      <c r="P163" s="810"/>
      <c r="Q163" s="810"/>
      <c r="R163" s="810"/>
      <c r="S163" s="810"/>
      <c r="T163" s="810"/>
      <c r="U163" s="810"/>
      <c r="V163" s="810"/>
      <c r="W163" s="810"/>
      <c r="X163" s="810"/>
      <c r="Y163" s="810"/>
      <c r="Z163" s="810"/>
      <c r="AA163" s="810"/>
      <c r="AB163" s="814"/>
      <c r="AC163" s="810"/>
      <c r="AD163" s="810"/>
      <c r="AE163" s="810"/>
      <c r="AF163" s="810"/>
      <c r="AG163" s="810"/>
      <c r="AH163" s="810"/>
      <c r="AI163" s="810"/>
      <c r="AJ163" s="810"/>
      <c r="AK163" s="810"/>
      <c r="AL163" s="810"/>
      <c r="AM163" s="810"/>
      <c r="AN163" s="1046"/>
    </row>
    <row r="164" spans="1:53" s="809" customFormat="1" ht="14.25" hidden="1">
      <c r="A164" s="1042"/>
      <c r="B164" s="827" t="s">
        <v>56</v>
      </c>
      <c r="C164" s="827"/>
      <c r="D164" s="826">
        <v>2.4151258956530226</v>
      </c>
      <c r="E164" s="825">
        <v>1823015.1875</v>
      </c>
      <c r="F164" s="825"/>
      <c r="G164" s="824"/>
      <c r="H164" s="824"/>
      <c r="I164" s="810"/>
      <c r="J164" s="810"/>
      <c r="K164" s="810"/>
      <c r="L164" s="810"/>
      <c r="M164" s="810"/>
      <c r="N164" s="810"/>
      <c r="O164" s="810"/>
      <c r="P164" s="810"/>
      <c r="Q164" s="810"/>
      <c r="R164" s="810"/>
      <c r="S164" s="810"/>
      <c r="T164" s="810"/>
      <c r="U164" s="810"/>
      <c r="V164" s="810"/>
      <c r="W164" s="810"/>
      <c r="X164" s="810"/>
      <c r="Y164" s="810"/>
      <c r="Z164" s="810"/>
      <c r="AA164" s="810"/>
      <c r="AB164" s="814"/>
      <c r="AC164" s="810"/>
      <c r="AD164" s="810"/>
      <c r="AE164" s="810"/>
      <c r="AF164" s="810"/>
      <c r="AG164" s="810"/>
      <c r="AH164" s="810"/>
      <c r="AI164" s="810"/>
      <c r="AJ164" s="810"/>
      <c r="AK164" s="810"/>
      <c r="AL164" s="810"/>
      <c r="AM164" s="810"/>
      <c r="AN164" s="1046"/>
    </row>
    <row r="165" spans="1:53" s="809" customFormat="1" ht="14.25" hidden="1">
      <c r="A165" s="1042"/>
      <c r="B165" s="810"/>
      <c r="C165" s="810"/>
      <c r="D165" s="1044"/>
      <c r="E165" s="810"/>
      <c r="F165" s="810"/>
      <c r="G165" s="810"/>
      <c r="H165" s="810"/>
      <c r="I165" s="810"/>
      <c r="J165" s="810"/>
      <c r="K165" s="810"/>
      <c r="L165" s="810"/>
      <c r="M165" s="810"/>
      <c r="N165" s="810"/>
      <c r="O165" s="810"/>
      <c r="P165" s="810"/>
      <c r="Q165" s="810"/>
      <c r="R165" s="810"/>
      <c r="S165" s="810"/>
      <c r="T165" s="810"/>
      <c r="U165" s="810"/>
      <c r="V165" s="810"/>
      <c r="W165" s="810"/>
      <c r="X165" s="810"/>
      <c r="Y165" s="810"/>
      <c r="Z165" s="810"/>
      <c r="AA165" s="810"/>
      <c r="AB165" s="814"/>
      <c r="AC165" s="810"/>
      <c r="AD165" s="810"/>
      <c r="AE165" s="810"/>
      <c r="AF165" s="810"/>
      <c r="AG165" s="810"/>
      <c r="AH165" s="810"/>
      <c r="AI165" s="810"/>
      <c r="AJ165" s="810"/>
      <c r="AK165" s="810"/>
      <c r="AL165" s="810"/>
      <c r="AM165" s="810"/>
      <c r="AN165" s="1046"/>
      <c r="AP165" s="810"/>
      <c r="AQ165" s="810"/>
      <c r="AR165" s="810"/>
      <c r="AS165" s="810"/>
      <c r="AT165" s="810"/>
      <c r="AU165" s="810"/>
      <c r="AV165" s="810"/>
      <c r="AW165" s="810"/>
      <c r="AX165" s="810"/>
      <c r="AY165" s="810"/>
      <c r="AZ165" s="810"/>
      <c r="BA165" s="810"/>
    </row>
    <row r="166" spans="1:53" s="809" customFormat="1" ht="14.25" hidden="1">
      <c r="A166" s="1042"/>
      <c r="B166" s="823"/>
      <c r="C166" s="810"/>
      <c r="D166" s="1044"/>
      <c r="E166" s="810"/>
      <c r="F166" s="810"/>
      <c r="G166" s="810"/>
      <c r="H166" s="810"/>
      <c r="I166" s="810"/>
      <c r="J166" s="810"/>
      <c r="K166" s="810"/>
      <c r="L166" s="810"/>
      <c r="M166" s="810"/>
      <c r="N166" s="810"/>
      <c r="O166" s="810"/>
      <c r="P166" s="810"/>
      <c r="Q166" s="810"/>
      <c r="R166" s="810"/>
      <c r="S166" s="810"/>
      <c r="T166" s="810"/>
      <c r="U166" s="810"/>
      <c r="V166" s="810"/>
      <c r="W166" s="810"/>
      <c r="X166" s="810"/>
      <c r="Y166" s="810"/>
      <c r="Z166" s="810"/>
      <c r="AA166" s="810"/>
      <c r="AB166" s="814"/>
      <c r="AC166" s="810"/>
      <c r="AD166" s="810"/>
      <c r="AE166" s="810"/>
      <c r="AF166" s="810"/>
      <c r="AG166" s="810"/>
      <c r="AH166" s="810"/>
      <c r="AI166" s="810"/>
      <c r="AJ166" s="810"/>
      <c r="AK166" s="810"/>
      <c r="AL166" s="810"/>
      <c r="AM166" s="810"/>
      <c r="AN166" s="1046"/>
      <c r="AO166" s="810"/>
      <c r="AP166" s="810"/>
      <c r="AQ166" s="810"/>
      <c r="AR166" s="810"/>
      <c r="AS166" s="810"/>
      <c r="AT166" s="810"/>
      <c r="AU166" s="810"/>
      <c r="AV166" s="810"/>
      <c r="AW166" s="810"/>
      <c r="AX166" s="810"/>
      <c r="AY166" s="810"/>
      <c r="AZ166" s="810"/>
      <c r="BA166" s="810"/>
    </row>
    <row r="167" spans="1:53" s="809" customFormat="1" ht="15" hidden="1">
      <c r="A167" s="1042"/>
      <c r="B167" s="1048"/>
      <c r="C167" s="1048"/>
      <c r="D167" s="986"/>
      <c r="E167" s="810"/>
      <c r="F167" s="810"/>
      <c r="G167" s="810"/>
      <c r="H167" s="810"/>
      <c r="I167" s="810"/>
      <c r="J167" s="810"/>
      <c r="K167" s="810"/>
      <c r="L167" s="810"/>
      <c r="M167" s="810"/>
      <c r="N167" s="810"/>
      <c r="O167" s="810"/>
      <c r="P167" s="810"/>
      <c r="Q167" s="810"/>
      <c r="R167" s="810"/>
      <c r="S167" s="810"/>
      <c r="T167" s="810"/>
      <c r="U167" s="810"/>
      <c r="V167" s="810">
        <v>0</v>
      </c>
      <c r="W167" s="810"/>
      <c r="X167" s="810"/>
      <c r="Y167" s="810"/>
      <c r="Z167" s="810"/>
      <c r="AA167" s="810"/>
      <c r="AB167" s="814"/>
      <c r="AC167" s="810"/>
      <c r="AD167" s="810"/>
      <c r="AE167" s="810"/>
      <c r="AF167" s="810"/>
      <c r="AG167" s="810"/>
      <c r="AH167" s="810"/>
      <c r="AI167" s="810"/>
      <c r="AJ167" s="810"/>
      <c r="AK167" s="810"/>
      <c r="AL167" s="810"/>
      <c r="AM167" s="810"/>
      <c r="AN167" s="1046"/>
      <c r="AO167" s="810"/>
      <c r="AP167" s="810"/>
      <c r="AQ167" s="810"/>
      <c r="AR167" s="810"/>
      <c r="AS167" s="810"/>
      <c r="AT167" s="810"/>
      <c r="AU167" s="810"/>
      <c r="AV167" s="810"/>
      <c r="AW167" s="810"/>
      <c r="AX167" s="810"/>
      <c r="AY167" s="810"/>
      <c r="AZ167" s="810"/>
      <c r="BA167" s="810"/>
    </row>
    <row r="168" spans="1:53" s="809" customFormat="1" ht="15" hidden="1">
      <c r="A168" s="1042"/>
      <c r="B168" s="1048"/>
      <c r="C168" s="1048"/>
      <c r="D168" s="986"/>
      <c r="E168" s="810"/>
      <c r="F168" s="810"/>
      <c r="G168" s="810"/>
      <c r="H168" s="810"/>
      <c r="I168" s="810"/>
      <c r="J168" s="810"/>
      <c r="K168" s="810"/>
      <c r="L168" s="810"/>
      <c r="M168" s="810"/>
      <c r="N168" s="810"/>
      <c r="O168" s="810"/>
      <c r="P168" s="810"/>
      <c r="Q168" s="810"/>
      <c r="R168" s="810"/>
      <c r="S168" s="810"/>
      <c r="T168" s="810"/>
      <c r="U168" s="810"/>
      <c r="V168" s="810"/>
      <c r="W168" s="810"/>
      <c r="X168" s="810"/>
      <c r="Y168" s="810"/>
      <c r="Z168" s="810"/>
      <c r="AA168" s="810"/>
      <c r="AB168" s="814"/>
      <c r="AC168" s="810"/>
      <c r="AD168" s="810"/>
      <c r="AE168" s="810"/>
      <c r="AF168" s="810"/>
      <c r="AG168" s="810"/>
      <c r="AH168" s="810"/>
      <c r="AI168" s="810"/>
      <c r="AJ168" s="810"/>
      <c r="AK168" s="810"/>
      <c r="AL168" s="810"/>
      <c r="AM168" s="810"/>
      <c r="AN168" s="1049"/>
      <c r="AO168" s="810"/>
      <c r="AP168" s="810"/>
      <c r="AQ168" s="810"/>
      <c r="AR168" s="810"/>
      <c r="AS168" s="810"/>
      <c r="AT168" s="810"/>
      <c r="AU168" s="810"/>
      <c r="AV168" s="810"/>
      <c r="AW168" s="810"/>
      <c r="AX168" s="810"/>
      <c r="AY168" s="810"/>
      <c r="AZ168" s="810"/>
      <c r="BA168" s="810"/>
    </row>
    <row r="169" spans="1:53">
      <c r="A169" s="995"/>
      <c r="B169" s="822" t="s">
        <v>1054</v>
      </c>
      <c r="C169" s="822"/>
      <c r="D169" s="987"/>
      <c r="E169" s="821">
        <v>10925000</v>
      </c>
      <c r="F169" s="820">
        <v>0</v>
      </c>
      <c r="G169" s="820">
        <v>1299.3057291666667</v>
      </c>
      <c r="H169" s="820">
        <v>2934.332527961405</v>
      </c>
      <c r="I169" s="820">
        <v>4166.666666666667</v>
      </c>
      <c r="J169" s="820">
        <v>4166.666666666667</v>
      </c>
      <c r="K169" s="820">
        <v>4166.666666666667</v>
      </c>
      <c r="L169" s="820">
        <v>6821.9458333333341</v>
      </c>
      <c r="M169" s="820">
        <v>12011.180959351281</v>
      </c>
      <c r="N169" s="820">
        <v>17238.293412066527</v>
      </c>
      <c r="O169" s="820">
        <v>20790.495395834751</v>
      </c>
      <c r="P169" s="820">
        <v>22336.581033702012</v>
      </c>
      <c r="Q169" s="820">
        <v>23768.729007560385</v>
      </c>
      <c r="R169" s="820">
        <v>25206.844264643169</v>
      </c>
      <c r="S169" s="820">
        <v>25206.844264643169</v>
      </c>
      <c r="T169" s="820">
        <v>25206.844264643169</v>
      </c>
      <c r="U169" s="820">
        <v>25206.844264643169</v>
      </c>
      <c r="V169" s="820">
        <v>25206.844264643169</v>
      </c>
      <c r="W169" s="820">
        <v>0</v>
      </c>
      <c r="X169" s="820">
        <v>0</v>
      </c>
      <c r="Y169" s="820">
        <v>0</v>
      </c>
      <c r="Z169" s="820">
        <v>0</v>
      </c>
      <c r="AA169" s="820">
        <v>0</v>
      </c>
      <c r="AB169" s="820">
        <v>0</v>
      </c>
      <c r="AC169" s="820">
        <v>0</v>
      </c>
      <c r="AD169" s="820">
        <v>0</v>
      </c>
      <c r="AE169" s="820"/>
      <c r="AF169" s="819"/>
      <c r="AG169" s="819"/>
      <c r="AH169" s="819"/>
      <c r="AI169" s="819"/>
      <c r="AJ169" s="819"/>
      <c r="AK169" s="819"/>
      <c r="AL169" s="819"/>
      <c r="AM169" s="819"/>
      <c r="AN169" s="1050">
        <v>245735.08522219225</v>
      </c>
      <c r="AO169" s="803"/>
      <c r="AP169" s="803"/>
      <c r="AQ169" s="803"/>
      <c r="AR169" s="803"/>
      <c r="AS169" s="803"/>
      <c r="AT169" s="803"/>
      <c r="AU169" s="803"/>
      <c r="AV169" s="803"/>
      <c r="AW169" s="803"/>
      <c r="AX169" s="803"/>
      <c r="AY169" s="803"/>
      <c r="AZ169" s="803"/>
      <c r="BA169" s="803"/>
    </row>
    <row r="170" spans="1:53" ht="13.5" thickBot="1">
      <c r="A170" s="1051"/>
      <c r="B170" s="1052" t="s">
        <v>1053</v>
      </c>
      <c r="C170" s="1052"/>
      <c r="D170" s="1053"/>
      <c r="E170" s="957"/>
      <c r="F170" s="957">
        <v>311833.375</v>
      </c>
      <c r="G170" s="860">
        <v>704239.80671073718</v>
      </c>
      <c r="H170" s="860">
        <v>1000000</v>
      </c>
      <c r="I170" s="860">
        <v>1000000</v>
      </c>
      <c r="J170" s="860">
        <v>1000000</v>
      </c>
      <c r="K170" s="860">
        <v>1637267</v>
      </c>
      <c r="L170" s="860">
        <v>2882683.430244307</v>
      </c>
      <c r="M170" s="860">
        <v>4137190.4188959659</v>
      </c>
      <c r="N170" s="860">
        <v>4989718.8950003404</v>
      </c>
      <c r="O170" s="860">
        <v>5360779.448088483</v>
      </c>
      <c r="P170" s="860">
        <v>5704494.9618144929</v>
      </c>
      <c r="Q170" s="860">
        <v>6049642.6235143607</v>
      </c>
      <c r="R170" s="860">
        <v>6049642.6235143607</v>
      </c>
      <c r="S170" s="860">
        <v>6049642.6235143607</v>
      </c>
      <c r="T170" s="860">
        <v>6049642.6235143607</v>
      </c>
      <c r="U170" s="860">
        <v>6049642.6235143607</v>
      </c>
      <c r="V170" s="860">
        <v>0</v>
      </c>
      <c r="W170" s="860">
        <v>0</v>
      </c>
      <c r="X170" s="860">
        <v>0</v>
      </c>
      <c r="Y170" s="860">
        <v>0</v>
      </c>
      <c r="Z170" s="860">
        <v>0</v>
      </c>
      <c r="AA170" s="860">
        <v>0</v>
      </c>
      <c r="AB170" s="860">
        <v>0</v>
      </c>
      <c r="AC170" s="860">
        <v>0</v>
      </c>
      <c r="AD170" s="860"/>
      <c r="AE170" s="860"/>
      <c r="AF170" s="860">
        <v>0</v>
      </c>
      <c r="AG170" s="860">
        <v>0</v>
      </c>
      <c r="AH170" s="860">
        <v>0</v>
      </c>
      <c r="AI170" s="860">
        <v>0</v>
      </c>
      <c r="AJ170" s="860">
        <v>0</v>
      </c>
      <c r="AK170" s="860">
        <v>0</v>
      </c>
      <c r="AL170" s="860">
        <v>0</v>
      </c>
      <c r="AM170" s="860">
        <v>0</v>
      </c>
      <c r="AN170" s="1003"/>
      <c r="AO170" s="803"/>
    </row>
    <row r="171" spans="1:53" s="809" customFormat="1" ht="13.15" customHeight="1">
      <c r="B171" s="813"/>
      <c r="C171" s="813" t="s">
        <v>1052</v>
      </c>
      <c r="D171" s="986"/>
      <c r="E171" s="817"/>
      <c r="F171" s="817" t="s">
        <v>1051</v>
      </c>
      <c r="G171" s="810"/>
      <c r="H171" s="810"/>
      <c r="I171" s="810"/>
      <c r="J171" s="810"/>
      <c r="K171" s="810"/>
      <c r="L171" s="810"/>
      <c r="M171" s="810"/>
      <c r="N171" s="810"/>
      <c r="O171" s="810"/>
      <c r="P171" s="810"/>
      <c r="Q171" s="810"/>
      <c r="R171" s="810"/>
      <c r="S171" s="810"/>
      <c r="T171" s="810"/>
      <c r="U171" s="810"/>
      <c r="V171" s="810"/>
      <c r="W171" s="810"/>
      <c r="X171" s="810"/>
      <c r="Y171" s="810"/>
      <c r="Z171" s="810"/>
      <c r="AA171" s="810"/>
      <c r="AB171" s="814"/>
      <c r="AC171" s="810"/>
      <c r="AD171" s="810"/>
      <c r="AE171" s="810"/>
      <c r="AF171" s="810"/>
      <c r="AG171" s="810"/>
      <c r="AH171" s="810"/>
      <c r="AI171" s="810"/>
      <c r="AJ171" s="810"/>
      <c r="AK171" s="810"/>
      <c r="AL171" s="810"/>
      <c r="AM171" s="810"/>
      <c r="AN171" s="810"/>
    </row>
    <row r="172" spans="1:53" s="809" customFormat="1" ht="15.6" customHeight="1">
      <c r="B172" s="813"/>
      <c r="C172" s="813"/>
      <c r="D172" s="986"/>
      <c r="E172" s="815"/>
      <c r="F172" s="815"/>
      <c r="G172" s="810"/>
      <c r="H172" s="810"/>
      <c r="I172" s="810"/>
      <c r="J172" s="810"/>
      <c r="K172" s="810"/>
      <c r="L172" s="810"/>
      <c r="M172" s="810"/>
      <c r="N172" s="810"/>
      <c r="O172" s="810"/>
      <c r="P172" s="810"/>
      <c r="Q172" s="810"/>
      <c r="R172" s="810"/>
      <c r="S172" s="810"/>
      <c r="T172" s="810"/>
      <c r="U172" s="810"/>
      <c r="V172" s="810"/>
      <c r="W172" s="810"/>
      <c r="X172" s="810"/>
      <c r="Y172" s="810"/>
      <c r="Z172" s="810"/>
      <c r="AA172" s="810"/>
      <c r="AB172" s="814"/>
      <c r="AC172" s="810"/>
      <c r="AD172" s="810"/>
      <c r="AE172" s="810"/>
      <c r="AF172" s="810"/>
      <c r="AG172" s="810"/>
      <c r="AH172" s="810"/>
      <c r="AI172" s="810"/>
      <c r="AJ172" s="810"/>
      <c r="AK172" s="810"/>
      <c r="AL172" s="810"/>
      <c r="AM172" s="810"/>
      <c r="AN172" s="810"/>
    </row>
    <row r="173" spans="1:53" s="809" customFormat="1" ht="80.25" customHeight="1">
      <c r="B173" s="813"/>
      <c r="C173" s="813"/>
      <c r="D173" s="986"/>
      <c r="E173" s="815"/>
      <c r="F173" s="815"/>
      <c r="G173" s="810"/>
      <c r="H173" s="810"/>
      <c r="I173" s="810"/>
      <c r="J173" s="810"/>
      <c r="K173" s="810"/>
      <c r="L173" s="810"/>
      <c r="M173" s="810"/>
      <c r="N173" s="810"/>
      <c r="O173" s="810"/>
      <c r="P173" s="810"/>
      <c r="Q173" s="810"/>
      <c r="R173" s="810"/>
      <c r="S173" s="810"/>
      <c r="T173" s="810"/>
      <c r="U173" s="810"/>
      <c r="V173" s="810"/>
      <c r="W173" s="810"/>
      <c r="X173" s="810"/>
      <c r="Y173" s="810"/>
      <c r="Z173" s="810"/>
      <c r="AA173" s="810"/>
      <c r="AB173" s="810"/>
      <c r="AC173" s="810"/>
      <c r="AD173" s="810"/>
      <c r="AE173" s="810"/>
      <c r="AF173" s="810"/>
      <c r="AG173" s="810"/>
      <c r="AH173" s="810"/>
      <c r="AI173" s="810"/>
      <c r="AJ173" s="810"/>
      <c r="AK173" s="810"/>
      <c r="AL173" s="810"/>
      <c r="AM173" s="810"/>
      <c r="AN173" s="810"/>
    </row>
    <row r="174" spans="1:53" s="809" customFormat="1" ht="80.25" customHeight="1">
      <c r="B174" s="813"/>
      <c r="C174" s="813"/>
      <c r="D174" s="986"/>
      <c r="E174" s="815"/>
      <c r="F174" s="815"/>
      <c r="G174" s="815"/>
      <c r="H174" s="815"/>
      <c r="I174" s="815"/>
      <c r="J174" s="815"/>
      <c r="K174" s="815"/>
      <c r="L174" s="815"/>
      <c r="M174" s="815"/>
      <c r="N174" s="815"/>
      <c r="O174" s="815"/>
      <c r="P174" s="815"/>
      <c r="Q174" s="815"/>
      <c r="R174" s="815"/>
      <c r="S174" s="815"/>
      <c r="T174" s="815"/>
      <c r="U174" s="815"/>
      <c r="V174" s="815"/>
      <c r="W174" s="815"/>
      <c r="X174" s="815"/>
      <c r="Y174" s="815"/>
      <c r="Z174" s="815"/>
      <c r="AA174" s="815"/>
      <c r="AB174" s="815"/>
      <c r="AC174" s="815"/>
      <c r="AD174" s="815"/>
      <c r="AE174" s="810"/>
      <c r="AF174" s="810"/>
      <c r="AG174" s="810"/>
      <c r="AH174" s="810"/>
      <c r="AI174" s="810"/>
      <c r="AJ174" s="810"/>
      <c r="AK174" s="810"/>
      <c r="AL174" s="810"/>
      <c r="AM174" s="810"/>
      <c r="AN174" s="810"/>
    </row>
    <row r="175" spans="1:53" s="809" customFormat="1" ht="80.25" customHeight="1">
      <c r="B175" s="813"/>
      <c r="C175" s="813"/>
      <c r="D175" s="986"/>
      <c r="E175" s="815"/>
      <c r="F175" s="815"/>
      <c r="G175" s="810"/>
      <c r="H175" s="810"/>
      <c r="I175" s="810"/>
      <c r="J175" s="810"/>
      <c r="K175" s="810"/>
      <c r="L175" s="810"/>
      <c r="M175" s="810"/>
      <c r="N175" s="810"/>
      <c r="O175" s="810"/>
      <c r="P175" s="810"/>
      <c r="Q175" s="810"/>
      <c r="R175" s="810"/>
      <c r="S175" s="810"/>
      <c r="T175" s="810"/>
      <c r="U175" s="810"/>
      <c r="V175" s="810"/>
      <c r="W175" s="810"/>
      <c r="X175" s="810"/>
      <c r="Y175" s="810"/>
      <c r="Z175" s="810"/>
      <c r="AA175" s="810"/>
      <c r="AB175" s="814"/>
      <c r="AC175" s="810"/>
      <c r="AD175" s="810"/>
      <c r="AE175" s="810"/>
      <c r="AF175" s="810"/>
      <c r="AG175" s="810"/>
      <c r="AH175" s="810"/>
      <c r="AI175" s="810"/>
      <c r="AJ175" s="810"/>
      <c r="AK175" s="810"/>
      <c r="AL175" s="810"/>
      <c r="AM175" s="810"/>
      <c r="AN175" s="810"/>
    </row>
    <row r="176" spans="1:53" s="809" customFormat="1" ht="80.25" customHeight="1">
      <c r="B176" s="813"/>
      <c r="C176" s="813"/>
      <c r="D176" s="986"/>
      <c r="E176" s="815"/>
      <c r="G176" s="815"/>
      <c r="H176" s="815"/>
      <c r="I176" s="815"/>
      <c r="J176" s="815"/>
      <c r="K176" s="815"/>
      <c r="L176" s="815"/>
      <c r="M176" s="815"/>
      <c r="N176" s="815"/>
      <c r="O176" s="815"/>
      <c r="P176" s="815"/>
      <c r="Q176" s="815"/>
      <c r="R176" s="815"/>
      <c r="S176" s="815"/>
      <c r="T176" s="815"/>
      <c r="U176" s="815"/>
      <c r="V176" s="815"/>
      <c r="W176" s="815"/>
      <c r="X176" s="815"/>
      <c r="Y176" s="815"/>
      <c r="Z176" s="815"/>
      <c r="AA176" s="815"/>
      <c r="AB176" s="816"/>
      <c r="AC176" s="815"/>
      <c r="AD176" s="815"/>
      <c r="AE176" s="815"/>
      <c r="AF176" s="815"/>
      <c r="AG176" s="815"/>
      <c r="AH176" s="815"/>
      <c r="AI176" s="815"/>
      <c r="AJ176" s="815"/>
      <c r="AK176" s="815"/>
      <c r="AL176" s="815"/>
      <c r="AM176" s="815"/>
      <c r="AN176" s="815"/>
    </row>
    <row r="177" spans="2:42" s="809" customFormat="1" ht="80.25" customHeight="1">
      <c r="B177" s="813"/>
      <c r="C177" s="813"/>
      <c r="D177" s="986"/>
      <c r="E177" s="810"/>
      <c r="F177" s="810"/>
      <c r="G177" s="810"/>
      <c r="H177" s="810"/>
      <c r="I177" s="810"/>
      <c r="J177" s="810"/>
      <c r="K177" s="810"/>
      <c r="L177" s="810"/>
      <c r="M177" s="810"/>
      <c r="N177" s="810"/>
      <c r="O177" s="810"/>
      <c r="P177" s="810"/>
      <c r="Q177" s="810"/>
      <c r="R177" s="810"/>
      <c r="S177" s="810"/>
      <c r="T177" s="810"/>
      <c r="U177" s="810"/>
      <c r="V177" s="810"/>
      <c r="W177" s="810"/>
      <c r="X177" s="810"/>
      <c r="Y177" s="810"/>
      <c r="Z177" s="810"/>
      <c r="AA177" s="810"/>
      <c r="AB177" s="814"/>
      <c r="AC177" s="810"/>
      <c r="AD177" s="810"/>
      <c r="AE177" s="810"/>
      <c r="AF177" s="810"/>
      <c r="AG177" s="810"/>
      <c r="AH177" s="810"/>
      <c r="AI177" s="810"/>
      <c r="AJ177" s="810"/>
      <c r="AK177" s="810"/>
      <c r="AL177" s="810"/>
      <c r="AM177" s="810"/>
      <c r="AN177" s="810"/>
    </row>
    <row r="178" spans="2:42" s="809" customFormat="1" ht="80.25" customHeight="1">
      <c r="B178" s="812"/>
      <c r="C178" s="812"/>
      <c r="D178" s="983"/>
      <c r="AB178" s="811"/>
      <c r="AD178" s="810"/>
    </row>
    <row r="179" spans="2:42" s="809" customFormat="1" ht="80.25" customHeight="1">
      <c r="B179" s="813"/>
      <c r="C179" s="813"/>
      <c r="D179" s="983"/>
      <c r="F179" s="1328"/>
      <c r="G179" s="1328"/>
      <c r="AB179" s="811"/>
      <c r="AD179" s="810"/>
    </row>
    <row r="180" spans="2:42" ht="80.25" customHeight="1">
      <c r="I180" s="808"/>
    </row>
    <row r="181" spans="2:42" ht="80.25" customHeight="1"/>
    <row r="182" spans="2:42" ht="80.25" customHeight="1">
      <c r="F182" s="807"/>
    </row>
    <row r="183" spans="2:42" ht="80.25" customHeight="1"/>
    <row r="184" spans="2:42" ht="80.25" customHeight="1"/>
    <row r="185" spans="2:42" ht="80.25" customHeight="1">
      <c r="AP185" s="806"/>
    </row>
    <row r="186" spans="2:42" ht="80.25" customHeight="1"/>
    <row r="187" spans="2:42" ht="80.25" customHeight="1"/>
    <row r="188" spans="2:42" ht="80.25" customHeight="1">
      <c r="AP188" s="806"/>
    </row>
    <row r="189" spans="2:42" ht="80.25" customHeight="1"/>
  </sheetData>
  <mergeCells count="3">
    <mergeCell ref="F179:G179"/>
    <mergeCell ref="B2:E2"/>
    <mergeCell ref="B97:C97"/>
  </mergeCells>
  <printOptions horizontalCentered="1" verticalCentered="1"/>
  <pageMargins left="0.25" right="0.25" top="0.25" bottom="0.25" header="0.5" footer="0.5"/>
  <pageSetup scale="58" fitToWidth="3" orientation="portrait" horizontalDpi="4294967292" r:id="rId1"/>
  <headerFooter alignWithMargins="0"/>
  <colBreaks count="1" manualBreakCount="1">
    <brk id="6" max="170" man="1"/>
  </colBreaks>
  <legacyDrawing r:id="rId2"/>
</worksheet>
</file>

<file path=xl/worksheets/sheet16.xml><?xml version="1.0" encoding="utf-8"?>
<worksheet xmlns="http://schemas.openxmlformats.org/spreadsheetml/2006/main" xmlns:r="http://schemas.openxmlformats.org/officeDocument/2006/relationships">
  <dimension ref="B1:L16"/>
  <sheetViews>
    <sheetView showGridLines="0" zoomScaleNormal="100" workbookViewId="0">
      <selection activeCell="F15" sqref="F15:K15"/>
    </sheetView>
  </sheetViews>
  <sheetFormatPr defaultRowHeight="12.75"/>
  <cols>
    <col min="1" max="2" width="3" customWidth="1"/>
    <col min="3" max="10" width="6.5703125" customWidth="1"/>
    <col min="11" max="11" width="4.28515625" customWidth="1"/>
    <col min="12" max="12" width="2.85546875" customWidth="1"/>
  </cols>
  <sheetData>
    <row r="1" spans="2:12" ht="13.5" thickBot="1"/>
    <row r="2" spans="2:12" ht="26.45" customHeight="1">
      <c r="B2" s="682"/>
      <c r="C2" s="683"/>
      <c r="D2" s="683"/>
      <c r="E2" s="683"/>
      <c r="F2" s="683"/>
      <c r="G2" s="1060" t="s">
        <v>992</v>
      </c>
      <c r="H2" s="683"/>
      <c r="I2" s="683"/>
      <c r="J2" s="683"/>
      <c r="K2" s="684"/>
    </row>
    <row r="3" spans="2:12">
      <c r="B3" s="496"/>
      <c r="C3" s="29"/>
      <c r="D3" s="29"/>
      <c r="E3" s="29"/>
      <c r="F3" s="29"/>
      <c r="G3" s="29"/>
      <c r="H3" s="29"/>
      <c r="I3" s="29"/>
      <c r="J3" s="29"/>
      <c r="K3" s="457"/>
    </row>
    <row r="4" spans="2:12">
      <c r="B4" s="496"/>
      <c r="C4" s="1335" t="s">
        <v>988</v>
      </c>
      <c r="D4" s="1335"/>
      <c r="E4" s="1335"/>
      <c r="F4" s="1335"/>
      <c r="G4" s="1335"/>
      <c r="H4" s="1335"/>
      <c r="I4" s="1335"/>
      <c r="J4" s="1335"/>
      <c r="K4" s="1336"/>
      <c r="L4" s="675"/>
    </row>
    <row r="5" spans="2:12">
      <c r="B5" s="496"/>
      <c r="C5" s="1335"/>
      <c r="D5" s="1335"/>
      <c r="E5" s="1335"/>
      <c r="F5" s="1335"/>
      <c r="G5" s="1335"/>
      <c r="H5" s="1335"/>
      <c r="I5" s="1335"/>
      <c r="J5" s="1335"/>
      <c r="K5" s="1336"/>
      <c r="L5" s="675"/>
    </row>
    <row r="6" spans="2:12">
      <c r="B6" s="496"/>
      <c r="C6" s="1335" t="s">
        <v>989</v>
      </c>
      <c r="D6" s="1335"/>
      <c r="E6" s="1335"/>
      <c r="F6" s="1335"/>
      <c r="G6" s="1335"/>
      <c r="H6" s="1335"/>
      <c r="I6" s="1335"/>
      <c r="J6" s="1335"/>
      <c r="K6" s="1336"/>
      <c r="L6" s="675"/>
    </row>
    <row r="7" spans="2:12">
      <c r="B7" s="496"/>
      <c r="C7" s="1335"/>
      <c r="D7" s="1335"/>
      <c r="E7" s="1335"/>
      <c r="F7" s="1335"/>
      <c r="G7" s="1335"/>
      <c r="H7" s="1335"/>
      <c r="I7" s="1335"/>
      <c r="J7" s="1335"/>
      <c r="K7" s="1336"/>
      <c r="L7" s="675"/>
    </row>
    <row r="8" spans="2:12">
      <c r="B8" s="496"/>
      <c r="C8" s="1335" t="s">
        <v>990</v>
      </c>
      <c r="D8" s="1335"/>
      <c r="E8" s="1335"/>
      <c r="F8" s="1335"/>
      <c r="G8" s="1335"/>
      <c r="H8" s="1335"/>
      <c r="I8" s="1335"/>
      <c r="J8" s="1335"/>
      <c r="K8" s="1336"/>
      <c r="L8" s="675"/>
    </row>
    <row r="9" spans="2:12">
      <c r="B9" s="496"/>
      <c r="C9" s="1335"/>
      <c r="D9" s="1335"/>
      <c r="E9" s="1335"/>
      <c r="F9" s="1335"/>
      <c r="G9" s="1335"/>
      <c r="H9" s="1335"/>
      <c r="I9" s="1335"/>
      <c r="J9" s="1335"/>
      <c r="K9" s="1336"/>
      <c r="L9" s="675"/>
    </row>
    <row r="10" spans="2:12" ht="25.9" customHeight="1">
      <c r="B10" s="496"/>
      <c r="C10" s="1337" t="s">
        <v>993</v>
      </c>
      <c r="D10" s="1337"/>
      <c r="E10" s="1337"/>
      <c r="F10" s="1337"/>
      <c r="G10" s="1337"/>
      <c r="H10" s="1337"/>
      <c r="I10" s="1337"/>
      <c r="J10" s="1337"/>
      <c r="K10" s="1338"/>
      <c r="L10" s="681"/>
    </row>
    <row r="11" spans="2:12">
      <c r="B11" s="496"/>
      <c r="C11" s="1339"/>
      <c r="D11" s="1339"/>
      <c r="E11" s="1339"/>
      <c r="F11" s="1339"/>
      <c r="G11" s="1339"/>
      <c r="H11" s="1339"/>
      <c r="I11" s="1339"/>
      <c r="J11" s="1339"/>
      <c r="K11" s="1340"/>
      <c r="L11" s="677"/>
    </row>
    <row r="12" spans="2:12" ht="26.45" customHeight="1">
      <c r="B12" s="496"/>
      <c r="C12" s="1337" t="s">
        <v>994</v>
      </c>
      <c r="D12" s="1337"/>
      <c r="E12" s="1337"/>
      <c r="F12" s="1337"/>
      <c r="G12" s="1337"/>
      <c r="H12" s="1337"/>
      <c r="I12" s="1337"/>
      <c r="J12" s="1337"/>
      <c r="K12" s="1338"/>
      <c r="L12" s="677"/>
    </row>
    <row r="13" spans="2:12">
      <c r="B13" s="496"/>
      <c r="C13" s="1335"/>
      <c r="D13" s="1335"/>
      <c r="E13" s="1335"/>
      <c r="F13" s="1335"/>
      <c r="G13" s="1335"/>
      <c r="H13" s="1335"/>
      <c r="I13" s="1335"/>
      <c r="J13" s="1335"/>
      <c r="K13" s="1336"/>
      <c r="L13" s="675"/>
    </row>
    <row r="14" spans="2:12" ht="22.15" customHeight="1" thickBot="1">
      <c r="B14" s="1059"/>
      <c r="C14" s="1333" t="s">
        <v>991</v>
      </c>
      <c r="D14" s="1333"/>
      <c r="E14" s="1333"/>
      <c r="F14" s="1333"/>
      <c r="G14" s="1333"/>
      <c r="H14" s="1333"/>
      <c r="I14" s="1333"/>
      <c r="J14" s="1333"/>
      <c r="K14" s="1334"/>
      <c r="L14" s="677"/>
    </row>
    <row r="15" spans="2:12">
      <c r="C15" s="29"/>
      <c r="D15" s="29"/>
      <c r="E15" s="29"/>
      <c r="F15" s="1061" t="s">
        <v>1218</v>
      </c>
      <c r="G15" s="1061"/>
      <c r="H15" s="1061"/>
      <c r="I15" s="1061"/>
      <c r="J15" s="1061"/>
      <c r="K15" s="1062" t="s">
        <v>1051</v>
      </c>
    </row>
    <row r="16" spans="2:12">
      <c r="L16" s="561"/>
    </row>
  </sheetData>
  <sheetProtection password="CE28" sheet="1" objects="1" scenarios="1"/>
  <mergeCells count="11">
    <mergeCell ref="C14:K14"/>
    <mergeCell ref="C4:K4"/>
    <mergeCell ref="C5:K5"/>
    <mergeCell ref="C6:K6"/>
    <mergeCell ref="C7:K7"/>
    <mergeCell ref="C8:K8"/>
    <mergeCell ref="C9:K9"/>
    <mergeCell ref="C10:K10"/>
    <mergeCell ref="C11:K11"/>
    <mergeCell ref="C12:K12"/>
    <mergeCell ref="C13:K13"/>
  </mergeCells>
  <pageMargins left="1" right="1" top="1" bottom="1" header="0.5" footer="0.5"/>
  <pageSetup paperSize="9" scale="120" orientation="portrait" r:id="rId1"/>
  <headerFooter>
    <oddHeader xml:space="preserve">&amp;C
</oddHeader>
  </headerFooter>
</worksheet>
</file>

<file path=xl/worksheets/sheet2.xml><?xml version="1.0" encoding="utf-8"?>
<worksheet xmlns="http://schemas.openxmlformats.org/spreadsheetml/2006/main" xmlns:r="http://schemas.openxmlformats.org/officeDocument/2006/relationships">
  <sheetPr>
    <pageSetUpPr fitToPage="1"/>
  </sheetPr>
  <dimension ref="B1:N86"/>
  <sheetViews>
    <sheetView showGridLines="0" topLeftCell="B1" zoomScale="90" zoomScaleNormal="90" workbookViewId="0">
      <selection activeCell="E8" sqref="E8"/>
    </sheetView>
  </sheetViews>
  <sheetFormatPr defaultColWidth="9.140625" defaultRowHeight="12.75"/>
  <cols>
    <col min="1" max="2" width="2.5703125" customWidth="1"/>
    <col min="3" max="3" width="22.85546875" bestFit="1" customWidth="1"/>
    <col min="4" max="4" width="22.42578125" customWidth="1"/>
    <col min="5" max="5" width="31.7109375" style="360" customWidth="1"/>
    <col min="6" max="6" width="2.5703125" customWidth="1"/>
    <col min="7" max="7" width="10.7109375" customWidth="1"/>
    <col min="8" max="8" width="8.42578125" customWidth="1"/>
    <col min="9" max="9" width="7.7109375" customWidth="1"/>
    <col min="10" max="11" width="6.7109375" customWidth="1"/>
    <col min="12" max="12" width="8.28515625" customWidth="1"/>
    <col min="13" max="14" width="2.5703125" customWidth="1"/>
  </cols>
  <sheetData>
    <row r="1" spans="2:14" ht="13.5" thickBot="1"/>
    <row r="2" spans="2:14">
      <c r="B2" s="188"/>
      <c r="C2" s="71"/>
      <c r="D2" s="71"/>
      <c r="E2" s="361"/>
      <c r="F2" s="71"/>
      <c r="G2" s="71"/>
      <c r="H2" s="71"/>
      <c r="I2" s="71"/>
      <c r="J2" s="71"/>
      <c r="K2" s="71"/>
      <c r="L2" s="71"/>
      <c r="M2" s="72"/>
    </row>
    <row r="3" spans="2:14">
      <c r="B3" s="110"/>
      <c r="C3" s="315" t="s">
        <v>234</v>
      </c>
      <c r="D3" s="315"/>
      <c r="E3" s="362"/>
      <c r="F3" s="315"/>
      <c r="G3" s="315"/>
      <c r="H3" s="315"/>
      <c r="I3" s="315"/>
      <c r="J3" s="315"/>
      <c r="K3" s="315"/>
      <c r="L3" s="315"/>
      <c r="M3" s="20"/>
    </row>
    <row r="4" spans="2:14">
      <c r="B4" s="110"/>
      <c r="C4" s="314" t="s">
        <v>235</v>
      </c>
      <c r="D4" s="314"/>
      <c r="E4" s="363"/>
      <c r="F4" s="314"/>
      <c r="G4" s="314"/>
      <c r="H4" s="314"/>
      <c r="I4" s="314"/>
      <c r="J4" s="314"/>
      <c r="K4" s="314"/>
      <c r="L4" s="314"/>
      <c r="M4" s="78"/>
      <c r="N4" s="79"/>
    </row>
    <row r="5" spans="2:14" ht="12.75" customHeight="1">
      <c r="B5" s="110"/>
      <c r="C5" s="1123" t="s">
        <v>249</v>
      </c>
      <c r="D5" s="1123"/>
      <c r="E5" s="1123"/>
      <c r="F5" s="317"/>
      <c r="H5" s="174"/>
      <c r="I5" s="174"/>
      <c r="J5" s="336" t="s">
        <v>774</v>
      </c>
      <c r="K5" s="30"/>
      <c r="L5" s="30"/>
      <c r="M5" s="78"/>
      <c r="N5" s="79"/>
    </row>
    <row r="6" spans="2:14">
      <c r="B6" s="110"/>
      <c r="C6" s="1123"/>
      <c r="D6" s="1123"/>
      <c r="E6" s="1123"/>
      <c r="F6" s="317"/>
      <c r="G6" s="317"/>
      <c r="H6" s="174"/>
      <c r="I6" s="174"/>
      <c r="J6" s="319" t="s">
        <v>251</v>
      </c>
      <c r="K6" s="1126" t="s">
        <v>799</v>
      </c>
      <c r="L6" s="1127"/>
      <c r="M6" s="20"/>
    </row>
    <row r="7" spans="2:14" ht="13.5" thickBot="1">
      <c r="B7" s="320"/>
      <c r="C7" s="321"/>
      <c r="D7" s="321"/>
      <c r="E7" s="364"/>
      <c r="F7" s="174"/>
      <c r="G7" s="30"/>
      <c r="H7" s="174"/>
      <c r="I7" s="174"/>
      <c r="J7" s="174"/>
      <c r="K7" s="1058"/>
      <c r="L7" s="1058"/>
      <c r="M7" s="20"/>
    </row>
    <row r="8" spans="2:14" ht="13.5" thickBot="1">
      <c r="B8" s="320"/>
      <c r="C8" s="370" t="s">
        <v>52</v>
      </c>
      <c r="D8" s="369" t="s">
        <v>816</v>
      </c>
      <c r="E8" s="372" t="s">
        <v>243</v>
      </c>
      <c r="F8" s="323"/>
      <c r="G8" s="29"/>
      <c r="H8" s="174"/>
      <c r="I8" s="174"/>
      <c r="J8" s="322" t="s">
        <v>775</v>
      </c>
      <c r="K8" s="1128">
        <v>40322</v>
      </c>
      <c r="L8" s="1127"/>
      <c r="M8" s="20"/>
    </row>
    <row r="9" spans="2:14" ht="13.5" thickBot="1">
      <c r="B9" s="320"/>
      <c r="C9" s="370" t="s">
        <v>53</v>
      </c>
      <c r="D9" s="369" t="s">
        <v>816</v>
      </c>
      <c r="E9" s="372" t="s">
        <v>244</v>
      </c>
      <c r="F9" s="323"/>
      <c r="G9" s="29"/>
      <c r="H9" s="174"/>
      <c r="I9" s="313"/>
      <c r="J9" s="322" t="s">
        <v>776</v>
      </c>
      <c r="K9" s="1128">
        <v>40694</v>
      </c>
      <c r="L9" s="1127"/>
      <c r="M9" s="20"/>
    </row>
    <row r="10" spans="2:14" ht="13.5" thickBot="1">
      <c r="B10" s="320"/>
      <c r="C10" s="174"/>
      <c r="D10" s="174"/>
      <c r="E10" s="365"/>
      <c r="F10" s="174"/>
      <c r="G10" s="174"/>
      <c r="H10" s="174"/>
      <c r="I10" s="174"/>
      <c r="J10" s="174"/>
      <c r="K10" s="174"/>
      <c r="L10" s="174"/>
      <c r="M10" s="20"/>
    </row>
    <row r="11" spans="2:14" ht="12.75" customHeight="1">
      <c r="B11" s="320"/>
      <c r="C11" s="371" t="s">
        <v>54</v>
      </c>
      <c r="D11" s="367" t="s">
        <v>55</v>
      </c>
      <c r="E11" s="368" t="s">
        <v>56</v>
      </c>
      <c r="F11" s="174"/>
      <c r="G11" s="1124" t="s">
        <v>250</v>
      </c>
      <c r="H11" s="1106"/>
      <c r="I11" s="1106"/>
      <c r="J11" s="1106"/>
      <c r="K11" s="1106"/>
      <c r="L11" s="1107"/>
      <c r="M11" s="20"/>
    </row>
    <row r="12" spans="2:14">
      <c r="B12" s="320"/>
      <c r="C12" s="389" t="s">
        <v>242</v>
      </c>
      <c r="D12" s="386" t="s">
        <v>802</v>
      </c>
      <c r="E12" s="392">
        <v>56551989.155199967</v>
      </c>
      <c r="F12" s="174"/>
      <c r="G12" s="1108"/>
      <c r="H12" s="1109"/>
      <c r="I12" s="1109"/>
      <c r="J12" s="1109"/>
      <c r="K12" s="1109"/>
      <c r="L12" s="1110"/>
      <c r="M12" s="20"/>
    </row>
    <row r="13" spans="2:14" ht="12.75" customHeight="1">
      <c r="B13" s="320"/>
      <c r="C13" s="390"/>
      <c r="D13" s="387" t="s">
        <v>803</v>
      </c>
      <c r="E13" s="393">
        <v>73296914.335999951</v>
      </c>
      <c r="F13" s="174"/>
      <c r="G13" s="1108"/>
      <c r="H13" s="1109"/>
      <c r="I13" s="1109"/>
      <c r="J13" s="1109"/>
      <c r="K13" s="1109"/>
      <c r="L13" s="1110"/>
      <c r="M13" s="20"/>
    </row>
    <row r="14" spans="2:14">
      <c r="B14" s="320"/>
      <c r="C14" s="390"/>
      <c r="D14" s="387" t="s">
        <v>804</v>
      </c>
      <c r="E14" s="393">
        <v>83300710.934200078</v>
      </c>
      <c r="F14" s="174"/>
      <c r="G14" s="1108"/>
      <c r="H14" s="1109"/>
      <c r="I14" s="1109"/>
      <c r="J14" s="1109"/>
      <c r="K14" s="1109"/>
      <c r="L14" s="1110"/>
      <c r="M14" s="20"/>
    </row>
    <row r="15" spans="2:14" ht="13.5" thickBot="1">
      <c r="B15" s="320"/>
      <c r="C15" s="390"/>
      <c r="D15" s="387" t="s">
        <v>805</v>
      </c>
      <c r="E15" s="393">
        <v>98699362.028400019</v>
      </c>
      <c r="F15" s="174"/>
      <c r="G15" s="1111"/>
      <c r="H15" s="1112"/>
      <c r="I15" s="1112"/>
      <c r="J15" s="1112"/>
      <c r="K15" s="1112"/>
      <c r="L15" s="1113"/>
      <c r="M15" s="20"/>
    </row>
    <row r="16" spans="2:14" ht="13.5" thickBot="1">
      <c r="B16" s="320"/>
      <c r="C16" s="390"/>
      <c r="D16" s="387" t="s">
        <v>806</v>
      </c>
      <c r="E16" s="393">
        <v>116032805.55299996</v>
      </c>
      <c r="F16" s="174"/>
      <c r="G16" s="318"/>
      <c r="H16" s="318"/>
      <c r="I16" s="318"/>
      <c r="J16" s="318"/>
      <c r="K16" s="318"/>
      <c r="L16" s="318"/>
      <c r="M16" s="20"/>
    </row>
    <row r="17" spans="2:13" ht="12.75" customHeight="1">
      <c r="B17" s="320"/>
      <c r="C17" s="390"/>
      <c r="D17" s="387" t="s">
        <v>807</v>
      </c>
      <c r="E17" s="393">
        <v>127114735.25300013</v>
      </c>
      <c r="F17" s="174"/>
      <c r="G17" s="1124" t="s">
        <v>247</v>
      </c>
      <c r="H17" s="1106"/>
      <c r="I17" s="1106"/>
      <c r="J17" s="1106"/>
      <c r="K17" s="1106"/>
      <c r="L17" s="1107"/>
      <c r="M17" s="20"/>
    </row>
    <row r="18" spans="2:13">
      <c r="B18" s="320"/>
      <c r="C18" s="390"/>
      <c r="D18" s="387" t="s">
        <v>808</v>
      </c>
      <c r="E18" s="393">
        <v>137447558.44310001</v>
      </c>
      <c r="F18" s="174"/>
      <c r="G18" s="1108"/>
      <c r="H18" s="1109"/>
      <c r="I18" s="1109"/>
      <c r="J18" s="1109"/>
      <c r="K18" s="1109"/>
      <c r="L18" s="1110"/>
      <c r="M18" s="20"/>
    </row>
    <row r="19" spans="2:13">
      <c r="B19" s="320"/>
      <c r="C19" s="390"/>
      <c r="D19" s="387" t="s">
        <v>809</v>
      </c>
      <c r="E19" s="393">
        <v>32315422.372000005</v>
      </c>
      <c r="F19" s="174"/>
      <c r="G19" s="1108"/>
      <c r="H19" s="1109"/>
      <c r="I19" s="1109"/>
      <c r="J19" s="1109"/>
      <c r="K19" s="1109"/>
      <c r="L19" s="1110"/>
      <c r="M19" s="20"/>
    </row>
    <row r="20" spans="2:13">
      <c r="B20" s="320"/>
      <c r="C20" s="390"/>
      <c r="D20" s="387" t="s">
        <v>810</v>
      </c>
      <c r="E20" s="393">
        <v>41883951.047850013</v>
      </c>
      <c r="F20" s="174"/>
      <c r="G20" s="1108"/>
      <c r="H20" s="1109"/>
      <c r="I20" s="1109"/>
      <c r="J20" s="1109"/>
      <c r="K20" s="1109"/>
      <c r="L20" s="1110"/>
      <c r="M20" s="20"/>
    </row>
    <row r="21" spans="2:13" ht="13.5" thickBot="1">
      <c r="B21" s="320"/>
      <c r="C21" s="390"/>
      <c r="D21" s="387" t="s">
        <v>811</v>
      </c>
      <c r="E21" s="393">
        <v>47600406.247899987</v>
      </c>
      <c r="F21" s="174"/>
      <c r="G21" s="1111"/>
      <c r="H21" s="1112"/>
      <c r="I21" s="1112"/>
      <c r="J21" s="1112"/>
      <c r="K21" s="1112"/>
      <c r="L21" s="1113"/>
      <c r="M21" s="20"/>
    </row>
    <row r="22" spans="2:13" ht="13.5" thickBot="1">
      <c r="B22" s="320"/>
      <c r="C22" s="390"/>
      <c r="D22" s="387" t="s">
        <v>812</v>
      </c>
      <c r="E22" s="393">
        <v>56399635.444799952</v>
      </c>
      <c r="F22" s="174"/>
      <c r="G22" s="318"/>
      <c r="H22" s="318"/>
      <c r="I22" s="318"/>
      <c r="J22" s="318"/>
      <c r="K22" s="318"/>
      <c r="L22" s="318"/>
      <c r="M22" s="20"/>
    </row>
    <row r="23" spans="2:13" ht="12.75" customHeight="1">
      <c r="B23" s="320"/>
      <c r="C23" s="390"/>
      <c r="D23" s="387" t="s">
        <v>813</v>
      </c>
      <c r="E23" s="393">
        <v>66304460.315999992</v>
      </c>
      <c r="F23" s="174"/>
      <c r="G23" s="1125" t="s">
        <v>248</v>
      </c>
      <c r="H23" s="1106"/>
      <c r="I23" s="1106"/>
      <c r="J23" s="1106"/>
      <c r="K23" s="1106"/>
      <c r="L23" s="1107"/>
      <c r="M23" s="20"/>
    </row>
    <row r="24" spans="2:13">
      <c r="B24" s="320"/>
      <c r="C24" s="390"/>
      <c r="D24" s="387" t="s">
        <v>814</v>
      </c>
      <c r="E24" s="393">
        <v>72636991.574699968</v>
      </c>
      <c r="F24" s="174"/>
      <c r="G24" s="1108"/>
      <c r="H24" s="1109"/>
      <c r="I24" s="1109"/>
      <c r="J24" s="1109"/>
      <c r="K24" s="1109"/>
      <c r="L24" s="1110"/>
      <c r="M24" s="20"/>
    </row>
    <row r="25" spans="2:13">
      <c r="B25" s="320"/>
      <c r="C25" s="390"/>
      <c r="D25" s="387" t="s">
        <v>815</v>
      </c>
      <c r="E25" s="393">
        <v>78541461.968700007</v>
      </c>
      <c r="F25" s="174"/>
      <c r="G25" s="1108"/>
      <c r="H25" s="1109"/>
      <c r="I25" s="1109"/>
      <c r="J25" s="1109"/>
      <c r="K25" s="1109"/>
      <c r="L25" s="1110"/>
      <c r="M25" s="20"/>
    </row>
    <row r="26" spans="2:13">
      <c r="B26" s="320"/>
      <c r="C26" s="389" t="s">
        <v>33</v>
      </c>
      <c r="D26" s="386" t="s">
        <v>802</v>
      </c>
      <c r="E26" s="392">
        <v>41239479.095200002</v>
      </c>
      <c r="F26" s="174"/>
      <c r="G26" s="1108"/>
      <c r="H26" s="1109"/>
      <c r="I26" s="1109"/>
      <c r="J26" s="1109"/>
      <c r="K26" s="1109"/>
      <c r="L26" s="1110"/>
      <c r="M26" s="20"/>
    </row>
    <row r="27" spans="2:13" ht="13.5" thickBot="1">
      <c r="B27" s="320"/>
      <c r="C27" s="390"/>
      <c r="D27" s="387" t="s">
        <v>803</v>
      </c>
      <c r="E27" s="393">
        <v>57735270.733099952</v>
      </c>
      <c r="F27" s="174"/>
      <c r="G27" s="1111"/>
      <c r="H27" s="1112"/>
      <c r="I27" s="1112"/>
      <c r="J27" s="1112"/>
      <c r="K27" s="1112"/>
      <c r="L27" s="1113"/>
      <c r="M27" s="20"/>
    </row>
    <row r="28" spans="2:13">
      <c r="B28" s="320"/>
      <c r="C28" s="390"/>
      <c r="D28" s="387" t="s">
        <v>804</v>
      </c>
      <c r="E28" s="393">
        <v>74231062.373200029</v>
      </c>
      <c r="F28" s="174"/>
      <c r="G28" s="174"/>
      <c r="H28" s="174"/>
      <c r="I28" s="174"/>
      <c r="J28" s="174"/>
      <c r="K28" s="174"/>
      <c r="L28" s="174"/>
      <c r="M28" s="20"/>
    </row>
    <row r="29" spans="2:13">
      <c r="B29" s="320"/>
      <c r="C29" s="390"/>
      <c r="D29" s="387" t="s">
        <v>805</v>
      </c>
      <c r="E29" s="393">
        <v>98974749.828300014</v>
      </c>
      <c r="F29" s="174"/>
      <c r="G29" s="316" t="s">
        <v>57</v>
      </c>
      <c r="H29" s="316"/>
      <c r="I29" s="316"/>
      <c r="J29" s="316"/>
      <c r="K29" s="316"/>
      <c r="L29" s="316"/>
      <c r="M29" s="20"/>
    </row>
    <row r="30" spans="2:13">
      <c r="B30" s="320"/>
      <c r="C30" s="390"/>
      <c r="D30" s="387" t="s">
        <v>806</v>
      </c>
      <c r="E30" s="393">
        <v>123718437.28559996</v>
      </c>
      <c r="F30" s="174"/>
      <c r="G30" s="174"/>
      <c r="H30" s="174"/>
      <c r="I30" s="174"/>
      <c r="J30" s="174"/>
      <c r="K30" s="174"/>
      <c r="L30" s="174"/>
      <c r="M30" s="20"/>
    </row>
    <row r="31" spans="2:13">
      <c r="B31" s="320"/>
      <c r="C31" s="390"/>
      <c r="D31" s="387" t="s">
        <v>807</v>
      </c>
      <c r="E31" s="393">
        <v>140214228.92350015</v>
      </c>
      <c r="F31" s="174"/>
      <c r="G31" s="174"/>
      <c r="H31" s="174"/>
      <c r="I31" s="174"/>
      <c r="J31" s="174"/>
      <c r="K31" s="174"/>
      <c r="L31" s="174"/>
      <c r="M31" s="20"/>
    </row>
    <row r="32" spans="2:13">
      <c r="B32" s="320"/>
      <c r="C32" s="390"/>
      <c r="D32" s="387" t="s">
        <v>808</v>
      </c>
      <c r="E32" s="393">
        <v>156710020.56360006</v>
      </c>
      <c r="F32" s="174"/>
      <c r="G32" s="30"/>
      <c r="H32" s="30"/>
      <c r="I32" s="30"/>
      <c r="J32" s="30"/>
      <c r="K32" s="30"/>
      <c r="L32" s="30"/>
      <c r="M32" s="20"/>
    </row>
    <row r="33" spans="2:13">
      <c r="B33" s="320"/>
      <c r="C33" s="390"/>
      <c r="D33" s="387" t="s">
        <v>809</v>
      </c>
      <c r="E33" s="393">
        <v>25774674.43450002</v>
      </c>
      <c r="F33" s="174"/>
      <c r="G33" s="30"/>
      <c r="H33" s="30"/>
      <c r="I33" s="30"/>
      <c r="J33" s="30"/>
      <c r="K33" s="30"/>
      <c r="L33" s="30"/>
      <c r="M33" s="20"/>
    </row>
    <row r="34" spans="2:13">
      <c r="B34" s="320"/>
      <c r="C34" s="390"/>
      <c r="D34" s="387" t="s">
        <v>810</v>
      </c>
      <c r="E34" s="393">
        <v>36084544.210699938</v>
      </c>
      <c r="F34" s="174"/>
      <c r="G34" s="30"/>
      <c r="H34" s="30"/>
      <c r="I34" s="30"/>
      <c r="J34" s="30"/>
      <c r="K34" s="30"/>
      <c r="L34" s="30"/>
      <c r="M34" s="20"/>
    </row>
    <row r="35" spans="2:13">
      <c r="B35" s="320"/>
      <c r="C35" s="390"/>
      <c r="D35" s="387" t="s">
        <v>811</v>
      </c>
      <c r="E35" s="393">
        <v>46394413.990949988</v>
      </c>
      <c r="F35" s="174"/>
      <c r="G35" s="30"/>
      <c r="H35" s="30"/>
      <c r="I35" s="30"/>
      <c r="J35" s="30"/>
      <c r="K35" s="30"/>
      <c r="L35" s="30"/>
      <c r="M35" s="20"/>
    </row>
    <row r="36" spans="2:13">
      <c r="B36" s="320"/>
      <c r="C36" s="390"/>
      <c r="D36" s="387" t="s">
        <v>812</v>
      </c>
      <c r="E36" s="393">
        <v>61859218.642799981</v>
      </c>
      <c r="F36" s="174"/>
      <c r="G36" s="30"/>
      <c r="H36" s="30"/>
      <c r="I36" s="30"/>
      <c r="J36" s="30"/>
      <c r="K36" s="30"/>
      <c r="L36" s="30"/>
      <c r="M36" s="20"/>
    </row>
    <row r="37" spans="2:13">
      <c r="B37" s="320"/>
      <c r="C37" s="390"/>
      <c r="D37" s="387" t="s">
        <v>813</v>
      </c>
      <c r="E37" s="393">
        <v>77324023.314399987</v>
      </c>
      <c r="F37" s="174"/>
      <c r="G37" s="30"/>
      <c r="H37" s="30"/>
      <c r="I37" s="30"/>
      <c r="J37" s="30"/>
      <c r="K37" s="30"/>
      <c r="L37" s="30"/>
      <c r="M37" s="20"/>
    </row>
    <row r="38" spans="2:13">
      <c r="B38" s="320"/>
      <c r="C38" s="390"/>
      <c r="D38" s="387" t="s">
        <v>814</v>
      </c>
      <c r="E38" s="393">
        <v>87633893.088199973</v>
      </c>
      <c r="F38" s="174"/>
      <c r="G38" s="30"/>
      <c r="H38" s="30"/>
      <c r="I38" s="30"/>
      <c r="J38" s="30"/>
      <c r="K38" s="30"/>
      <c r="L38" s="30"/>
      <c r="M38" s="20"/>
    </row>
    <row r="39" spans="2:13">
      <c r="B39" s="320"/>
      <c r="C39" s="390"/>
      <c r="D39" s="387" t="s">
        <v>815</v>
      </c>
      <c r="E39" s="393">
        <v>97943762.862000018</v>
      </c>
      <c r="F39" s="174"/>
      <c r="G39" s="30"/>
      <c r="H39" s="30"/>
      <c r="I39" s="30"/>
      <c r="J39" s="30"/>
      <c r="K39" s="30"/>
      <c r="L39" s="30"/>
      <c r="M39" s="20"/>
    </row>
    <row r="40" spans="2:13">
      <c r="B40" s="320"/>
      <c r="C40" s="389" t="s">
        <v>31</v>
      </c>
      <c r="D40" s="386" t="s">
        <v>802</v>
      </c>
      <c r="E40" s="392">
        <v>46076937.950800017</v>
      </c>
      <c r="F40" s="174"/>
      <c r="G40" s="30"/>
      <c r="H40" s="30"/>
      <c r="I40" s="30"/>
      <c r="J40" s="30"/>
      <c r="K40" s="30"/>
      <c r="L40" s="30"/>
      <c r="M40" s="20"/>
    </row>
    <row r="41" spans="2:13">
      <c r="B41" s="320"/>
      <c r="C41" s="390"/>
      <c r="D41" s="387" t="s">
        <v>803</v>
      </c>
      <c r="E41" s="393">
        <v>60684406.408399992</v>
      </c>
      <c r="F41" s="174"/>
      <c r="G41" s="30"/>
      <c r="H41" s="30"/>
      <c r="I41" s="30"/>
      <c r="J41" s="30"/>
      <c r="K41" s="30"/>
      <c r="L41" s="30"/>
      <c r="M41" s="20"/>
    </row>
    <row r="42" spans="2:13">
      <c r="B42" s="320"/>
      <c r="C42" s="390"/>
      <c r="D42" s="387" t="s">
        <v>804</v>
      </c>
      <c r="E42" s="393">
        <v>72995572.680099979</v>
      </c>
      <c r="F42" s="174"/>
      <c r="G42" s="30"/>
      <c r="H42" s="30"/>
      <c r="I42" s="30"/>
      <c r="J42" s="30"/>
      <c r="K42" s="30"/>
      <c r="L42" s="30"/>
      <c r="M42" s="20"/>
    </row>
    <row r="43" spans="2:13">
      <c r="B43" s="320"/>
      <c r="C43" s="390"/>
      <c r="D43" s="387" t="s">
        <v>805</v>
      </c>
      <c r="E43" s="393">
        <v>88406691.342499956</v>
      </c>
      <c r="F43" s="174"/>
      <c r="G43" s="30"/>
      <c r="H43" s="30"/>
      <c r="I43" s="30"/>
      <c r="J43" s="30"/>
      <c r="K43" s="30"/>
      <c r="L43" s="30"/>
      <c r="M43" s="20"/>
    </row>
    <row r="44" spans="2:13">
      <c r="B44" s="320"/>
      <c r="C44" s="390"/>
      <c r="D44" s="387" t="s">
        <v>806</v>
      </c>
      <c r="E44" s="393">
        <v>105336580.56619996</v>
      </c>
      <c r="F44" s="174"/>
      <c r="G44" s="30"/>
      <c r="H44" s="30"/>
      <c r="I44" s="30"/>
      <c r="J44" s="30"/>
      <c r="K44" s="30"/>
      <c r="L44" s="30"/>
      <c r="M44" s="20"/>
    </row>
    <row r="45" spans="2:13">
      <c r="B45" s="320"/>
      <c r="C45" s="390"/>
      <c r="D45" s="387" t="s">
        <v>807</v>
      </c>
      <c r="E45" s="393">
        <v>116120079.85849991</v>
      </c>
      <c r="F45" s="174"/>
      <c r="G45" s="30"/>
      <c r="H45" s="30"/>
      <c r="I45" s="30"/>
      <c r="J45" s="30"/>
      <c r="K45" s="30"/>
      <c r="L45" s="30"/>
      <c r="M45" s="20"/>
    </row>
    <row r="46" spans="2:13">
      <c r="B46" s="320"/>
      <c r="C46" s="390"/>
      <c r="D46" s="387" t="s">
        <v>808</v>
      </c>
      <c r="E46" s="393">
        <v>126318016.1323</v>
      </c>
      <c r="F46" s="174"/>
      <c r="G46" s="30"/>
      <c r="H46" s="30"/>
      <c r="I46" s="30"/>
      <c r="J46" s="30"/>
      <c r="K46" s="30"/>
      <c r="L46" s="30"/>
      <c r="M46" s="20"/>
    </row>
    <row r="47" spans="2:13">
      <c r="B47" s="320"/>
      <c r="C47" s="390"/>
      <c r="D47" s="387" t="s">
        <v>809</v>
      </c>
      <c r="E47" s="393">
        <v>26329678.827749971</v>
      </c>
      <c r="F47" s="174"/>
      <c r="G47" s="30"/>
      <c r="H47" s="30"/>
      <c r="I47" s="30"/>
      <c r="J47" s="30"/>
      <c r="K47" s="30"/>
      <c r="L47" s="30"/>
      <c r="M47" s="20"/>
    </row>
    <row r="48" spans="2:13">
      <c r="B48" s="320"/>
      <c r="C48" s="390"/>
      <c r="D48" s="387" t="s">
        <v>810</v>
      </c>
      <c r="E48" s="393">
        <v>34676803.663140006</v>
      </c>
      <c r="F48" s="174"/>
      <c r="G48" s="30"/>
      <c r="H48" s="30"/>
      <c r="I48" s="30"/>
      <c r="J48" s="30"/>
      <c r="K48" s="30"/>
      <c r="L48" s="30"/>
      <c r="M48" s="20"/>
    </row>
    <row r="49" spans="2:13">
      <c r="B49" s="320"/>
      <c r="C49" s="390"/>
      <c r="D49" s="387" t="s">
        <v>811</v>
      </c>
      <c r="E49" s="393">
        <v>41711755.822049983</v>
      </c>
      <c r="F49" s="174"/>
      <c r="G49" s="30"/>
      <c r="H49" s="30"/>
      <c r="I49" s="30"/>
      <c r="J49" s="30"/>
      <c r="K49" s="30"/>
      <c r="L49" s="30"/>
      <c r="M49" s="20"/>
    </row>
    <row r="50" spans="2:13">
      <c r="B50" s="320"/>
      <c r="C50" s="390"/>
      <c r="D50" s="387" t="s">
        <v>812</v>
      </c>
      <c r="E50" s="393">
        <v>50518109.335500024</v>
      </c>
      <c r="F50" s="174"/>
      <c r="G50" s="30"/>
      <c r="H50" s="30"/>
      <c r="I50" s="30"/>
      <c r="J50" s="30"/>
      <c r="K50" s="30"/>
      <c r="L50" s="30"/>
      <c r="M50" s="20"/>
    </row>
    <row r="51" spans="2:13">
      <c r="B51" s="320"/>
      <c r="C51" s="390"/>
      <c r="D51" s="387" t="s">
        <v>813</v>
      </c>
      <c r="E51" s="393">
        <v>60192331.754499979</v>
      </c>
      <c r="F51" s="174"/>
      <c r="G51" s="30"/>
      <c r="H51" s="30"/>
      <c r="I51" s="30"/>
      <c r="J51" s="30"/>
      <c r="K51" s="30"/>
      <c r="L51" s="30"/>
      <c r="M51" s="20"/>
    </row>
    <row r="52" spans="2:13">
      <c r="B52" s="320"/>
      <c r="C52" s="390"/>
      <c r="D52" s="387" t="s">
        <v>814</v>
      </c>
      <c r="E52" s="393">
        <v>66354331.352400042</v>
      </c>
      <c r="F52" s="174"/>
      <c r="G52" s="30"/>
      <c r="H52" s="30"/>
      <c r="I52" s="30"/>
      <c r="J52" s="30"/>
      <c r="K52" s="30"/>
      <c r="L52" s="30"/>
      <c r="M52" s="20"/>
    </row>
    <row r="53" spans="2:13">
      <c r="B53" s="320"/>
      <c r="C53" s="390"/>
      <c r="D53" s="387" t="s">
        <v>815</v>
      </c>
      <c r="E53" s="393">
        <v>72181723.509600043</v>
      </c>
      <c r="F53" s="174"/>
      <c r="G53" s="30"/>
      <c r="H53" s="30"/>
      <c r="I53" s="30"/>
      <c r="J53" s="30"/>
      <c r="K53" s="30"/>
      <c r="L53" s="30"/>
      <c r="M53" s="20"/>
    </row>
    <row r="54" spans="2:13">
      <c r="B54" s="320"/>
      <c r="C54" s="389" t="s">
        <v>58</v>
      </c>
      <c r="D54" s="386" t="s">
        <v>802</v>
      </c>
      <c r="E54" s="392">
        <v>40360937.413189985</v>
      </c>
      <c r="F54" s="174"/>
      <c r="G54" s="30"/>
      <c r="H54" s="30"/>
      <c r="I54" s="30"/>
      <c r="J54" s="30"/>
      <c r="K54" s="30"/>
      <c r="L54" s="30"/>
      <c r="M54" s="20"/>
    </row>
    <row r="55" spans="2:13">
      <c r="B55" s="320"/>
      <c r="C55" s="390"/>
      <c r="D55" s="387" t="s">
        <v>803</v>
      </c>
      <c r="E55" s="393">
        <v>54601562.009999983</v>
      </c>
      <c r="F55" s="174"/>
      <c r="G55" s="30"/>
      <c r="H55" s="30"/>
      <c r="I55" s="30"/>
      <c r="J55" s="30"/>
      <c r="K55" s="30"/>
      <c r="L55" s="30"/>
      <c r="M55" s="20"/>
    </row>
    <row r="56" spans="2:13">
      <c r="B56" s="320"/>
      <c r="C56" s="390"/>
      <c r="D56" s="387" t="s">
        <v>804</v>
      </c>
      <c r="E56" s="393">
        <v>69374489.864799961</v>
      </c>
      <c r="F56" s="174"/>
      <c r="G56" s="30"/>
      <c r="H56" s="30"/>
      <c r="I56" s="30"/>
      <c r="J56" s="30"/>
      <c r="K56" s="30"/>
      <c r="L56" s="30"/>
      <c r="M56" s="20"/>
    </row>
    <row r="57" spans="2:13">
      <c r="B57" s="320"/>
      <c r="C57" s="390"/>
      <c r="D57" s="387" t="s">
        <v>805</v>
      </c>
      <c r="E57" s="393">
        <v>90563159.185800016</v>
      </c>
      <c r="F57" s="174"/>
      <c r="G57" s="30"/>
      <c r="H57" s="30"/>
      <c r="I57" s="30"/>
      <c r="J57" s="30"/>
      <c r="K57" s="30"/>
      <c r="L57" s="30"/>
      <c r="M57" s="20"/>
    </row>
    <row r="58" spans="2:13">
      <c r="B58" s="320"/>
      <c r="C58" s="390"/>
      <c r="D58" s="387" t="s">
        <v>806</v>
      </c>
      <c r="E58" s="393">
        <v>112416591.0890999</v>
      </c>
      <c r="F58" s="174"/>
      <c r="G58" s="30"/>
      <c r="H58" s="30"/>
      <c r="I58" s="30"/>
      <c r="J58" s="30"/>
      <c r="K58" s="30"/>
      <c r="L58" s="30"/>
      <c r="M58" s="20"/>
    </row>
    <row r="59" spans="2:13">
      <c r="B59" s="320"/>
      <c r="C59" s="390"/>
      <c r="D59" s="387" t="s">
        <v>807</v>
      </c>
      <c r="E59" s="393">
        <v>126507142.0993001</v>
      </c>
      <c r="F59" s="174"/>
      <c r="G59" s="30"/>
      <c r="H59" s="30"/>
      <c r="I59" s="30"/>
      <c r="J59" s="30"/>
      <c r="K59" s="30"/>
      <c r="L59" s="30"/>
      <c r="M59" s="20"/>
    </row>
    <row r="60" spans="2:13">
      <c r="B60" s="320"/>
      <c r="C60" s="390"/>
      <c r="D60" s="387" t="s">
        <v>808</v>
      </c>
      <c r="E60" s="393">
        <v>140393015.28619993</v>
      </c>
      <c r="F60" s="174"/>
      <c r="G60" s="30"/>
      <c r="H60" s="30"/>
      <c r="I60" s="30"/>
      <c r="J60" s="30"/>
      <c r="K60" s="30"/>
      <c r="L60" s="30"/>
      <c r="M60" s="20"/>
    </row>
    <row r="61" spans="2:13">
      <c r="B61" s="320"/>
      <c r="C61" s="390"/>
      <c r="D61" s="387" t="s">
        <v>809</v>
      </c>
      <c r="E61" s="393">
        <v>23063392.806249984</v>
      </c>
      <c r="F61" s="174"/>
      <c r="G61" s="30"/>
      <c r="H61" s="30"/>
      <c r="I61" s="30"/>
      <c r="J61" s="30"/>
      <c r="K61" s="30"/>
      <c r="L61" s="30"/>
      <c r="M61" s="20"/>
    </row>
    <row r="62" spans="2:13">
      <c r="B62" s="320"/>
      <c r="C62" s="390"/>
      <c r="D62" s="387" t="s">
        <v>810</v>
      </c>
      <c r="E62" s="393">
        <v>31200892.575399999</v>
      </c>
      <c r="F62" s="174"/>
      <c r="G62" s="30"/>
      <c r="H62" s="30"/>
      <c r="I62" s="30"/>
      <c r="J62" s="30"/>
      <c r="K62" s="30"/>
      <c r="L62" s="30"/>
      <c r="M62" s="20"/>
    </row>
    <row r="63" spans="2:13">
      <c r="B63" s="320"/>
      <c r="C63" s="390"/>
      <c r="D63" s="387" t="s">
        <v>811</v>
      </c>
      <c r="E63" s="393">
        <v>39642565.63409999</v>
      </c>
      <c r="F63" s="174"/>
      <c r="G63" s="30"/>
      <c r="H63" s="30"/>
      <c r="I63" s="30"/>
      <c r="J63" s="30"/>
      <c r="K63" s="30"/>
      <c r="L63" s="30"/>
      <c r="M63" s="20"/>
    </row>
    <row r="64" spans="2:13">
      <c r="B64" s="320"/>
      <c r="C64" s="390"/>
      <c r="D64" s="387" t="s">
        <v>812</v>
      </c>
      <c r="E64" s="393">
        <v>51750376.677599922</v>
      </c>
      <c r="F64" s="174"/>
      <c r="G64" s="30"/>
      <c r="H64" s="30"/>
      <c r="I64" s="30"/>
      <c r="J64" s="30"/>
      <c r="K64" s="30"/>
      <c r="L64" s="30"/>
      <c r="M64" s="20"/>
    </row>
    <row r="65" spans="2:13">
      <c r="B65" s="320"/>
      <c r="C65" s="390"/>
      <c r="D65" s="387" t="s">
        <v>813</v>
      </c>
      <c r="E65" s="393">
        <v>64238052.051800005</v>
      </c>
      <c r="F65" s="174"/>
      <c r="G65" s="30"/>
      <c r="H65" s="30"/>
      <c r="I65" s="30"/>
      <c r="J65" s="30"/>
      <c r="K65" s="30"/>
      <c r="L65" s="30"/>
      <c r="M65" s="20"/>
    </row>
    <row r="66" spans="2:13">
      <c r="B66" s="320"/>
      <c r="C66" s="390"/>
      <c r="D66" s="387" t="s">
        <v>814</v>
      </c>
      <c r="E66" s="393">
        <v>72289795.485799998</v>
      </c>
      <c r="F66" s="174"/>
      <c r="G66" s="30"/>
      <c r="H66" s="30"/>
      <c r="I66" s="30"/>
      <c r="J66" s="30"/>
      <c r="K66" s="30"/>
      <c r="L66" s="30"/>
      <c r="M66" s="20"/>
    </row>
    <row r="67" spans="2:13" ht="13.5" thickBot="1">
      <c r="B67" s="320"/>
      <c r="C67" s="391"/>
      <c r="D67" s="388" t="s">
        <v>815</v>
      </c>
      <c r="E67" s="394">
        <v>80224580.159799993</v>
      </c>
      <c r="F67" s="174"/>
      <c r="G67" s="30"/>
      <c r="H67" s="30"/>
      <c r="I67" s="30"/>
      <c r="J67" s="30"/>
      <c r="K67" s="30"/>
      <c r="L67" s="30"/>
      <c r="M67" s="20"/>
    </row>
    <row r="68" spans="2:13" ht="13.5" thickBot="1">
      <c r="B68" s="75"/>
      <c r="C68" s="76"/>
      <c r="D68" s="76"/>
      <c r="E68" s="366"/>
      <c r="F68" s="76"/>
      <c r="G68" s="74"/>
      <c r="H68" s="74"/>
      <c r="I68" s="74"/>
      <c r="J68" s="74"/>
      <c r="K68" s="74"/>
      <c r="L68" s="74"/>
      <c r="M68" s="23"/>
    </row>
    <row r="69" spans="2:13">
      <c r="E69" s="446" t="s">
        <v>1048</v>
      </c>
      <c r="M69" s="385" t="s">
        <v>1051</v>
      </c>
    </row>
    <row r="70" spans="2:13">
      <c r="E70"/>
    </row>
    <row r="72" spans="2:13" ht="12.75" hidden="1" customHeight="1"/>
    <row r="73" spans="2:13" ht="12.75" hidden="1" customHeight="1"/>
    <row r="74" spans="2:13" ht="12.75" hidden="1" customHeight="1"/>
    <row r="75" spans="2:13" ht="12.75" hidden="1" customHeight="1"/>
    <row r="76" spans="2:13" ht="12.75" hidden="1" customHeight="1"/>
    <row r="77" spans="2:13" ht="12.75" hidden="1" customHeight="1"/>
    <row r="78" spans="2:13" ht="12.75" hidden="1" customHeight="1"/>
    <row r="79" spans="2:13" ht="12.75" hidden="1" customHeight="1"/>
    <row r="80" spans="2:13" ht="12.75" hidden="1" customHeight="1"/>
    <row r="81" ht="12.75" hidden="1" customHeight="1"/>
    <row r="82" ht="12.75" hidden="1" customHeight="1"/>
    <row r="83" ht="12.75" hidden="1" customHeight="1"/>
    <row r="84" ht="12.75" hidden="1" customHeight="1"/>
    <row r="85" ht="12.75" hidden="1" customHeight="1"/>
    <row r="86" ht="12.75" hidden="1" customHeight="1"/>
  </sheetData>
  <mergeCells count="7">
    <mergeCell ref="C5:E6"/>
    <mergeCell ref="G17:L21"/>
    <mergeCell ref="G23:L27"/>
    <mergeCell ref="K6:L6"/>
    <mergeCell ref="K8:L8"/>
    <mergeCell ref="K9:L9"/>
    <mergeCell ref="G11:L15"/>
  </mergeCells>
  <phoneticPr fontId="0" type="noConversion"/>
  <printOptions horizontalCentered="1"/>
  <pageMargins left="0.25" right="0.25" top="0.5" bottom="0.5" header="0.5" footer="0.25"/>
  <pageSetup scale="74" orientation="portrait" r:id="rId2"/>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Q71"/>
  <sheetViews>
    <sheetView showGridLines="0" zoomScale="90" zoomScaleNormal="90" workbookViewId="0">
      <selection activeCell="G6" sqref="G6"/>
    </sheetView>
  </sheetViews>
  <sheetFormatPr defaultColWidth="9.140625" defaultRowHeight="12.75"/>
  <cols>
    <col min="1" max="2" width="2.5703125" style="1" customWidth="1"/>
    <col min="3" max="3" width="11.28515625" style="1" customWidth="1"/>
    <col min="4" max="4" width="8.7109375" style="1" customWidth="1"/>
    <col min="5" max="16" width="9.7109375" style="1" customWidth="1"/>
    <col min="17" max="18" width="2.5703125" style="1" customWidth="1"/>
    <col min="19" max="16384" width="9.140625" style="1"/>
  </cols>
  <sheetData>
    <row r="1" spans="2:17" ht="13.5" thickBot="1"/>
    <row r="2" spans="2:17" ht="22.9" customHeight="1">
      <c r="B2" s="14"/>
      <c r="C2" s="15"/>
      <c r="D2" s="15"/>
      <c r="E2" s="15"/>
      <c r="F2" s="15"/>
      <c r="G2" s="15"/>
      <c r="H2" s="15"/>
      <c r="I2" s="382"/>
      <c r="J2" s="15"/>
      <c r="K2" s="15"/>
      <c r="L2" s="15"/>
      <c r="M2" s="15"/>
      <c r="N2" s="15"/>
      <c r="O2" s="15"/>
      <c r="P2" s="15"/>
      <c r="Q2" s="16"/>
    </row>
    <row r="3" spans="2:17" ht="26.45" customHeight="1">
      <c r="B3" s="17"/>
      <c r="C3" s="1129" t="s">
        <v>124</v>
      </c>
      <c r="D3" s="1129"/>
      <c r="E3" s="1129"/>
      <c r="F3" s="1129"/>
      <c r="G3" s="1129"/>
      <c r="H3" s="1129"/>
      <c r="I3" s="1129"/>
      <c r="J3" s="1129"/>
      <c r="K3" s="1129"/>
      <c r="L3" s="1129"/>
      <c r="M3" s="1129"/>
      <c r="N3" s="1129"/>
      <c r="O3" s="1129"/>
      <c r="P3" s="1129"/>
      <c r="Q3" s="18"/>
    </row>
    <row r="4" spans="2:17" ht="13.15" customHeight="1">
      <c r="B4" s="17"/>
      <c r="C4" s="440"/>
      <c r="D4" s="440"/>
      <c r="E4" s="1130" t="s">
        <v>818</v>
      </c>
      <c r="F4" s="1131"/>
      <c r="G4" s="1131"/>
      <c r="H4" s="1131"/>
      <c r="I4" s="1131"/>
      <c r="J4" s="1131"/>
      <c r="K4" s="1131"/>
      <c r="L4" s="1131"/>
      <c r="M4" s="1131"/>
      <c r="N4" s="1131"/>
      <c r="O4" s="440"/>
      <c r="P4" s="440"/>
      <c r="Q4" s="18"/>
    </row>
    <row r="5" spans="2:17" ht="13.5" thickBot="1">
      <c r="B5" s="17"/>
      <c r="C5" s="5"/>
      <c r="D5" s="5"/>
      <c r="E5" s="5"/>
      <c r="F5" s="5"/>
      <c r="G5" s="5"/>
      <c r="H5" s="5"/>
      <c r="I5" s="5"/>
      <c r="J5" s="5"/>
      <c r="K5" s="5"/>
      <c r="L5" s="5"/>
      <c r="M5" s="5"/>
      <c r="N5" s="5"/>
      <c r="O5" s="5"/>
      <c r="P5" s="5"/>
      <c r="Q5" s="18"/>
    </row>
    <row r="6" spans="2:17" ht="15.75" customHeight="1" thickBot="1">
      <c r="B6" s="17"/>
      <c r="D6" s="2"/>
      <c r="E6" s="11"/>
      <c r="F6" s="450" t="s">
        <v>864</v>
      </c>
      <c r="G6" s="447" t="s">
        <v>858</v>
      </c>
      <c r="H6" s="448"/>
      <c r="I6" s="448"/>
      <c r="J6" s="448"/>
      <c r="K6" s="448"/>
      <c r="L6" s="448"/>
      <c r="M6" s="448"/>
      <c r="N6" s="448"/>
      <c r="O6" s="448"/>
      <c r="P6" s="449"/>
      <c r="Q6" s="18"/>
    </row>
    <row r="7" spans="2:17" ht="13.5" thickBot="1">
      <c r="B7" s="17"/>
      <c r="D7" s="11"/>
      <c r="E7" s="11"/>
      <c r="F7" s="450" t="s">
        <v>861</v>
      </c>
      <c r="G7" s="447" t="s">
        <v>862</v>
      </c>
      <c r="H7" s="448"/>
      <c r="I7" s="448"/>
      <c r="J7" s="448"/>
      <c r="K7" s="448"/>
      <c r="L7" s="448"/>
      <c r="M7" s="448"/>
      <c r="N7" s="448"/>
      <c r="O7" s="448"/>
      <c r="P7" s="449"/>
      <c r="Q7" s="18"/>
    </row>
    <row r="8" spans="2:17" ht="13.9" customHeight="1" thickBot="1">
      <c r="B8" s="17"/>
      <c r="D8" s="11"/>
      <c r="E8" s="11"/>
      <c r="F8" s="450" t="s">
        <v>859</v>
      </c>
      <c r="G8" s="447" t="s">
        <v>156</v>
      </c>
      <c r="H8" s="461"/>
      <c r="I8" s="461"/>
      <c r="J8" s="461"/>
      <c r="K8" s="461"/>
      <c r="L8" s="461"/>
      <c r="M8" s="461"/>
      <c r="N8" s="461"/>
      <c r="O8" s="461"/>
      <c r="P8" s="462"/>
      <c r="Q8" s="18"/>
    </row>
    <row r="9" spans="2:17" ht="13.5" thickBot="1">
      <c r="B9" s="17"/>
      <c r="D9" s="11"/>
      <c r="F9" s="450" t="s">
        <v>860</v>
      </c>
      <c r="G9" s="447" t="s">
        <v>863</v>
      </c>
      <c r="H9" s="461"/>
      <c r="I9" s="461"/>
      <c r="J9" s="461"/>
      <c r="K9" s="461"/>
      <c r="L9" s="461"/>
      <c r="M9" s="461"/>
      <c r="N9" s="461"/>
      <c r="O9" s="461"/>
      <c r="P9" s="462"/>
      <c r="Q9" s="18"/>
    </row>
    <row r="10" spans="2:17">
      <c r="B10" s="17"/>
      <c r="D10" s="11"/>
      <c r="E10" s="11"/>
      <c r="G10" s="175"/>
      <c r="H10" s="175"/>
      <c r="I10" s="175"/>
      <c r="J10" s="175"/>
      <c r="K10" s="175"/>
      <c r="L10" s="175"/>
      <c r="M10" s="175"/>
      <c r="N10" s="175"/>
      <c r="O10" s="175"/>
      <c r="P10" s="175"/>
      <c r="Q10" s="18"/>
    </row>
    <row r="11" spans="2:17" ht="16.5" customHeight="1" thickBot="1">
      <c r="B11" s="17"/>
      <c r="C11" s="7"/>
      <c r="D11" s="11"/>
      <c r="E11" s="1160" t="s">
        <v>819</v>
      </c>
      <c r="F11" s="1161"/>
      <c r="G11" s="1161"/>
      <c r="H11" s="1161"/>
      <c r="I11" s="1161"/>
      <c r="J11" s="1161"/>
      <c r="K11" s="1161"/>
      <c r="L11" s="1161"/>
      <c r="M11" s="1161"/>
      <c r="N11" s="1162"/>
      <c r="O11" s="1162"/>
      <c r="P11" s="1162"/>
      <c r="Q11" s="18"/>
    </row>
    <row r="12" spans="2:17" ht="14.25" thickTop="1" thickBot="1">
      <c r="B12" s="17"/>
      <c r="C12" s="2"/>
      <c r="D12" s="2"/>
      <c r="E12" s="1157" t="s">
        <v>225</v>
      </c>
      <c r="F12" s="1158"/>
      <c r="G12" s="1158"/>
      <c r="H12" s="1158"/>
      <c r="I12" s="1158"/>
      <c r="J12" s="1159"/>
      <c r="K12" s="1157" t="s">
        <v>226</v>
      </c>
      <c r="L12" s="1158"/>
      <c r="M12" s="1158"/>
      <c r="N12" s="1158"/>
      <c r="O12" s="1158"/>
      <c r="P12" s="1159"/>
      <c r="Q12" s="18"/>
    </row>
    <row r="13" spans="2:17" ht="28.5" customHeight="1" thickBot="1">
      <c r="B13" s="17"/>
      <c r="C13" s="2"/>
      <c r="D13" s="2"/>
      <c r="E13" s="1167" t="s">
        <v>138</v>
      </c>
      <c r="F13" s="1168"/>
      <c r="G13" s="1168"/>
      <c r="H13" s="1171" t="s">
        <v>137</v>
      </c>
      <c r="I13" s="1168"/>
      <c r="J13" s="1172"/>
      <c r="K13" s="1135" t="s">
        <v>227</v>
      </c>
      <c r="L13" s="1136"/>
      <c r="M13" s="1136"/>
      <c r="N13" s="1136" t="s">
        <v>228</v>
      </c>
      <c r="O13" s="1136"/>
      <c r="P13" s="1170"/>
      <c r="Q13" s="18"/>
    </row>
    <row r="14" spans="2:17" s="8" customFormat="1" ht="79.5" customHeight="1" thickBot="1">
      <c r="B14" s="24"/>
      <c r="C14" s="96" t="s">
        <v>64</v>
      </c>
      <c r="D14" s="154" t="s">
        <v>65</v>
      </c>
      <c r="E14" s="162" t="s">
        <v>66</v>
      </c>
      <c r="F14" s="94" t="s">
        <v>15</v>
      </c>
      <c r="G14" s="131" t="s">
        <v>67</v>
      </c>
      <c r="H14" s="93" t="s">
        <v>66</v>
      </c>
      <c r="I14" s="94" t="s">
        <v>15</v>
      </c>
      <c r="J14" s="95" t="s">
        <v>67</v>
      </c>
      <c r="K14" s="162" t="s">
        <v>66</v>
      </c>
      <c r="L14" s="94" t="s">
        <v>15</v>
      </c>
      <c r="M14" s="131" t="s">
        <v>67</v>
      </c>
      <c r="N14" s="93" t="s">
        <v>66</v>
      </c>
      <c r="O14" s="94" t="s">
        <v>15</v>
      </c>
      <c r="P14" s="95" t="s">
        <v>67</v>
      </c>
      <c r="Q14" s="25"/>
    </row>
    <row r="15" spans="2:17">
      <c r="B15" s="17"/>
      <c r="C15" s="1152" t="s">
        <v>30</v>
      </c>
      <c r="D15" s="89">
        <v>0</v>
      </c>
      <c r="E15" s="159">
        <v>0</v>
      </c>
      <c r="F15" s="98">
        <v>0</v>
      </c>
      <c r="G15" s="99">
        <v>0</v>
      </c>
      <c r="H15" s="98">
        <v>0</v>
      </c>
      <c r="I15" s="98">
        <v>0</v>
      </c>
      <c r="J15" s="100">
        <v>0</v>
      </c>
      <c r="K15" s="157">
        <v>0</v>
      </c>
      <c r="L15" s="155">
        <v>0</v>
      </c>
      <c r="M15" s="156">
        <v>0</v>
      </c>
      <c r="N15" s="158">
        <v>0</v>
      </c>
      <c r="O15" s="155">
        <v>0</v>
      </c>
      <c r="P15" s="100">
        <v>0</v>
      </c>
      <c r="Q15" s="18"/>
    </row>
    <row r="16" spans="2:17">
      <c r="B16" s="17"/>
      <c r="C16" s="1153"/>
      <c r="D16" s="10">
        <v>1</v>
      </c>
      <c r="E16" s="308">
        <v>0</v>
      </c>
      <c r="F16" s="155">
        <v>0</v>
      </c>
      <c r="G16" s="156">
        <v>0</v>
      </c>
      <c r="H16" s="155">
        <v>0</v>
      </c>
      <c r="I16" s="155">
        <v>0</v>
      </c>
      <c r="J16" s="309">
        <v>0</v>
      </c>
      <c r="K16" s="160">
        <v>0</v>
      </c>
      <c r="L16" s="102">
        <v>0</v>
      </c>
      <c r="M16" s="103">
        <v>0</v>
      </c>
      <c r="N16" s="105">
        <v>0</v>
      </c>
      <c r="O16" s="102">
        <v>0</v>
      </c>
      <c r="P16" s="163">
        <v>0</v>
      </c>
      <c r="Q16" s="18"/>
    </row>
    <row r="17" spans="2:17">
      <c r="B17" s="17"/>
      <c r="C17" s="1153"/>
      <c r="D17" s="10">
        <v>2</v>
      </c>
      <c r="E17" s="160">
        <v>0</v>
      </c>
      <c r="F17" s="102">
        <v>0</v>
      </c>
      <c r="G17" s="103">
        <v>0</v>
      </c>
      <c r="H17" s="102">
        <v>0</v>
      </c>
      <c r="I17" s="102">
        <v>0</v>
      </c>
      <c r="J17" s="104">
        <v>0</v>
      </c>
      <c r="K17" s="160">
        <v>0</v>
      </c>
      <c r="L17" s="102">
        <v>0</v>
      </c>
      <c r="M17" s="103">
        <v>0</v>
      </c>
      <c r="N17" s="105">
        <v>0</v>
      </c>
      <c r="O17" s="102">
        <v>0</v>
      </c>
      <c r="P17" s="163">
        <v>0</v>
      </c>
      <c r="Q17" s="18"/>
    </row>
    <row r="18" spans="2:17">
      <c r="B18" s="17"/>
      <c r="C18" s="1153"/>
      <c r="D18" s="10">
        <v>3</v>
      </c>
      <c r="E18" s="160">
        <v>0</v>
      </c>
      <c r="F18" s="102">
        <v>0</v>
      </c>
      <c r="G18" s="103">
        <v>0</v>
      </c>
      <c r="H18" s="102">
        <v>0</v>
      </c>
      <c r="I18" s="102">
        <v>0</v>
      </c>
      <c r="J18" s="104">
        <v>0</v>
      </c>
      <c r="K18" s="160">
        <v>0</v>
      </c>
      <c r="L18" s="102">
        <v>0</v>
      </c>
      <c r="M18" s="103">
        <v>0</v>
      </c>
      <c r="N18" s="105">
        <v>0</v>
      </c>
      <c r="O18" s="102">
        <v>0</v>
      </c>
      <c r="P18" s="163">
        <v>0</v>
      </c>
      <c r="Q18" s="18"/>
    </row>
    <row r="19" spans="2:17">
      <c r="B19" s="17"/>
      <c r="C19" s="1153"/>
      <c r="D19" s="10">
        <v>4</v>
      </c>
      <c r="E19" s="160">
        <v>0</v>
      </c>
      <c r="F19" s="102">
        <v>0</v>
      </c>
      <c r="G19" s="103">
        <v>0</v>
      </c>
      <c r="H19" s="102">
        <v>0</v>
      </c>
      <c r="I19" s="102">
        <v>0</v>
      </c>
      <c r="J19" s="104">
        <v>0</v>
      </c>
      <c r="K19" s="160">
        <v>0</v>
      </c>
      <c r="L19" s="102">
        <v>0</v>
      </c>
      <c r="M19" s="103">
        <v>0</v>
      </c>
      <c r="N19" s="105">
        <v>0</v>
      </c>
      <c r="O19" s="102">
        <v>0</v>
      </c>
      <c r="P19" s="163">
        <v>0</v>
      </c>
      <c r="Q19" s="18"/>
    </row>
    <row r="20" spans="2:17">
      <c r="B20" s="17"/>
      <c r="C20" s="1153"/>
      <c r="D20" s="90">
        <v>5</v>
      </c>
      <c r="E20" s="160">
        <v>0</v>
      </c>
      <c r="F20" s="102">
        <v>0</v>
      </c>
      <c r="G20" s="103">
        <v>0</v>
      </c>
      <c r="H20" s="102">
        <v>0</v>
      </c>
      <c r="I20" s="102">
        <v>0</v>
      </c>
      <c r="J20" s="104">
        <v>0</v>
      </c>
      <c r="K20" s="160">
        <v>0</v>
      </c>
      <c r="L20" s="102">
        <v>0</v>
      </c>
      <c r="M20" s="103">
        <v>0</v>
      </c>
      <c r="N20" s="105">
        <v>0</v>
      </c>
      <c r="O20" s="102">
        <v>0</v>
      </c>
      <c r="P20" s="163">
        <v>0</v>
      </c>
      <c r="Q20" s="18"/>
    </row>
    <row r="21" spans="2:17" ht="13.5" thickBot="1">
      <c r="B21" s="17"/>
      <c r="C21" s="1154"/>
      <c r="D21" s="91">
        <v>6</v>
      </c>
      <c r="E21" s="161">
        <v>0</v>
      </c>
      <c r="F21" s="106">
        <v>0</v>
      </c>
      <c r="G21" s="107">
        <v>0</v>
      </c>
      <c r="H21" s="106">
        <v>0</v>
      </c>
      <c r="I21" s="106">
        <v>0</v>
      </c>
      <c r="J21" s="108">
        <v>0</v>
      </c>
      <c r="K21" s="161">
        <v>0</v>
      </c>
      <c r="L21" s="106">
        <v>0</v>
      </c>
      <c r="M21" s="107">
        <v>0</v>
      </c>
      <c r="N21" s="109">
        <v>0</v>
      </c>
      <c r="O21" s="106">
        <v>0</v>
      </c>
      <c r="P21" s="164">
        <v>0</v>
      </c>
      <c r="Q21" s="18"/>
    </row>
    <row r="22" spans="2:17" ht="12.75" customHeight="1">
      <c r="B22" s="17"/>
      <c r="C22" s="1169" t="s">
        <v>35</v>
      </c>
      <c r="D22" s="89">
        <v>0</v>
      </c>
      <c r="E22" s="159">
        <v>0</v>
      </c>
      <c r="F22" s="98">
        <v>0</v>
      </c>
      <c r="G22" s="99">
        <v>0</v>
      </c>
      <c r="H22" s="98">
        <v>0</v>
      </c>
      <c r="I22" s="98">
        <v>0</v>
      </c>
      <c r="J22" s="100">
        <v>0</v>
      </c>
      <c r="K22" s="159">
        <v>0</v>
      </c>
      <c r="L22" s="98">
        <v>0</v>
      </c>
      <c r="M22" s="99">
        <v>0</v>
      </c>
      <c r="N22" s="101">
        <v>0</v>
      </c>
      <c r="O22" s="98">
        <v>0</v>
      </c>
      <c r="P22" s="165">
        <v>0</v>
      </c>
      <c r="Q22" s="18"/>
    </row>
    <row r="23" spans="2:17">
      <c r="B23" s="17"/>
      <c r="C23" s="1153"/>
      <c r="D23" s="10">
        <v>1</v>
      </c>
      <c r="E23" s="160">
        <v>0</v>
      </c>
      <c r="F23" s="102">
        <v>0</v>
      </c>
      <c r="G23" s="103">
        <v>0</v>
      </c>
      <c r="H23" s="102">
        <v>0</v>
      </c>
      <c r="I23" s="102">
        <v>0</v>
      </c>
      <c r="J23" s="104">
        <v>0</v>
      </c>
      <c r="K23" s="160">
        <v>0</v>
      </c>
      <c r="L23" s="102">
        <v>0</v>
      </c>
      <c r="M23" s="103">
        <v>0</v>
      </c>
      <c r="N23" s="105">
        <v>0</v>
      </c>
      <c r="O23" s="102">
        <v>0</v>
      </c>
      <c r="P23" s="163">
        <v>0</v>
      </c>
      <c r="Q23" s="18"/>
    </row>
    <row r="24" spans="2:17">
      <c r="B24" s="17"/>
      <c r="C24" s="1153"/>
      <c r="D24" s="10">
        <v>2</v>
      </c>
      <c r="E24" s="160">
        <v>0</v>
      </c>
      <c r="F24" s="102">
        <v>0</v>
      </c>
      <c r="G24" s="103">
        <v>0</v>
      </c>
      <c r="H24" s="102">
        <v>0</v>
      </c>
      <c r="I24" s="102">
        <v>0</v>
      </c>
      <c r="J24" s="104">
        <v>0</v>
      </c>
      <c r="K24" s="160">
        <v>0</v>
      </c>
      <c r="L24" s="102">
        <v>0</v>
      </c>
      <c r="M24" s="103">
        <v>0</v>
      </c>
      <c r="N24" s="105">
        <v>0</v>
      </c>
      <c r="O24" s="102">
        <v>0</v>
      </c>
      <c r="P24" s="163">
        <v>0</v>
      </c>
      <c r="Q24" s="18"/>
    </row>
    <row r="25" spans="2:17">
      <c r="B25" s="17"/>
      <c r="C25" s="1153"/>
      <c r="D25" s="10">
        <v>3</v>
      </c>
      <c r="E25" s="160">
        <v>0</v>
      </c>
      <c r="F25" s="102">
        <v>0</v>
      </c>
      <c r="G25" s="103">
        <v>0</v>
      </c>
      <c r="H25" s="102">
        <v>0</v>
      </c>
      <c r="I25" s="102">
        <v>0</v>
      </c>
      <c r="J25" s="104">
        <v>0</v>
      </c>
      <c r="K25" s="160">
        <v>0</v>
      </c>
      <c r="L25" s="102">
        <v>0</v>
      </c>
      <c r="M25" s="103">
        <v>0</v>
      </c>
      <c r="N25" s="105">
        <v>0</v>
      </c>
      <c r="O25" s="102">
        <v>0</v>
      </c>
      <c r="P25" s="163">
        <v>0</v>
      </c>
      <c r="Q25" s="18"/>
    </row>
    <row r="26" spans="2:17">
      <c r="B26" s="17"/>
      <c r="C26" s="1153"/>
      <c r="D26" s="10">
        <v>4</v>
      </c>
      <c r="E26" s="160">
        <v>0</v>
      </c>
      <c r="F26" s="102">
        <v>0</v>
      </c>
      <c r="G26" s="103">
        <v>0</v>
      </c>
      <c r="H26" s="102">
        <v>0</v>
      </c>
      <c r="I26" s="102">
        <v>0</v>
      </c>
      <c r="J26" s="104">
        <v>0</v>
      </c>
      <c r="K26" s="160">
        <v>0</v>
      </c>
      <c r="L26" s="102">
        <v>0</v>
      </c>
      <c r="M26" s="103">
        <v>0</v>
      </c>
      <c r="N26" s="105">
        <v>0</v>
      </c>
      <c r="O26" s="102">
        <v>0</v>
      </c>
      <c r="P26" s="163">
        <v>0</v>
      </c>
      <c r="Q26" s="18"/>
    </row>
    <row r="27" spans="2:17">
      <c r="B27" s="17"/>
      <c r="C27" s="1153"/>
      <c r="D27" s="10">
        <v>5</v>
      </c>
      <c r="E27" s="160">
        <v>0</v>
      </c>
      <c r="F27" s="102">
        <v>0</v>
      </c>
      <c r="G27" s="103">
        <v>0</v>
      </c>
      <c r="H27" s="102">
        <v>0</v>
      </c>
      <c r="I27" s="102">
        <v>0</v>
      </c>
      <c r="J27" s="104">
        <v>0</v>
      </c>
      <c r="K27" s="160">
        <v>0</v>
      </c>
      <c r="L27" s="102">
        <v>0</v>
      </c>
      <c r="M27" s="103">
        <v>0</v>
      </c>
      <c r="N27" s="105">
        <v>0</v>
      </c>
      <c r="O27" s="102">
        <v>0</v>
      </c>
      <c r="P27" s="163">
        <v>0</v>
      </c>
      <c r="Q27" s="18"/>
    </row>
    <row r="28" spans="2:17" ht="13.5" thickBot="1">
      <c r="B28" s="17"/>
      <c r="C28" s="1164"/>
      <c r="D28" s="91">
        <v>6</v>
      </c>
      <c r="E28" s="161">
        <v>0</v>
      </c>
      <c r="F28" s="106">
        <v>0</v>
      </c>
      <c r="G28" s="107">
        <v>0</v>
      </c>
      <c r="H28" s="106">
        <v>0</v>
      </c>
      <c r="I28" s="106">
        <v>0</v>
      </c>
      <c r="J28" s="108">
        <v>0</v>
      </c>
      <c r="K28" s="161">
        <v>0</v>
      </c>
      <c r="L28" s="106">
        <v>0</v>
      </c>
      <c r="M28" s="107">
        <v>0</v>
      </c>
      <c r="N28" s="109">
        <v>0</v>
      </c>
      <c r="O28" s="106">
        <v>0</v>
      </c>
      <c r="P28" s="164">
        <v>0</v>
      </c>
      <c r="Q28" s="18"/>
    </row>
    <row r="29" spans="2:17">
      <c r="B29" s="17"/>
      <c r="C29" s="1169" t="s">
        <v>60</v>
      </c>
      <c r="D29" s="89">
        <v>0</v>
      </c>
      <c r="E29" s="159">
        <v>0</v>
      </c>
      <c r="F29" s="98">
        <v>0</v>
      </c>
      <c r="G29" s="99">
        <v>0</v>
      </c>
      <c r="H29" s="98">
        <v>0</v>
      </c>
      <c r="I29" s="98">
        <v>0</v>
      </c>
      <c r="J29" s="100">
        <v>0</v>
      </c>
      <c r="K29" s="159">
        <v>0</v>
      </c>
      <c r="L29" s="98">
        <v>0</v>
      </c>
      <c r="M29" s="99">
        <v>0</v>
      </c>
      <c r="N29" s="101">
        <v>0</v>
      </c>
      <c r="O29" s="98">
        <v>0</v>
      </c>
      <c r="P29" s="165">
        <v>0</v>
      </c>
      <c r="Q29" s="18"/>
    </row>
    <row r="30" spans="2:17">
      <c r="B30" s="17"/>
      <c r="C30" s="1153"/>
      <c r="D30" s="10">
        <v>1</v>
      </c>
      <c r="E30" s="160"/>
      <c r="F30" s="102">
        <v>0</v>
      </c>
      <c r="G30" s="103">
        <v>0</v>
      </c>
      <c r="H30" s="102">
        <v>0</v>
      </c>
      <c r="I30" s="102">
        <v>0</v>
      </c>
      <c r="J30" s="104">
        <v>0</v>
      </c>
      <c r="K30" s="160"/>
      <c r="L30" s="102">
        <v>0</v>
      </c>
      <c r="M30" s="103">
        <v>0</v>
      </c>
      <c r="N30" s="105">
        <v>0</v>
      </c>
      <c r="O30" s="102">
        <v>0</v>
      </c>
      <c r="P30" s="163">
        <v>0</v>
      </c>
      <c r="Q30" s="18"/>
    </row>
    <row r="31" spans="2:17">
      <c r="B31" s="17"/>
      <c r="C31" s="1153"/>
      <c r="D31" s="10">
        <v>2</v>
      </c>
      <c r="E31" s="160">
        <v>0</v>
      </c>
      <c r="F31" s="102">
        <v>0</v>
      </c>
      <c r="G31" s="103">
        <v>0</v>
      </c>
      <c r="H31" s="102">
        <v>0</v>
      </c>
      <c r="I31" s="102">
        <v>0</v>
      </c>
      <c r="J31" s="104">
        <v>0</v>
      </c>
      <c r="K31" s="160">
        <v>0</v>
      </c>
      <c r="L31" s="102">
        <v>0</v>
      </c>
      <c r="M31" s="103">
        <v>0</v>
      </c>
      <c r="N31" s="105">
        <v>0</v>
      </c>
      <c r="O31" s="102">
        <v>0</v>
      </c>
      <c r="P31" s="163">
        <v>0</v>
      </c>
      <c r="Q31" s="18"/>
    </row>
    <row r="32" spans="2:17">
      <c r="B32" s="17"/>
      <c r="C32" s="1153"/>
      <c r="D32" s="10">
        <v>3</v>
      </c>
      <c r="E32" s="160">
        <v>0</v>
      </c>
      <c r="F32" s="102">
        <v>0</v>
      </c>
      <c r="G32" s="103">
        <v>0</v>
      </c>
      <c r="H32" s="102">
        <v>0</v>
      </c>
      <c r="I32" s="102">
        <v>0</v>
      </c>
      <c r="J32" s="104">
        <v>0</v>
      </c>
      <c r="K32" s="160">
        <v>0</v>
      </c>
      <c r="L32" s="102">
        <v>0</v>
      </c>
      <c r="M32" s="103">
        <v>0</v>
      </c>
      <c r="N32" s="105">
        <v>0</v>
      </c>
      <c r="O32" s="102">
        <v>0</v>
      </c>
      <c r="P32" s="163">
        <v>0</v>
      </c>
      <c r="Q32" s="18"/>
    </row>
    <row r="33" spans="2:17">
      <c r="B33" s="17"/>
      <c r="C33" s="1153"/>
      <c r="D33" s="10">
        <v>4</v>
      </c>
      <c r="E33" s="160">
        <v>0</v>
      </c>
      <c r="F33" s="102">
        <v>0</v>
      </c>
      <c r="G33" s="103">
        <v>0</v>
      </c>
      <c r="H33" s="102">
        <v>0</v>
      </c>
      <c r="I33" s="102">
        <v>0</v>
      </c>
      <c r="J33" s="104">
        <v>0</v>
      </c>
      <c r="K33" s="160">
        <v>0</v>
      </c>
      <c r="L33" s="102">
        <v>0</v>
      </c>
      <c r="M33" s="103">
        <v>0</v>
      </c>
      <c r="N33" s="105">
        <v>0</v>
      </c>
      <c r="O33" s="102">
        <v>0</v>
      </c>
      <c r="P33" s="163">
        <v>0</v>
      </c>
      <c r="Q33" s="18"/>
    </row>
    <row r="34" spans="2:17">
      <c r="B34" s="17"/>
      <c r="C34" s="1153"/>
      <c r="D34" s="10">
        <v>5</v>
      </c>
      <c r="E34" s="160">
        <v>0</v>
      </c>
      <c r="F34" s="102">
        <v>0</v>
      </c>
      <c r="G34" s="103">
        <v>0</v>
      </c>
      <c r="H34" s="102">
        <v>0</v>
      </c>
      <c r="I34" s="102">
        <v>0</v>
      </c>
      <c r="J34" s="104">
        <v>0</v>
      </c>
      <c r="K34" s="160">
        <v>0</v>
      </c>
      <c r="L34" s="102">
        <v>0</v>
      </c>
      <c r="M34" s="103">
        <v>0</v>
      </c>
      <c r="N34" s="105">
        <v>0</v>
      </c>
      <c r="O34" s="102">
        <v>0</v>
      </c>
      <c r="P34" s="163">
        <v>0</v>
      </c>
      <c r="Q34" s="18"/>
    </row>
    <row r="35" spans="2:17" ht="13.5" thickBot="1">
      <c r="B35" s="17"/>
      <c r="C35" s="1164"/>
      <c r="D35" s="91">
        <v>6</v>
      </c>
      <c r="E35" s="161">
        <v>0</v>
      </c>
      <c r="F35" s="106">
        <v>0</v>
      </c>
      <c r="G35" s="107">
        <v>0</v>
      </c>
      <c r="H35" s="106">
        <v>0</v>
      </c>
      <c r="I35" s="106">
        <v>0</v>
      </c>
      <c r="J35" s="108">
        <v>0</v>
      </c>
      <c r="K35" s="161">
        <v>0</v>
      </c>
      <c r="L35" s="106">
        <v>0</v>
      </c>
      <c r="M35" s="107">
        <v>0</v>
      </c>
      <c r="N35" s="109">
        <v>0</v>
      </c>
      <c r="O35" s="106">
        <v>0</v>
      </c>
      <c r="P35" s="164">
        <v>0</v>
      </c>
      <c r="Q35" s="18"/>
    </row>
    <row r="36" spans="2:17">
      <c r="B36" s="17"/>
      <c r="C36" s="1152" t="s">
        <v>32</v>
      </c>
      <c r="D36" s="89">
        <v>0</v>
      </c>
      <c r="E36" s="159">
        <v>0</v>
      </c>
      <c r="F36" s="98">
        <v>0</v>
      </c>
      <c r="G36" s="99">
        <v>0</v>
      </c>
      <c r="H36" s="98">
        <v>0</v>
      </c>
      <c r="I36" s="98">
        <v>0</v>
      </c>
      <c r="J36" s="100">
        <v>0</v>
      </c>
      <c r="K36" s="159">
        <v>0</v>
      </c>
      <c r="L36" s="98">
        <v>0</v>
      </c>
      <c r="M36" s="99">
        <v>0</v>
      </c>
      <c r="N36" s="101">
        <v>0</v>
      </c>
      <c r="O36" s="98">
        <v>0</v>
      </c>
      <c r="P36" s="165">
        <v>0</v>
      </c>
      <c r="Q36" s="18"/>
    </row>
    <row r="37" spans="2:17">
      <c r="B37" s="17"/>
      <c r="C37" s="1153"/>
      <c r="D37" s="10">
        <v>1</v>
      </c>
      <c r="E37" s="160">
        <v>0</v>
      </c>
      <c r="F37" s="102">
        <v>0</v>
      </c>
      <c r="G37" s="103">
        <v>0</v>
      </c>
      <c r="H37" s="102">
        <v>0</v>
      </c>
      <c r="I37" s="102">
        <v>0</v>
      </c>
      <c r="J37" s="104">
        <v>0</v>
      </c>
      <c r="K37" s="160">
        <v>0</v>
      </c>
      <c r="L37" s="102">
        <v>0</v>
      </c>
      <c r="M37" s="103">
        <v>0</v>
      </c>
      <c r="N37" s="105">
        <v>0</v>
      </c>
      <c r="O37" s="102">
        <v>0</v>
      </c>
      <c r="P37" s="163">
        <v>0</v>
      </c>
      <c r="Q37" s="18"/>
    </row>
    <row r="38" spans="2:17">
      <c r="B38" s="17"/>
      <c r="C38" s="1153"/>
      <c r="D38" s="10">
        <v>2</v>
      </c>
      <c r="E38" s="160">
        <v>0</v>
      </c>
      <c r="F38" s="102">
        <v>0</v>
      </c>
      <c r="G38" s="103">
        <v>0</v>
      </c>
      <c r="H38" s="102">
        <v>0</v>
      </c>
      <c r="I38" s="102">
        <v>0</v>
      </c>
      <c r="J38" s="104">
        <v>0</v>
      </c>
      <c r="K38" s="160">
        <v>0</v>
      </c>
      <c r="L38" s="102">
        <v>0</v>
      </c>
      <c r="M38" s="103">
        <v>0</v>
      </c>
      <c r="N38" s="105">
        <v>0</v>
      </c>
      <c r="O38" s="102">
        <v>0</v>
      </c>
      <c r="P38" s="163">
        <v>0</v>
      </c>
      <c r="Q38" s="18"/>
    </row>
    <row r="39" spans="2:17">
      <c r="B39" s="17"/>
      <c r="C39" s="1153"/>
      <c r="D39" s="10">
        <v>3</v>
      </c>
      <c r="E39" s="160">
        <v>0</v>
      </c>
      <c r="F39" s="102">
        <v>0</v>
      </c>
      <c r="G39" s="103">
        <v>0</v>
      </c>
      <c r="H39" s="102">
        <v>0</v>
      </c>
      <c r="I39" s="102">
        <v>0</v>
      </c>
      <c r="J39" s="104">
        <v>0</v>
      </c>
      <c r="K39" s="160">
        <v>0</v>
      </c>
      <c r="L39" s="102">
        <v>0</v>
      </c>
      <c r="M39" s="103">
        <v>0</v>
      </c>
      <c r="N39" s="105">
        <v>0</v>
      </c>
      <c r="O39" s="102">
        <v>0</v>
      </c>
      <c r="P39" s="163">
        <v>0</v>
      </c>
      <c r="Q39" s="18"/>
    </row>
    <row r="40" spans="2:17">
      <c r="B40" s="17"/>
      <c r="C40" s="1153"/>
      <c r="D40" s="10">
        <v>4</v>
      </c>
      <c r="E40" s="160">
        <v>0</v>
      </c>
      <c r="F40" s="102">
        <v>0</v>
      </c>
      <c r="G40" s="103">
        <v>0</v>
      </c>
      <c r="H40" s="102">
        <v>0</v>
      </c>
      <c r="I40" s="102">
        <v>0</v>
      </c>
      <c r="J40" s="104">
        <v>0</v>
      </c>
      <c r="K40" s="160">
        <v>0</v>
      </c>
      <c r="L40" s="102">
        <v>0</v>
      </c>
      <c r="M40" s="103">
        <v>0</v>
      </c>
      <c r="N40" s="105">
        <v>0</v>
      </c>
      <c r="O40" s="102">
        <v>0</v>
      </c>
      <c r="P40" s="163">
        <v>0</v>
      </c>
      <c r="Q40" s="18"/>
    </row>
    <row r="41" spans="2:17">
      <c r="B41" s="17"/>
      <c r="C41" s="1153"/>
      <c r="D41" s="10">
        <v>5</v>
      </c>
      <c r="E41" s="160">
        <v>0</v>
      </c>
      <c r="F41" s="102">
        <v>0</v>
      </c>
      <c r="G41" s="103">
        <v>0</v>
      </c>
      <c r="H41" s="102">
        <v>0</v>
      </c>
      <c r="I41" s="102">
        <v>0</v>
      </c>
      <c r="J41" s="104">
        <v>0</v>
      </c>
      <c r="K41" s="160">
        <v>0</v>
      </c>
      <c r="L41" s="102">
        <v>0</v>
      </c>
      <c r="M41" s="103">
        <v>0</v>
      </c>
      <c r="N41" s="105">
        <v>0</v>
      </c>
      <c r="O41" s="102">
        <v>0</v>
      </c>
      <c r="P41" s="163">
        <v>0</v>
      </c>
      <c r="Q41" s="18"/>
    </row>
    <row r="42" spans="2:17" ht="13.5" thickBot="1">
      <c r="B42" s="17"/>
      <c r="C42" s="1164"/>
      <c r="D42" s="91">
        <v>6</v>
      </c>
      <c r="E42" s="161">
        <v>0</v>
      </c>
      <c r="F42" s="106">
        <v>0</v>
      </c>
      <c r="G42" s="107">
        <v>0</v>
      </c>
      <c r="H42" s="106">
        <v>0</v>
      </c>
      <c r="I42" s="106">
        <v>0</v>
      </c>
      <c r="J42" s="108">
        <v>0</v>
      </c>
      <c r="K42" s="161">
        <v>0</v>
      </c>
      <c r="L42" s="106">
        <v>0</v>
      </c>
      <c r="M42" s="107">
        <v>0</v>
      </c>
      <c r="N42" s="109">
        <v>0</v>
      </c>
      <c r="O42" s="106">
        <v>0</v>
      </c>
      <c r="P42" s="164">
        <v>0</v>
      </c>
      <c r="Q42" s="18"/>
    </row>
    <row r="43" spans="2:17">
      <c r="B43" s="17"/>
      <c r="C43" s="1163" t="s">
        <v>33</v>
      </c>
      <c r="D43" s="9">
        <v>0</v>
      </c>
      <c r="E43" s="159">
        <v>0</v>
      </c>
      <c r="F43" s="98">
        <v>0</v>
      </c>
      <c r="G43" s="99">
        <v>0</v>
      </c>
      <c r="H43" s="98">
        <v>0</v>
      </c>
      <c r="I43" s="98">
        <v>0</v>
      </c>
      <c r="J43" s="100">
        <v>0</v>
      </c>
      <c r="K43" s="159">
        <v>0</v>
      </c>
      <c r="L43" s="98">
        <v>0</v>
      </c>
      <c r="M43" s="99">
        <v>0</v>
      </c>
      <c r="N43" s="101">
        <v>0</v>
      </c>
      <c r="O43" s="98">
        <v>0</v>
      </c>
      <c r="P43" s="165">
        <v>0</v>
      </c>
      <c r="Q43" s="18"/>
    </row>
    <row r="44" spans="2:17">
      <c r="B44" s="17"/>
      <c r="C44" s="1153"/>
      <c r="D44" s="10">
        <v>1</v>
      </c>
      <c r="E44" s="160">
        <v>0</v>
      </c>
      <c r="F44" s="102">
        <v>0</v>
      </c>
      <c r="G44" s="103">
        <v>0</v>
      </c>
      <c r="H44" s="102">
        <v>0</v>
      </c>
      <c r="I44" s="102">
        <v>0</v>
      </c>
      <c r="J44" s="104">
        <v>0</v>
      </c>
      <c r="K44" s="160">
        <v>0</v>
      </c>
      <c r="L44" s="102">
        <v>0</v>
      </c>
      <c r="M44" s="103">
        <v>0</v>
      </c>
      <c r="N44" s="105">
        <v>0</v>
      </c>
      <c r="O44" s="102">
        <v>0</v>
      </c>
      <c r="P44" s="163">
        <v>0</v>
      </c>
      <c r="Q44" s="18"/>
    </row>
    <row r="45" spans="2:17">
      <c r="B45" s="17"/>
      <c r="C45" s="1153"/>
      <c r="D45" s="10">
        <v>2</v>
      </c>
      <c r="E45" s="160">
        <v>0</v>
      </c>
      <c r="F45" s="102">
        <v>0</v>
      </c>
      <c r="G45" s="103">
        <v>0</v>
      </c>
      <c r="H45" s="102">
        <v>0</v>
      </c>
      <c r="I45" s="102">
        <v>0</v>
      </c>
      <c r="J45" s="104">
        <v>0</v>
      </c>
      <c r="K45" s="160">
        <v>0</v>
      </c>
      <c r="L45" s="102">
        <v>0</v>
      </c>
      <c r="M45" s="103">
        <v>0</v>
      </c>
      <c r="N45" s="105">
        <v>0</v>
      </c>
      <c r="O45" s="102">
        <v>0</v>
      </c>
      <c r="P45" s="163">
        <v>0</v>
      </c>
      <c r="Q45" s="18"/>
    </row>
    <row r="46" spans="2:17">
      <c r="B46" s="17"/>
      <c r="C46" s="1153"/>
      <c r="D46" s="10">
        <v>3</v>
      </c>
      <c r="E46" s="160">
        <v>0</v>
      </c>
      <c r="F46" s="102">
        <v>0</v>
      </c>
      <c r="G46" s="103">
        <v>0</v>
      </c>
      <c r="H46" s="102">
        <v>0</v>
      </c>
      <c r="I46" s="102">
        <v>0</v>
      </c>
      <c r="J46" s="104">
        <v>0</v>
      </c>
      <c r="K46" s="160">
        <v>0</v>
      </c>
      <c r="L46" s="102">
        <v>0</v>
      </c>
      <c r="M46" s="103">
        <v>0</v>
      </c>
      <c r="N46" s="105">
        <v>0</v>
      </c>
      <c r="O46" s="102">
        <v>0</v>
      </c>
      <c r="P46" s="163">
        <v>0</v>
      </c>
      <c r="Q46" s="18"/>
    </row>
    <row r="47" spans="2:17">
      <c r="B47" s="17"/>
      <c r="C47" s="1153"/>
      <c r="D47" s="10">
        <v>4</v>
      </c>
      <c r="E47" s="160">
        <v>0</v>
      </c>
      <c r="F47" s="102">
        <v>0</v>
      </c>
      <c r="G47" s="103">
        <v>0</v>
      </c>
      <c r="H47" s="102">
        <v>0</v>
      </c>
      <c r="I47" s="102">
        <v>0</v>
      </c>
      <c r="J47" s="104">
        <v>0</v>
      </c>
      <c r="K47" s="160">
        <v>0</v>
      </c>
      <c r="L47" s="102">
        <v>0</v>
      </c>
      <c r="M47" s="103">
        <v>0</v>
      </c>
      <c r="N47" s="105">
        <v>0</v>
      </c>
      <c r="O47" s="102">
        <v>0</v>
      </c>
      <c r="P47" s="163">
        <v>0</v>
      </c>
      <c r="Q47" s="18"/>
    </row>
    <row r="48" spans="2:17">
      <c r="B48" s="17"/>
      <c r="C48" s="1153"/>
      <c r="D48" s="10">
        <v>5</v>
      </c>
      <c r="E48" s="160">
        <v>0</v>
      </c>
      <c r="F48" s="102">
        <v>0</v>
      </c>
      <c r="G48" s="103">
        <v>0</v>
      </c>
      <c r="H48" s="102">
        <v>0</v>
      </c>
      <c r="I48" s="102">
        <v>0</v>
      </c>
      <c r="J48" s="104">
        <v>0</v>
      </c>
      <c r="K48" s="160">
        <v>0</v>
      </c>
      <c r="L48" s="102">
        <v>0</v>
      </c>
      <c r="M48" s="103">
        <v>0</v>
      </c>
      <c r="N48" s="105">
        <v>0</v>
      </c>
      <c r="O48" s="102">
        <v>0</v>
      </c>
      <c r="P48" s="163">
        <v>0</v>
      </c>
      <c r="Q48" s="18"/>
    </row>
    <row r="49" spans="2:17" ht="13.5" thickBot="1">
      <c r="B49" s="17"/>
      <c r="C49" s="1164"/>
      <c r="D49" s="132">
        <v>6</v>
      </c>
      <c r="E49" s="376">
        <v>0</v>
      </c>
      <c r="F49" s="377">
        <v>0</v>
      </c>
      <c r="G49" s="378">
        <v>0</v>
      </c>
      <c r="H49" s="377">
        <v>0</v>
      </c>
      <c r="I49" s="377">
        <v>0</v>
      </c>
      <c r="J49" s="379">
        <v>0</v>
      </c>
      <c r="K49" s="376">
        <v>0</v>
      </c>
      <c r="L49" s="377">
        <v>0</v>
      </c>
      <c r="M49" s="378">
        <v>0</v>
      </c>
      <c r="N49" s="380">
        <v>0</v>
      </c>
      <c r="O49" s="377">
        <v>0</v>
      </c>
      <c r="P49" s="381">
        <v>0</v>
      </c>
      <c r="Q49" s="18"/>
    </row>
    <row r="50" spans="2:17" ht="15">
      <c r="B50" s="17"/>
      <c r="C50" s="3"/>
      <c r="D50" s="6" t="s">
        <v>36</v>
      </c>
      <c r="E50" s="303">
        <f>SUM(E15:E49)</f>
        <v>0</v>
      </c>
      <c r="F50" s="303">
        <f>SUM(F15:F49)</f>
        <v>0</v>
      </c>
      <c r="G50" s="303">
        <f t="shared" ref="G50:P50" si="0">SUM(G15:G49)</f>
        <v>0</v>
      </c>
      <c r="H50" s="303">
        <f t="shared" si="0"/>
        <v>0</v>
      </c>
      <c r="I50" s="303">
        <f t="shared" si="0"/>
        <v>0</v>
      </c>
      <c r="J50" s="303">
        <f t="shared" si="0"/>
        <v>0</v>
      </c>
      <c r="K50" s="303">
        <f t="shared" si="0"/>
        <v>0</v>
      </c>
      <c r="L50" s="303">
        <f t="shared" si="0"/>
        <v>0</v>
      </c>
      <c r="M50" s="303">
        <f t="shared" si="0"/>
        <v>0</v>
      </c>
      <c r="N50" s="303">
        <f t="shared" si="0"/>
        <v>0</v>
      </c>
      <c r="O50" s="303">
        <f t="shared" si="0"/>
        <v>0</v>
      </c>
      <c r="P50" s="303">
        <f t="shared" si="0"/>
        <v>0</v>
      </c>
      <c r="Q50" s="18"/>
    </row>
    <row r="51" spans="2:17" ht="15">
      <c r="B51" s="17"/>
      <c r="C51" s="3"/>
      <c r="D51" s="6"/>
      <c r="E51" s="13"/>
      <c r="F51" s="13"/>
      <c r="G51" s="13"/>
      <c r="H51" s="13"/>
      <c r="I51" s="13"/>
      <c r="J51" s="13"/>
      <c r="K51" s="13"/>
      <c r="L51" s="13"/>
      <c r="M51" s="13"/>
      <c r="N51" s="13"/>
      <c r="O51" s="13"/>
      <c r="P51" s="13"/>
      <c r="Q51" s="18"/>
    </row>
    <row r="52" spans="2:17" ht="15.75" customHeight="1" thickBot="1">
      <c r="B52" s="17"/>
      <c r="C52" s="1165" t="s">
        <v>820</v>
      </c>
      <c r="D52" s="1166"/>
      <c r="E52" s="1166"/>
      <c r="F52" s="1166"/>
      <c r="G52" s="1166"/>
      <c r="H52" s="1166"/>
      <c r="I52" s="1166"/>
      <c r="J52" s="1166"/>
      <c r="K52" s="1166"/>
      <c r="L52" s="1166"/>
      <c r="M52" s="1166"/>
      <c r="N52" s="1166"/>
      <c r="O52" s="1166"/>
      <c r="P52" s="1166"/>
      <c r="Q52" s="18"/>
    </row>
    <row r="53" spans="2:17" ht="6" customHeight="1" thickBot="1">
      <c r="B53" s="17"/>
      <c r="C53" s="1137" t="s">
        <v>70</v>
      </c>
      <c r="D53" s="137"/>
      <c r="E53" s="138"/>
      <c r="F53" s="138"/>
      <c r="G53" s="138"/>
      <c r="H53" s="138"/>
      <c r="I53" s="138"/>
      <c r="J53" s="138"/>
      <c r="K53" s="138"/>
      <c r="L53" s="138"/>
      <c r="M53" s="138"/>
      <c r="N53" s="138"/>
      <c r="O53" s="138"/>
      <c r="P53" s="139"/>
      <c r="Q53" s="18"/>
    </row>
    <row r="54" spans="2:17" ht="14.25" thickTop="1" thickBot="1">
      <c r="B54" s="17"/>
      <c r="C54" s="1138"/>
      <c r="D54" s="6"/>
      <c r="F54" s="136" t="s">
        <v>82</v>
      </c>
      <c r="G54" s="373">
        <v>0</v>
      </c>
      <c r="H54" s="12"/>
      <c r="J54" s="136" t="s">
        <v>74</v>
      </c>
      <c r="K54" s="373">
        <v>0</v>
      </c>
      <c r="L54" s="12"/>
      <c r="M54" s="12"/>
      <c r="N54" s="136" t="s">
        <v>75</v>
      </c>
      <c r="O54" s="373">
        <v>0</v>
      </c>
      <c r="P54" s="144"/>
      <c r="Q54" s="18"/>
    </row>
    <row r="55" spans="2:17" ht="6" customHeight="1" thickTop="1" thickBot="1">
      <c r="B55" s="17"/>
      <c r="C55" s="1138"/>
      <c r="D55" s="140"/>
      <c r="E55" s="140"/>
      <c r="F55" s="141"/>
      <c r="G55" s="2"/>
      <c r="H55" s="142"/>
      <c r="I55" s="142"/>
      <c r="J55" s="142"/>
      <c r="K55" s="142"/>
      <c r="L55" s="142"/>
      <c r="M55" s="142"/>
      <c r="N55" s="142"/>
      <c r="O55" s="142"/>
      <c r="P55" s="143"/>
      <c r="Q55" s="18"/>
    </row>
    <row r="56" spans="2:17" ht="12.75" customHeight="1" thickBot="1">
      <c r="B56" s="17"/>
      <c r="C56" s="1138"/>
      <c r="D56" s="2"/>
      <c r="E56" s="2"/>
      <c r="F56" s="97" t="s">
        <v>61</v>
      </c>
      <c r="G56" s="374">
        <f>E50+H50+K50+N50</f>
        <v>0</v>
      </c>
      <c r="H56" s="12"/>
      <c r="I56" s="12"/>
      <c r="J56" s="374"/>
      <c r="K56" s="2"/>
      <c r="L56" s="2"/>
      <c r="M56" s="4"/>
      <c r="N56" s="2"/>
      <c r="O56" s="2"/>
      <c r="P56" s="374"/>
      <c r="Q56" s="18"/>
    </row>
    <row r="57" spans="2:17" ht="12.75" customHeight="1" thickBot="1">
      <c r="B57" s="17"/>
      <c r="C57" s="1138"/>
      <c r="D57" s="2"/>
      <c r="E57" s="2"/>
      <c r="F57" s="97" t="s">
        <v>62</v>
      </c>
      <c r="G57" s="374">
        <f>F50+I50+L50+O50</f>
        <v>0</v>
      </c>
      <c r="H57" s="2"/>
      <c r="I57" s="97" t="s">
        <v>83</v>
      </c>
      <c r="J57" s="374">
        <f>SUM(E50:J50)</f>
        <v>0</v>
      </c>
      <c r="L57" s="2"/>
      <c r="M57" s="4"/>
      <c r="N57" s="2"/>
      <c r="O57" s="97" t="s">
        <v>85</v>
      </c>
      <c r="P57" s="374">
        <f>E50+K50+F50+L50+G50+M50</f>
        <v>0</v>
      </c>
      <c r="Q57" s="18"/>
    </row>
    <row r="58" spans="2:17" ht="13.5" thickBot="1">
      <c r="B58" s="17"/>
      <c r="C58" s="1138"/>
      <c r="D58" s="2"/>
      <c r="E58" s="2"/>
      <c r="F58" s="97" t="s">
        <v>59</v>
      </c>
      <c r="G58" s="375">
        <f>G50+J50+M50+P50</f>
        <v>0</v>
      </c>
      <c r="H58" s="2"/>
      <c r="I58" s="97" t="s">
        <v>84</v>
      </c>
      <c r="J58" s="375">
        <f>SUM(K50:P50)</f>
        <v>0</v>
      </c>
      <c r="L58" s="2"/>
      <c r="M58" s="4"/>
      <c r="N58" s="2"/>
      <c r="O58" s="97" t="s">
        <v>86</v>
      </c>
      <c r="P58" s="375">
        <f>H50+N50+I50+O50+J50+P50</f>
        <v>0</v>
      </c>
      <c r="Q58" s="18"/>
    </row>
    <row r="59" spans="2:17" ht="14.25" thickTop="1" thickBot="1">
      <c r="B59" s="17"/>
      <c r="C59" s="1139"/>
      <c r="D59" s="27"/>
      <c r="E59" s="27"/>
      <c r="F59" s="133" t="s">
        <v>37</v>
      </c>
      <c r="G59" s="304">
        <f>SUM(G56:G58)</f>
        <v>0</v>
      </c>
      <c r="H59" s="27"/>
      <c r="I59" s="133" t="s">
        <v>37</v>
      </c>
      <c r="J59" s="304">
        <f>SUM(J57:J58)</f>
        <v>0</v>
      </c>
      <c r="K59" s="27"/>
      <c r="L59" s="22"/>
      <c r="M59" s="22"/>
      <c r="N59" s="27"/>
      <c r="O59" s="133" t="s">
        <v>37</v>
      </c>
      <c r="P59" s="305">
        <f>SUM(P57:P58)</f>
        <v>0</v>
      </c>
      <c r="Q59" s="18"/>
    </row>
    <row r="60" spans="2:17" ht="15">
      <c r="B60" s="17"/>
      <c r="C60" s="177"/>
      <c r="D60" s="2"/>
      <c r="E60" s="2"/>
      <c r="F60" s="97"/>
      <c r="G60" s="13"/>
      <c r="H60" s="2"/>
      <c r="I60" s="97"/>
      <c r="J60" s="13"/>
      <c r="K60" s="2"/>
      <c r="L60" s="4"/>
      <c r="M60" s="4"/>
      <c r="N60" s="2"/>
      <c r="O60" s="97"/>
      <c r="P60" s="13"/>
      <c r="Q60" s="18"/>
    </row>
    <row r="61" spans="2:17" ht="15.75" customHeight="1" thickBot="1">
      <c r="B61" s="17"/>
      <c r="C61" s="1130" t="s">
        <v>821</v>
      </c>
      <c r="D61" s="1131"/>
      <c r="E61" s="1131"/>
      <c r="F61" s="1131"/>
      <c r="G61" s="1131"/>
      <c r="H61" s="1131"/>
      <c r="I61" s="1131"/>
      <c r="J61" s="1131"/>
      <c r="K61" s="1131"/>
      <c r="L61" s="1131"/>
      <c r="M61" s="1131"/>
      <c r="N61" s="1131"/>
      <c r="O61" s="1131"/>
      <c r="P61" s="1131"/>
      <c r="Q61" s="18"/>
    </row>
    <row r="62" spans="2:17" ht="14.25" thickTop="1" thickBot="1">
      <c r="B62" s="17"/>
      <c r="C62" s="2"/>
      <c r="D62" s="2"/>
      <c r="E62" s="1140" t="s">
        <v>792</v>
      </c>
      <c r="F62" s="1141"/>
      <c r="G62" s="1141"/>
      <c r="H62" s="1141"/>
      <c r="I62" s="1141"/>
      <c r="J62" s="1141"/>
      <c r="K62" s="1141"/>
      <c r="L62" s="1141"/>
      <c r="M62" s="1141"/>
      <c r="N62" s="1141"/>
      <c r="O62" s="1141"/>
      <c r="P62" s="1142"/>
      <c r="Q62" s="18"/>
    </row>
    <row r="63" spans="2:17" ht="14.25" thickTop="1" thickBot="1">
      <c r="B63" s="17"/>
      <c r="C63"/>
      <c r="D63"/>
      <c r="E63" s="1157" t="s">
        <v>225</v>
      </c>
      <c r="F63" s="1158"/>
      <c r="G63" s="1158"/>
      <c r="H63" s="1158"/>
      <c r="I63" s="1158"/>
      <c r="J63" s="1159"/>
      <c r="K63" s="1157" t="s">
        <v>226</v>
      </c>
      <c r="L63" s="1158"/>
      <c r="M63" s="1158"/>
      <c r="N63" s="1158"/>
      <c r="O63" s="1158"/>
      <c r="P63" s="1159"/>
      <c r="Q63" s="18"/>
    </row>
    <row r="64" spans="2:17" ht="27.75" customHeight="1" thickBot="1">
      <c r="B64" s="17"/>
      <c r="C64"/>
      <c r="D64" s="1150" t="s">
        <v>793</v>
      </c>
      <c r="E64" s="1149" t="s">
        <v>789</v>
      </c>
      <c r="F64" s="1145"/>
      <c r="G64" s="1145"/>
      <c r="H64" s="1145" t="s">
        <v>87</v>
      </c>
      <c r="I64" s="1145"/>
      <c r="J64" s="1146"/>
      <c r="K64" s="1147" t="s">
        <v>790</v>
      </c>
      <c r="L64" s="1148"/>
      <c r="M64" s="1148"/>
      <c r="N64" s="1155" t="s">
        <v>791</v>
      </c>
      <c r="O64" s="1148"/>
      <c r="P64" s="1156"/>
      <c r="Q64" s="18"/>
    </row>
    <row r="65" spans="2:17" ht="62.25" customHeight="1" thickBot="1">
      <c r="B65" s="17"/>
      <c r="C65"/>
      <c r="D65" s="1151"/>
      <c r="E65" s="166" t="s">
        <v>71</v>
      </c>
      <c r="F65" s="167" t="s">
        <v>72</v>
      </c>
      <c r="G65" s="168" t="s">
        <v>73</v>
      </c>
      <c r="H65" s="169" t="s">
        <v>71</v>
      </c>
      <c r="I65" s="167" t="s">
        <v>72</v>
      </c>
      <c r="J65" s="92" t="s">
        <v>73</v>
      </c>
      <c r="K65" s="166" t="s">
        <v>71</v>
      </c>
      <c r="L65" s="167" t="s">
        <v>72</v>
      </c>
      <c r="M65" s="168" t="s">
        <v>73</v>
      </c>
      <c r="N65" s="169" t="s">
        <v>71</v>
      </c>
      <c r="O65" s="167" t="s">
        <v>72</v>
      </c>
      <c r="P65" s="92" t="s">
        <v>73</v>
      </c>
      <c r="Q65" s="18"/>
    </row>
    <row r="66" spans="2:17" ht="39.75" customHeight="1" thickBot="1">
      <c r="B66" s="17"/>
      <c r="C66" s="356" t="s">
        <v>787</v>
      </c>
      <c r="D66" s="358">
        <f>ROUNDUP((E50+F50+G50+H50+I50+J50)*0.05,)</f>
        <v>0</v>
      </c>
      <c r="E66" s="355"/>
      <c r="F66" s="210"/>
      <c r="G66" s="211"/>
      <c r="H66" s="212"/>
      <c r="I66" s="210"/>
      <c r="J66" s="213"/>
      <c r="K66" s="329"/>
      <c r="L66" s="330"/>
      <c r="M66" s="331"/>
      <c r="N66" s="332"/>
      <c r="O66" s="330"/>
      <c r="P66" s="333"/>
      <c r="Q66" s="18"/>
    </row>
    <row r="67" spans="2:17" ht="54.75" customHeight="1" thickBot="1">
      <c r="B67" s="17"/>
      <c r="C67" s="357" t="s">
        <v>788</v>
      </c>
      <c r="D67" s="359">
        <f>ROUNDUP((E50+F50+G50+H50+I50+J50)*0.02,)</f>
        <v>0</v>
      </c>
      <c r="E67" s="355"/>
      <c r="F67" s="210"/>
      <c r="G67" s="211"/>
      <c r="H67" s="212"/>
      <c r="I67" s="210"/>
      <c r="J67" s="213"/>
      <c r="K67" s="324"/>
      <c r="L67" s="325"/>
      <c r="M67" s="326"/>
      <c r="N67" s="327"/>
      <c r="O67" s="325"/>
      <c r="P67" s="328"/>
      <c r="Q67" s="18"/>
    </row>
    <row r="68" spans="2:17" ht="42" customHeight="1" thickBot="1">
      <c r="B68" s="17"/>
      <c r="C68" t="s">
        <v>63</v>
      </c>
      <c r="D68"/>
      <c r="E68" s="1143"/>
      <c r="F68" s="1133"/>
      <c r="G68" s="1144"/>
      <c r="H68" s="1132"/>
      <c r="I68" s="1133"/>
      <c r="J68" s="1134"/>
      <c r="K68" s="1143"/>
      <c r="L68" s="1133"/>
      <c r="M68" s="1144"/>
      <c r="N68" s="1132"/>
      <c r="O68" s="1133"/>
      <c r="P68" s="1134"/>
      <c r="Q68" s="18"/>
    </row>
    <row r="69" spans="2:17" ht="42" customHeight="1" thickTop="1">
      <c r="B69" s="17"/>
      <c r="C69" t="s">
        <v>794</v>
      </c>
      <c r="D69"/>
      <c r="E69" s="383"/>
      <c r="F69" s="383"/>
      <c r="G69" s="383"/>
      <c r="H69" s="383"/>
      <c r="I69" s="383"/>
      <c r="J69" s="383"/>
      <c r="K69" s="383"/>
      <c r="L69" s="383"/>
      <c r="M69" s="383"/>
      <c r="N69" s="383"/>
      <c r="O69" s="383"/>
      <c r="P69" s="383"/>
      <c r="Q69" s="18"/>
    </row>
    <row r="70" spans="2:17" ht="13.5" thickBot="1">
      <c r="B70" s="26"/>
      <c r="C70" s="27"/>
      <c r="D70" s="27"/>
      <c r="E70" s="27"/>
      <c r="F70" s="27"/>
      <c r="G70" s="27"/>
      <c r="H70" s="27"/>
      <c r="I70" s="27"/>
      <c r="J70" s="27"/>
      <c r="K70" s="27"/>
      <c r="L70" s="27"/>
      <c r="M70" s="27"/>
      <c r="N70" s="27"/>
      <c r="O70" s="27"/>
      <c r="P70" s="27"/>
      <c r="Q70" s="28"/>
    </row>
    <row r="71" spans="2:17">
      <c r="I71" s="384" t="s">
        <v>1047</v>
      </c>
      <c r="Q71" s="385" t="s">
        <v>1051</v>
      </c>
    </row>
  </sheetData>
  <sheetProtection password="CE28" sheet="1" objects="1" scenarios="1"/>
  <mergeCells count="29">
    <mergeCell ref="E11:P11"/>
    <mergeCell ref="E68:G68"/>
    <mergeCell ref="E63:J63"/>
    <mergeCell ref="E12:J12"/>
    <mergeCell ref="C43:C49"/>
    <mergeCell ref="C52:P52"/>
    <mergeCell ref="E13:G13"/>
    <mergeCell ref="C22:C28"/>
    <mergeCell ref="C29:C35"/>
    <mergeCell ref="N13:P13"/>
    <mergeCell ref="C36:C42"/>
    <mergeCell ref="H13:J13"/>
    <mergeCell ref="K12:P12"/>
    <mergeCell ref="C3:P3"/>
    <mergeCell ref="E4:N4"/>
    <mergeCell ref="N68:P68"/>
    <mergeCell ref="K13:M13"/>
    <mergeCell ref="C53:C59"/>
    <mergeCell ref="E62:P62"/>
    <mergeCell ref="C61:P61"/>
    <mergeCell ref="K68:M68"/>
    <mergeCell ref="H64:J64"/>
    <mergeCell ref="K64:M64"/>
    <mergeCell ref="E64:G64"/>
    <mergeCell ref="H68:J68"/>
    <mergeCell ref="D64:D65"/>
    <mergeCell ref="C15:C21"/>
    <mergeCell ref="N64:P64"/>
    <mergeCell ref="K63:P63"/>
  </mergeCells>
  <phoneticPr fontId="0" type="noConversion"/>
  <printOptions horizontalCentered="1"/>
  <pageMargins left="0.25" right="0.25" top="0.25" bottom="0.5" header="0.25" footer="0.25"/>
  <pageSetup scale="5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U1609"/>
  <sheetViews>
    <sheetView zoomScale="75" workbookViewId="0">
      <selection activeCell="K16" sqref="K16"/>
    </sheetView>
  </sheetViews>
  <sheetFormatPr defaultRowHeight="12.75"/>
  <sheetData>
    <row r="1" spans="1:21">
      <c r="A1" t="s">
        <v>696</v>
      </c>
      <c r="B1" t="s">
        <v>254</v>
      </c>
      <c r="C1" t="s">
        <v>53</v>
      </c>
      <c r="D1" t="s">
        <v>697</v>
      </c>
      <c r="E1" t="s">
        <v>52</v>
      </c>
      <c r="F1" t="s">
        <v>698</v>
      </c>
      <c r="G1" t="s">
        <v>54</v>
      </c>
      <c r="H1" t="s">
        <v>699</v>
      </c>
      <c r="I1" t="s">
        <v>700</v>
      </c>
      <c r="J1" t="s">
        <v>701</v>
      </c>
      <c r="K1" t="s">
        <v>702</v>
      </c>
      <c r="L1" t="s">
        <v>703</v>
      </c>
      <c r="M1" t="s">
        <v>704</v>
      </c>
      <c r="N1" t="s">
        <v>705</v>
      </c>
      <c r="O1" t="s">
        <v>706</v>
      </c>
      <c r="P1" t="s">
        <v>707</v>
      </c>
      <c r="Q1" t="s">
        <v>708</v>
      </c>
      <c r="R1" t="s">
        <v>709</v>
      </c>
      <c r="S1" t="s">
        <v>710</v>
      </c>
      <c r="T1" t="s">
        <v>711</v>
      </c>
      <c r="U1" t="s">
        <v>712</v>
      </c>
    </row>
    <row r="2" spans="1:21">
      <c r="A2">
        <v>1</v>
      </c>
      <c r="B2" t="s">
        <v>255</v>
      </c>
      <c r="C2" t="s">
        <v>253</v>
      </c>
      <c r="D2" t="s">
        <v>713</v>
      </c>
      <c r="E2" t="s">
        <v>252</v>
      </c>
      <c r="F2">
        <v>1</v>
      </c>
      <c r="G2" t="s">
        <v>242</v>
      </c>
      <c r="H2">
        <v>93984.756999999998</v>
      </c>
      <c r="I2">
        <v>164473.3248</v>
      </c>
      <c r="J2">
        <v>121764.1635</v>
      </c>
      <c r="K2">
        <v>213087.2861</v>
      </c>
      <c r="L2">
        <v>138456.81630000001</v>
      </c>
      <c r="M2">
        <v>242299.42850000001</v>
      </c>
      <c r="N2">
        <v>163894.82879999999</v>
      </c>
      <c r="O2">
        <v>286815.95039999997</v>
      </c>
      <c r="P2">
        <v>192631.59599999999</v>
      </c>
      <c r="Q2">
        <v>337105.29300000001</v>
      </c>
      <c r="R2">
        <v>211003.10750000001</v>
      </c>
      <c r="S2">
        <v>369255.43810000003</v>
      </c>
      <c r="T2">
        <v>228105.8965</v>
      </c>
      <c r="U2">
        <v>399185.31890000001</v>
      </c>
    </row>
    <row r="3" spans="1:21">
      <c r="A3">
        <v>1</v>
      </c>
      <c r="B3" t="s">
        <v>255</v>
      </c>
      <c r="C3" t="s">
        <v>253</v>
      </c>
      <c r="D3" t="s">
        <v>713</v>
      </c>
      <c r="E3" t="s">
        <v>252</v>
      </c>
      <c r="F3">
        <v>2</v>
      </c>
      <c r="G3" t="s">
        <v>31</v>
      </c>
      <c r="H3">
        <v>77397.334000000003</v>
      </c>
      <c r="I3">
        <v>135445.3345</v>
      </c>
      <c r="J3">
        <v>101866.11440000001</v>
      </c>
      <c r="K3">
        <v>178265.70009999999</v>
      </c>
      <c r="L3">
        <v>122435.3376</v>
      </c>
      <c r="M3">
        <v>214261.84080000001</v>
      </c>
      <c r="N3">
        <v>148112.598</v>
      </c>
      <c r="O3">
        <v>259197.0465</v>
      </c>
      <c r="P3">
        <v>176406.0784</v>
      </c>
      <c r="Q3">
        <v>308710.6372</v>
      </c>
      <c r="R3">
        <v>194418.60370000001</v>
      </c>
      <c r="S3">
        <v>340232.5564</v>
      </c>
      <c r="T3">
        <v>211436.8878</v>
      </c>
      <c r="U3">
        <v>370014.55359999998</v>
      </c>
    </row>
    <row r="4" spans="1:21">
      <c r="A4">
        <v>1</v>
      </c>
      <c r="B4" t="s">
        <v>255</v>
      </c>
      <c r="C4" t="s">
        <v>253</v>
      </c>
      <c r="D4" t="s">
        <v>713</v>
      </c>
      <c r="E4" t="s">
        <v>252</v>
      </c>
      <c r="F4">
        <v>3</v>
      </c>
      <c r="G4" t="s">
        <v>58</v>
      </c>
      <c r="H4">
        <v>67456.875</v>
      </c>
      <c r="I4">
        <v>118049.5313</v>
      </c>
      <c r="J4">
        <v>91359.345000000001</v>
      </c>
      <c r="K4">
        <v>159878.85380000001</v>
      </c>
      <c r="L4">
        <v>116123.08500000001</v>
      </c>
      <c r="M4">
        <v>203215.3988</v>
      </c>
      <c r="N4">
        <v>151698.06</v>
      </c>
      <c r="O4">
        <v>265471.60499999998</v>
      </c>
      <c r="P4">
        <v>188348.625</v>
      </c>
      <c r="Q4">
        <v>329610.09379999997</v>
      </c>
      <c r="R4">
        <v>212008.27499999999</v>
      </c>
      <c r="S4">
        <v>371014.48129999998</v>
      </c>
      <c r="T4">
        <v>235336.755</v>
      </c>
      <c r="U4">
        <v>411839.32130000001</v>
      </c>
    </row>
    <row r="5" spans="1:21">
      <c r="A5">
        <v>1</v>
      </c>
      <c r="B5" t="s">
        <v>255</v>
      </c>
      <c r="C5" t="s">
        <v>253</v>
      </c>
      <c r="D5" t="s">
        <v>713</v>
      </c>
      <c r="E5" t="s">
        <v>252</v>
      </c>
      <c r="F5">
        <v>4</v>
      </c>
      <c r="G5" t="s">
        <v>33</v>
      </c>
      <c r="H5">
        <v>75953.825500000006</v>
      </c>
      <c r="I5">
        <v>121526.1208</v>
      </c>
      <c r="J5">
        <v>106335.3557</v>
      </c>
      <c r="K5">
        <v>170136.56909999999</v>
      </c>
      <c r="L5">
        <v>136716.88589999999</v>
      </c>
      <c r="M5">
        <v>218747.01740000001</v>
      </c>
      <c r="N5">
        <v>182289.18119999999</v>
      </c>
      <c r="O5">
        <v>291662.6899</v>
      </c>
      <c r="P5">
        <v>227861.47649999999</v>
      </c>
      <c r="Q5">
        <v>364578.36239999998</v>
      </c>
      <c r="R5">
        <v>258243.0067</v>
      </c>
      <c r="S5">
        <v>413188.81069999997</v>
      </c>
      <c r="T5">
        <v>288624.53690000001</v>
      </c>
      <c r="U5">
        <v>461799.25900000002</v>
      </c>
    </row>
    <row r="6" spans="1:21">
      <c r="A6">
        <v>1</v>
      </c>
      <c r="B6" t="s">
        <v>255</v>
      </c>
      <c r="C6" t="s">
        <v>253</v>
      </c>
      <c r="D6" t="s">
        <v>713</v>
      </c>
      <c r="E6" t="s">
        <v>256</v>
      </c>
      <c r="F6">
        <v>1</v>
      </c>
      <c r="G6" t="s">
        <v>242</v>
      </c>
      <c r="H6">
        <v>93548.807000000001</v>
      </c>
      <c r="I6">
        <v>163710.4123</v>
      </c>
      <c r="J6">
        <v>121207.5585</v>
      </c>
      <c r="K6">
        <v>212113.2274</v>
      </c>
      <c r="L6">
        <v>137811.60630000001</v>
      </c>
      <c r="M6">
        <v>241170.31099999999</v>
      </c>
      <c r="N6">
        <v>163157.12880000001</v>
      </c>
      <c r="O6">
        <v>285524.9754</v>
      </c>
      <c r="P6">
        <v>191772.24600000001</v>
      </c>
      <c r="Q6">
        <v>335601.43050000002</v>
      </c>
      <c r="R6">
        <v>210066.1525</v>
      </c>
      <c r="S6">
        <v>367615.76689999999</v>
      </c>
      <c r="T6">
        <v>227101.1765</v>
      </c>
      <c r="U6">
        <v>397427.0589</v>
      </c>
    </row>
    <row r="7" spans="1:21">
      <c r="A7">
        <v>1</v>
      </c>
      <c r="B7" t="s">
        <v>255</v>
      </c>
      <c r="C7" t="s">
        <v>253</v>
      </c>
      <c r="D7" t="s">
        <v>713</v>
      </c>
      <c r="E7" t="s">
        <v>256</v>
      </c>
      <c r="F7">
        <v>2</v>
      </c>
      <c r="G7" t="s">
        <v>31</v>
      </c>
      <c r="H7">
        <v>76991.342749999996</v>
      </c>
      <c r="I7">
        <v>134734.8498</v>
      </c>
      <c r="J7">
        <v>101347.78969999999</v>
      </c>
      <c r="K7">
        <v>177358.63200000001</v>
      </c>
      <c r="L7">
        <v>121835.1164</v>
      </c>
      <c r="M7">
        <v>213211.45360000001</v>
      </c>
      <c r="N7">
        <v>147427.03049999999</v>
      </c>
      <c r="O7">
        <v>257997.3034</v>
      </c>
      <c r="P7">
        <v>175606.1078</v>
      </c>
      <c r="Q7">
        <v>307310.68859999999</v>
      </c>
      <c r="R7">
        <v>193547.93590000001</v>
      </c>
      <c r="S7">
        <v>338708.88780000003</v>
      </c>
      <c r="T7">
        <v>210503.24679999999</v>
      </c>
      <c r="U7">
        <v>368380.68180000002</v>
      </c>
    </row>
    <row r="8" spans="1:21">
      <c r="A8">
        <v>1</v>
      </c>
      <c r="B8" t="s">
        <v>255</v>
      </c>
      <c r="C8" t="s">
        <v>253</v>
      </c>
      <c r="D8" t="s">
        <v>713</v>
      </c>
      <c r="E8" t="s">
        <v>256</v>
      </c>
      <c r="F8">
        <v>3</v>
      </c>
      <c r="G8" t="s">
        <v>58</v>
      </c>
      <c r="H8">
        <v>66388.3125</v>
      </c>
      <c r="I8">
        <v>116179.5469</v>
      </c>
      <c r="J8">
        <v>89944.417499999996</v>
      </c>
      <c r="K8">
        <v>157402.73060000001</v>
      </c>
      <c r="L8">
        <v>114339.1275</v>
      </c>
      <c r="M8">
        <v>200093.4731</v>
      </c>
      <c r="N8">
        <v>149401.89000000001</v>
      </c>
      <c r="O8">
        <v>261453.3075</v>
      </c>
      <c r="P8">
        <v>185511.9375</v>
      </c>
      <c r="Q8">
        <v>324645.89059999998</v>
      </c>
      <c r="R8">
        <v>208831.61249999999</v>
      </c>
      <c r="S8">
        <v>365455.32189999998</v>
      </c>
      <c r="T8">
        <v>231828.83249999999</v>
      </c>
      <c r="U8">
        <v>405700.45689999999</v>
      </c>
    </row>
    <row r="9" spans="1:21">
      <c r="A9">
        <v>1</v>
      </c>
      <c r="B9" t="s">
        <v>255</v>
      </c>
      <c r="C9" t="s">
        <v>253</v>
      </c>
      <c r="D9" t="s">
        <v>713</v>
      </c>
      <c r="E9" t="s">
        <v>256</v>
      </c>
      <c r="F9">
        <v>4</v>
      </c>
      <c r="G9" t="s">
        <v>33</v>
      </c>
      <c r="H9">
        <v>74612.443249999997</v>
      </c>
      <c r="I9">
        <v>119379.90919999999</v>
      </c>
      <c r="J9">
        <v>104457.4206</v>
      </c>
      <c r="K9">
        <v>167131.87289999999</v>
      </c>
      <c r="L9">
        <v>134302.39790000001</v>
      </c>
      <c r="M9">
        <v>214883.83660000001</v>
      </c>
      <c r="N9">
        <v>179069.86379999999</v>
      </c>
      <c r="O9">
        <v>286511.78210000001</v>
      </c>
      <c r="P9">
        <v>223837.32980000001</v>
      </c>
      <c r="Q9">
        <v>358139.72759999998</v>
      </c>
      <c r="R9">
        <v>253682.30710000001</v>
      </c>
      <c r="S9">
        <v>405891.69130000001</v>
      </c>
      <c r="T9">
        <v>283527.2844</v>
      </c>
      <c r="U9">
        <v>453643.65500000003</v>
      </c>
    </row>
    <row r="10" spans="1:21">
      <c r="A10">
        <v>1</v>
      </c>
      <c r="B10" t="s">
        <v>255</v>
      </c>
      <c r="C10" t="s">
        <v>253</v>
      </c>
      <c r="D10" t="s">
        <v>713</v>
      </c>
      <c r="E10" t="s">
        <v>257</v>
      </c>
      <c r="F10">
        <v>1</v>
      </c>
      <c r="G10" t="s">
        <v>242</v>
      </c>
      <c r="H10">
        <v>91230.81</v>
      </c>
      <c r="I10">
        <v>159653.91750000001</v>
      </c>
      <c r="J10">
        <v>118142.255</v>
      </c>
      <c r="K10">
        <v>206748.94630000001</v>
      </c>
      <c r="L10">
        <v>134419.329</v>
      </c>
      <c r="M10">
        <v>235233.82579999999</v>
      </c>
      <c r="N10">
        <v>158944.10399999999</v>
      </c>
      <c r="O10">
        <v>278152.18199999997</v>
      </c>
      <c r="P10">
        <v>186762.18</v>
      </c>
      <c r="Q10">
        <v>326833.815</v>
      </c>
      <c r="R10">
        <v>204545.27499999999</v>
      </c>
      <c r="S10">
        <v>357954.23129999998</v>
      </c>
      <c r="T10">
        <v>221070.79500000001</v>
      </c>
      <c r="U10">
        <v>386873.89130000002</v>
      </c>
    </row>
    <row r="11" spans="1:21">
      <c r="A11">
        <v>1</v>
      </c>
      <c r="B11" t="s">
        <v>255</v>
      </c>
      <c r="C11" t="s">
        <v>253</v>
      </c>
      <c r="D11" t="s">
        <v>713</v>
      </c>
      <c r="E11" t="s">
        <v>257</v>
      </c>
      <c r="F11">
        <v>2</v>
      </c>
      <c r="G11" t="s">
        <v>31</v>
      </c>
      <c r="H11">
        <v>75438.632500000007</v>
      </c>
      <c r="I11">
        <v>132017.60690000001</v>
      </c>
      <c r="J11">
        <v>99182.75675</v>
      </c>
      <c r="K11">
        <v>173569.82430000001</v>
      </c>
      <c r="L11">
        <v>119060.3205</v>
      </c>
      <c r="M11">
        <v>208355.56090000001</v>
      </c>
      <c r="N11">
        <v>143763.01500000001</v>
      </c>
      <c r="O11">
        <v>251585.2763</v>
      </c>
      <c r="P11">
        <v>171116.63250000001</v>
      </c>
      <c r="Q11">
        <v>299454.10690000001</v>
      </c>
      <c r="R11">
        <v>188516.75700000001</v>
      </c>
      <c r="S11">
        <v>329904.3248</v>
      </c>
      <c r="T11">
        <v>204931.29250000001</v>
      </c>
      <c r="U11">
        <v>358629.76189999998</v>
      </c>
    </row>
    <row r="12" spans="1:21">
      <c r="A12">
        <v>1</v>
      </c>
      <c r="B12" t="s">
        <v>255</v>
      </c>
      <c r="C12" t="s">
        <v>253</v>
      </c>
      <c r="D12" t="s">
        <v>713</v>
      </c>
      <c r="E12" t="s">
        <v>257</v>
      </c>
      <c r="F12">
        <v>3</v>
      </c>
      <c r="G12" t="s">
        <v>58</v>
      </c>
      <c r="H12">
        <v>66297.5</v>
      </c>
      <c r="I12">
        <v>116020.625</v>
      </c>
      <c r="J12">
        <v>89871.32</v>
      </c>
      <c r="K12">
        <v>157274.81</v>
      </c>
      <c r="L12">
        <v>114268.63499999999</v>
      </c>
      <c r="M12">
        <v>199970.11129999999</v>
      </c>
      <c r="N12">
        <v>149362.85999999999</v>
      </c>
      <c r="O12">
        <v>261385.005</v>
      </c>
      <c r="P12">
        <v>185485.5</v>
      </c>
      <c r="Q12">
        <v>324599.625</v>
      </c>
      <c r="R12">
        <v>208827.15</v>
      </c>
      <c r="S12">
        <v>365447.51250000001</v>
      </c>
      <c r="T12">
        <v>231852.155</v>
      </c>
      <c r="U12">
        <v>405741.27130000002</v>
      </c>
    </row>
    <row r="13" spans="1:21">
      <c r="A13">
        <v>1</v>
      </c>
      <c r="B13" t="s">
        <v>255</v>
      </c>
      <c r="C13" t="s">
        <v>253</v>
      </c>
      <c r="D13" t="s">
        <v>713</v>
      </c>
      <c r="E13" t="s">
        <v>257</v>
      </c>
      <c r="F13">
        <v>4</v>
      </c>
      <c r="G13" t="s">
        <v>33</v>
      </c>
      <c r="H13">
        <v>74296.45925</v>
      </c>
      <c r="I13">
        <v>118874.3348</v>
      </c>
      <c r="J13">
        <v>104015.04300000001</v>
      </c>
      <c r="K13">
        <v>166424.0687</v>
      </c>
      <c r="L13">
        <v>133733.62669999999</v>
      </c>
      <c r="M13">
        <v>213973.8026</v>
      </c>
      <c r="N13">
        <v>178311.50219999999</v>
      </c>
      <c r="O13">
        <v>285298.40350000001</v>
      </c>
      <c r="P13">
        <v>222889.37779999999</v>
      </c>
      <c r="Q13">
        <v>356623.00439999998</v>
      </c>
      <c r="R13">
        <v>252607.9615</v>
      </c>
      <c r="S13">
        <v>404172.73830000003</v>
      </c>
      <c r="T13">
        <v>282326.54519999999</v>
      </c>
      <c r="U13">
        <v>451722.47220000002</v>
      </c>
    </row>
    <row r="14" spans="1:21">
      <c r="A14">
        <v>1</v>
      </c>
      <c r="B14" t="s">
        <v>255</v>
      </c>
      <c r="C14" t="s">
        <v>253</v>
      </c>
      <c r="D14" t="s">
        <v>713</v>
      </c>
      <c r="E14" t="s">
        <v>258</v>
      </c>
      <c r="F14">
        <v>1</v>
      </c>
      <c r="G14" t="s">
        <v>242</v>
      </c>
      <c r="H14">
        <v>91188.281000000003</v>
      </c>
      <c r="I14">
        <v>159579.49179999999</v>
      </c>
      <c r="J14">
        <v>118103.0655</v>
      </c>
      <c r="K14">
        <v>206680.3646</v>
      </c>
      <c r="L14">
        <v>134350.90289999999</v>
      </c>
      <c r="M14">
        <v>235114.08009999999</v>
      </c>
      <c r="N14">
        <v>158913.65040000001</v>
      </c>
      <c r="O14">
        <v>278098.88819999999</v>
      </c>
      <c r="P14">
        <v>186741.318</v>
      </c>
      <c r="Q14">
        <v>326797.30650000001</v>
      </c>
      <c r="R14">
        <v>204530.86749999999</v>
      </c>
      <c r="S14">
        <v>357929.01809999999</v>
      </c>
      <c r="T14">
        <v>221071.0895</v>
      </c>
      <c r="U14">
        <v>386874.40659999999</v>
      </c>
    </row>
    <row r="15" spans="1:21">
      <c r="A15">
        <v>1</v>
      </c>
      <c r="B15" t="s">
        <v>255</v>
      </c>
      <c r="C15" t="s">
        <v>253</v>
      </c>
      <c r="D15" t="s">
        <v>713</v>
      </c>
      <c r="E15" t="s">
        <v>258</v>
      </c>
      <c r="F15">
        <v>2</v>
      </c>
      <c r="G15" t="s">
        <v>31</v>
      </c>
      <c r="H15">
        <v>75312.455749999994</v>
      </c>
      <c r="I15">
        <v>131796.79759999999</v>
      </c>
      <c r="J15">
        <v>99047.768930000006</v>
      </c>
      <c r="K15">
        <v>173333.5956</v>
      </c>
      <c r="L15">
        <v>118942.24460000001</v>
      </c>
      <c r="M15">
        <v>208148.92800000001</v>
      </c>
      <c r="N15">
        <v>143698.81649999999</v>
      </c>
      <c r="O15">
        <v>251472.9289</v>
      </c>
      <c r="P15">
        <v>171072.29699999999</v>
      </c>
      <c r="Q15">
        <v>299376.51980000001</v>
      </c>
      <c r="R15">
        <v>188489.2102</v>
      </c>
      <c r="S15">
        <v>329856.11790000001</v>
      </c>
      <c r="T15">
        <v>204927.02230000001</v>
      </c>
      <c r="U15">
        <v>358622.28889999999</v>
      </c>
    </row>
    <row r="16" spans="1:21">
      <c r="A16">
        <v>1</v>
      </c>
      <c r="B16" t="s">
        <v>255</v>
      </c>
      <c r="C16" t="s">
        <v>253</v>
      </c>
      <c r="D16" t="s">
        <v>713</v>
      </c>
      <c r="E16" t="s">
        <v>258</v>
      </c>
      <c r="F16">
        <v>3</v>
      </c>
      <c r="G16" t="s">
        <v>58</v>
      </c>
      <c r="H16">
        <v>64765.1875</v>
      </c>
      <c r="I16">
        <v>113339.0781</v>
      </c>
      <c r="J16">
        <v>87861.182499999995</v>
      </c>
      <c r="K16">
        <v>153757.06940000001</v>
      </c>
      <c r="L16">
        <v>111742.89750000001</v>
      </c>
      <c r="M16">
        <v>195550.07060000001</v>
      </c>
      <c r="N16">
        <v>146132.60999999999</v>
      </c>
      <c r="O16">
        <v>255732.0675</v>
      </c>
      <c r="P16">
        <v>181503.5625</v>
      </c>
      <c r="Q16">
        <v>317631.23440000002</v>
      </c>
      <c r="R16">
        <v>204378.03750000001</v>
      </c>
      <c r="S16">
        <v>357661.56559999997</v>
      </c>
      <c r="T16">
        <v>226950.39249999999</v>
      </c>
      <c r="U16">
        <v>397163.18689999997</v>
      </c>
    </row>
    <row r="17" spans="1:21">
      <c r="A17">
        <v>1</v>
      </c>
      <c r="B17" t="s">
        <v>255</v>
      </c>
      <c r="C17" t="s">
        <v>253</v>
      </c>
      <c r="D17" t="s">
        <v>713</v>
      </c>
      <c r="E17" t="s">
        <v>258</v>
      </c>
      <c r="F17">
        <v>4</v>
      </c>
      <c r="G17" t="s">
        <v>33</v>
      </c>
      <c r="H17">
        <v>72292.130499999999</v>
      </c>
      <c r="I17">
        <v>115667.4088</v>
      </c>
      <c r="J17">
        <v>101208.98269999999</v>
      </c>
      <c r="K17">
        <v>161934.37229999999</v>
      </c>
      <c r="L17">
        <v>130125.8349</v>
      </c>
      <c r="M17">
        <v>208201.3358</v>
      </c>
      <c r="N17">
        <v>173501.11319999999</v>
      </c>
      <c r="O17">
        <v>277601.78110000002</v>
      </c>
      <c r="P17">
        <v>216876.3915</v>
      </c>
      <c r="Q17">
        <v>347002.22639999999</v>
      </c>
      <c r="R17">
        <v>245793.24369999999</v>
      </c>
      <c r="S17">
        <v>393269.1899</v>
      </c>
      <c r="T17">
        <v>274710.09590000001</v>
      </c>
      <c r="U17">
        <v>439536.15340000001</v>
      </c>
    </row>
    <row r="18" spans="1:21">
      <c r="A18">
        <v>1</v>
      </c>
      <c r="B18" t="s">
        <v>255</v>
      </c>
      <c r="C18" t="s">
        <v>253</v>
      </c>
      <c r="D18" t="s">
        <v>713</v>
      </c>
      <c r="E18" t="s">
        <v>259</v>
      </c>
      <c r="F18">
        <v>1</v>
      </c>
      <c r="G18" t="s">
        <v>242</v>
      </c>
      <c r="H18">
        <v>90443.967999999993</v>
      </c>
      <c r="I18">
        <v>158276.94399999999</v>
      </c>
      <c r="J18">
        <v>117107.424</v>
      </c>
      <c r="K18">
        <v>204937.992</v>
      </c>
      <c r="L18">
        <v>133265.76120000001</v>
      </c>
      <c r="M18">
        <v>233215.0821</v>
      </c>
      <c r="N18">
        <v>157529.61120000001</v>
      </c>
      <c r="O18">
        <v>275676.81959999999</v>
      </c>
      <c r="P18">
        <v>185085.204</v>
      </c>
      <c r="Q18">
        <v>323899.10700000002</v>
      </c>
      <c r="R18">
        <v>202700.18</v>
      </c>
      <c r="S18">
        <v>354725.315</v>
      </c>
      <c r="T18">
        <v>219060.766</v>
      </c>
      <c r="U18">
        <v>383356.34049999999</v>
      </c>
    </row>
    <row r="19" spans="1:21">
      <c r="A19">
        <v>1</v>
      </c>
      <c r="B19" t="s">
        <v>255</v>
      </c>
      <c r="C19" t="s">
        <v>253</v>
      </c>
      <c r="D19" t="s">
        <v>713</v>
      </c>
      <c r="E19" t="s">
        <v>259</v>
      </c>
      <c r="F19">
        <v>2</v>
      </c>
      <c r="G19" t="s">
        <v>31</v>
      </c>
      <c r="H19">
        <v>74879.003500000006</v>
      </c>
      <c r="I19">
        <v>131038.2561</v>
      </c>
      <c r="J19">
        <v>98416.083150000006</v>
      </c>
      <c r="K19">
        <v>172228.14550000001</v>
      </c>
      <c r="L19">
        <v>118096.02989999999</v>
      </c>
      <c r="M19">
        <v>206668.05230000001</v>
      </c>
      <c r="N19">
        <v>142520.277</v>
      </c>
      <c r="O19">
        <v>249410.48480000001</v>
      </c>
      <c r="P19">
        <v>169605.36230000001</v>
      </c>
      <c r="Q19">
        <v>296809.38390000002</v>
      </c>
      <c r="R19">
        <v>186830.51509999999</v>
      </c>
      <c r="S19">
        <v>326953.40139999997</v>
      </c>
      <c r="T19">
        <v>203072.55100000001</v>
      </c>
      <c r="U19">
        <v>355376.96429999999</v>
      </c>
    </row>
    <row r="20" spans="1:21">
      <c r="A20">
        <v>1</v>
      </c>
      <c r="B20" t="s">
        <v>255</v>
      </c>
      <c r="C20" t="s">
        <v>253</v>
      </c>
      <c r="D20" t="s">
        <v>713</v>
      </c>
      <c r="E20" t="s">
        <v>259</v>
      </c>
      <c r="F20">
        <v>3</v>
      </c>
      <c r="G20" t="s">
        <v>58</v>
      </c>
      <c r="H20">
        <v>65833.75</v>
      </c>
      <c r="I20">
        <v>115209.0625</v>
      </c>
      <c r="J20">
        <v>89276.11</v>
      </c>
      <c r="K20">
        <v>156233.1925</v>
      </c>
      <c r="L20">
        <v>113526.855</v>
      </c>
      <c r="M20">
        <v>198671.9963</v>
      </c>
      <c r="N20">
        <v>148428.78</v>
      </c>
      <c r="O20">
        <v>259750.36499999999</v>
      </c>
      <c r="P20">
        <v>184340.25</v>
      </c>
      <c r="Q20">
        <v>322595.4375</v>
      </c>
      <c r="R20">
        <v>207554.7</v>
      </c>
      <c r="S20">
        <v>363220.72499999998</v>
      </c>
      <c r="T20">
        <v>230458.315</v>
      </c>
      <c r="U20">
        <v>403302.05129999999</v>
      </c>
    </row>
    <row r="21" spans="1:21">
      <c r="A21">
        <v>1</v>
      </c>
      <c r="B21" t="s">
        <v>255</v>
      </c>
      <c r="C21" t="s">
        <v>253</v>
      </c>
      <c r="D21" t="s">
        <v>713</v>
      </c>
      <c r="E21" t="s">
        <v>259</v>
      </c>
      <c r="F21">
        <v>4</v>
      </c>
      <c r="G21" t="s">
        <v>33</v>
      </c>
      <c r="H21">
        <v>73633.512749999994</v>
      </c>
      <c r="I21">
        <v>117813.6204</v>
      </c>
      <c r="J21">
        <v>103086.9179</v>
      </c>
      <c r="K21">
        <v>164939.0686</v>
      </c>
      <c r="L21">
        <v>132540.323</v>
      </c>
      <c r="M21">
        <v>212064.51670000001</v>
      </c>
      <c r="N21">
        <v>176720.43059999999</v>
      </c>
      <c r="O21">
        <v>282752.68900000001</v>
      </c>
      <c r="P21">
        <v>220900.53829999999</v>
      </c>
      <c r="Q21">
        <v>353440.86119999998</v>
      </c>
      <c r="R21">
        <v>250353.94339999999</v>
      </c>
      <c r="S21">
        <v>400566.30940000003</v>
      </c>
      <c r="T21">
        <v>279807.34850000002</v>
      </c>
      <c r="U21">
        <v>447691.75750000001</v>
      </c>
    </row>
    <row r="22" spans="1:21">
      <c r="A22">
        <v>1</v>
      </c>
      <c r="B22" t="s">
        <v>255</v>
      </c>
      <c r="C22" t="s">
        <v>253</v>
      </c>
      <c r="D22" t="s">
        <v>713</v>
      </c>
      <c r="E22" t="s">
        <v>260</v>
      </c>
      <c r="F22">
        <v>1</v>
      </c>
      <c r="G22" t="s">
        <v>242</v>
      </c>
      <c r="H22">
        <v>91188.281000000003</v>
      </c>
      <c r="I22">
        <v>159579.49179999999</v>
      </c>
      <c r="J22">
        <v>118103.0655</v>
      </c>
      <c r="K22">
        <v>206680.3646</v>
      </c>
      <c r="L22">
        <v>134350.90289999999</v>
      </c>
      <c r="M22">
        <v>235114.08009999999</v>
      </c>
      <c r="N22">
        <v>158913.65040000001</v>
      </c>
      <c r="O22">
        <v>278098.88819999999</v>
      </c>
      <c r="P22">
        <v>186741.318</v>
      </c>
      <c r="Q22">
        <v>326797.30650000001</v>
      </c>
      <c r="R22">
        <v>204530.86749999999</v>
      </c>
      <c r="S22">
        <v>357929.01809999999</v>
      </c>
      <c r="T22">
        <v>221071.0895</v>
      </c>
      <c r="U22">
        <v>386874.40659999999</v>
      </c>
    </row>
    <row r="23" spans="1:21">
      <c r="A23">
        <v>1</v>
      </c>
      <c r="B23" t="s">
        <v>255</v>
      </c>
      <c r="C23" t="s">
        <v>253</v>
      </c>
      <c r="D23" t="s">
        <v>713</v>
      </c>
      <c r="E23" t="s">
        <v>260</v>
      </c>
      <c r="F23">
        <v>2</v>
      </c>
      <c r="G23" t="s">
        <v>31</v>
      </c>
      <c r="H23">
        <v>75312.455749999994</v>
      </c>
      <c r="I23">
        <v>131796.79759999999</v>
      </c>
      <c r="J23">
        <v>99047.768930000006</v>
      </c>
      <c r="K23">
        <v>173333.5956</v>
      </c>
      <c r="L23">
        <v>118942.24460000001</v>
      </c>
      <c r="M23">
        <v>208148.92800000001</v>
      </c>
      <c r="N23">
        <v>143698.81649999999</v>
      </c>
      <c r="O23">
        <v>251472.9289</v>
      </c>
      <c r="P23">
        <v>171072.29699999999</v>
      </c>
      <c r="Q23">
        <v>299376.51980000001</v>
      </c>
      <c r="R23">
        <v>188489.2102</v>
      </c>
      <c r="S23">
        <v>329856.11790000001</v>
      </c>
      <c r="T23">
        <v>204927.02230000001</v>
      </c>
      <c r="U23">
        <v>358622.28889999999</v>
      </c>
    </row>
    <row r="24" spans="1:21">
      <c r="A24">
        <v>1</v>
      </c>
      <c r="B24" t="s">
        <v>255</v>
      </c>
      <c r="C24" t="s">
        <v>253</v>
      </c>
      <c r="D24" t="s">
        <v>713</v>
      </c>
      <c r="E24" t="s">
        <v>260</v>
      </c>
      <c r="F24">
        <v>3</v>
      </c>
      <c r="G24" t="s">
        <v>58</v>
      </c>
      <c r="H24">
        <v>64765.1875</v>
      </c>
      <c r="I24">
        <v>113339.0781</v>
      </c>
      <c r="J24">
        <v>87861.182499999995</v>
      </c>
      <c r="K24">
        <v>153757.06940000001</v>
      </c>
      <c r="L24">
        <v>111742.89750000001</v>
      </c>
      <c r="M24">
        <v>195550.07060000001</v>
      </c>
      <c r="N24">
        <v>146132.60999999999</v>
      </c>
      <c r="O24">
        <v>255732.0675</v>
      </c>
      <c r="P24">
        <v>181503.5625</v>
      </c>
      <c r="Q24">
        <v>317631.23440000002</v>
      </c>
      <c r="R24">
        <v>204378.03750000001</v>
      </c>
      <c r="S24">
        <v>357661.56559999997</v>
      </c>
      <c r="T24">
        <v>226950.39249999999</v>
      </c>
      <c r="U24">
        <v>397163.18689999997</v>
      </c>
    </row>
    <row r="25" spans="1:21">
      <c r="A25">
        <v>1</v>
      </c>
      <c r="B25" t="s">
        <v>255</v>
      </c>
      <c r="C25" t="s">
        <v>253</v>
      </c>
      <c r="D25" t="s">
        <v>713</v>
      </c>
      <c r="E25" t="s">
        <v>260</v>
      </c>
      <c r="F25">
        <v>4</v>
      </c>
      <c r="G25" t="s">
        <v>33</v>
      </c>
      <c r="H25">
        <v>72292.130499999999</v>
      </c>
      <c r="I25">
        <v>115667.4088</v>
      </c>
      <c r="J25">
        <v>101208.98269999999</v>
      </c>
      <c r="K25">
        <v>161934.37229999999</v>
      </c>
      <c r="L25">
        <v>130125.8349</v>
      </c>
      <c r="M25">
        <v>208201.3358</v>
      </c>
      <c r="N25">
        <v>173501.11319999999</v>
      </c>
      <c r="O25">
        <v>277601.78110000002</v>
      </c>
      <c r="P25">
        <v>216876.3915</v>
      </c>
      <c r="Q25">
        <v>347002.22639999999</v>
      </c>
      <c r="R25">
        <v>245793.24369999999</v>
      </c>
      <c r="S25">
        <v>393269.1899</v>
      </c>
      <c r="T25">
        <v>274710.09590000001</v>
      </c>
      <c r="U25">
        <v>439536.15340000001</v>
      </c>
    </row>
    <row r="26" spans="1:21">
      <c r="A26">
        <v>1</v>
      </c>
      <c r="B26" t="s">
        <v>255</v>
      </c>
      <c r="C26" t="s">
        <v>253</v>
      </c>
      <c r="D26" t="s">
        <v>713</v>
      </c>
      <c r="E26" t="s">
        <v>261</v>
      </c>
      <c r="F26">
        <v>1</v>
      </c>
      <c r="G26" t="s">
        <v>242</v>
      </c>
      <c r="H26">
        <v>97568.074999999997</v>
      </c>
      <c r="I26">
        <v>170744.13130000001</v>
      </c>
      <c r="J26">
        <v>126460.0925</v>
      </c>
      <c r="K26">
        <v>221305.16190000001</v>
      </c>
      <c r="L26">
        <v>143716.29749999999</v>
      </c>
      <c r="M26">
        <v>251503.52059999999</v>
      </c>
      <c r="N26">
        <v>170290.5</v>
      </c>
      <c r="O26">
        <v>298008.375</v>
      </c>
      <c r="P26">
        <v>200198.85</v>
      </c>
      <c r="Q26">
        <v>350347.98749999999</v>
      </c>
      <c r="R26">
        <v>219320.4425</v>
      </c>
      <c r="S26">
        <v>383810.77439999999</v>
      </c>
      <c r="T26">
        <v>237150.73250000001</v>
      </c>
      <c r="U26">
        <v>415013.7819</v>
      </c>
    </row>
    <row r="27" spans="1:21">
      <c r="A27">
        <v>1</v>
      </c>
      <c r="B27" t="s">
        <v>255</v>
      </c>
      <c r="C27" t="s">
        <v>253</v>
      </c>
      <c r="D27" t="s">
        <v>713</v>
      </c>
      <c r="E27" t="s">
        <v>261</v>
      </c>
      <c r="F27">
        <v>2</v>
      </c>
      <c r="G27" t="s">
        <v>31</v>
      </c>
      <c r="H27">
        <v>80041.841249999998</v>
      </c>
      <c r="I27">
        <v>140073.22219999999</v>
      </c>
      <c r="J27">
        <v>105451.13340000001</v>
      </c>
      <c r="K27">
        <v>184539.4834</v>
      </c>
      <c r="L27">
        <v>126892.7213</v>
      </c>
      <c r="M27">
        <v>222062.2622</v>
      </c>
      <c r="N27">
        <v>153769.11749999999</v>
      </c>
      <c r="O27">
        <v>269095.95559999999</v>
      </c>
      <c r="P27">
        <v>183251.13</v>
      </c>
      <c r="Q27">
        <v>320689.47749999998</v>
      </c>
      <c r="R27">
        <v>202034.239</v>
      </c>
      <c r="S27">
        <v>353559.91830000002</v>
      </c>
      <c r="T27">
        <v>219805.49479999999</v>
      </c>
      <c r="U27">
        <v>384659.61580000003</v>
      </c>
    </row>
    <row r="28" spans="1:21">
      <c r="A28">
        <v>1</v>
      </c>
      <c r="B28" t="s">
        <v>255</v>
      </c>
      <c r="C28" t="s">
        <v>253</v>
      </c>
      <c r="D28" t="s">
        <v>713</v>
      </c>
      <c r="E28" t="s">
        <v>261</v>
      </c>
      <c r="F28">
        <v>3</v>
      </c>
      <c r="G28" t="s">
        <v>58</v>
      </c>
      <c r="H28">
        <v>70148.5625</v>
      </c>
      <c r="I28">
        <v>122759.9844</v>
      </c>
      <c r="J28">
        <v>94857.507500000007</v>
      </c>
      <c r="K28">
        <v>166000.63810000001</v>
      </c>
      <c r="L28">
        <v>120503.27250000001</v>
      </c>
      <c r="M28">
        <v>210880.72690000001</v>
      </c>
      <c r="N28">
        <v>157263.51</v>
      </c>
      <c r="O28">
        <v>275211.14250000002</v>
      </c>
      <c r="P28">
        <v>195193.6875</v>
      </c>
      <c r="Q28">
        <v>341588.95309999998</v>
      </c>
      <c r="R28">
        <v>219638.51250000001</v>
      </c>
      <c r="S28">
        <v>384367.39689999999</v>
      </c>
      <c r="T28">
        <v>243723.11749999999</v>
      </c>
      <c r="U28">
        <v>426515.45559999999</v>
      </c>
    </row>
    <row r="29" spans="1:21">
      <c r="A29">
        <v>1</v>
      </c>
      <c r="B29" t="s">
        <v>255</v>
      </c>
      <c r="C29" t="s">
        <v>253</v>
      </c>
      <c r="D29" t="s">
        <v>713</v>
      </c>
      <c r="E29" t="s">
        <v>261</v>
      </c>
      <c r="F29">
        <v>4</v>
      </c>
      <c r="G29" t="s">
        <v>33</v>
      </c>
      <c r="H29">
        <v>79615.520499999999</v>
      </c>
      <c r="I29">
        <v>127384.8328</v>
      </c>
      <c r="J29">
        <v>111461.72870000001</v>
      </c>
      <c r="K29">
        <v>178338.7659</v>
      </c>
      <c r="L29">
        <v>143307.9369</v>
      </c>
      <c r="M29">
        <v>229292.69899999999</v>
      </c>
      <c r="N29">
        <v>191077.24919999999</v>
      </c>
      <c r="O29">
        <v>305723.59869999997</v>
      </c>
      <c r="P29">
        <v>238846.56150000001</v>
      </c>
      <c r="Q29">
        <v>382154.49839999998</v>
      </c>
      <c r="R29">
        <v>270692.7697</v>
      </c>
      <c r="S29">
        <v>433108.43150000001</v>
      </c>
      <c r="T29">
        <v>302538.9779</v>
      </c>
      <c r="U29">
        <v>484062.36459999997</v>
      </c>
    </row>
    <row r="30" spans="1:21">
      <c r="A30">
        <v>1</v>
      </c>
      <c r="B30" t="s">
        <v>255</v>
      </c>
      <c r="C30" t="s">
        <v>253</v>
      </c>
      <c r="D30" t="s">
        <v>713</v>
      </c>
      <c r="E30" t="s">
        <v>262</v>
      </c>
      <c r="F30">
        <v>1</v>
      </c>
      <c r="G30" t="s">
        <v>242</v>
      </c>
      <c r="H30">
        <v>93548.807000000001</v>
      </c>
      <c r="I30">
        <v>163710.4123</v>
      </c>
      <c r="J30">
        <v>121207.5585</v>
      </c>
      <c r="K30">
        <v>212113.2274</v>
      </c>
      <c r="L30">
        <v>137811.60630000001</v>
      </c>
      <c r="M30">
        <v>241170.31099999999</v>
      </c>
      <c r="N30">
        <v>163157.12880000001</v>
      </c>
      <c r="O30">
        <v>285524.9754</v>
      </c>
      <c r="P30">
        <v>191772.24600000001</v>
      </c>
      <c r="Q30">
        <v>335601.43050000002</v>
      </c>
      <c r="R30">
        <v>210066.1525</v>
      </c>
      <c r="S30">
        <v>367615.76689999999</v>
      </c>
      <c r="T30">
        <v>227101.1765</v>
      </c>
      <c r="U30">
        <v>397427.0589</v>
      </c>
    </row>
    <row r="31" spans="1:21">
      <c r="A31">
        <v>1</v>
      </c>
      <c r="B31" t="s">
        <v>255</v>
      </c>
      <c r="C31" t="s">
        <v>253</v>
      </c>
      <c r="D31" t="s">
        <v>713</v>
      </c>
      <c r="E31" t="s">
        <v>262</v>
      </c>
      <c r="F31">
        <v>2</v>
      </c>
      <c r="G31" t="s">
        <v>31</v>
      </c>
      <c r="H31">
        <v>76991.342749999996</v>
      </c>
      <c r="I31">
        <v>134734.8498</v>
      </c>
      <c r="J31">
        <v>101347.78969999999</v>
      </c>
      <c r="K31">
        <v>177358.63200000001</v>
      </c>
      <c r="L31">
        <v>121835.1164</v>
      </c>
      <c r="M31">
        <v>213211.45360000001</v>
      </c>
      <c r="N31">
        <v>147427.03049999999</v>
      </c>
      <c r="O31">
        <v>257997.3034</v>
      </c>
      <c r="P31">
        <v>175606.1078</v>
      </c>
      <c r="Q31">
        <v>307310.68859999999</v>
      </c>
      <c r="R31">
        <v>193547.93590000001</v>
      </c>
      <c r="S31">
        <v>338708.88780000003</v>
      </c>
      <c r="T31">
        <v>210503.24679999999</v>
      </c>
      <c r="U31">
        <v>368380.68180000002</v>
      </c>
    </row>
    <row r="32" spans="1:21">
      <c r="A32">
        <v>1</v>
      </c>
      <c r="B32" t="s">
        <v>255</v>
      </c>
      <c r="C32" t="s">
        <v>253</v>
      </c>
      <c r="D32" t="s">
        <v>713</v>
      </c>
      <c r="E32" t="s">
        <v>262</v>
      </c>
      <c r="F32">
        <v>3</v>
      </c>
      <c r="G32" t="s">
        <v>58</v>
      </c>
      <c r="H32">
        <v>66388.3125</v>
      </c>
      <c r="I32">
        <v>116179.5469</v>
      </c>
      <c r="J32">
        <v>89944.417499999996</v>
      </c>
      <c r="K32">
        <v>157402.73060000001</v>
      </c>
      <c r="L32">
        <v>114339.1275</v>
      </c>
      <c r="M32">
        <v>200093.4731</v>
      </c>
      <c r="N32">
        <v>149401.89000000001</v>
      </c>
      <c r="O32">
        <v>261453.3075</v>
      </c>
      <c r="P32">
        <v>185511.9375</v>
      </c>
      <c r="Q32">
        <v>324645.89059999998</v>
      </c>
      <c r="R32">
        <v>208831.61249999999</v>
      </c>
      <c r="S32">
        <v>365455.32189999998</v>
      </c>
      <c r="T32">
        <v>231828.83249999999</v>
      </c>
      <c r="U32">
        <v>405700.45689999999</v>
      </c>
    </row>
    <row r="33" spans="1:21">
      <c r="A33">
        <v>1</v>
      </c>
      <c r="B33" t="s">
        <v>255</v>
      </c>
      <c r="C33" t="s">
        <v>253</v>
      </c>
      <c r="D33" t="s">
        <v>713</v>
      </c>
      <c r="E33" t="s">
        <v>262</v>
      </c>
      <c r="F33">
        <v>4</v>
      </c>
      <c r="G33" t="s">
        <v>33</v>
      </c>
      <c r="H33">
        <v>74612.443249999997</v>
      </c>
      <c r="I33">
        <v>119379.90919999999</v>
      </c>
      <c r="J33">
        <v>104457.4206</v>
      </c>
      <c r="K33">
        <v>167131.87289999999</v>
      </c>
      <c r="L33">
        <v>134302.39790000001</v>
      </c>
      <c r="M33">
        <v>214883.83660000001</v>
      </c>
      <c r="N33">
        <v>179069.86379999999</v>
      </c>
      <c r="O33">
        <v>286511.78210000001</v>
      </c>
      <c r="P33">
        <v>223837.32980000001</v>
      </c>
      <c r="Q33">
        <v>358139.72759999998</v>
      </c>
      <c r="R33">
        <v>253682.30710000001</v>
      </c>
      <c r="S33">
        <v>405891.69130000001</v>
      </c>
      <c r="T33">
        <v>283527.2844</v>
      </c>
      <c r="U33">
        <v>453643.65500000003</v>
      </c>
    </row>
    <row r="34" spans="1:21">
      <c r="A34">
        <v>1</v>
      </c>
      <c r="B34" t="s">
        <v>255</v>
      </c>
      <c r="C34" t="s">
        <v>263</v>
      </c>
      <c r="D34" t="s">
        <v>714</v>
      </c>
      <c r="E34" t="s">
        <v>264</v>
      </c>
      <c r="F34">
        <v>1</v>
      </c>
      <c r="G34" t="s">
        <v>242</v>
      </c>
      <c r="H34">
        <v>79492.028999999995</v>
      </c>
      <c r="I34">
        <v>139111.0508</v>
      </c>
      <c r="J34">
        <v>102988.3995</v>
      </c>
      <c r="K34">
        <v>180229.6991</v>
      </c>
      <c r="L34">
        <v>117106.1361</v>
      </c>
      <c r="M34">
        <v>204935.73819999999</v>
      </c>
      <c r="N34">
        <v>138623.49359999999</v>
      </c>
      <c r="O34">
        <v>242591.11379999999</v>
      </c>
      <c r="P34">
        <v>162929.86199999999</v>
      </c>
      <c r="Q34">
        <v>285127.2585</v>
      </c>
      <c r="R34">
        <v>178469.01749999999</v>
      </c>
      <c r="S34">
        <v>312320.7806</v>
      </c>
      <c r="T34">
        <v>192935.39550000001</v>
      </c>
      <c r="U34">
        <v>337636.94209999999</v>
      </c>
    </row>
    <row r="35" spans="1:21">
      <c r="A35">
        <v>1</v>
      </c>
      <c r="B35" t="s">
        <v>255</v>
      </c>
      <c r="C35" t="s">
        <v>263</v>
      </c>
      <c r="D35" t="s">
        <v>714</v>
      </c>
      <c r="E35" t="s">
        <v>264</v>
      </c>
      <c r="F35">
        <v>2</v>
      </c>
      <c r="G35" t="s">
        <v>31</v>
      </c>
      <c r="H35">
        <v>65458.821750000003</v>
      </c>
      <c r="I35">
        <v>114552.9381</v>
      </c>
      <c r="J35">
        <v>86154.533330000006</v>
      </c>
      <c r="K35">
        <v>150770.4333</v>
      </c>
      <c r="L35">
        <v>103552.961</v>
      </c>
      <c r="M35">
        <v>181217.68169999999</v>
      </c>
      <c r="N35">
        <v>125273.3085</v>
      </c>
      <c r="O35">
        <v>219228.2899</v>
      </c>
      <c r="P35">
        <v>149205.14550000001</v>
      </c>
      <c r="Q35">
        <v>261109.00459999999</v>
      </c>
      <c r="R35">
        <v>164441.0748</v>
      </c>
      <c r="S35">
        <v>287771.88089999999</v>
      </c>
      <c r="T35">
        <v>178836.3173</v>
      </c>
      <c r="U35">
        <v>312963.5552</v>
      </c>
    </row>
    <row r="36" spans="1:21">
      <c r="A36">
        <v>1</v>
      </c>
      <c r="B36" t="s">
        <v>255</v>
      </c>
      <c r="C36" t="s">
        <v>263</v>
      </c>
      <c r="D36" t="s">
        <v>714</v>
      </c>
      <c r="E36" t="s">
        <v>264</v>
      </c>
      <c r="F36">
        <v>3</v>
      </c>
      <c r="G36" t="s">
        <v>58</v>
      </c>
      <c r="H36">
        <v>57638.8125</v>
      </c>
      <c r="I36">
        <v>100867.9219</v>
      </c>
      <c r="J36">
        <v>78019.357499999998</v>
      </c>
      <c r="K36">
        <v>136533.8756</v>
      </c>
      <c r="L36">
        <v>99147.847500000003</v>
      </c>
      <c r="M36">
        <v>173508.73310000001</v>
      </c>
      <c r="N36">
        <v>129476.61</v>
      </c>
      <c r="O36">
        <v>226584.0675</v>
      </c>
      <c r="P36">
        <v>160739.4375</v>
      </c>
      <c r="Q36">
        <v>281294.01559999998</v>
      </c>
      <c r="R36">
        <v>180909.11249999999</v>
      </c>
      <c r="S36">
        <v>316590.94689999998</v>
      </c>
      <c r="T36">
        <v>200791.1925</v>
      </c>
      <c r="U36">
        <v>351384.58689999999</v>
      </c>
    </row>
    <row r="37" spans="1:21">
      <c r="A37">
        <v>1</v>
      </c>
      <c r="B37" t="s">
        <v>255</v>
      </c>
      <c r="C37" t="s">
        <v>263</v>
      </c>
      <c r="D37" t="s">
        <v>714</v>
      </c>
      <c r="E37" t="s">
        <v>264</v>
      </c>
      <c r="F37">
        <v>4</v>
      </c>
      <c r="G37" t="s">
        <v>33</v>
      </c>
      <c r="H37">
        <v>65083.364249999999</v>
      </c>
      <c r="I37">
        <v>104133.38280000001</v>
      </c>
      <c r="J37">
        <v>91116.709950000004</v>
      </c>
      <c r="K37">
        <v>145786.7359</v>
      </c>
      <c r="L37">
        <v>117150.0557</v>
      </c>
      <c r="M37">
        <v>187440.08900000001</v>
      </c>
      <c r="N37">
        <v>156200.0742</v>
      </c>
      <c r="O37">
        <v>249920.11869999999</v>
      </c>
      <c r="P37">
        <v>195250.09280000001</v>
      </c>
      <c r="Q37">
        <v>312400.14840000001</v>
      </c>
      <c r="R37">
        <v>221283.43849999999</v>
      </c>
      <c r="S37">
        <v>354053.50150000001</v>
      </c>
      <c r="T37">
        <v>247316.78419999999</v>
      </c>
      <c r="U37">
        <v>395706.85460000002</v>
      </c>
    </row>
    <row r="38" spans="1:21">
      <c r="A38">
        <v>1</v>
      </c>
      <c r="B38" t="s">
        <v>255</v>
      </c>
      <c r="C38" t="s">
        <v>263</v>
      </c>
      <c r="D38" t="s">
        <v>714</v>
      </c>
      <c r="E38" t="s">
        <v>265</v>
      </c>
      <c r="F38">
        <v>1</v>
      </c>
      <c r="G38" t="s">
        <v>242</v>
      </c>
      <c r="H38">
        <v>78928.491999999998</v>
      </c>
      <c r="I38">
        <v>138124.861</v>
      </c>
      <c r="J38">
        <v>102314.226</v>
      </c>
      <c r="K38">
        <v>179049.89550000001</v>
      </c>
      <c r="L38">
        <v>116255.64780000001</v>
      </c>
      <c r="M38">
        <v>203447.38370000001</v>
      </c>
      <c r="N38">
        <v>137794.43280000001</v>
      </c>
      <c r="O38">
        <v>241140.2574</v>
      </c>
      <c r="P38">
        <v>162007.92600000001</v>
      </c>
      <c r="Q38">
        <v>283513.87050000002</v>
      </c>
      <c r="R38">
        <v>177488.84</v>
      </c>
      <c r="S38">
        <v>310605.46999999997</v>
      </c>
      <c r="T38">
        <v>191931.55900000001</v>
      </c>
      <c r="U38">
        <v>335880.22830000002</v>
      </c>
    </row>
    <row r="39" spans="1:21">
      <c r="A39">
        <v>1</v>
      </c>
      <c r="B39" t="s">
        <v>255</v>
      </c>
      <c r="C39" t="s">
        <v>263</v>
      </c>
      <c r="D39" t="s">
        <v>714</v>
      </c>
      <c r="E39" t="s">
        <v>265</v>
      </c>
      <c r="F39">
        <v>2</v>
      </c>
      <c r="G39" t="s">
        <v>31</v>
      </c>
      <c r="H39">
        <v>64674.30025</v>
      </c>
      <c r="I39">
        <v>113180.0254</v>
      </c>
      <c r="J39">
        <v>85231.24523</v>
      </c>
      <c r="K39">
        <v>149154.67910000001</v>
      </c>
      <c r="L39">
        <v>102598.5119</v>
      </c>
      <c r="M39">
        <v>179547.39569999999</v>
      </c>
      <c r="N39">
        <v>124395.1455</v>
      </c>
      <c r="O39">
        <v>217691.50459999999</v>
      </c>
      <c r="P39">
        <v>148272.1684</v>
      </c>
      <c r="Q39">
        <v>259476.2947</v>
      </c>
      <c r="R39">
        <v>163487.76670000001</v>
      </c>
      <c r="S39">
        <v>286103.59159999999</v>
      </c>
      <c r="T39">
        <v>177889.86550000001</v>
      </c>
      <c r="U39">
        <v>311307.26459999999</v>
      </c>
    </row>
    <row r="40" spans="1:21">
      <c r="A40">
        <v>1</v>
      </c>
      <c r="B40" t="s">
        <v>255</v>
      </c>
      <c r="C40" t="s">
        <v>263</v>
      </c>
      <c r="D40" t="s">
        <v>714</v>
      </c>
      <c r="E40" t="s">
        <v>265</v>
      </c>
      <c r="F40">
        <v>3</v>
      </c>
      <c r="G40" t="s">
        <v>58</v>
      </c>
      <c r="H40">
        <v>56378.9375</v>
      </c>
      <c r="I40">
        <v>98663.140629999994</v>
      </c>
      <c r="J40">
        <v>76228.512499999997</v>
      </c>
      <c r="K40">
        <v>133399.89689999999</v>
      </c>
      <c r="L40">
        <v>96833.587499999994</v>
      </c>
      <c r="M40">
        <v>169458.7781</v>
      </c>
      <c r="N40">
        <v>126363.45</v>
      </c>
      <c r="O40">
        <v>221136.03750000001</v>
      </c>
      <c r="P40">
        <v>156836.8125</v>
      </c>
      <c r="Q40">
        <v>274464.42190000002</v>
      </c>
      <c r="R40">
        <v>176473.38750000001</v>
      </c>
      <c r="S40">
        <v>308828.42810000002</v>
      </c>
      <c r="T40">
        <v>195819.46249999999</v>
      </c>
      <c r="U40">
        <v>342684.05940000003</v>
      </c>
    </row>
    <row r="41" spans="1:21">
      <c r="A41">
        <v>1</v>
      </c>
      <c r="B41" t="s">
        <v>255</v>
      </c>
      <c r="C41" t="s">
        <v>263</v>
      </c>
      <c r="D41" t="s">
        <v>714</v>
      </c>
      <c r="E41" t="s">
        <v>265</v>
      </c>
      <c r="F41">
        <v>4</v>
      </c>
      <c r="G41" t="s">
        <v>33</v>
      </c>
      <c r="H41">
        <v>64026.987500000003</v>
      </c>
      <c r="I41">
        <v>102443.18</v>
      </c>
      <c r="J41">
        <v>89637.782500000001</v>
      </c>
      <c r="K41">
        <v>143420.45199999999</v>
      </c>
      <c r="L41">
        <v>115248.5775</v>
      </c>
      <c r="M41">
        <v>184397.72399999999</v>
      </c>
      <c r="N41">
        <v>153664.76999999999</v>
      </c>
      <c r="O41">
        <v>245863.63200000001</v>
      </c>
      <c r="P41">
        <v>192080.96249999999</v>
      </c>
      <c r="Q41">
        <v>307329.53999999998</v>
      </c>
      <c r="R41">
        <v>217691.75750000001</v>
      </c>
      <c r="S41">
        <v>348306.81199999998</v>
      </c>
      <c r="T41">
        <v>243302.55249999999</v>
      </c>
      <c r="U41">
        <v>389284.08399999997</v>
      </c>
    </row>
    <row r="42" spans="1:21">
      <c r="A42">
        <v>1</v>
      </c>
      <c r="B42" t="s">
        <v>255</v>
      </c>
      <c r="C42" t="s">
        <v>263</v>
      </c>
      <c r="D42" t="s">
        <v>714</v>
      </c>
      <c r="E42" t="s">
        <v>266</v>
      </c>
      <c r="F42">
        <v>1</v>
      </c>
      <c r="G42" t="s">
        <v>242</v>
      </c>
      <c r="H42">
        <v>79364.441999999995</v>
      </c>
      <c r="I42">
        <v>138887.77350000001</v>
      </c>
      <c r="J42">
        <v>102870.83100000001</v>
      </c>
      <c r="K42">
        <v>180023.95430000001</v>
      </c>
      <c r="L42">
        <v>116900.8578</v>
      </c>
      <c r="M42">
        <v>204576.5012</v>
      </c>
      <c r="N42">
        <v>138532.13279999999</v>
      </c>
      <c r="O42">
        <v>242431.23240000001</v>
      </c>
      <c r="P42">
        <v>162867.27600000001</v>
      </c>
      <c r="Q42">
        <v>285017.73300000001</v>
      </c>
      <c r="R42">
        <v>178425.79500000001</v>
      </c>
      <c r="S42">
        <v>312245.14130000002</v>
      </c>
      <c r="T42">
        <v>192936.27900000001</v>
      </c>
      <c r="U42">
        <v>337638.48830000003</v>
      </c>
    </row>
    <row r="43" spans="1:21">
      <c r="A43">
        <v>1</v>
      </c>
      <c r="B43" t="s">
        <v>255</v>
      </c>
      <c r="C43" t="s">
        <v>263</v>
      </c>
      <c r="D43" t="s">
        <v>714</v>
      </c>
      <c r="E43" t="s">
        <v>266</v>
      </c>
      <c r="F43">
        <v>2</v>
      </c>
      <c r="G43" t="s">
        <v>31</v>
      </c>
      <c r="H43">
        <v>65080.291499999999</v>
      </c>
      <c r="I43">
        <v>113890.5101</v>
      </c>
      <c r="J43">
        <v>85749.56985</v>
      </c>
      <c r="K43">
        <v>150061.74720000001</v>
      </c>
      <c r="L43">
        <v>103198.7331</v>
      </c>
      <c r="M43">
        <v>180597.78289999999</v>
      </c>
      <c r="N43">
        <v>125080.713</v>
      </c>
      <c r="O43">
        <v>218891.24780000001</v>
      </c>
      <c r="P43">
        <v>149072.139</v>
      </c>
      <c r="Q43">
        <v>260876.2433</v>
      </c>
      <c r="R43">
        <v>164358.4344</v>
      </c>
      <c r="S43">
        <v>287627.26020000002</v>
      </c>
      <c r="T43">
        <v>178823.50649999999</v>
      </c>
      <c r="U43">
        <v>312941.13640000002</v>
      </c>
    </row>
    <row r="44" spans="1:21">
      <c r="A44">
        <v>1</v>
      </c>
      <c r="B44" t="s">
        <v>255</v>
      </c>
      <c r="C44" t="s">
        <v>263</v>
      </c>
      <c r="D44" t="s">
        <v>714</v>
      </c>
      <c r="E44" t="s">
        <v>266</v>
      </c>
      <c r="F44">
        <v>3</v>
      </c>
      <c r="G44" t="s">
        <v>58</v>
      </c>
      <c r="H44">
        <v>56751.875</v>
      </c>
      <c r="I44">
        <v>99315.78125</v>
      </c>
      <c r="J44">
        <v>76750.625</v>
      </c>
      <c r="K44">
        <v>134313.5938</v>
      </c>
      <c r="L44">
        <v>97504.875</v>
      </c>
      <c r="M44">
        <v>170633.5313</v>
      </c>
      <c r="N44">
        <v>127258.5</v>
      </c>
      <c r="O44">
        <v>222702.375</v>
      </c>
      <c r="P44">
        <v>157955.625</v>
      </c>
      <c r="Q44">
        <v>276422.34379999997</v>
      </c>
      <c r="R44">
        <v>177741.375</v>
      </c>
      <c r="S44">
        <v>311047.40629999997</v>
      </c>
      <c r="T44">
        <v>197236.625</v>
      </c>
      <c r="U44">
        <v>345164.09379999997</v>
      </c>
    </row>
    <row r="45" spans="1:21">
      <c r="A45">
        <v>1</v>
      </c>
      <c r="B45" t="s">
        <v>255</v>
      </c>
      <c r="C45" t="s">
        <v>263</v>
      </c>
      <c r="D45" t="s">
        <v>714</v>
      </c>
      <c r="E45" t="s">
        <v>266</v>
      </c>
      <c r="F45">
        <v>4</v>
      </c>
      <c r="G45" t="s">
        <v>33</v>
      </c>
      <c r="H45">
        <v>64373.95</v>
      </c>
      <c r="I45">
        <v>102998.32</v>
      </c>
      <c r="J45">
        <v>90123.53</v>
      </c>
      <c r="K45">
        <v>144197.64799999999</v>
      </c>
      <c r="L45">
        <v>115873.11</v>
      </c>
      <c r="M45">
        <v>185396.976</v>
      </c>
      <c r="N45">
        <v>154497.48000000001</v>
      </c>
      <c r="O45">
        <v>247195.96799999999</v>
      </c>
      <c r="P45">
        <v>193121.85</v>
      </c>
      <c r="Q45">
        <v>308994.96000000002</v>
      </c>
      <c r="R45">
        <v>218871.43</v>
      </c>
      <c r="S45">
        <v>350194.288</v>
      </c>
      <c r="T45">
        <v>244621.01</v>
      </c>
      <c r="U45">
        <v>391393.61599999998</v>
      </c>
    </row>
    <row r="46" spans="1:21">
      <c r="A46">
        <v>1</v>
      </c>
      <c r="B46" t="s">
        <v>255</v>
      </c>
      <c r="C46" t="s">
        <v>263</v>
      </c>
      <c r="D46" t="s">
        <v>714</v>
      </c>
      <c r="E46" t="s">
        <v>267</v>
      </c>
      <c r="F46">
        <v>1</v>
      </c>
      <c r="G46" t="s">
        <v>242</v>
      </c>
      <c r="H46">
        <v>79757.862999999998</v>
      </c>
      <c r="I46">
        <v>139576.26029999999</v>
      </c>
      <c r="J46">
        <v>103388.24649999999</v>
      </c>
      <c r="K46">
        <v>180929.4314</v>
      </c>
      <c r="L46">
        <v>117477.64169999999</v>
      </c>
      <c r="M46">
        <v>205585.87299999999</v>
      </c>
      <c r="N46">
        <v>139239.3792</v>
      </c>
      <c r="O46">
        <v>243668.9136</v>
      </c>
      <c r="P46">
        <v>163705.764</v>
      </c>
      <c r="Q46">
        <v>286485.087</v>
      </c>
      <c r="R46">
        <v>179348.3425</v>
      </c>
      <c r="S46">
        <v>313859.59940000001</v>
      </c>
      <c r="T46">
        <v>193941.2935</v>
      </c>
      <c r="U46">
        <v>339397.26360000001</v>
      </c>
    </row>
    <row r="47" spans="1:21">
      <c r="A47">
        <v>1</v>
      </c>
      <c r="B47" t="s">
        <v>255</v>
      </c>
      <c r="C47" t="s">
        <v>263</v>
      </c>
      <c r="D47" t="s">
        <v>714</v>
      </c>
      <c r="E47" t="s">
        <v>267</v>
      </c>
      <c r="F47">
        <v>2</v>
      </c>
      <c r="G47" t="s">
        <v>31</v>
      </c>
      <c r="H47">
        <v>65360.106</v>
      </c>
      <c r="I47">
        <v>114380.18550000001</v>
      </c>
      <c r="J47">
        <v>86132.906650000004</v>
      </c>
      <c r="K47">
        <v>150732.58660000001</v>
      </c>
      <c r="L47">
        <v>103680.8784</v>
      </c>
      <c r="M47">
        <v>181441.53719999999</v>
      </c>
      <c r="N47">
        <v>125702.08199999999</v>
      </c>
      <c r="O47">
        <v>219978.64350000001</v>
      </c>
      <c r="P47">
        <v>149827.77410000001</v>
      </c>
      <c r="Q47">
        <v>262198.60470000003</v>
      </c>
      <c r="R47">
        <v>165201.55540000001</v>
      </c>
      <c r="S47">
        <v>289102.7219</v>
      </c>
      <c r="T47">
        <v>179752.87729999999</v>
      </c>
      <c r="U47">
        <v>314567.53519999998</v>
      </c>
    </row>
    <row r="48" spans="1:21">
      <c r="A48">
        <v>1</v>
      </c>
      <c r="B48" t="s">
        <v>255</v>
      </c>
      <c r="C48" t="s">
        <v>263</v>
      </c>
      <c r="D48" t="s">
        <v>714</v>
      </c>
      <c r="E48" t="s">
        <v>267</v>
      </c>
      <c r="F48">
        <v>3</v>
      </c>
      <c r="G48" t="s">
        <v>58</v>
      </c>
      <c r="H48">
        <v>57215.625</v>
      </c>
      <c r="I48">
        <v>100127.3438</v>
      </c>
      <c r="J48">
        <v>77345.835000000006</v>
      </c>
      <c r="K48">
        <v>135355.2113</v>
      </c>
      <c r="L48">
        <v>98246.654999999999</v>
      </c>
      <c r="M48">
        <v>171931.64629999999</v>
      </c>
      <c r="N48">
        <v>128192.58</v>
      </c>
      <c r="O48">
        <v>224337.01500000001</v>
      </c>
      <c r="P48">
        <v>159100.875</v>
      </c>
      <c r="Q48">
        <v>278426.53129999997</v>
      </c>
      <c r="R48">
        <v>179013.82500000001</v>
      </c>
      <c r="S48">
        <v>313274.19380000001</v>
      </c>
      <c r="T48">
        <v>198630.465</v>
      </c>
      <c r="U48">
        <v>347603.3138</v>
      </c>
    </row>
    <row r="49" spans="1:21">
      <c r="A49">
        <v>1</v>
      </c>
      <c r="B49" t="s">
        <v>255</v>
      </c>
      <c r="C49" t="s">
        <v>263</v>
      </c>
      <c r="D49" t="s">
        <v>714</v>
      </c>
      <c r="E49" t="s">
        <v>267</v>
      </c>
      <c r="F49">
        <v>4</v>
      </c>
      <c r="G49" t="s">
        <v>33</v>
      </c>
      <c r="H49">
        <v>65036.896500000003</v>
      </c>
      <c r="I49">
        <v>104059.0344</v>
      </c>
      <c r="J49">
        <v>91051.655100000004</v>
      </c>
      <c r="K49">
        <v>145682.6482</v>
      </c>
      <c r="L49">
        <v>117066.4137</v>
      </c>
      <c r="M49">
        <v>187306.26190000001</v>
      </c>
      <c r="N49">
        <v>156088.55160000001</v>
      </c>
      <c r="O49">
        <v>249741.6826</v>
      </c>
      <c r="P49">
        <v>195110.68950000001</v>
      </c>
      <c r="Q49">
        <v>312177.10320000001</v>
      </c>
      <c r="R49">
        <v>221125.44810000001</v>
      </c>
      <c r="S49">
        <v>353800.717</v>
      </c>
      <c r="T49">
        <v>247140.20670000001</v>
      </c>
      <c r="U49">
        <v>395424.33069999999</v>
      </c>
    </row>
    <row r="50" spans="1:21">
      <c r="A50">
        <v>1</v>
      </c>
      <c r="B50" t="s">
        <v>255</v>
      </c>
      <c r="C50" t="s">
        <v>263</v>
      </c>
      <c r="D50" t="s">
        <v>714</v>
      </c>
      <c r="E50" t="s">
        <v>268</v>
      </c>
      <c r="F50">
        <v>1</v>
      </c>
      <c r="G50" t="s">
        <v>242</v>
      </c>
      <c r="H50">
        <v>79364.441999999995</v>
      </c>
      <c r="I50">
        <v>138887.77350000001</v>
      </c>
      <c r="J50">
        <v>102870.83100000001</v>
      </c>
      <c r="K50">
        <v>180023.95430000001</v>
      </c>
      <c r="L50">
        <v>116900.8578</v>
      </c>
      <c r="M50">
        <v>204576.5012</v>
      </c>
      <c r="N50">
        <v>138532.13279999999</v>
      </c>
      <c r="O50">
        <v>242431.23240000001</v>
      </c>
      <c r="P50">
        <v>162867.27600000001</v>
      </c>
      <c r="Q50">
        <v>285017.73300000001</v>
      </c>
      <c r="R50">
        <v>178425.79500000001</v>
      </c>
      <c r="S50">
        <v>312245.14130000002</v>
      </c>
      <c r="T50">
        <v>192936.27900000001</v>
      </c>
      <c r="U50">
        <v>337638.48830000003</v>
      </c>
    </row>
    <row r="51" spans="1:21">
      <c r="A51">
        <v>1</v>
      </c>
      <c r="B51" t="s">
        <v>255</v>
      </c>
      <c r="C51" t="s">
        <v>263</v>
      </c>
      <c r="D51" t="s">
        <v>714</v>
      </c>
      <c r="E51" t="s">
        <v>268</v>
      </c>
      <c r="F51">
        <v>2</v>
      </c>
      <c r="G51" t="s">
        <v>31</v>
      </c>
      <c r="H51">
        <v>65080.291499999999</v>
      </c>
      <c r="I51">
        <v>113890.5101</v>
      </c>
      <c r="J51">
        <v>85749.56985</v>
      </c>
      <c r="K51">
        <v>150061.74720000001</v>
      </c>
      <c r="L51">
        <v>103198.7331</v>
      </c>
      <c r="M51">
        <v>180597.78289999999</v>
      </c>
      <c r="N51">
        <v>125080.713</v>
      </c>
      <c r="O51">
        <v>218891.24780000001</v>
      </c>
      <c r="P51">
        <v>149072.139</v>
      </c>
      <c r="Q51">
        <v>260876.2433</v>
      </c>
      <c r="R51">
        <v>164358.4344</v>
      </c>
      <c r="S51">
        <v>287627.26020000002</v>
      </c>
      <c r="T51">
        <v>178823.50649999999</v>
      </c>
      <c r="U51">
        <v>312941.13640000002</v>
      </c>
    </row>
    <row r="52" spans="1:21">
      <c r="A52">
        <v>1</v>
      </c>
      <c r="B52" t="s">
        <v>255</v>
      </c>
      <c r="C52" t="s">
        <v>263</v>
      </c>
      <c r="D52" t="s">
        <v>714</v>
      </c>
      <c r="E52" t="s">
        <v>268</v>
      </c>
      <c r="F52">
        <v>3</v>
      </c>
      <c r="G52" t="s">
        <v>58</v>
      </c>
      <c r="H52">
        <v>56751.875</v>
      </c>
      <c r="I52">
        <v>99315.78125</v>
      </c>
      <c r="J52">
        <v>76750.625</v>
      </c>
      <c r="K52">
        <v>134313.5938</v>
      </c>
      <c r="L52">
        <v>97504.875</v>
      </c>
      <c r="M52">
        <v>170633.5313</v>
      </c>
      <c r="N52">
        <v>127258.5</v>
      </c>
      <c r="O52">
        <v>222702.375</v>
      </c>
      <c r="P52">
        <v>157955.625</v>
      </c>
      <c r="Q52">
        <v>276422.34379999997</v>
      </c>
      <c r="R52">
        <v>177741.375</v>
      </c>
      <c r="S52">
        <v>311047.40629999997</v>
      </c>
      <c r="T52">
        <v>197236.625</v>
      </c>
      <c r="U52">
        <v>345164.09379999997</v>
      </c>
    </row>
    <row r="53" spans="1:21">
      <c r="A53">
        <v>1</v>
      </c>
      <c r="B53" t="s">
        <v>255</v>
      </c>
      <c r="C53" t="s">
        <v>263</v>
      </c>
      <c r="D53" t="s">
        <v>714</v>
      </c>
      <c r="E53" t="s">
        <v>268</v>
      </c>
      <c r="F53">
        <v>4</v>
      </c>
      <c r="G53" t="s">
        <v>33</v>
      </c>
      <c r="H53">
        <v>64373.95</v>
      </c>
      <c r="I53">
        <v>102998.32</v>
      </c>
      <c r="J53">
        <v>90123.53</v>
      </c>
      <c r="K53">
        <v>144197.64799999999</v>
      </c>
      <c r="L53">
        <v>115873.11</v>
      </c>
      <c r="M53">
        <v>185396.976</v>
      </c>
      <c r="N53">
        <v>154497.48000000001</v>
      </c>
      <c r="O53">
        <v>247195.96799999999</v>
      </c>
      <c r="P53">
        <v>193121.85</v>
      </c>
      <c r="Q53">
        <v>308994.96000000002</v>
      </c>
      <c r="R53">
        <v>218871.43</v>
      </c>
      <c r="S53">
        <v>350194.288</v>
      </c>
      <c r="T53">
        <v>244621.01</v>
      </c>
      <c r="U53">
        <v>391393.61599999998</v>
      </c>
    </row>
    <row r="54" spans="1:21">
      <c r="A54">
        <v>1</v>
      </c>
      <c r="B54" t="s">
        <v>255</v>
      </c>
      <c r="C54" t="s">
        <v>263</v>
      </c>
      <c r="D54" t="s">
        <v>714</v>
      </c>
      <c r="E54" t="s">
        <v>269</v>
      </c>
      <c r="F54">
        <v>1</v>
      </c>
      <c r="G54" t="s">
        <v>242</v>
      </c>
      <c r="H54">
        <v>77833.286999999997</v>
      </c>
      <c r="I54">
        <v>136208.25229999999</v>
      </c>
      <c r="J54">
        <v>100840.3585</v>
      </c>
      <c r="K54">
        <v>176470.6274</v>
      </c>
      <c r="L54">
        <v>114662.1483</v>
      </c>
      <c r="M54">
        <v>200658.75949999999</v>
      </c>
      <c r="N54">
        <v>135733.60079999999</v>
      </c>
      <c r="O54">
        <v>237533.8014</v>
      </c>
      <c r="P54">
        <v>159534.18599999999</v>
      </c>
      <c r="Q54">
        <v>279184.82549999998</v>
      </c>
      <c r="R54">
        <v>174750.01250000001</v>
      </c>
      <c r="S54">
        <v>305812.52189999999</v>
      </c>
      <c r="T54">
        <v>188915.9265</v>
      </c>
      <c r="U54">
        <v>330602.8714</v>
      </c>
    </row>
    <row r="55" spans="1:21">
      <c r="A55">
        <v>1</v>
      </c>
      <c r="B55" t="s">
        <v>255</v>
      </c>
      <c r="C55" t="s">
        <v>263</v>
      </c>
      <c r="D55" t="s">
        <v>714</v>
      </c>
      <c r="E55" t="s">
        <v>269</v>
      </c>
      <c r="F55">
        <v>2</v>
      </c>
      <c r="G55" t="s">
        <v>31</v>
      </c>
      <c r="H55">
        <v>64087.210249999996</v>
      </c>
      <c r="I55">
        <v>112152.6179</v>
      </c>
      <c r="J55">
        <v>84351.210479999994</v>
      </c>
      <c r="K55">
        <v>147614.6183</v>
      </c>
      <c r="L55">
        <v>101388.2279</v>
      </c>
      <c r="M55">
        <v>177429.39869999999</v>
      </c>
      <c r="N55">
        <v>122659.43550000001</v>
      </c>
      <c r="O55">
        <v>214654.01209999999</v>
      </c>
      <c r="P55">
        <v>146093.93400000001</v>
      </c>
      <c r="Q55">
        <v>255664.38449999999</v>
      </c>
      <c r="R55">
        <v>161013.49739999999</v>
      </c>
      <c r="S55">
        <v>281773.62050000002</v>
      </c>
      <c r="T55">
        <v>175110.29380000001</v>
      </c>
      <c r="U55">
        <v>306443.01409999997</v>
      </c>
    </row>
    <row r="56" spans="1:21">
      <c r="A56">
        <v>1</v>
      </c>
      <c r="B56" t="s">
        <v>255</v>
      </c>
      <c r="C56" t="s">
        <v>263</v>
      </c>
      <c r="D56" t="s">
        <v>714</v>
      </c>
      <c r="E56" t="s">
        <v>269</v>
      </c>
      <c r="F56">
        <v>3</v>
      </c>
      <c r="G56" t="s">
        <v>58</v>
      </c>
      <c r="H56">
        <v>56661.0625</v>
      </c>
      <c r="I56">
        <v>99156.859379999994</v>
      </c>
      <c r="J56">
        <v>76677.527499999997</v>
      </c>
      <c r="K56">
        <v>134185.67310000001</v>
      </c>
      <c r="L56">
        <v>97434.382500000007</v>
      </c>
      <c r="M56">
        <v>170510.16940000001</v>
      </c>
      <c r="N56">
        <v>127219.47</v>
      </c>
      <c r="O56">
        <v>222634.07250000001</v>
      </c>
      <c r="P56">
        <v>157929.1875</v>
      </c>
      <c r="Q56">
        <v>276376.07809999998</v>
      </c>
      <c r="R56">
        <v>177736.91250000001</v>
      </c>
      <c r="S56">
        <v>311039.5969</v>
      </c>
      <c r="T56">
        <v>197259.94750000001</v>
      </c>
      <c r="U56">
        <v>345204.9081</v>
      </c>
    </row>
    <row r="57" spans="1:21">
      <c r="A57">
        <v>1</v>
      </c>
      <c r="B57" t="s">
        <v>255</v>
      </c>
      <c r="C57" t="s">
        <v>263</v>
      </c>
      <c r="D57" t="s">
        <v>714</v>
      </c>
      <c r="E57" t="s">
        <v>269</v>
      </c>
      <c r="F57">
        <v>4</v>
      </c>
      <c r="G57" t="s">
        <v>33</v>
      </c>
      <c r="H57">
        <v>64057.966</v>
      </c>
      <c r="I57">
        <v>102492.74559999999</v>
      </c>
      <c r="J57">
        <v>89681.152400000006</v>
      </c>
      <c r="K57">
        <v>143489.8438</v>
      </c>
      <c r="L57">
        <v>115304.3388</v>
      </c>
      <c r="M57">
        <v>184486.94209999999</v>
      </c>
      <c r="N57">
        <v>153739.11840000001</v>
      </c>
      <c r="O57">
        <v>245982.5894</v>
      </c>
      <c r="P57">
        <v>192173.89799999999</v>
      </c>
      <c r="Q57">
        <v>307478.23680000001</v>
      </c>
      <c r="R57">
        <v>217797.08439999999</v>
      </c>
      <c r="S57">
        <v>348475.33500000002</v>
      </c>
      <c r="T57">
        <v>243420.2708</v>
      </c>
      <c r="U57">
        <v>389472.43329999998</v>
      </c>
    </row>
    <row r="58" spans="1:21">
      <c r="A58">
        <v>1</v>
      </c>
      <c r="B58" t="s">
        <v>255</v>
      </c>
      <c r="C58" t="s">
        <v>270</v>
      </c>
      <c r="D58" t="s">
        <v>715</v>
      </c>
      <c r="E58" t="s">
        <v>271</v>
      </c>
      <c r="F58">
        <v>1</v>
      </c>
      <c r="G58" t="s">
        <v>242</v>
      </c>
      <c r="H58">
        <v>103107.838</v>
      </c>
      <c r="I58">
        <v>180438.71650000001</v>
      </c>
      <c r="J58">
        <v>133578.389</v>
      </c>
      <c r="K58">
        <v>233762.1808</v>
      </c>
      <c r="L58">
        <v>151898.74919999999</v>
      </c>
      <c r="M58">
        <v>265822.81109999999</v>
      </c>
      <c r="N58">
        <v>179789.23920000001</v>
      </c>
      <c r="O58">
        <v>314631.16859999998</v>
      </c>
      <c r="P58">
        <v>211307.81400000001</v>
      </c>
      <c r="Q58">
        <v>369788.67450000002</v>
      </c>
      <c r="R58">
        <v>231457.63500000001</v>
      </c>
      <c r="S58">
        <v>405050.86129999999</v>
      </c>
      <c r="T58">
        <v>250212.976</v>
      </c>
      <c r="U58">
        <v>437872.70799999998</v>
      </c>
    </row>
    <row r="59" spans="1:21">
      <c r="A59">
        <v>1</v>
      </c>
      <c r="B59" t="s">
        <v>255</v>
      </c>
      <c r="C59" t="s">
        <v>270</v>
      </c>
      <c r="D59" t="s">
        <v>715</v>
      </c>
      <c r="E59" t="s">
        <v>271</v>
      </c>
      <c r="F59">
        <v>2</v>
      </c>
      <c r="G59" t="s">
        <v>31</v>
      </c>
      <c r="H59">
        <v>84941.197249999997</v>
      </c>
      <c r="I59">
        <v>148647.09520000001</v>
      </c>
      <c r="J59">
        <v>111784.39</v>
      </c>
      <c r="K59">
        <v>195622.6825</v>
      </c>
      <c r="L59">
        <v>134341.36970000001</v>
      </c>
      <c r="M59">
        <v>235097.39689999999</v>
      </c>
      <c r="N59">
        <v>162488.8995</v>
      </c>
      <c r="O59">
        <v>284355.57410000003</v>
      </c>
      <c r="P59">
        <v>193517.74160000001</v>
      </c>
      <c r="Q59">
        <v>338656.0478</v>
      </c>
      <c r="R59">
        <v>213270.2794</v>
      </c>
      <c r="S59">
        <v>373222.9889</v>
      </c>
      <c r="T59">
        <v>231930.01699999999</v>
      </c>
      <c r="U59">
        <v>405877.52980000002</v>
      </c>
    </row>
    <row r="60" spans="1:21">
      <c r="A60">
        <v>1</v>
      </c>
      <c r="B60" t="s">
        <v>255</v>
      </c>
      <c r="C60" t="s">
        <v>270</v>
      </c>
      <c r="D60" t="s">
        <v>715</v>
      </c>
      <c r="E60" t="s">
        <v>271</v>
      </c>
      <c r="F60">
        <v>3</v>
      </c>
      <c r="G60" t="s">
        <v>58</v>
      </c>
      <c r="H60">
        <v>74341.6875</v>
      </c>
      <c r="I60">
        <v>130097.9531</v>
      </c>
      <c r="J60">
        <v>100673.8425</v>
      </c>
      <c r="K60">
        <v>176179.22440000001</v>
      </c>
      <c r="L60">
        <v>127957.92750000001</v>
      </c>
      <c r="M60">
        <v>223926.3731</v>
      </c>
      <c r="N60">
        <v>167148.09</v>
      </c>
      <c r="O60">
        <v>292509.15749999997</v>
      </c>
      <c r="P60">
        <v>207527.0625</v>
      </c>
      <c r="Q60">
        <v>363172.35940000002</v>
      </c>
      <c r="R60">
        <v>233590.83749999999</v>
      </c>
      <c r="S60">
        <v>408783.9656</v>
      </c>
      <c r="T60">
        <v>259288.58249999999</v>
      </c>
      <c r="U60">
        <v>453755.01939999999</v>
      </c>
    </row>
    <row r="61" spans="1:21">
      <c r="A61">
        <v>1</v>
      </c>
      <c r="B61" t="s">
        <v>255</v>
      </c>
      <c r="C61" t="s">
        <v>270</v>
      </c>
      <c r="D61" t="s">
        <v>715</v>
      </c>
      <c r="E61" t="s">
        <v>271</v>
      </c>
      <c r="F61">
        <v>4</v>
      </c>
      <c r="G61" t="s">
        <v>33</v>
      </c>
      <c r="H61">
        <v>83748.092000000004</v>
      </c>
      <c r="I61">
        <v>133996.9472</v>
      </c>
      <c r="J61">
        <v>117247.3288</v>
      </c>
      <c r="K61">
        <v>187595.7261</v>
      </c>
      <c r="L61">
        <v>150746.5656</v>
      </c>
      <c r="M61">
        <v>241194.505</v>
      </c>
      <c r="N61">
        <v>200995.42079999999</v>
      </c>
      <c r="O61">
        <v>321592.67330000002</v>
      </c>
      <c r="P61">
        <v>251244.27600000001</v>
      </c>
      <c r="Q61">
        <v>401990.84159999999</v>
      </c>
      <c r="R61">
        <v>284743.51280000003</v>
      </c>
      <c r="S61">
        <v>455589.62050000002</v>
      </c>
      <c r="T61">
        <v>318242.74959999998</v>
      </c>
      <c r="U61">
        <v>509188.39939999999</v>
      </c>
    </row>
    <row r="62" spans="1:21">
      <c r="A62">
        <v>1</v>
      </c>
      <c r="B62" t="s">
        <v>255</v>
      </c>
      <c r="C62" t="s">
        <v>270</v>
      </c>
      <c r="D62" t="s">
        <v>715</v>
      </c>
      <c r="E62" t="s">
        <v>272</v>
      </c>
      <c r="F62">
        <v>1</v>
      </c>
      <c r="G62" t="s">
        <v>242</v>
      </c>
      <c r="H62">
        <v>94069.815000000002</v>
      </c>
      <c r="I62">
        <v>164622.17629999999</v>
      </c>
      <c r="J62">
        <v>121842.5425</v>
      </c>
      <c r="K62">
        <v>213224.44940000001</v>
      </c>
      <c r="L62">
        <v>138593.6685</v>
      </c>
      <c r="M62">
        <v>242538.91990000001</v>
      </c>
      <c r="N62">
        <v>163955.736</v>
      </c>
      <c r="O62">
        <v>286922.538</v>
      </c>
      <c r="P62">
        <v>192673.32</v>
      </c>
      <c r="Q62">
        <v>337178.31</v>
      </c>
      <c r="R62">
        <v>211031.92249999999</v>
      </c>
      <c r="S62">
        <v>369305.86440000002</v>
      </c>
      <c r="T62">
        <v>228105.3075</v>
      </c>
      <c r="U62">
        <v>399184.28810000001</v>
      </c>
    </row>
    <row r="63" spans="1:21">
      <c r="A63">
        <v>1</v>
      </c>
      <c r="B63" t="s">
        <v>255</v>
      </c>
      <c r="C63" t="s">
        <v>270</v>
      </c>
      <c r="D63" t="s">
        <v>715</v>
      </c>
      <c r="E63" t="s">
        <v>272</v>
      </c>
      <c r="F63">
        <v>2</v>
      </c>
      <c r="G63" t="s">
        <v>31</v>
      </c>
      <c r="H63">
        <v>77649.6875</v>
      </c>
      <c r="I63">
        <v>135886.95310000001</v>
      </c>
      <c r="J63">
        <v>102136.09</v>
      </c>
      <c r="K63">
        <v>178738.1575</v>
      </c>
      <c r="L63">
        <v>122671.4895</v>
      </c>
      <c r="M63">
        <v>214675.1066</v>
      </c>
      <c r="N63">
        <v>148240.995</v>
      </c>
      <c r="O63">
        <v>259421.74129999999</v>
      </c>
      <c r="P63">
        <v>176494.7494</v>
      </c>
      <c r="Q63">
        <v>308865.81140000001</v>
      </c>
      <c r="R63">
        <v>194473.6973</v>
      </c>
      <c r="S63">
        <v>340328.97019999998</v>
      </c>
      <c r="T63">
        <v>211445.4283</v>
      </c>
      <c r="U63">
        <v>370029.49939999997</v>
      </c>
    </row>
    <row r="64" spans="1:21">
      <c r="A64">
        <v>1</v>
      </c>
      <c r="B64" t="s">
        <v>255</v>
      </c>
      <c r="C64" t="s">
        <v>270</v>
      </c>
      <c r="D64" t="s">
        <v>715</v>
      </c>
      <c r="E64" t="s">
        <v>272</v>
      </c>
      <c r="F64">
        <v>3</v>
      </c>
      <c r="G64" t="s">
        <v>58</v>
      </c>
      <c r="H64">
        <v>68202.75</v>
      </c>
      <c r="I64">
        <v>119354.8125</v>
      </c>
      <c r="J64">
        <v>92403.57</v>
      </c>
      <c r="K64">
        <v>161706.2475</v>
      </c>
      <c r="L64">
        <v>117465.66</v>
      </c>
      <c r="M64">
        <v>205564.905</v>
      </c>
      <c r="N64">
        <v>153488.16</v>
      </c>
      <c r="O64">
        <v>268604.28000000003</v>
      </c>
      <c r="P64">
        <v>190586.25</v>
      </c>
      <c r="Q64">
        <v>333525.9375</v>
      </c>
      <c r="R64">
        <v>214544.25</v>
      </c>
      <c r="S64">
        <v>375452.4375</v>
      </c>
      <c r="T64">
        <v>238171.08</v>
      </c>
      <c r="U64">
        <v>416799.39</v>
      </c>
    </row>
    <row r="65" spans="1:21">
      <c r="A65">
        <v>1</v>
      </c>
      <c r="B65" t="s">
        <v>255</v>
      </c>
      <c r="C65" t="s">
        <v>270</v>
      </c>
      <c r="D65" t="s">
        <v>715</v>
      </c>
      <c r="E65" t="s">
        <v>272</v>
      </c>
      <c r="F65">
        <v>4</v>
      </c>
      <c r="G65" t="s">
        <v>33</v>
      </c>
      <c r="H65">
        <v>76647.750499999995</v>
      </c>
      <c r="I65">
        <v>122636.4008</v>
      </c>
      <c r="J65">
        <v>107306.8507</v>
      </c>
      <c r="K65">
        <v>171690.96109999999</v>
      </c>
      <c r="L65">
        <v>137965.9509</v>
      </c>
      <c r="M65">
        <v>220745.5214</v>
      </c>
      <c r="N65">
        <v>183954.6012</v>
      </c>
      <c r="O65">
        <v>294327.36190000002</v>
      </c>
      <c r="P65">
        <v>229943.25150000001</v>
      </c>
      <c r="Q65">
        <v>367909.20240000001</v>
      </c>
      <c r="R65">
        <v>260602.3517</v>
      </c>
      <c r="S65">
        <v>416963.76270000002</v>
      </c>
      <c r="T65">
        <v>291261.45189999999</v>
      </c>
      <c r="U65">
        <v>466018.32299999997</v>
      </c>
    </row>
    <row r="66" spans="1:21">
      <c r="A66">
        <v>1</v>
      </c>
      <c r="B66" t="s">
        <v>255</v>
      </c>
      <c r="C66" t="s">
        <v>270</v>
      </c>
      <c r="D66" t="s">
        <v>715</v>
      </c>
      <c r="E66" t="s">
        <v>273</v>
      </c>
      <c r="F66">
        <v>1</v>
      </c>
      <c r="G66" t="s">
        <v>242</v>
      </c>
      <c r="H66">
        <v>92932.081000000006</v>
      </c>
      <c r="I66">
        <v>162631.14180000001</v>
      </c>
      <c r="J66">
        <v>120329.4855</v>
      </c>
      <c r="K66">
        <v>210576.59959999999</v>
      </c>
      <c r="L66">
        <v>136931.74290000001</v>
      </c>
      <c r="M66">
        <v>239630.55009999999</v>
      </c>
      <c r="N66">
        <v>161864.4504</v>
      </c>
      <c r="O66">
        <v>283262.78820000001</v>
      </c>
      <c r="P66">
        <v>190178.71799999999</v>
      </c>
      <c r="Q66">
        <v>332812.75650000002</v>
      </c>
      <c r="R66">
        <v>208278.6875</v>
      </c>
      <c r="S66">
        <v>364487.70309999998</v>
      </c>
      <c r="T66">
        <v>225089.96950000001</v>
      </c>
      <c r="U66">
        <v>393907.44660000002</v>
      </c>
    </row>
    <row r="67" spans="1:21">
      <c r="A67">
        <v>1</v>
      </c>
      <c r="B67" t="s">
        <v>255</v>
      </c>
      <c r="C67" t="s">
        <v>270</v>
      </c>
      <c r="D67" t="s">
        <v>715</v>
      </c>
      <c r="E67" t="s">
        <v>273</v>
      </c>
      <c r="F67">
        <v>2</v>
      </c>
      <c r="G67" t="s">
        <v>31</v>
      </c>
      <c r="H67">
        <v>76936.420750000005</v>
      </c>
      <c r="I67">
        <v>134638.73629999999</v>
      </c>
      <c r="J67">
        <v>101121.0674</v>
      </c>
      <c r="K67">
        <v>176961.86799999999</v>
      </c>
      <c r="L67">
        <v>121343.1296</v>
      </c>
      <c r="M67">
        <v>212350.4767</v>
      </c>
      <c r="N67">
        <v>146441.0865</v>
      </c>
      <c r="O67">
        <v>256271.9014</v>
      </c>
      <c r="P67">
        <v>174272.1795</v>
      </c>
      <c r="Q67">
        <v>304976.31410000002</v>
      </c>
      <c r="R67">
        <v>191971.8812</v>
      </c>
      <c r="S67">
        <v>335950.79210000002</v>
      </c>
      <c r="T67">
        <v>208661.5863</v>
      </c>
      <c r="U67">
        <v>365157.77590000001</v>
      </c>
    </row>
    <row r="68" spans="1:21">
      <c r="A68">
        <v>1</v>
      </c>
      <c r="B68" t="s">
        <v>255</v>
      </c>
      <c r="C68" t="s">
        <v>270</v>
      </c>
      <c r="D68" t="s">
        <v>715</v>
      </c>
      <c r="E68" t="s">
        <v>273</v>
      </c>
      <c r="F68">
        <v>3</v>
      </c>
      <c r="G68" t="s">
        <v>58</v>
      </c>
      <c r="H68">
        <v>67184.4375</v>
      </c>
      <c r="I68">
        <v>117572.7656</v>
      </c>
      <c r="J68">
        <v>91140.052500000005</v>
      </c>
      <c r="K68">
        <v>159495.0919</v>
      </c>
      <c r="L68">
        <v>115911.6075</v>
      </c>
      <c r="M68">
        <v>202845.3131</v>
      </c>
      <c r="N68">
        <v>151580.97</v>
      </c>
      <c r="O68">
        <v>265266.69750000001</v>
      </c>
      <c r="P68">
        <v>188269.3125</v>
      </c>
      <c r="Q68">
        <v>329471.29690000002</v>
      </c>
      <c r="R68">
        <v>211994.88750000001</v>
      </c>
      <c r="S68">
        <v>370991.05310000002</v>
      </c>
      <c r="T68">
        <v>235406.7225</v>
      </c>
      <c r="U68">
        <v>411961.76439999999</v>
      </c>
    </row>
    <row r="69" spans="1:21">
      <c r="A69">
        <v>1</v>
      </c>
      <c r="B69" t="s">
        <v>255</v>
      </c>
      <c r="C69" t="s">
        <v>270</v>
      </c>
      <c r="D69" t="s">
        <v>715</v>
      </c>
      <c r="E69" t="s">
        <v>273</v>
      </c>
      <c r="F69">
        <v>4</v>
      </c>
      <c r="G69" t="s">
        <v>33</v>
      </c>
      <c r="H69">
        <v>75005.873500000002</v>
      </c>
      <c r="I69">
        <v>120009.3976</v>
      </c>
      <c r="J69">
        <v>105008.22289999999</v>
      </c>
      <c r="K69">
        <v>168013.15659999999</v>
      </c>
      <c r="L69">
        <v>135010.5723</v>
      </c>
      <c r="M69">
        <v>216016.91570000001</v>
      </c>
      <c r="N69">
        <v>180014.09640000001</v>
      </c>
      <c r="O69">
        <v>288022.55420000001</v>
      </c>
      <c r="P69">
        <v>225017.62049999999</v>
      </c>
      <c r="Q69">
        <v>360028.19280000002</v>
      </c>
      <c r="R69">
        <v>255019.9699</v>
      </c>
      <c r="S69">
        <v>408031.95179999998</v>
      </c>
      <c r="T69">
        <v>285022.31929999997</v>
      </c>
      <c r="U69">
        <v>456035.71090000001</v>
      </c>
    </row>
    <row r="70" spans="1:21">
      <c r="A70">
        <v>1</v>
      </c>
      <c r="B70" t="s">
        <v>255</v>
      </c>
      <c r="C70" t="s">
        <v>274</v>
      </c>
      <c r="D70" t="s">
        <v>716</v>
      </c>
      <c r="E70" t="s">
        <v>275</v>
      </c>
      <c r="F70">
        <v>1</v>
      </c>
      <c r="G70" t="s">
        <v>242</v>
      </c>
      <c r="H70">
        <v>78662.657999999996</v>
      </c>
      <c r="I70">
        <v>137659.65150000001</v>
      </c>
      <c r="J70">
        <v>101914.379</v>
      </c>
      <c r="K70">
        <v>178350.16329999999</v>
      </c>
      <c r="L70">
        <v>115884.1422</v>
      </c>
      <c r="M70">
        <v>202797.24890000001</v>
      </c>
      <c r="N70">
        <v>137178.5472</v>
      </c>
      <c r="O70">
        <v>240062.45759999999</v>
      </c>
      <c r="P70">
        <v>161232.024</v>
      </c>
      <c r="Q70">
        <v>282156.04200000002</v>
      </c>
      <c r="R70">
        <v>176609.51500000001</v>
      </c>
      <c r="S70">
        <v>309066.65130000003</v>
      </c>
      <c r="T70">
        <v>190925.66099999999</v>
      </c>
      <c r="U70">
        <v>334119.9068</v>
      </c>
    </row>
    <row r="71" spans="1:21">
      <c r="A71">
        <v>1</v>
      </c>
      <c r="B71" t="s">
        <v>255</v>
      </c>
      <c r="C71" t="s">
        <v>274</v>
      </c>
      <c r="D71" t="s">
        <v>716</v>
      </c>
      <c r="E71" t="s">
        <v>275</v>
      </c>
      <c r="F71">
        <v>2</v>
      </c>
      <c r="G71" t="s">
        <v>31</v>
      </c>
      <c r="H71">
        <v>64773.016000000003</v>
      </c>
      <c r="I71">
        <v>113352.77800000001</v>
      </c>
      <c r="J71">
        <v>85252.871899999998</v>
      </c>
      <c r="K71">
        <v>149192.5258</v>
      </c>
      <c r="L71">
        <v>102470.5944</v>
      </c>
      <c r="M71">
        <v>179323.54019999999</v>
      </c>
      <c r="N71">
        <v>123966.372</v>
      </c>
      <c r="O71">
        <v>216941.15100000001</v>
      </c>
      <c r="P71">
        <v>147649.5398</v>
      </c>
      <c r="Q71">
        <v>258386.69459999999</v>
      </c>
      <c r="R71">
        <v>162727.2861</v>
      </c>
      <c r="S71">
        <v>284772.75069999998</v>
      </c>
      <c r="T71">
        <v>176973.30549999999</v>
      </c>
      <c r="U71">
        <v>309703.28460000001</v>
      </c>
    </row>
    <row r="72" spans="1:21">
      <c r="A72">
        <v>1</v>
      </c>
      <c r="B72" t="s">
        <v>255</v>
      </c>
      <c r="C72" t="s">
        <v>274</v>
      </c>
      <c r="D72" t="s">
        <v>716</v>
      </c>
      <c r="E72" t="s">
        <v>275</v>
      </c>
      <c r="F72">
        <v>3</v>
      </c>
      <c r="G72" t="s">
        <v>58</v>
      </c>
      <c r="H72">
        <v>57265.875</v>
      </c>
      <c r="I72">
        <v>100215.2813</v>
      </c>
      <c r="J72">
        <v>77497.244999999995</v>
      </c>
      <c r="K72">
        <v>135620.17879999999</v>
      </c>
      <c r="L72">
        <v>98476.56</v>
      </c>
      <c r="M72">
        <v>172333.98</v>
      </c>
      <c r="N72">
        <v>128581.56</v>
      </c>
      <c r="O72">
        <v>225017.73</v>
      </c>
      <c r="P72">
        <v>159620.625</v>
      </c>
      <c r="Q72">
        <v>279336.09379999997</v>
      </c>
      <c r="R72">
        <v>179641.125</v>
      </c>
      <c r="S72">
        <v>314371.96879999997</v>
      </c>
      <c r="T72">
        <v>199374.03</v>
      </c>
      <c r="U72">
        <v>348904.55249999999</v>
      </c>
    </row>
    <row r="73" spans="1:21">
      <c r="A73">
        <v>1</v>
      </c>
      <c r="B73" t="s">
        <v>255</v>
      </c>
      <c r="C73" t="s">
        <v>274</v>
      </c>
      <c r="D73" t="s">
        <v>716</v>
      </c>
      <c r="E73" t="s">
        <v>275</v>
      </c>
      <c r="F73">
        <v>4</v>
      </c>
      <c r="G73" t="s">
        <v>33</v>
      </c>
      <c r="H73">
        <v>64736.401749999997</v>
      </c>
      <c r="I73">
        <v>103578.24280000001</v>
      </c>
      <c r="J73">
        <v>90630.962450000006</v>
      </c>
      <c r="K73">
        <v>145009.5399</v>
      </c>
      <c r="L73">
        <v>116525.5232</v>
      </c>
      <c r="M73">
        <v>186440.837</v>
      </c>
      <c r="N73">
        <v>155367.36420000001</v>
      </c>
      <c r="O73">
        <v>248587.78270000001</v>
      </c>
      <c r="P73">
        <v>194209.2053</v>
      </c>
      <c r="Q73">
        <v>310734.72840000002</v>
      </c>
      <c r="R73">
        <v>220103.766</v>
      </c>
      <c r="S73">
        <v>352166.02549999999</v>
      </c>
      <c r="T73">
        <v>245998.32670000001</v>
      </c>
      <c r="U73">
        <v>393597.32260000001</v>
      </c>
    </row>
    <row r="74" spans="1:21">
      <c r="A74">
        <v>1</v>
      </c>
      <c r="B74" t="s">
        <v>255</v>
      </c>
      <c r="C74" t="s">
        <v>274</v>
      </c>
      <c r="D74" t="s">
        <v>716</v>
      </c>
      <c r="E74" t="s">
        <v>276</v>
      </c>
      <c r="F74">
        <v>1</v>
      </c>
      <c r="G74" t="s">
        <v>242</v>
      </c>
      <c r="H74">
        <v>73920.396999999997</v>
      </c>
      <c r="I74">
        <v>129360.6948</v>
      </c>
      <c r="J74">
        <v>95995.623500000002</v>
      </c>
      <c r="K74">
        <v>167992.34109999999</v>
      </c>
      <c r="L74">
        <v>108816.20729999999</v>
      </c>
      <c r="M74">
        <v>190428.3628</v>
      </c>
      <c r="N74">
        <v>129527.4648</v>
      </c>
      <c r="O74">
        <v>226673.06340000001</v>
      </c>
      <c r="P74">
        <v>152450.766</v>
      </c>
      <c r="Q74">
        <v>266788.84049999999</v>
      </c>
      <c r="R74">
        <v>167110.29749999999</v>
      </c>
      <c r="S74">
        <v>292443.02059999999</v>
      </c>
      <c r="T74">
        <v>180881.1115</v>
      </c>
      <c r="U74">
        <v>316541.94510000001</v>
      </c>
    </row>
    <row r="75" spans="1:21">
      <c r="A75">
        <v>1</v>
      </c>
      <c r="B75" t="s">
        <v>255</v>
      </c>
      <c r="C75" t="s">
        <v>274</v>
      </c>
      <c r="D75" t="s">
        <v>716</v>
      </c>
      <c r="E75" t="s">
        <v>276</v>
      </c>
      <c r="F75">
        <v>2</v>
      </c>
      <c r="G75" t="s">
        <v>31</v>
      </c>
      <c r="H75">
        <v>59577.512750000002</v>
      </c>
      <c r="I75">
        <v>104260.6473</v>
      </c>
      <c r="J75">
        <v>78854.735230000006</v>
      </c>
      <c r="K75">
        <v>137995.78659999999</v>
      </c>
      <c r="L75">
        <v>95405.698350000006</v>
      </c>
      <c r="M75">
        <v>166959.97210000001</v>
      </c>
      <c r="N75">
        <v>116532.9105</v>
      </c>
      <c r="O75">
        <v>203932.59340000001</v>
      </c>
      <c r="P75">
        <v>139250.81400000001</v>
      </c>
      <c r="Q75">
        <v>243688.92449999999</v>
      </c>
      <c r="R75">
        <v>153772.6874</v>
      </c>
      <c r="S75">
        <v>269102.20299999998</v>
      </c>
      <c r="T75">
        <v>167598.4633</v>
      </c>
      <c r="U75">
        <v>293297.31069999997</v>
      </c>
    </row>
    <row r="76" spans="1:21">
      <c r="A76">
        <v>1</v>
      </c>
      <c r="B76" t="s">
        <v>255</v>
      </c>
      <c r="C76" t="s">
        <v>274</v>
      </c>
      <c r="D76" t="s">
        <v>716</v>
      </c>
      <c r="E76" t="s">
        <v>276</v>
      </c>
      <c r="F76">
        <v>3</v>
      </c>
      <c r="G76" t="s">
        <v>58</v>
      </c>
      <c r="H76">
        <v>52035.0625</v>
      </c>
      <c r="I76">
        <v>91061.359379999994</v>
      </c>
      <c r="J76">
        <v>69957.947499999995</v>
      </c>
      <c r="K76">
        <v>122426.4081</v>
      </c>
      <c r="L76">
        <v>88689.217499999999</v>
      </c>
      <c r="M76">
        <v>155206.1306</v>
      </c>
      <c r="N76">
        <v>115311.93</v>
      </c>
      <c r="O76">
        <v>201795.8775</v>
      </c>
      <c r="P76">
        <v>142944.1875</v>
      </c>
      <c r="Q76">
        <v>250152.32810000001</v>
      </c>
      <c r="R76">
        <v>160639.16250000001</v>
      </c>
      <c r="S76">
        <v>281118.5344</v>
      </c>
      <c r="T76">
        <v>178023.30249999999</v>
      </c>
      <c r="U76">
        <v>311540.7794</v>
      </c>
    </row>
    <row r="77" spans="1:21">
      <c r="A77">
        <v>1</v>
      </c>
      <c r="B77" t="s">
        <v>255</v>
      </c>
      <c r="C77" t="s">
        <v>274</v>
      </c>
      <c r="D77" t="s">
        <v>716</v>
      </c>
      <c r="E77" t="s">
        <v>276</v>
      </c>
      <c r="F77">
        <v>4</v>
      </c>
      <c r="G77" t="s">
        <v>33</v>
      </c>
      <c r="H77">
        <v>60795.900249999999</v>
      </c>
      <c r="I77">
        <v>97273.440400000007</v>
      </c>
      <c r="J77">
        <v>85114.260349999997</v>
      </c>
      <c r="K77">
        <v>136182.81659999999</v>
      </c>
      <c r="L77">
        <v>109432.6205</v>
      </c>
      <c r="M77">
        <v>175092.19270000001</v>
      </c>
      <c r="N77">
        <v>145910.1606</v>
      </c>
      <c r="O77">
        <v>233456.25700000001</v>
      </c>
      <c r="P77">
        <v>182387.70079999999</v>
      </c>
      <c r="Q77">
        <v>291820.32120000001</v>
      </c>
      <c r="R77">
        <v>206706.06090000001</v>
      </c>
      <c r="S77">
        <v>330729.6974</v>
      </c>
      <c r="T77">
        <v>231024.421</v>
      </c>
      <c r="U77">
        <v>369639.0735</v>
      </c>
    </row>
    <row r="78" spans="1:21">
      <c r="A78">
        <v>1</v>
      </c>
      <c r="B78" t="s">
        <v>255</v>
      </c>
      <c r="C78" t="s">
        <v>274</v>
      </c>
      <c r="D78" t="s">
        <v>716</v>
      </c>
      <c r="E78" t="s">
        <v>277</v>
      </c>
      <c r="F78">
        <v>1</v>
      </c>
      <c r="G78" t="s">
        <v>242</v>
      </c>
      <c r="H78">
        <v>69986.187000000005</v>
      </c>
      <c r="I78">
        <v>122475.8273</v>
      </c>
      <c r="J78">
        <v>90821.468500000003</v>
      </c>
      <c r="K78">
        <v>158937.5699</v>
      </c>
      <c r="L78">
        <v>103048.3683</v>
      </c>
      <c r="M78">
        <v>180334.64449999999</v>
      </c>
      <c r="N78">
        <v>122455.00079999999</v>
      </c>
      <c r="O78">
        <v>214296.25140000001</v>
      </c>
      <c r="P78">
        <v>144065.886</v>
      </c>
      <c r="Q78">
        <v>252115.30050000001</v>
      </c>
      <c r="R78">
        <v>157884.82250000001</v>
      </c>
      <c r="S78">
        <v>276298.43939999997</v>
      </c>
      <c r="T78">
        <v>170830.96650000001</v>
      </c>
      <c r="U78">
        <v>298954.19140000001</v>
      </c>
    </row>
    <row r="79" spans="1:21">
      <c r="A79">
        <v>1</v>
      </c>
      <c r="B79" t="s">
        <v>255</v>
      </c>
      <c r="C79" t="s">
        <v>274</v>
      </c>
      <c r="D79" t="s">
        <v>716</v>
      </c>
      <c r="E79" t="s">
        <v>277</v>
      </c>
      <c r="F79">
        <v>2</v>
      </c>
      <c r="G79" t="s">
        <v>31</v>
      </c>
      <c r="H79">
        <v>56779.367749999998</v>
      </c>
      <c r="I79">
        <v>99363.893559999997</v>
      </c>
      <c r="J79">
        <v>75021.367230000003</v>
      </c>
      <c r="K79">
        <v>131287.39259999999</v>
      </c>
      <c r="L79">
        <v>90584.245349999997</v>
      </c>
      <c r="M79">
        <v>158522.42939999999</v>
      </c>
      <c r="N79">
        <v>110319.2205</v>
      </c>
      <c r="O79">
        <v>193058.63589999999</v>
      </c>
      <c r="P79">
        <v>131694.46280000001</v>
      </c>
      <c r="Q79">
        <v>230465.30979999999</v>
      </c>
      <c r="R79">
        <v>145341.4779</v>
      </c>
      <c r="S79">
        <v>254347.5863</v>
      </c>
      <c r="T79">
        <v>158304.75580000001</v>
      </c>
      <c r="U79">
        <v>277033.32260000001</v>
      </c>
    </row>
    <row r="80" spans="1:21">
      <c r="A80">
        <v>1</v>
      </c>
      <c r="B80" t="s">
        <v>255</v>
      </c>
      <c r="C80" t="s">
        <v>274</v>
      </c>
      <c r="D80" t="s">
        <v>716</v>
      </c>
      <c r="E80" t="s">
        <v>277</v>
      </c>
      <c r="F80">
        <v>3</v>
      </c>
      <c r="G80" t="s">
        <v>58</v>
      </c>
      <c r="H80">
        <v>49948.1875</v>
      </c>
      <c r="I80">
        <v>87409.328129999994</v>
      </c>
      <c r="J80">
        <v>67279.502500000002</v>
      </c>
      <c r="K80">
        <v>117739.12940000001</v>
      </c>
      <c r="L80">
        <v>85351.207500000004</v>
      </c>
      <c r="M80">
        <v>149364.61309999999</v>
      </c>
      <c r="N80">
        <v>111108.57</v>
      </c>
      <c r="O80">
        <v>194439.9975</v>
      </c>
      <c r="P80">
        <v>137790.5625</v>
      </c>
      <c r="Q80">
        <v>241133.48439999999</v>
      </c>
      <c r="R80">
        <v>154913.13750000001</v>
      </c>
      <c r="S80">
        <v>271097.99060000002</v>
      </c>
      <c r="T80">
        <v>171751.02249999999</v>
      </c>
      <c r="U80">
        <v>300564.28940000001</v>
      </c>
    </row>
    <row r="81" spans="1:21">
      <c r="A81">
        <v>1</v>
      </c>
      <c r="B81" t="s">
        <v>255</v>
      </c>
      <c r="C81" t="s">
        <v>274</v>
      </c>
      <c r="D81" t="s">
        <v>716</v>
      </c>
      <c r="E81" t="s">
        <v>277</v>
      </c>
      <c r="F81">
        <v>4</v>
      </c>
      <c r="G81" t="s">
        <v>33</v>
      </c>
      <c r="H81">
        <v>57812.641000000003</v>
      </c>
      <c r="I81">
        <v>92500.225600000005</v>
      </c>
      <c r="J81">
        <v>80937.697400000005</v>
      </c>
      <c r="K81">
        <v>129500.3158</v>
      </c>
      <c r="L81">
        <v>104062.75380000001</v>
      </c>
      <c r="M81">
        <v>166500.40609999999</v>
      </c>
      <c r="N81">
        <v>138750.33840000001</v>
      </c>
      <c r="O81">
        <v>222000.54139999999</v>
      </c>
      <c r="P81">
        <v>173437.92300000001</v>
      </c>
      <c r="Q81">
        <v>277500.67680000002</v>
      </c>
      <c r="R81">
        <v>196562.97940000001</v>
      </c>
      <c r="S81">
        <v>314500.76699999999</v>
      </c>
      <c r="T81">
        <v>219688.03580000001</v>
      </c>
      <c r="U81">
        <v>351500.85729999997</v>
      </c>
    </row>
    <row r="82" spans="1:21">
      <c r="A82">
        <v>1</v>
      </c>
      <c r="B82" t="s">
        <v>255</v>
      </c>
      <c r="C82" t="s">
        <v>274</v>
      </c>
      <c r="D82" t="s">
        <v>716</v>
      </c>
      <c r="E82" t="s">
        <v>278</v>
      </c>
      <c r="F82">
        <v>1</v>
      </c>
      <c r="G82" t="s">
        <v>242</v>
      </c>
      <c r="H82">
        <v>81895.084000000003</v>
      </c>
      <c r="I82">
        <v>143316.397</v>
      </c>
      <c r="J82">
        <v>106132.08199999999</v>
      </c>
      <c r="K82">
        <v>185731.14350000001</v>
      </c>
      <c r="L82">
        <v>120635.2656</v>
      </c>
      <c r="M82">
        <v>211111.71479999999</v>
      </c>
      <c r="N82">
        <v>142897.42559999999</v>
      </c>
      <c r="O82">
        <v>250070.49479999999</v>
      </c>
      <c r="P82">
        <v>167981.652</v>
      </c>
      <c r="Q82">
        <v>293967.891</v>
      </c>
      <c r="R82">
        <v>184018.71</v>
      </c>
      <c r="S82">
        <v>322032.74249999999</v>
      </c>
      <c r="T82">
        <v>198965.18799999999</v>
      </c>
      <c r="U82">
        <v>348189.07900000003</v>
      </c>
    </row>
    <row r="83" spans="1:21">
      <c r="A83">
        <v>1</v>
      </c>
      <c r="B83" t="s">
        <v>255</v>
      </c>
      <c r="C83" t="s">
        <v>274</v>
      </c>
      <c r="D83" t="s">
        <v>716</v>
      </c>
      <c r="E83" t="s">
        <v>278</v>
      </c>
      <c r="F83">
        <v>2</v>
      </c>
      <c r="G83" t="s">
        <v>31</v>
      </c>
      <c r="H83">
        <v>67263.885500000004</v>
      </c>
      <c r="I83">
        <v>117711.7996</v>
      </c>
      <c r="J83">
        <v>88589.541949999999</v>
      </c>
      <c r="K83">
        <v>155031.69839999999</v>
      </c>
      <c r="L83">
        <v>106563.9087</v>
      </c>
      <c r="M83">
        <v>186486.84020000001</v>
      </c>
      <c r="N83">
        <v>129065.72100000001</v>
      </c>
      <c r="O83">
        <v>225865.01180000001</v>
      </c>
      <c r="P83">
        <v>153783.29180000001</v>
      </c>
      <c r="Q83">
        <v>269120.76059999998</v>
      </c>
      <c r="R83">
        <v>169527.34729999999</v>
      </c>
      <c r="S83">
        <v>296672.8578</v>
      </c>
      <c r="T83">
        <v>184416.81200000001</v>
      </c>
      <c r="U83">
        <v>322729.42099999997</v>
      </c>
    </row>
    <row r="84" spans="1:21">
      <c r="A84">
        <v>1</v>
      </c>
      <c r="B84" t="s">
        <v>255</v>
      </c>
      <c r="C84" t="s">
        <v>274</v>
      </c>
      <c r="D84" t="s">
        <v>716</v>
      </c>
      <c r="E84" t="s">
        <v>278</v>
      </c>
      <c r="F84">
        <v>3</v>
      </c>
      <c r="G84" t="s">
        <v>58</v>
      </c>
      <c r="H84">
        <v>59171.125</v>
      </c>
      <c r="I84">
        <v>103549.4688</v>
      </c>
      <c r="J84">
        <v>80029.494999999995</v>
      </c>
      <c r="K84">
        <v>140051.61629999999</v>
      </c>
      <c r="L84">
        <v>101673.58500000001</v>
      </c>
      <c r="M84">
        <v>177928.7738</v>
      </c>
      <c r="N84">
        <v>132706.85999999999</v>
      </c>
      <c r="O84">
        <v>232237.005</v>
      </c>
      <c r="P84">
        <v>164721.375</v>
      </c>
      <c r="Q84">
        <v>288262.40629999997</v>
      </c>
      <c r="R84">
        <v>185358.22500000001</v>
      </c>
      <c r="S84">
        <v>324376.89380000002</v>
      </c>
      <c r="T84">
        <v>205692.95499999999</v>
      </c>
      <c r="U84">
        <v>359962.67129999999</v>
      </c>
    </row>
    <row r="85" spans="1:21">
      <c r="A85">
        <v>1</v>
      </c>
      <c r="B85" t="s">
        <v>255</v>
      </c>
      <c r="C85" t="s">
        <v>274</v>
      </c>
      <c r="D85" t="s">
        <v>716</v>
      </c>
      <c r="E85" t="s">
        <v>278</v>
      </c>
      <c r="F85">
        <v>4</v>
      </c>
      <c r="G85" t="s">
        <v>33</v>
      </c>
      <c r="H85">
        <v>67087.692999999999</v>
      </c>
      <c r="I85">
        <v>107340.3088</v>
      </c>
      <c r="J85">
        <v>93922.770199999999</v>
      </c>
      <c r="K85">
        <v>150276.43229999999</v>
      </c>
      <c r="L85">
        <v>120757.8474</v>
      </c>
      <c r="M85">
        <v>193212.5558</v>
      </c>
      <c r="N85">
        <v>161010.4632</v>
      </c>
      <c r="O85">
        <v>257616.74110000001</v>
      </c>
      <c r="P85">
        <v>201263.079</v>
      </c>
      <c r="Q85">
        <v>322020.9264</v>
      </c>
      <c r="R85">
        <v>228098.1562</v>
      </c>
      <c r="S85">
        <v>364957.04989999998</v>
      </c>
      <c r="T85">
        <v>254933.2334</v>
      </c>
      <c r="U85">
        <v>407893.17340000003</v>
      </c>
    </row>
    <row r="86" spans="1:21">
      <c r="A86">
        <v>1</v>
      </c>
      <c r="B86" t="s">
        <v>255</v>
      </c>
      <c r="C86" t="s">
        <v>274</v>
      </c>
      <c r="D86" t="s">
        <v>716</v>
      </c>
      <c r="E86" t="s">
        <v>279</v>
      </c>
      <c r="F86">
        <v>1</v>
      </c>
      <c r="G86" t="s">
        <v>242</v>
      </c>
      <c r="H86">
        <v>85829.293999999994</v>
      </c>
      <c r="I86">
        <v>150201.26449999999</v>
      </c>
      <c r="J86">
        <v>111306.23699999999</v>
      </c>
      <c r="K86">
        <v>194785.9148</v>
      </c>
      <c r="L86">
        <v>126403.10460000001</v>
      </c>
      <c r="M86">
        <v>221205.43309999999</v>
      </c>
      <c r="N86">
        <v>149969.88959999999</v>
      </c>
      <c r="O86">
        <v>262447.30680000002</v>
      </c>
      <c r="P86">
        <v>176366.53200000001</v>
      </c>
      <c r="Q86">
        <v>308641.43099999998</v>
      </c>
      <c r="R86">
        <v>193244.185</v>
      </c>
      <c r="S86">
        <v>338177.32380000001</v>
      </c>
      <c r="T86">
        <v>209015.33300000001</v>
      </c>
      <c r="U86">
        <v>365776.83279999997</v>
      </c>
    </row>
    <row r="87" spans="1:21">
      <c r="A87">
        <v>1</v>
      </c>
      <c r="B87" t="s">
        <v>255</v>
      </c>
      <c r="C87" t="s">
        <v>274</v>
      </c>
      <c r="D87" t="s">
        <v>716</v>
      </c>
      <c r="E87" t="s">
        <v>279</v>
      </c>
      <c r="F87">
        <v>2</v>
      </c>
      <c r="G87" t="s">
        <v>31</v>
      </c>
      <c r="H87">
        <v>70062.030499999993</v>
      </c>
      <c r="I87">
        <v>122608.5534</v>
      </c>
      <c r="J87">
        <v>92422.909950000001</v>
      </c>
      <c r="K87">
        <v>161740.09239999999</v>
      </c>
      <c r="L87">
        <v>111385.36169999999</v>
      </c>
      <c r="M87">
        <v>194924.383</v>
      </c>
      <c r="N87">
        <v>135279.41099999999</v>
      </c>
      <c r="O87">
        <v>236738.9693</v>
      </c>
      <c r="P87">
        <v>161339.64300000001</v>
      </c>
      <c r="Q87">
        <v>282344.37530000001</v>
      </c>
      <c r="R87">
        <v>177958.55679999999</v>
      </c>
      <c r="S87">
        <v>311427.47440000001</v>
      </c>
      <c r="T87">
        <v>193710.51949999999</v>
      </c>
      <c r="U87">
        <v>338993.40909999999</v>
      </c>
    </row>
    <row r="88" spans="1:21">
      <c r="A88">
        <v>1</v>
      </c>
      <c r="B88" t="s">
        <v>255</v>
      </c>
      <c r="C88" t="s">
        <v>274</v>
      </c>
      <c r="D88" t="s">
        <v>716</v>
      </c>
      <c r="E88" t="s">
        <v>279</v>
      </c>
      <c r="F88">
        <v>3</v>
      </c>
      <c r="G88" t="s">
        <v>58</v>
      </c>
      <c r="H88">
        <v>61721.75</v>
      </c>
      <c r="I88">
        <v>108013.0625</v>
      </c>
      <c r="J88">
        <v>83303.149999999994</v>
      </c>
      <c r="K88">
        <v>145780.51250000001</v>
      </c>
      <c r="L88">
        <v>105753.375</v>
      </c>
      <c r="M88">
        <v>185068.4063</v>
      </c>
      <c r="N88">
        <v>137844.29999999999</v>
      </c>
      <c r="O88">
        <v>241227.52499999999</v>
      </c>
      <c r="P88">
        <v>171020.25</v>
      </c>
      <c r="Q88">
        <v>299285.4375</v>
      </c>
      <c r="R88">
        <v>192356.7</v>
      </c>
      <c r="S88">
        <v>336624.22499999998</v>
      </c>
      <c r="T88">
        <v>213359.07500000001</v>
      </c>
      <c r="U88">
        <v>373378.38130000001</v>
      </c>
    </row>
    <row r="89" spans="1:21">
      <c r="A89">
        <v>1</v>
      </c>
      <c r="B89" t="s">
        <v>255</v>
      </c>
      <c r="C89" t="s">
        <v>274</v>
      </c>
      <c r="D89" t="s">
        <v>716</v>
      </c>
      <c r="E89" t="s">
        <v>279</v>
      </c>
      <c r="F89">
        <v>4</v>
      </c>
      <c r="G89" t="s">
        <v>33</v>
      </c>
      <c r="H89">
        <v>70733.898749999993</v>
      </c>
      <c r="I89">
        <v>113174.238</v>
      </c>
      <c r="J89">
        <v>99027.458249999996</v>
      </c>
      <c r="K89">
        <v>158443.9332</v>
      </c>
      <c r="L89">
        <v>127321.0178</v>
      </c>
      <c r="M89">
        <v>203713.62839999999</v>
      </c>
      <c r="N89">
        <v>169761.35699999999</v>
      </c>
      <c r="O89">
        <v>271618.17119999998</v>
      </c>
      <c r="P89">
        <v>212201.69630000001</v>
      </c>
      <c r="Q89">
        <v>339522.71399999998</v>
      </c>
      <c r="R89">
        <v>240495.25580000001</v>
      </c>
      <c r="S89">
        <v>384792.40919999999</v>
      </c>
      <c r="T89">
        <v>268788.81530000002</v>
      </c>
      <c r="U89">
        <v>430062.10440000001</v>
      </c>
    </row>
    <row r="90" spans="1:21">
      <c r="A90">
        <v>1</v>
      </c>
      <c r="B90" t="s">
        <v>255</v>
      </c>
      <c r="C90" t="s">
        <v>274</v>
      </c>
      <c r="D90" t="s">
        <v>716</v>
      </c>
      <c r="E90" t="s">
        <v>280</v>
      </c>
      <c r="F90">
        <v>1</v>
      </c>
      <c r="G90" t="s">
        <v>242</v>
      </c>
      <c r="H90">
        <v>81501.663</v>
      </c>
      <c r="I90">
        <v>142627.91029999999</v>
      </c>
      <c r="J90">
        <v>105614.66650000001</v>
      </c>
      <c r="K90">
        <v>184825.66639999999</v>
      </c>
      <c r="L90">
        <v>120058.4817</v>
      </c>
      <c r="M90">
        <v>210102.34299999999</v>
      </c>
      <c r="N90">
        <v>142190.17920000001</v>
      </c>
      <c r="O90">
        <v>248832.81359999999</v>
      </c>
      <c r="P90">
        <v>167143.16399999999</v>
      </c>
      <c r="Q90">
        <v>292500.53700000001</v>
      </c>
      <c r="R90">
        <v>183096.16250000001</v>
      </c>
      <c r="S90">
        <v>320418.2844</v>
      </c>
      <c r="T90">
        <v>197960.1735</v>
      </c>
      <c r="U90">
        <v>346430.30359999998</v>
      </c>
    </row>
    <row r="91" spans="1:21">
      <c r="A91">
        <v>1</v>
      </c>
      <c r="B91" t="s">
        <v>255</v>
      </c>
      <c r="C91" t="s">
        <v>274</v>
      </c>
      <c r="D91" t="s">
        <v>716</v>
      </c>
      <c r="E91" t="s">
        <v>280</v>
      </c>
      <c r="F91">
        <v>2</v>
      </c>
      <c r="G91" t="s">
        <v>31</v>
      </c>
      <c r="H91">
        <v>66984.070999999996</v>
      </c>
      <c r="I91">
        <v>117222.1243</v>
      </c>
      <c r="J91">
        <v>88206.205149999994</v>
      </c>
      <c r="K91">
        <v>154360.859</v>
      </c>
      <c r="L91">
        <v>106081.7634</v>
      </c>
      <c r="M91">
        <v>185643.08600000001</v>
      </c>
      <c r="N91">
        <v>128444.352</v>
      </c>
      <c r="O91">
        <v>224777.61600000001</v>
      </c>
      <c r="P91">
        <v>153027.65659999999</v>
      </c>
      <c r="Q91">
        <v>267798.39909999998</v>
      </c>
      <c r="R91">
        <v>168684.22640000001</v>
      </c>
      <c r="S91">
        <v>295197.39610000001</v>
      </c>
      <c r="T91">
        <v>183487.44130000001</v>
      </c>
      <c r="U91">
        <v>321103.02220000001</v>
      </c>
    </row>
    <row r="92" spans="1:21">
      <c r="A92">
        <v>1</v>
      </c>
      <c r="B92" t="s">
        <v>255</v>
      </c>
      <c r="C92" t="s">
        <v>274</v>
      </c>
      <c r="D92" t="s">
        <v>716</v>
      </c>
      <c r="E92" t="s">
        <v>280</v>
      </c>
      <c r="F92">
        <v>3</v>
      </c>
      <c r="G92" t="s">
        <v>58</v>
      </c>
      <c r="H92">
        <v>58939.25</v>
      </c>
      <c r="I92">
        <v>103143.6875</v>
      </c>
      <c r="J92">
        <v>79731.89</v>
      </c>
      <c r="K92">
        <v>139530.8075</v>
      </c>
      <c r="L92">
        <v>101302.69500000001</v>
      </c>
      <c r="M92">
        <v>177279.7163</v>
      </c>
      <c r="N92">
        <v>132239.82</v>
      </c>
      <c r="O92">
        <v>231419.685</v>
      </c>
      <c r="P92">
        <v>164148.75</v>
      </c>
      <c r="Q92">
        <v>287260.3125</v>
      </c>
      <c r="R92">
        <v>184722</v>
      </c>
      <c r="S92">
        <v>323263.5</v>
      </c>
      <c r="T92">
        <v>204996.035</v>
      </c>
      <c r="U92">
        <v>358743.0613</v>
      </c>
    </row>
    <row r="93" spans="1:21">
      <c r="A93">
        <v>1</v>
      </c>
      <c r="B93" t="s">
        <v>255</v>
      </c>
      <c r="C93" t="s">
        <v>274</v>
      </c>
      <c r="D93" t="s">
        <v>716</v>
      </c>
      <c r="E93" t="s">
        <v>280</v>
      </c>
      <c r="F93">
        <v>4</v>
      </c>
      <c r="G93" t="s">
        <v>33</v>
      </c>
      <c r="H93">
        <v>66756.219750000004</v>
      </c>
      <c r="I93">
        <v>106809.9516</v>
      </c>
      <c r="J93">
        <v>93458.707649999997</v>
      </c>
      <c r="K93">
        <v>149533.93220000001</v>
      </c>
      <c r="L93">
        <v>120161.19560000001</v>
      </c>
      <c r="M93">
        <v>192257.9129</v>
      </c>
      <c r="N93">
        <v>160214.92739999999</v>
      </c>
      <c r="O93">
        <v>256343.88380000001</v>
      </c>
      <c r="P93">
        <v>200268.6593</v>
      </c>
      <c r="Q93">
        <v>320429.85479999997</v>
      </c>
      <c r="R93">
        <v>226971.14720000001</v>
      </c>
      <c r="S93">
        <v>363153.83539999998</v>
      </c>
      <c r="T93">
        <v>253673.63510000001</v>
      </c>
      <c r="U93">
        <v>405877.8161</v>
      </c>
    </row>
    <row r="94" spans="1:21">
      <c r="A94">
        <v>1</v>
      </c>
      <c r="B94" t="s">
        <v>255</v>
      </c>
      <c r="C94" t="s">
        <v>281</v>
      </c>
      <c r="D94" t="s">
        <v>717</v>
      </c>
      <c r="E94" t="s">
        <v>282</v>
      </c>
      <c r="F94">
        <v>1</v>
      </c>
      <c r="G94" t="s">
        <v>242</v>
      </c>
      <c r="H94">
        <v>93112.857000000004</v>
      </c>
      <c r="I94">
        <v>162947.49979999999</v>
      </c>
      <c r="J94">
        <v>120650.9535</v>
      </c>
      <c r="K94">
        <v>211139.1686</v>
      </c>
      <c r="L94">
        <v>137166.39629999999</v>
      </c>
      <c r="M94">
        <v>240041.19349999999</v>
      </c>
      <c r="N94">
        <v>162419.42879999999</v>
      </c>
      <c r="O94">
        <v>284234.00040000002</v>
      </c>
      <c r="P94">
        <v>190912.89600000001</v>
      </c>
      <c r="Q94">
        <v>334097.56800000003</v>
      </c>
      <c r="R94">
        <v>209129.19750000001</v>
      </c>
      <c r="S94">
        <v>365976.0956</v>
      </c>
      <c r="T94">
        <v>226096.4565</v>
      </c>
      <c r="U94">
        <v>395668.79889999999</v>
      </c>
    </row>
    <row r="95" spans="1:21">
      <c r="A95">
        <v>1</v>
      </c>
      <c r="B95" t="s">
        <v>255</v>
      </c>
      <c r="C95" t="s">
        <v>281</v>
      </c>
      <c r="D95" t="s">
        <v>717</v>
      </c>
      <c r="E95" t="s">
        <v>282</v>
      </c>
      <c r="F95">
        <v>2</v>
      </c>
      <c r="G95" t="s">
        <v>31</v>
      </c>
      <c r="H95">
        <v>76585.351500000004</v>
      </c>
      <c r="I95">
        <v>134024.3651</v>
      </c>
      <c r="J95">
        <v>100829.4651</v>
      </c>
      <c r="K95">
        <v>176451.56390000001</v>
      </c>
      <c r="L95">
        <v>121234.89509999999</v>
      </c>
      <c r="M95">
        <v>212161.06640000001</v>
      </c>
      <c r="N95">
        <v>146741.46299999999</v>
      </c>
      <c r="O95">
        <v>256797.56030000001</v>
      </c>
      <c r="P95">
        <v>174806.13709999999</v>
      </c>
      <c r="Q95">
        <v>305910.74</v>
      </c>
      <c r="R95">
        <v>192677.26819999999</v>
      </c>
      <c r="S95">
        <v>337185.2193</v>
      </c>
      <c r="T95">
        <v>209569.60579999999</v>
      </c>
      <c r="U95">
        <v>366746.8101</v>
      </c>
    </row>
    <row r="96" spans="1:21">
      <c r="A96">
        <v>1</v>
      </c>
      <c r="B96" t="s">
        <v>255</v>
      </c>
      <c r="C96" t="s">
        <v>281</v>
      </c>
      <c r="D96" t="s">
        <v>717</v>
      </c>
      <c r="E96" t="s">
        <v>282</v>
      </c>
      <c r="F96">
        <v>3</v>
      </c>
      <c r="G96" t="s">
        <v>58</v>
      </c>
      <c r="H96">
        <v>66711</v>
      </c>
      <c r="I96">
        <v>116744.25</v>
      </c>
      <c r="J96">
        <v>90315.12</v>
      </c>
      <c r="K96">
        <v>158051.46</v>
      </c>
      <c r="L96">
        <v>114780.51</v>
      </c>
      <c r="M96">
        <v>200865.89249999999</v>
      </c>
      <c r="N96">
        <v>149907.96</v>
      </c>
      <c r="O96">
        <v>262338.93</v>
      </c>
      <c r="P96">
        <v>186111</v>
      </c>
      <c r="Q96">
        <v>325694.25</v>
      </c>
      <c r="R96">
        <v>209472.3</v>
      </c>
      <c r="S96">
        <v>366576.52500000002</v>
      </c>
      <c r="T96">
        <v>232502.43</v>
      </c>
      <c r="U96">
        <v>406879.2525</v>
      </c>
    </row>
    <row r="97" spans="1:21">
      <c r="A97">
        <v>1</v>
      </c>
      <c r="B97" t="s">
        <v>255</v>
      </c>
      <c r="C97" t="s">
        <v>281</v>
      </c>
      <c r="D97" t="s">
        <v>717</v>
      </c>
      <c r="E97" t="s">
        <v>282</v>
      </c>
      <c r="F97">
        <v>4</v>
      </c>
      <c r="G97" t="s">
        <v>33</v>
      </c>
      <c r="H97">
        <v>75259.900500000003</v>
      </c>
      <c r="I97">
        <v>120415.84080000001</v>
      </c>
      <c r="J97">
        <v>105363.8607</v>
      </c>
      <c r="K97">
        <v>168582.1771</v>
      </c>
      <c r="L97">
        <v>135467.82089999999</v>
      </c>
      <c r="M97">
        <v>216748.5134</v>
      </c>
      <c r="N97">
        <v>180623.76120000001</v>
      </c>
      <c r="O97">
        <v>288998.01789999998</v>
      </c>
      <c r="P97">
        <v>225779.7015</v>
      </c>
      <c r="Q97">
        <v>361247.52240000002</v>
      </c>
      <c r="R97">
        <v>255883.6617</v>
      </c>
      <c r="S97">
        <v>409413.85869999998</v>
      </c>
      <c r="T97">
        <v>285987.62190000003</v>
      </c>
      <c r="U97">
        <v>457580.19500000001</v>
      </c>
    </row>
    <row r="98" spans="1:21">
      <c r="A98">
        <v>1</v>
      </c>
      <c r="B98" t="s">
        <v>255</v>
      </c>
      <c r="C98" t="s">
        <v>283</v>
      </c>
      <c r="D98" t="s">
        <v>718</v>
      </c>
      <c r="E98" t="s">
        <v>284</v>
      </c>
      <c r="F98">
        <v>1</v>
      </c>
      <c r="G98" t="s">
        <v>242</v>
      </c>
      <c r="H98">
        <v>73782.149999999994</v>
      </c>
      <c r="I98">
        <v>129118.7625</v>
      </c>
      <c r="J98">
        <v>95713.345000000001</v>
      </c>
      <c r="K98">
        <v>167498.35380000001</v>
      </c>
      <c r="L98">
        <v>108649.98</v>
      </c>
      <c r="M98">
        <v>190137.465</v>
      </c>
      <c r="N98">
        <v>129002.94</v>
      </c>
      <c r="O98">
        <v>225755.14499999999</v>
      </c>
      <c r="P98">
        <v>151737.45000000001</v>
      </c>
      <c r="Q98">
        <v>265540.53749999998</v>
      </c>
      <c r="R98">
        <v>166274.19500000001</v>
      </c>
      <c r="S98">
        <v>290979.84129999997</v>
      </c>
      <c r="T98">
        <v>179874.33</v>
      </c>
      <c r="U98">
        <v>314780.07750000001</v>
      </c>
    </row>
    <row r="99" spans="1:21">
      <c r="A99">
        <v>1</v>
      </c>
      <c r="B99" t="s">
        <v>255</v>
      </c>
      <c r="C99" t="s">
        <v>283</v>
      </c>
      <c r="D99" t="s">
        <v>718</v>
      </c>
      <c r="E99" t="s">
        <v>284</v>
      </c>
      <c r="F99">
        <v>2</v>
      </c>
      <c r="G99" t="s">
        <v>31</v>
      </c>
      <c r="H99">
        <v>60054.758750000001</v>
      </c>
      <c r="I99">
        <v>105095.8278</v>
      </c>
      <c r="J99">
        <v>79281.325379999995</v>
      </c>
      <c r="K99">
        <v>138742.31940000001</v>
      </c>
      <c r="L99">
        <v>95632.008749999994</v>
      </c>
      <c r="M99">
        <v>167356.0153</v>
      </c>
      <c r="N99">
        <v>116296.7325</v>
      </c>
      <c r="O99">
        <v>203519.2819</v>
      </c>
      <c r="P99">
        <v>138761.19190000001</v>
      </c>
      <c r="Q99">
        <v>242832.0858</v>
      </c>
      <c r="R99">
        <v>153094.84729999999</v>
      </c>
      <c r="S99">
        <v>267915.98269999999</v>
      </c>
      <c r="T99">
        <v>166694.71400000001</v>
      </c>
      <c r="U99">
        <v>291715.74949999998</v>
      </c>
    </row>
    <row r="100" spans="1:21">
      <c r="A100">
        <v>1</v>
      </c>
      <c r="B100" t="s">
        <v>255</v>
      </c>
      <c r="C100" t="s">
        <v>283</v>
      </c>
      <c r="D100" t="s">
        <v>718</v>
      </c>
      <c r="E100" t="s">
        <v>284</v>
      </c>
      <c r="F100">
        <v>3</v>
      </c>
      <c r="G100" t="s">
        <v>58</v>
      </c>
      <c r="H100">
        <v>52881.4375</v>
      </c>
      <c r="I100">
        <v>92542.515629999994</v>
      </c>
      <c r="J100">
        <v>71304.992499999993</v>
      </c>
      <c r="K100">
        <v>124783.7369</v>
      </c>
      <c r="L100">
        <v>90491.602499999994</v>
      </c>
      <c r="M100">
        <v>158360.30439999999</v>
      </c>
      <c r="N100">
        <v>117879.99</v>
      </c>
      <c r="O100">
        <v>206289.98250000001</v>
      </c>
      <c r="P100">
        <v>146221.3125</v>
      </c>
      <c r="Q100">
        <v>255887.29689999999</v>
      </c>
      <c r="R100">
        <v>164429.73749999999</v>
      </c>
      <c r="S100">
        <v>287752.04060000001</v>
      </c>
      <c r="T100">
        <v>182344.75750000001</v>
      </c>
      <c r="U100">
        <v>319103.32559999998</v>
      </c>
    </row>
    <row r="101" spans="1:21">
      <c r="A101">
        <v>1</v>
      </c>
      <c r="B101" t="s">
        <v>255</v>
      </c>
      <c r="C101" t="s">
        <v>283</v>
      </c>
      <c r="D101" t="s">
        <v>718</v>
      </c>
      <c r="E101" t="s">
        <v>284</v>
      </c>
      <c r="F101">
        <v>4</v>
      </c>
      <c r="G101" t="s">
        <v>33</v>
      </c>
      <c r="H101">
        <v>60888.835749999998</v>
      </c>
      <c r="I101">
        <v>97422.137199999997</v>
      </c>
      <c r="J101">
        <v>85244.370049999998</v>
      </c>
      <c r="K101">
        <v>136390.9921</v>
      </c>
      <c r="L101">
        <v>109599.9044</v>
      </c>
      <c r="M101">
        <v>175359.84700000001</v>
      </c>
      <c r="N101">
        <v>146133.2058</v>
      </c>
      <c r="O101">
        <v>233813.1293</v>
      </c>
      <c r="P101">
        <v>182666.5073</v>
      </c>
      <c r="Q101">
        <v>292266.41159999999</v>
      </c>
      <c r="R101">
        <v>207022.0416</v>
      </c>
      <c r="S101">
        <v>331235.26650000003</v>
      </c>
      <c r="T101">
        <v>231377.5759</v>
      </c>
      <c r="U101">
        <v>370204.1214</v>
      </c>
    </row>
    <row r="102" spans="1:21">
      <c r="A102">
        <v>1</v>
      </c>
      <c r="B102" t="s">
        <v>255</v>
      </c>
      <c r="C102" t="s">
        <v>283</v>
      </c>
      <c r="D102" t="s">
        <v>718</v>
      </c>
      <c r="E102" t="s">
        <v>285</v>
      </c>
      <c r="F102">
        <v>1</v>
      </c>
      <c r="G102" t="s">
        <v>242</v>
      </c>
      <c r="H102">
        <v>74218.100000000006</v>
      </c>
      <c r="I102">
        <v>129881.675</v>
      </c>
      <c r="J102">
        <v>96269.95</v>
      </c>
      <c r="K102">
        <v>168472.41250000001</v>
      </c>
      <c r="L102">
        <v>109295.19</v>
      </c>
      <c r="M102">
        <v>191266.58249999999</v>
      </c>
      <c r="N102">
        <v>129740.64</v>
      </c>
      <c r="O102">
        <v>227046.12</v>
      </c>
      <c r="P102">
        <v>152596.79999999999</v>
      </c>
      <c r="Q102">
        <v>267044.40000000002</v>
      </c>
      <c r="R102">
        <v>167211.15</v>
      </c>
      <c r="S102">
        <v>292619.51250000001</v>
      </c>
      <c r="T102">
        <v>180879.05</v>
      </c>
      <c r="U102">
        <v>316538.33750000002</v>
      </c>
    </row>
    <row r="103" spans="1:21">
      <c r="A103">
        <v>1</v>
      </c>
      <c r="B103" t="s">
        <v>255</v>
      </c>
      <c r="C103" t="s">
        <v>283</v>
      </c>
      <c r="D103" t="s">
        <v>718</v>
      </c>
      <c r="E103" t="s">
        <v>285</v>
      </c>
      <c r="F103">
        <v>2</v>
      </c>
      <c r="G103" t="s">
        <v>31</v>
      </c>
      <c r="H103">
        <v>60460.75</v>
      </c>
      <c r="I103">
        <v>105806.3125</v>
      </c>
      <c r="J103">
        <v>79799.649999999994</v>
      </c>
      <c r="K103">
        <v>139649.38750000001</v>
      </c>
      <c r="L103">
        <v>96232.23</v>
      </c>
      <c r="M103">
        <v>168406.4025</v>
      </c>
      <c r="N103">
        <v>116982.3</v>
      </c>
      <c r="O103">
        <v>204719.02499999999</v>
      </c>
      <c r="P103">
        <v>139561.16250000001</v>
      </c>
      <c r="Q103">
        <v>244232.0344</v>
      </c>
      <c r="R103">
        <v>153965.51500000001</v>
      </c>
      <c r="S103">
        <v>269439.65130000003</v>
      </c>
      <c r="T103">
        <v>167628.35500000001</v>
      </c>
      <c r="U103">
        <v>293349.6213</v>
      </c>
    </row>
    <row r="104" spans="1:21">
      <c r="A104">
        <v>1</v>
      </c>
      <c r="B104" t="s">
        <v>255</v>
      </c>
      <c r="C104" t="s">
        <v>283</v>
      </c>
      <c r="D104" t="s">
        <v>718</v>
      </c>
      <c r="E104" t="s">
        <v>285</v>
      </c>
      <c r="F104">
        <v>3</v>
      </c>
      <c r="G104" t="s">
        <v>58</v>
      </c>
      <c r="H104">
        <v>53254.375</v>
      </c>
      <c r="I104">
        <v>93195.15625</v>
      </c>
      <c r="J104">
        <v>71827.104999999996</v>
      </c>
      <c r="K104">
        <v>125697.4338</v>
      </c>
      <c r="L104">
        <v>91162.89</v>
      </c>
      <c r="M104">
        <v>159535.0575</v>
      </c>
      <c r="N104">
        <v>118775.03999999999</v>
      </c>
      <c r="O104">
        <v>207856.32</v>
      </c>
      <c r="P104">
        <v>147340.125</v>
      </c>
      <c r="Q104">
        <v>257845.2188</v>
      </c>
      <c r="R104">
        <v>165697.72500000001</v>
      </c>
      <c r="S104">
        <v>289971.01880000002</v>
      </c>
      <c r="T104">
        <v>183761.92000000001</v>
      </c>
      <c r="U104">
        <v>321583.35999999999</v>
      </c>
    </row>
    <row r="105" spans="1:21">
      <c r="A105">
        <v>1</v>
      </c>
      <c r="B105" t="s">
        <v>255</v>
      </c>
      <c r="C105" t="s">
        <v>283</v>
      </c>
      <c r="D105" t="s">
        <v>718</v>
      </c>
      <c r="E105" t="s">
        <v>285</v>
      </c>
      <c r="F105">
        <v>4</v>
      </c>
      <c r="G105" t="s">
        <v>33</v>
      </c>
      <c r="H105">
        <v>61235.79825</v>
      </c>
      <c r="I105">
        <v>97977.277199999997</v>
      </c>
      <c r="J105">
        <v>85730.117549999995</v>
      </c>
      <c r="K105">
        <v>137168.1881</v>
      </c>
      <c r="L105">
        <v>110224.4369</v>
      </c>
      <c r="M105">
        <v>176359.09899999999</v>
      </c>
      <c r="N105">
        <v>146965.91579999999</v>
      </c>
      <c r="O105">
        <v>235145.46530000001</v>
      </c>
      <c r="P105">
        <v>183707.39480000001</v>
      </c>
      <c r="Q105">
        <v>293931.83159999998</v>
      </c>
      <c r="R105">
        <v>208201.71410000001</v>
      </c>
      <c r="S105">
        <v>333122.74249999999</v>
      </c>
      <c r="T105">
        <v>232696.03339999999</v>
      </c>
      <c r="U105">
        <v>372313.65340000001</v>
      </c>
    </row>
    <row r="106" spans="1:21">
      <c r="A106">
        <v>1</v>
      </c>
      <c r="B106" t="s">
        <v>255</v>
      </c>
      <c r="C106" t="s">
        <v>283</v>
      </c>
      <c r="D106" t="s">
        <v>718</v>
      </c>
      <c r="E106" t="s">
        <v>286</v>
      </c>
      <c r="F106">
        <v>1</v>
      </c>
      <c r="G106" t="s">
        <v>242</v>
      </c>
      <c r="H106">
        <v>75004.941999999995</v>
      </c>
      <c r="I106">
        <v>131258.64850000001</v>
      </c>
      <c r="J106">
        <v>97304.781000000003</v>
      </c>
      <c r="K106">
        <v>170283.36679999999</v>
      </c>
      <c r="L106">
        <v>110448.75780000001</v>
      </c>
      <c r="M106">
        <v>193285.32620000001</v>
      </c>
      <c r="N106">
        <v>131155.13279999999</v>
      </c>
      <c r="O106">
        <v>229521.48240000001</v>
      </c>
      <c r="P106">
        <v>154273.77600000001</v>
      </c>
      <c r="Q106">
        <v>269979.10800000001</v>
      </c>
      <c r="R106">
        <v>169056.245</v>
      </c>
      <c r="S106">
        <v>295848.42879999999</v>
      </c>
      <c r="T106">
        <v>182889.079</v>
      </c>
      <c r="U106">
        <v>320055.88829999999</v>
      </c>
    </row>
    <row r="107" spans="1:21">
      <c r="A107">
        <v>1</v>
      </c>
      <c r="B107" t="s">
        <v>255</v>
      </c>
      <c r="C107" t="s">
        <v>283</v>
      </c>
      <c r="D107" t="s">
        <v>718</v>
      </c>
      <c r="E107" t="s">
        <v>286</v>
      </c>
      <c r="F107">
        <v>2</v>
      </c>
      <c r="G107" t="s">
        <v>31</v>
      </c>
      <c r="H107">
        <v>61020.379000000001</v>
      </c>
      <c r="I107">
        <v>106785.6633</v>
      </c>
      <c r="J107">
        <v>80566.323600000003</v>
      </c>
      <c r="K107">
        <v>140991.06630000001</v>
      </c>
      <c r="L107">
        <v>97196.520600000003</v>
      </c>
      <c r="M107">
        <v>170093.9111</v>
      </c>
      <c r="N107">
        <v>118225.038</v>
      </c>
      <c r="O107">
        <v>206893.81649999999</v>
      </c>
      <c r="P107">
        <v>141072.43280000001</v>
      </c>
      <c r="Q107">
        <v>246876.7573</v>
      </c>
      <c r="R107">
        <v>155651.75690000001</v>
      </c>
      <c r="S107">
        <v>272390.57459999999</v>
      </c>
      <c r="T107">
        <v>169487.09650000001</v>
      </c>
      <c r="U107">
        <v>296602.41889999999</v>
      </c>
    </row>
    <row r="108" spans="1:21">
      <c r="A108">
        <v>1</v>
      </c>
      <c r="B108" t="s">
        <v>255</v>
      </c>
      <c r="C108" t="s">
        <v>283</v>
      </c>
      <c r="D108" t="s">
        <v>718</v>
      </c>
      <c r="E108" t="s">
        <v>286</v>
      </c>
      <c r="F108">
        <v>3</v>
      </c>
      <c r="G108" t="s">
        <v>58</v>
      </c>
      <c r="H108">
        <v>53254.375</v>
      </c>
      <c r="I108">
        <v>93195.15625</v>
      </c>
      <c r="J108">
        <v>71827.104999999996</v>
      </c>
      <c r="K108">
        <v>125697.4338</v>
      </c>
      <c r="L108">
        <v>91162.89</v>
      </c>
      <c r="M108">
        <v>159535.0575</v>
      </c>
      <c r="N108">
        <v>118775.03999999999</v>
      </c>
      <c r="O108">
        <v>207856.32</v>
      </c>
      <c r="P108">
        <v>147340.125</v>
      </c>
      <c r="Q108">
        <v>257845.2188</v>
      </c>
      <c r="R108">
        <v>165697.72500000001</v>
      </c>
      <c r="S108">
        <v>289971.01880000002</v>
      </c>
      <c r="T108">
        <v>183761.92000000001</v>
      </c>
      <c r="U108">
        <v>321583.35999999999</v>
      </c>
    </row>
    <row r="109" spans="1:21">
      <c r="A109">
        <v>1</v>
      </c>
      <c r="B109" t="s">
        <v>255</v>
      </c>
      <c r="C109" t="s">
        <v>283</v>
      </c>
      <c r="D109" t="s">
        <v>718</v>
      </c>
      <c r="E109" t="s">
        <v>286</v>
      </c>
      <c r="F109">
        <v>4</v>
      </c>
      <c r="G109" t="s">
        <v>33</v>
      </c>
      <c r="H109">
        <v>61235.79825</v>
      </c>
      <c r="I109">
        <v>97977.277199999997</v>
      </c>
      <c r="J109">
        <v>85730.117549999995</v>
      </c>
      <c r="K109">
        <v>137168.1881</v>
      </c>
      <c r="L109">
        <v>110224.4369</v>
      </c>
      <c r="M109">
        <v>176359.09899999999</v>
      </c>
      <c r="N109">
        <v>146965.91579999999</v>
      </c>
      <c r="O109">
        <v>235145.46530000001</v>
      </c>
      <c r="P109">
        <v>183707.39480000001</v>
      </c>
      <c r="Q109">
        <v>293931.83159999998</v>
      </c>
      <c r="R109">
        <v>208201.71410000001</v>
      </c>
      <c r="S109">
        <v>333122.74249999999</v>
      </c>
      <c r="T109">
        <v>232696.03339999999</v>
      </c>
      <c r="U109">
        <v>372313.65340000001</v>
      </c>
    </row>
    <row r="110" spans="1:21">
      <c r="A110">
        <v>1</v>
      </c>
      <c r="B110" t="s">
        <v>255</v>
      </c>
      <c r="C110" t="s">
        <v>283</v>
      </c>
      <c r="D110" t="s">
        <v>718</v>
      </c>
      <c r="E110" t="s">
        <v>287</v>
      </c>
      <c r="F110">
        <v>1</v>
      </c>
      <c r="G110" t="s">
        <v>242</v>
      </c>
      <c r="H110">
        <v>75440.892000000007</v>
      </c>
      <c r="I110">
        <v>132021.56099999999</v>
      </c>
      <c r="J110">
        <v>97861.385999999999</v>
      </c>
      <c r="K110">
        <v>171257.42550000001</v>
      </c>
      <c r="L110">
        <v>111093.9678</v>
      </c>
      <c r="M110">
        <v>194414.4437</v>
      </c>
      <c r="N110">
        <v>131892.8328</v>
      </c>
      <c r="O110">
        <v>230812.45740000001</v>
      </c>
      <c r="P110">
        <v>155133.12599999999</v>
      </c>
      <c r="Q110">
        <v>271482.9705</v>
      </c>
      <c r="R110">
        <v>169993.2</v>
      </c>
      <c r="S110">
        <v>297488.09999999998</v>
      </c>
      <c r="T110">
        <v>183893.799</v>
      </c>
      <c r="U110">
        <v>321814.1483</v>
      </c>
    </row>
    <row r="111" spans="1:21">
      <c r="A111">
        <v>1</v>
      </c>
      <c r="B111" t="s">
        <v>255</v>
      </c>
      <c r="C111" t="s">
        <v>283</v>
      </c>
      <c r="D111" t="s">
        <v>718</v>
      </c>
      <c r="E111" t="s">
        <v>287</v>
      </c>
      <c r="F111">
        <v>2</v>
      </c>
      <c r="G111" t="s">
        <v>31</v>
      </c>
      <c r="H111">
        <v>61426.37025</v>
      </c>
      <c r="I111">
        <v>107496.1479</v>
      </c>
      <c r="J111">
        <v>81084.648230000006</v>
      </c>
      <c r="K111">
        <v>141898.13440000001</v>
      </c>
      <c r="L111">
        <v>97796.741850000006</v>
      </c>
      <c r="M111">
        <v>171144.29819999999</v>
      </c>
      <c r="N111">
        <v>118910.60550000001</v>
      </c>
      <c r="O111">
        <v>208093.55960000001</v>
      </c>
      <c r="P111">
        <v>141872.40340000001</v>
      </c>
      <c r="Q111">
        <v>248276.7059</v>
      </c>
      <c r="R111">
        <v>156522.4247</v>
      </c>
      <c r="S111">
        <v>273914.24310000002</v>
      </c>
      <c r="T111">
        <v>170420.73749999999</v>
      </c>
      <c r="U111">
        <v>298236.29060000001</v>
      </c>
    </row>
    <row r="112" spans="1:21">
      <c r="A112">
        <v>1</v>
      </c>
      <c r="B112" t="s">
        <v>255</v>
      </c>
      <c r="C112" t="s">
        <v>283</v>
      </c>
      <c r="D112" t="s">
        <v>718</v>
      </c>
      <c r="E112" t="s">
        <v>287</v>
      </c>
      <c r="F112">
        <v>3</v>
      </c>
      <c r="G112" t="s">
        <v>58</v>
      </c>
      <c r="H112">
        <v>53395.4375</v>
      </c>
      <c r="I112">
        <v>93442.015629999994</v>
      </c>
      <c r="J112">
        <v>72051.612500000003</v>
      </c>
      <c r="K112">
        <v>126090.3219</v>
      </c>
      <c r="L112">
        <v>91463.287500000006</v>
      </c>
      <c r="M112">
        <v>160060.7531</v>
      </c>
      <c r="N112">
        <v>119203.05</v>
      </c>
      <c r="O112">
        <v>208605.33749999999</v>
      </c>
      <c r="P112">
        <v>147886.3125</v>
      </c>
      <c r="Q112">
        <v>258801.04689999999</v>
      </c>
      <c r="R112">
        <v>166329.48749999999</v>
      </c>
      <c r="S112">
        <v>291076.60310000001</v>
      </c>
      <c r="T112">
        <v>184482.16250000001</v>
      </c>
      <c r="U112">
        <v>322843.7844</v>
      </c>
    </row>
    <row r="113" spans="1:21">
      <c r="A113">
        <v>1</v>
      </c>
      <c r="B113" t="s">
        <v>255</v>
      </c>
      <c r="C113" t="s">
        <v>283</v>
      </c>
      <c r="D113" t="s">
        <v>718</v>
      </c>
      <c r="E113" t="s">
        <v>287</v>
      </c>
      <c r="F113">
        <v>4</v>
      </c>
      <c r="G113" t="s">
        <v>33</v>
      </c>
      <c r="H113">
        <v>61251.287499999999</v>
      </c>
      <c r="I113">
        <v>98002.06</v>
      </c>
      <c r="J113">
        <v>85751.802500000005</v>
      </c>
      <c r="K113">
        <v>137202.88399999999</v>
      </c>
      <c r="L113">
        <v>110252.3175</v>
      </c>
      <c r="M113">
        <v>176403.70800000001</v>
      </c>
      <c r="N113">
        <v>147003.09</v>
      </c>
      <c r="O113">
        <v>235204.94399999999</v>
      </c>
      <c r="P113">
        <v>183753.86249999999</v>
      </c>
      <c r="Q113">
        <v>294006.18</v>
      </c>
      <c r="R113">
        <v>208254.3775</v>
      </c>
      <c r="S113">
        <v>333207.00400000002</v>
      </c>
      <c r="T113">
        <v>232754.89249999999</v>
      </c>
      <c r="U113">
        <v>372407.82799999998</v>
      </c>
    </row>
    <row r="114" spans="1:21">
      <c r="A114">
        <v>1</v>
      </c>
      <c r="B114" t="s">
        <v>255</v>
      </c>
      <c r="C114" t="s">
        <v>283</v>
      </c>
      <c r="D114" t="s">
        <v>718</v>
      </c>
      <c r="E114" t="s">
        <v>288</v>
      </c>
      <c r="F114">
        <v>1</v>
      </c>
      <c r="G114" t="s">
        <v>242</v>
      </c>
      <c r="H114">
        <v>74611.520999999993</v>
      </c>
      <c r="I114">
        <v>130570.1618</v>
      </c>
      <c r="J114">
        <v>96787.3655</v>
      </c>
      <c r="K114">
        <v>169377.88959999999</v>
      </c>
      <c r="L114">
        <v>109871.9739</v>
      </c>
      <c r="M114">
        <v>192275.95430000001</v>
      </c>
      <c r="N114">
        <v>130447.8864</v>
      </c>
      <c r="O114">
        <v>228283.80119999999</v>
      </c>
      <c r="P114">
        <v>153435.288</v>
      </c>
      <c r="Q114">
        <v>268511.75400000002</v>
      </c>
      <c r="R114">
        <v>168133.69750000001</v>
      </c>
      <c r="S114">
        <v>294233.9706</v>
      </c>
      <c r="T114">
        <v>181884.06450000001</v>
      </c>
      <c r="U114">
        <v>318297.11290000001</v>
      </c>
    </row>
    <row r="115" spans="1:21">
      <c r="A115">
        <v>1</v>
      </c>
      <c r="B115" t="s">
        <v>255</v>
      </c>
      <c r="C115" t="s">
        <v>283</v>
      </c>
      <c r="D115" t="s">
        <v>718</v>
      </c>
      <c r="E115" t="s">
        <v>288</v>
      </c>
      <c r="F115">
        <v>2</v>
      </c>
      <c r="G115" t="s">
        <v>31</v>
      </c>
      <c r="H115">
        <v>60740.5645</v>
      </c>
      <c r="I115">
        <v>106295.98789999999</v>
      </c>
      <c r="J115">
        <v>80182.986799999999</v>
      </c>
      <c r="K115">
        <v>140320.22690000001</v>
      </c>
      <c r="L115">
        <v>96714.3753</v>
      </c>
      <c r="M115">
        <v>169250.1568</v>
      </c>
      <c r="N115">
        <v>117603.66899999999</v>
      </c>
      <c r="O115">
        <v>205806.42079999999</v>
      </c>
      <c r="P115">
        <v>140316.79759999999</v>
      </c>
      <c r="Q115">
        <v>245554.3958</v>
      </c>
      <c r="R115">
        <v>154808.636</v>
      </c>
      <c r="S115">
        <v>270915.11290000001</v>
      </c>
      <c r="T115">
        <v>168557.72579999999</v>
      </c>
      <c r="U115">
        <v>294976.02010000002</v>
      </c>
    </row>
    <row r="116" spans="1:21">
      <c r="A116">
        <v>1</v>
      </c>
      <c r="B116" t="s">
        <v>255</v>
      </c>
      <c r="C116" t="s">
        <v>283</v>
      </c>
      <c r="D116" t="s">
        <v>718</v>
      </c>
      <c r="E116" t="s">
        <v>288</v>
      </c>
      <c r="F116">
        <v>3</v>
      </c>
      <c r="G116" t="s">
        <v>58</v>
      </c>
      <c r="H116">
        <v>53022.5</v>
      </c>
      <c r="I116">
        <v>92789.375</v>
      </c>
      <c r="J116">
        <v>71529.5</v>
      </c>
      <c r="K116">
        <v>125176.625</v>
      </c>
      <c r="L116">
        <v>90792</v>
      </c>
      <c r="M116">
        <v>158886</v>
      </c>
      <c r="N116">
        <v>118308</v>
      </c>
      <c r="O116">
        <v>207039</v>
      </c>
      <c r="P116">
        <v>146767.5</v>
      </c>
      <c r="Q116">
        <v>256843.125</v>
      </c>
      <c r="R116">
        <v>165061.5</v>
      </c>
      <c r="S116">
        <v>288857.625</v>
      </c>
      <c r="T116">
        <v>183065</v>
      </c>
      <c r="U116">
        <v>320363.75</v>
      </c>
    </row>
    <row r="117" spans="1:21">
      <c r="A117">
        <v>1</v>
      </c>
      <c r="B117" t="s">
        <v>255</v>
      </c>
      <c r="C117" t="s">
        <v>283</v>
      </c>
      <c r="D117" t="s">
        <v>718</v>
      </c>
      <c r="E117" t="s">
        <v>288</v>
      </c>
      <c r="F117">
        <v>4</v>
      </c>
      <c r="G117" t="s">
        <v>33</v>
      </c>
      <c r="H117">
        <v>60904.324999999997</v>
      </c>
      <c r="I117">
        <v>97446.92</v>
      </c>
      <c r="J117">
        <v>85266.054999999993</v>
      </c>
      <c r="K117">
        <v>136425.68799999999</v>
      </c>
      <c r="L117">
        <v>109627.785</v>
      </c>
      <c r="M117">
        <v>175404.45600000001</v>
      </c>
      <c r="N117">
        <v>146170.38</v>
      </c>
      <c r="O117">
        <v>233872.60800000001</v>
      </c>
      <c r="P117">
        <v>182712.97500000001</v>
      </c>
      <c r="Q117">
        <v>292340.76</v>
      </c>
      <c r="R117">
        <v>207074.70499999999</v>
      </c>
      <c r="S117">
        <v>331319.52799999999</v>
      </c>
      <c r="T117">
        <v>231436.435</v>
      </c>
      <c r="U117">
        <v>370298.29599999997</v>
      </c>
    </row>
    <row r="118" spans="1:21">
      <c r="A118">
        <v>2</v>
      </c>
      <c r="B118" t="s">
        <v>289</v>
      </c>
      <c r="C118" t="s">
        <v>290</v>
      </c>
      <c r="D118" t="s">
        <v>719</v>
      </c>
      <c r="E118" t="s">
        <v>291</v>
      </c>
      <c r="F118">
        <v>1</v>
      </c>
      <c r="G118" t="s">
        <v>242</v>
      </c>
      <c r="H118">
        <v>92847.023000000001</v>
      </c>
      <c r="I118">
        <v>162482.29029999999</v>
      </c>
      <c r="J118">
        <v>120251.10649999999</v>
      </c>
      <c r="K118">
        <v>210439.43640000001</v>
      </c>
      <c r="L118">
        <v>136794.89069999999</v>
      </c>
      <c r="M118">
        <v>239391.05869999999</v>
      </c>
      <c r="N118">
        <v>161803.54319999999</v>
      </c>
      <c r="O118">
        <v>283156.20059999998</v>
      </c>
      <c r="P118">
        <v>190136.99400000001</v>
      </c>
      <c r="Q118">
        <v>332739.73950000003</v>
      </c>
      <c r="R118">
        <v>208249.8725</v>
      </c>
      <c r="S118">
        <v>364437.2769</v>
      </c>
      <c r="T118">
        <v>225090.55850000001</v>
      </c>
      <c r="U118">
        <v>393908.47739999997</v>
      </c>
    </row>
    <row r="119" spans="1:21">
      <c r="A119">
        <v>2</v>
      </c>
      <c r="B119" t="s">
        <v>289</v>
      </c>
      <c r="C119" t="s">
        <v>290</v>
      </c>
      <c r="D119" t="s">
        <v>719</v>
      </c>
      <c r="E119" t="s">
        <v>291</v>
      </c>
      <c r="F119">
        <v>2</v>
      </c>
      <c r="G119" t="s">
        <v>31</v>
      </c>
      <c r="H119">
        <v>76684.067249999993</v>
      </c>
      <c r="I119">
        <v>134197.1177</v>
      </c>
      <c r="J119">
        <v>100851.09179999999</v>
      </c>
      <c r="K119">
        <v>176489.4106</v>
      </c>
      <c r="L119">
        <v>121106.9777</v>
      </c>
      <c r="M119">
        <v>211937.21090000001</v>
      </c>
      <c r="N119">
        <v>146312.68950000001</v>
      </c>
      <c r="O119">
        <v>256047.2066</v>
      </c>
      <c r="P119">
        <v>174183.5085</v>
      </c>
      <c r="Q119">
        <v>304821.13990000001</v>
      </c>
      <c r="R119">
        <v>191916.78760000001</v>
      </c>
      <c r="S119">
        <v>335854.37829999998</v>
      </c>
      <c r="T119">
        <v>208653.04579999999</v>
      </c>
      <c r="U119">
        <v>365142.83010000002</v>
      </c>
    </row>
    <row r="120" spans="1:21">
      <c r="A120">
        <v>2</v>
      </c>
      <c r="B120" t="s">
        <v>289</v>
      </c>
      <c r="C120" t="s">
        <v>290</v>
      </c>
      <c r="D120" t="s">
        <v>719</v>
      </c>
      <c r="E120" t="s">
        <v>291</v>
      </c>
      <c r="F120">
        <v>3</v>
      </c>
      <c r="G120" t="s">
        <v>58</v>
      </c>
      <c r="H120">
        <v>67134.1875</v>
      </c>
      <c r="I120">
        <v>117484.8281</v>
      </c>
      <c r="J120">
        <v>90988.642500000002</v>
      </c>
      <c r="K120">
        <v>159230.1244</v>
      </c>
      <c r="L120">
        <v>115681.7025</v>
      </c>
      <c r="M120">
        <v>202442.97940000001</v>
      </c>
      <c r="N120">
        <v>151191.99</v>
      </c>
      <c r="O120">
        <v>264585.98249999998</v>
      </c>
      <c r="P120">
        <v>187749.5625</v>
      </c>
      <c r="Q120">
        <v>328561.73440000002</v>
      </c>
      <c r="R120">
        <v>211367.58749999999</v>
      </c>
      <c r="S120">
        <v>369893.2781</v>
      </c>
      <c r="T120">
        <v>234663.1575</v>
      </c>
      <c r="U120">
        <v>410660.52559999999</v>
      </c>
    </row>
    <row r="121" spans="1:21">
      <c r="A121">
        <v>2</v>
      </c>
      <c r="B121" t="s">
        <v>289</v>
      </c>
      <c r="C121" t="s">
        <v>290</v>
      </c>
      <c r="D121" t="s">
        <v>719</v>
      </c>
      <c r="E121" t="s">
        <v>291</v>
      </c>
      <c r="F121">
        <v>4</v>
      </c>
      <c r="G121" t="s">
        <v>33</v>
      </c>
      <c r="H121">
        <v>75306.36825</v>
      </c>
      <c r="I121">
        <v>120490.18919999999</v>
      </c>
      <c r="J121">
        <v>105428.91559999999</v>
      </c>
      <c r="K121">
        <v>168686.26490000001</v>
      </c>
      <c r="L121">
        <v>135551.46290000001</v>
      </c>
      <c r="M121">
        <v>216882.3406</v>
      </c>
      <c r="N121">
        <v>180735.2838</v>
      </c>
      <c r="O121">
        <v>289176.45409999997</v>
      </c>
      <c r="P121">
        <v>225919.1048</v>
      </c>
      <c r="Q121">
        <v>361470.56760000001</v>
      </c>
      <c r="R121">
        <v>256041.65210000001</v>
      </c>
      <c r="S121">
        <v>409666.6433</v>
      </c>
      <c r="T121">
        <v>286164.19939999998</v>
      </c>
      <c r="U121">
        <v>457862.71899999998</v>
      </c>
    </row>
    <row r="122" spans="1:21">
      <c r="A122">
        <v>2</v>
      </c>
      <c r="B122" t="s">
        <v>289</v>
      </c>
      <c r="C122" t="s">
        <v>290</v>
      </c>
      <c r="D122" t="s">
        <v>719</v>
      </c>
      <c r="E122" t="s">
        <v>292</v>
      </c>
      <c r="F122">
        <v>1</v>
      </c>
      <c r="G122" t="s">
        <v>242</v>
      </c>
      <c r="H122">
        <v>99971.13</v>
      </c>
      <c r="I122">
        <v>174949.47750000001</v>
      </c>
      <c r="J122">
        <v>129603.77499999999</v>
      </c>
      <c r="K122">
        <v>226806.60630000001</v>
      </c>
      <c r="L122">
        <v>147245.427</v>
      </c>
      <c r="M122">
        <v>257679.49729999999</v>
      </c>
      <c r="N122">
        <v>174564.432</v>
      </c>
      <c r="O122">
        <v>305487.75599999999</v>
      </c>
      <c r="P122">
        <v>205250.64</v>
      </c>
      <c r="Q122">
        <v>359188.62</v>
      </c>
      <c r="R122">
        <v>224870.13500000001</v>
      </c>
      <c r="S122">
        <v>393522.73629999999</v>
      </c>
      <c r="T122">
        <v>243180.52499999999</v>
      </c>
      <c r="U122">
        <v>425565.91879999998</v>
      </c>
    </row>
    <row r="123" spans="1:21">
      <c r="A123">
        <v>2</v>
      </c>
      <c r="B123" t="s">
        <v>289</v>
      </c>
      <c r="C123" t="s">
        <v>290</v>
      </c>
      <c r="D123" t="s">
        <v>719</v>
      </c>
      <c r="E123" t="s">
        <v>292</v>
      </c>
      <c r="F123">
        <v>2</v>
      </c>
      <c r="G123" t="s">
        <v>31</v>
      </c>
      <c r="H123">
        <v>81846.904999999999</v>
      </c>
      <c r="I123">
        <v>143232.08379999999</v>
      </c>
      <c r="J123">
        <v>107886.14200000001</v>
      </c>
      <c r="K123">
        <v>188800.74849999999</v>
      </c>
      <c r="L123">
        <v>129903.66899999999</v>
      </c>
      <c r="M123">
        <v>227331.42079999999</v>
      </c>
      <c r="N123">
        <v>157561.53</v>
      </c>
      <c r="O123">
        <v>275732.67749999999</v>
      </c>
      <c r="P123">
        <v>187829.2763</v>
      </c>
      <c r="Q123">
        <v>328701.23340000003</v>
      </c>
      <c r="R123">
        <v>207120.51149999999</v>
      </c>
      <c r="S123">
        <v>362460.89510000002</v>
      </c>
      <c r="T123">
        <v>225385.9895</v>
      </c>
      <c r="U123">
        <v>394425.4816</v>
      </c>
    </row>
    <row r="124" spans="1:21">
      <c r="A124">
        <v>2</v>
      </c>
      <c r="B124" t="s">
        <v>289</v>
      </c>
      <c r="C124" t="s">
        <v>290</v>
      </c>
      <c r="D124" t="s">
        <v>719</v>
      </c>
      <c r="E124" t="s">
        <v>292</v>
      </c>
      <c r="F124">
        <v>3</v>
      </c>
      <c r="G124" t="s">
        <v>58</v>
      </c>
      <c r="H124">
        <v>70521.5</v>
      </c>
      <c r="I124">
        <v>123412.625</v>
      </c>
      <c r="J124">
        <v>95379.62</v>
      </c>
      <c r="K124">
        <v>166914.33499999999</v>
      </c>
      <c r="L124">
        <v>121174.56</v>
      </c>
      <c r="M124">
        <v>212055.48</v>
      </c>
      <c r="N124">
        <v>158158.56</v>
      </c>
      <c r="O124">
        <v>276777.48</v>
      </c>
      <c r="P124">
        <v>196312.5</v>
      </c>
      <c r="Q124">
        <v>343546.875</v>
      </c>
      <c r="R124">
        <v>220906.5</v>
      </c>
      <c r="S124">
        <v>386586.375</v>
      </c>
      <c r="T124">
        <v>245140.28</v>
      </c>
      <c r="U124">
        <v>428995.49</v>
      </c>
    </row>
    <row r="125" spans="1:21">
      <c r="A125">
        <v>2</v>
      </c>
      <c r="B125" t="s">
        <v>289</v>
      </c>
      <c r="C125" t="s">
        <v>290</v>
      </c>
      <c r="D125" t="s">
        <v>719</v>
      </c>
      <c r="E125" t="s">
        <v>292</v>
      </c>
      <c r="F125">
        <v>4</v>
      </c>
      <c r="G125" t="s">
        <v>33</v>
      </c>
      <c r="H125">
        <v>79962.482999999993</v>
      </c>
      <c r="I125">
        <v>127939.9728</v>
      </c>
      <c r="J125">
        <v>111947.4762</v>
      </c>
      <c r="K125">
        <v>179115.96189999999</v>
      </c>
      <c r="L125">
        <v>143932.4694</v>
      </c>
      <c r="M125">
        <v>230291.951</v>
      </c>
      <c r="N125">
        <v>191909.95920000001</v>
      </c>
      <c r="O125">
        <v>307055.93469999998</v>
      </c>
      <c r="P125">
        <v>239887.44899999999</v>
      </c>
      <c r="Q125">
        <v>383819.91840000002</v>
      </c>
      <c r="R125">
        <v>271872.44219999999</v>
      </c>
      <c r="S125">
        <v>434995.90749999997</v>
      </c>
      <c r="T125">
        <v>303857.43540000002</v>
      </c>
      <c r="U125">
        <v>486171.89659999998</v>
      </c>
    </row>
    <row r="126" spans="1:21">
      <c r="A126">
        <v>2</v>
      </c>
      <c r="B126" t="s">
        <v>289</v>
      </c>
      <c r="C126" t="s">
        <v>290</v>
      </c>
      <c r="D126" t="s">
        <v>719</v>
      </c>
      <c r="E126" t="s">
        <v>286</v>
      </c>
      <c r="F126">
        <v>1</v>
      </c>
      <c r="G126" t="s">
        <v>242</v>
      </c>
      <c r="H126">
        <v>95951.861999999994</v>
      </c>
      <c r="I126">
        <v>167915.7585</v>
      </c>
      <c r="J126">
        <v>124351.24099999999</v>
      </c>
      <c r="K126">
        <v>217614.67180000001</v>
      </c>
      <c r="L126">
        <v>141340.73579999999</v>
      </c>
      <c r="M126">
        <v>247346.28769999999</v>
      </c>
      <c r="N126">
        <v>167431.06080000001</v>
      </c>
      <c r="O126">
        <v>293004.35639999999</v>
      </c>
      <c r="P126">
        <v>196824.03599999999</v>
      </c>
      <c r="Q126">
        <v>344442.06300000002</v>
      </c>
      <c r="R126">
        <v>215615.845</v>
      </c>
      <c r="S126">
        <v>377327.72879999998</v>
      </c>
      <c r="T126">
        <v>233130.96900000001</v>
      </c>
      <c r="U126">
        <v>407979.19579999999</v>
      </c>
    </row>
    <row r="127" spans="1:21">
      <c r="A127">
        <v>2</v>
      </c>
      <c r="B127" t="s">
        <v>289</v>
      </c>
      <c r="C127" t="s">
        <v>290</v>
      </c>
      <c r="D127" t="s">
        <v>719</v>
      </c>
      <c r="E127" t="s">
        <v>286</v>
      </c>
      <c r="F127">
        <v>2</v>
      </c>
      <c r="G127" t="s">
        <v>31</v>
      </c>
      <c r="H127">
        <v>78796.406499999997</v>
      </c>
      <c r="I127">
        <v>137893.7114</v>
      </c>
      <c r="J127">
        <v>103782.7984</v>
      </c>
      <c r="K127">
        <v>181619.8971</v>
      </c>
      <c r="L127">
        <v>124846.0641</v>
      </c>
      <c r="M127">
        <v>218480.6122</v>
      </c>
      <c r="N127">
        <v>151219.443</v>
      </c>
      <c r="O127">
        <v>264634.02529999998</v>
      </c>
      <c r="P127">
        <v>180184.25399999999</v>
      </c>
      <c r="Q127">
        <v>315322.44449999998</v>
      </c>
      <c r="R127">
        <v>198634.2084</v>
      </c>
      <c r="S127">
        <v>347609.86469999998</v>
      </c>
      <c r="T127">
        <v>216083.7415</v>
      </c>
      <c r="U127">
        <v>378146.54759999999</v>
      </c>
    </row>
    <row r="128" spans="1:21">
      <c r="A128">
        <v>2</v>
      </c>
      <c r="B128" t="s">
        <v>289</v>
      </c>
      <c r="C128" t="s">
        <v>290</v>
      </c>
      <c r="D128" t="s">
        <v>719</v>
      </c>
      <c r="E128" t="s">
        <v>286</v>
      </c>
      <c r="F128">
        <v>3</v>
      </c>
      <c r="G128" t="s">
        <v>58</v>
      </c>
      <c r="H128">
        <v>69080</v>
      </c>
      <c r="I128">
        <v>120890</v>
      </c>
      <c r="J128">
        <v>93442.58</v>
      </c>
      <c r="K128">
        <v>163524.51500000001</v>
      </c>
      <c r="L128">
        <v>118719.315</v>
      </c>
      <c r="M128">
        <v>207758.80129999999</v>
      </c>
      <c r="N128">
        <v>154967.34</v>
      </c>
      <c r="O128">
        <v>271192.84499999997</v>
      </c>
      <c r="P128">
        <v>192357</v>
      </c>
      <c r="Q128">
        <v>336624.75</v>
      </c>
      <c r="R128">
        <v>216461.85</v>
      </c>
      <c r="S128">
        <v>378808.23749999999</v>
      </c>
      <c r="T128">
        <v>240215.19500000001</v>
      </c>
      <c r="U128">
        <v>420376.59129999997</v>
      </c>
    </row>
    <row r="129" spans="1:21">
      <c r="A129">
        <v>2</v>
      </c>
      <c r="B129" t="s">
        <v>289</v>
      </c>
      <c r="C129" t="s">
        <v>290</v>
      </c>
      <c r="D129" t="s">
        <v>719</v>
      </c>
      <c r="E129" t="s">
        <v>286</v>
      </c>
      <c r="F129">
        <v>4</v>
      </c>
      <c r="G129" t="s">
        <v>33</v>
      </c>
      <c r="H129">
        <v>78274.138250000004</v>
      </c>
      <c r="I129">
        <v>125238.62119999999</v>
      </c>
      <c r="J129">
        <v>109583.7936</v>
      </c>
      <c r="K129">
        <v>175334.06969999999</v>
      </c>
      <c r="L129">
        <v>140893.44889999999</v>
      </c>
      <c r="M129">
        <v>225429.51819999999</v>
      </c>
      <c r="N129">
        <v>187857.93179999999</v>
      </c>
      <c r="O129">
        <v>300572.69089999999</v>
      </c>
      <c r="P129">
        <v>234822.4148</v>
      </c>
      <c r="Q129">
        <v>375715.86359999998</v>
      </c>
      <c r="R129">
        <v>266132.07010000001</v>
      </c>
      <c r="S129">
        <v>425811.31209999998</v>
      </c>
      <c r="T129">
        <v>297441.7254</v>
      </c>
      <c r="U129">
        <v>475906.76059999998</v>
      </c>
    </row>
    <row r="130" spans="1:21">
      <c r="A130">
        <v>2</v>
      </c>
      <c r="B130" t="s">
        <v>289</v>
      </c>
      <c r="C130" t="s">
        <v>290</v>
      </c>
      <c r="D130" t="s">
        <v>719</v>
      </c>
      <c r="E130" t="s">
        <v>293</v>
      </c>
      <c r="F130">
        <v>1</v>
      </c>
      <c r="G130" t="s">
        <v>242</v>
      </c>
      <c r="H130">
        <v>93591.335999999996</v>
      </c>
      <c r="I130">
        <v>163784.83799999999</v>
      </c>
      <c r="J130">
        <v>121246.74800000001</v>
      </c>
      <c r="K130">
        <v>212181.80900000001</v>
      </c>
      <c r="L130">
        <v>137880.0324</v>
      </c>
      <c r="M130">
        <v>241290.05669999999</v>
      </c>
      <c r="N130">
        <v>163187.58240000001</v>
      </c>
      <c r="O130">
        <v>285578.26919999998</v>
      </c>
      <c r="P130">
        <v>191793.10800000001</v>
      </c>
      <c r="Q130">
        <v>335637.93900000001</v>
      </c>
      <c r="R130">
        <v>210080.56</v>
      </c>
      <c r="S130">
        <v>367640.98</v>
      </c>
      <c r="T130">
        <v>227100.88200000001</v>
      </c>
      <c r="U130">
        <v>397426.54350000003</v>
      </c>
    </row>
    <row r="131" spans="1:21">
      <c r="A131">
        <v>2</v>
      </c>
      <c r="B131" t="s">
        <v>289</v>
      </c>
      <c r="C131" t="s">
        <v>290</v>
      </c>
      <c r="D131" t="s">
        <v>719</v>
      </c>
      <c r="E131" t="s">
        <v>293</v>
      </c>
      <c r="F131">
        <v>2</v>
      </c>
      <c r="G131" t="s">
        <v>31</v>
      </c>
      <c r="H131">
        <v>77117.519499999995</v>
      </c>
      <c r="I131">
        <v>134955.65909999999</v>
      </c>
      <c r="J131">
        <v>101482.7776</v>
      </c>
      <c r="K131">
        <v>177594.86069999999</v>
      </c>
      <c r="L131">
        <v>121953.1923</v>
      </c>
      <c r="M131">
        <v>213418.0865</v>
      </c>
      <c r="N131">
        <v>147491.22899999999</v>
      </c>
      <c r="O131">
        <v>258109.6508</v>
      </c>
      <c r="P131">
        <v>175650.44330000001</v>
      </c>
      <c r="Q131">
        <v>307388.2757</v>
      </c>
      <c r="R131">
        <v>193575.48269999999</v>
      </c>
      <c r="S131">
        <v>338757.09470000002</v>
      </c>
      <c r="T131">
        <v>210507.51699999999</v>
      </c>
      <c r="U131">
        <v>368388.15480000002</v>
      </c>
    </row>
    <row r="132" spans="1:21">
      <c r="A132">
        <v>2</v>
      </c>
      <c r="B132" t="s">
        <v>289</v>
      </c>
      <c r="C132" t="s">
        <v>290</v>
      </c>
      <c r="D132" t="s">
        <v>719</v>
      </c>
      <c r="E132" t="s">
        <v>293</v>
      </c>
      <c r="F132">
        <v>3</v>
      </c>
      <c r="G132" t="s">
        <v>58</v>
      </c>
      <c r="H132">
        <v>67688.75</v>
      </c>
      <c r="I132">
        <v>118455.3125</v>
      </c>
      <c r="J132">
        <v>91656.95</v>
      </c>
      <c r="K132">
        <v>160399.66250000001</v>
      </c>
      <c r="L132">
        <v>116493.97500000001</v>
      </c>
      <c r="M132">
        <v>203864.45629999999</v>
      </c>
      <c r="N132">
        <v>152165.1</v>
      </c>
      <c r="O132">
        <v>266288.92499999999</v>
      </c>
      <c r="P132">
        <v>188921.25</v>
      </c>
      <c r="Q132">
        <v>330612.1875</v>
      </c>
      <c r="R132">
        <v>212644.5</v>
      </c>
      <c r="S132">
        <v>372127.875</v>
      </c>
      <c r="T132">
        <v>236033.67499999999</v>
      </c>
      <c r="U132">
        <v>413058.9313</v>
      </c>
    </row>
    <row r="133" spans="1:21">
      <c r="A133">
        <v>2</v>
      </c>
      <c r="B133" t="s">
        <v>289</v>
      </c>
      <c r="C133" t="s">
        <v>290</v>
      </c>
      <c r="D133" t="s">
        <v>719</v>
      </c>
      <c r="E133" t="s">
        <v>293</v>
      </c>
      <c r="F133">
        <v>4</v>
      </c>
      <c r="G133" t="s">
        <v>33</v>
      </c>
      <c r="H133">
        <v>76285.298750000002</v>
      </c>
      <c r="I133">
        <v>122056.478</v>
      </c>
      <c r="J133">
        <v>106799.4183</v>
      </c>
      <c r="K133">
        <v>170879.0692</v>
      </c>
      <c r="L133">
        <v>137313.53779999999</v>
      </c>
      <c r="M133">
        <v>219701.66039999999</v>
      </c>
      <c r="N133">
        <v>183084.717</v>
      </c>
      <c r="O133">
        <v>292935.54719999997</v>
      </c>
      <c r="P133">
        <v>228855.89629999999</v>
      </c>
      <c r="Q133">
        <v>366169.43400000001</v>
      </c>
      <c r="R133">
        <v>259370.01579999999</v>
      </c>
      <c r="S133">
        <v>414992.02519999997</v>
      </c>
      <c r="T133">
        <v>289884.13530000002</v>
      </c>
      <c r="U133">
        <v>463814.6164</v>
      </c>
    </row>
    <row r="134" spans="1:21">
      <c r="A134">
        <v>2</v>
      </c>
      <c r="B134" t="s">
        <v>289</v>
      </c>
      <c r="C134" t="s">
        <v>290</v>
      </c>
      <c r="D134" t="s">
        <v>719</v>
      </c>
      <c r="E134" t="s">
        <v>294</v>
      </c>
      <c r="F134">
        <v>1</v>
      </c>
      <c r="G134" t="s">
        <v>242</v>
      </c>
      <c r="H134">
        <v>92847.023000000001</v>
      </c>
      <c r="I134">
        <v>162482.29029999999</v>
      </c>
      <c r="J134">
        <v>120251.10649999999</v>
      </c>
      <c r="K134">
        <v>210439.43640000001</v>
      </c>
      <c r="L134">
        <v>136794.89069999999</v>
      </c>
      <c r="M134">
        <v>239391.05869999999</v>
      </c>
      <c r="N134">
        <v>161803.54319999999</v>
      </c>
      <c r="O134">
        <v>283156.20059999998</v>
      </c>
      <c r="P134">
        <v>190136.99400000001</v>
      </c>
      <c r="Q134">
        <v>332739.73950000003</v>
      </c>
      <c r="R134">
        <v>208249.8725</v>
      </c>
      <c r="S134">
        <v>364437.2769</v>
      </c>
      <c r="T134">
        <v>225090.55850000001</v>
      </c>
      <c r="U134">
        <v>393908.47739999997</v>
      </c>
    </row>
    <row r="135" spans="1:21">
      <c r="A135">
        <v>2</v>
      </c>
      <c r="B135" t="s">
        <v>289</v>
      </c>
      <c r="C135" t="s">
        <v>290</v>
      </c>
      <c r="D135" t="s">
        <v>719</v>
      </c>
      <c r="E135" t="s">
        <v>294</v>
      </c>
      <c r="F135">
        <v>2</v>
      </c>
      <c r="G135" t="s">
        <v>31</v>
      </c>
      <c r="H135">
        <v>76684.067249999993</v>
      </c>
      <c r="I135">
        <v>134197.1177</v>
      </c>
      <c r="J135">
        <v>100851.09179999999</v>
      </c>
      <c r="K135">
        <v>176489.4106</v>
      </c>
      <c r="L135">
        <v>121106.9777</v>
      </c>
      <c r="M135">
        <v>211937.21090000001</v>
      </c>
      <c r="N135">
        <v>146312.68950000001</v>
      </c>
      <c r="O135">
        <v>256047.2066</v>
      </c>
      <c r="P135">
        <v>174183.5085</v>
      </c>
      <c r="Q135">
        <v>304821.13990000001</v>
      </c>
      <c r="R135">
        <v>191916.78760000001</v>
      </c>
      <c r="S135">
        <v>335854.37829999998</v>
      </c>
      <c r="T135">
        <v>208653.04579999999</v>
      </c>
      <c r="U135">
        <v>365142.83010000002</v>
      </c>
    </row>
    <row r="136" spans="1:21">
      <c r="A136">
        <v>2</v>
      </c>
      <c r="B136" t="s">
        <v>289</v>
      </c>
      <c r="C136" t="s">
        <v>290</v>
      </c>
      <c r="D136" t="s">
        <v>719</v>
      </c>
      <c r="E136" t="s">
        <v>294</v>
      </c>
      <c r="F136">
        <v>3</v>
      </c>
      <c r="G136" t="s">
        <v>58</v>
      </c>
      <c r="H136">
        <v>67134.1875</v>
      </c>
      <c r="I136">
        <v>117484.8281</v>
      </c>
      <c r="J136">
        <v>90988.642500000002</v>
      </c>
      <c r="K136">
        <v>159230.1244</v>
      </c>
      <c r="L136">
        <v>115681.7025</v>
      </c>
      <c r="M136">
        <v>202442.97940000001</v>
      </c>
      <c r="N136">
        <v>151191.99</v>
      </c>
      <c r="O136">
        <v>264585.98249999998</v>
      </c>
      <c r="P136">
        <v>187749.5625</v>
      </c>
      <c r="Q136">
        <v>328561.73440000002</v>
      </c>
      <c r="R136">
        <v>211367.58749999999</v>
      </c>
      <c r="S136">
        <v>369893.2781</v>
      </c>
      <c r="T136">
        <v>234663.1575</v>
      </c>
      <c r="U136">
        <v>410660.52559999999</v>
      </c>
    </row>
    <row r="137" spans="1:21">
      <c r="A137">
        <v>2</v>
      </c>
      <c r="B137" t="s">
        <v>289</v>
      </c>
      <c r="C137" t="s">
        <v>290</v>
      </c>
      <c r="D137" t="s">
        <v>719</v>
      </c>
      <c r="E137" t="s">
        <v>294</v>
      </c>
      <c r="F137">
        <v>4</v>
      </c>
      <c r="G137" t="s">
        <v>33</v>
      </c>
      <c r="H137">
        <v>75306.36825</v>
      </c>
      <c r="I137">
        <v>120490.18919999999</v>
      </c>
      <c r="J137">
        <v>105428.91559999999</v>
      </c>
      <c r="K137">
        <v>168686.26490000001</v>
      </c>
      <c r="L137">
        <v>135551.46290000001</v>
      </c>
      <c r="M137">
        <v>216882.3406</v>
      </c>
      <c r="N137">
        <v>180735.2838</v>
      </c>
      <c r="O137">
        <v>289176.45409999997</v>
      </c>
      <c r="P137">
        <v>225919.1048</v>
      </c>
      <c r="Q137">
        <v>361470.56760000001</v>
      </c>
      <c r="R137">
        <v>256041.65210000001</v>
      </c>
      <c r="S137">
        <v>409666.6433</v>
      </c>
      <c r="T137">
        <v>286164.19939999998</v>
      </c>
      <c r="U137">
        <v>457862.71899999998</v>
      </c>
    </row>
    <row r="138" spans="1:21">
      <c r="A138">
        <v>2</v>
      </c>
      <c r="B138" t="s">
        <v>289</v>
      </c>
      <c r="C138" t="s">
        <v>290</v>
      </c>
      <c r="D138" t="s">
        <v>719</v>
      </c>
      <c r="E138" t="s">
        <v>295</v>
      </c>
      <c r="F138">
        <v>1</v>
      </c>
      <c r="G138" t="s">
        <v>242</v>
      </c>
      <c r="H138">
        <v>93548.807000000001</v>
      </c>
      <c r="I138">
        <v>163710.4123</v>
      </c>
      <c r="J138">
        <v>121207.5585</v>
      </c>
      <c r="K138">
        <v>212113.2274</v>
      </c>
      <c r="L138">
        <v>137811.60630000001</v>
      </c>
      <c r="M138">
        <v>241170.31099999999</v>
      </c>
      <c r="N138">
        <v>163157.12880000001</v>
      </c>
      <c r="O138">
        <v>285524.9754</v>
      </c>
      <c r="P138">
        <v>191772.24600000001</v>
      </c>
      <c r="Q138">
        <v>335601.43050000002</v>
      </c>
      <c r="R138">
        <v>210066.1525</v>
      </c>
      <c r="S138">
        <v>367615.76689999999</v>
      </c>
      <c r="T138">
        <v>227101.1765</v>
      </c>
      <c r="U138">
        <v>397427.0589</v>
      </c>
    </row>
    <row r="139" spans="1:21">
      <c r="A139">
        <v>2</v>
      </c>
      <c r="B139" t="s">
        <v>289</v>
      </c>
      <c r="C139" t="s">
        <v>290</v>
      </c>
      <c r="D139" t="s">
        <v>719</v>
      </c>
      <c r="E139" t="s">
        <v>295</v>
      </c>
      <c r="F139">
        <v>2</v>
      </c>
      <c r="G139" t="s">
        <v>31</v>
      </c>
      <c r="H139">
        <v>76991.342749999996</v>
      </c>
      <c r="I139">
        <v>134734.8498</v>
      </c>
      <c r="J139">
        <v>101347.78969999999</v>
      </c>
      <c r="K139">
        <v>177358.63200000001</v>
      </c>
      <c r="L139">
        <v>121835.1164</v>
      </c>
      <c r="M139">
        <v>213211.45360000001</v>
      </c>
      <c r="N139">
        <v>147427.03049999999</v>
      </c>
      <c r="O139">
        <v>257997.3034</v>
      </c>
      <c r="P139">
        <v>175606.1078</v>
      </c>
      <c r="Q139">
        <v>307310.68859999999</v>
      </c>
      <c r="R139">
        <v>193547.93590000001</v>
      </c>
      <c r="S139">
        <v>338708.88780000003</v>
      </c>
      <c r="T139">
        <v>210503.24679999999</v>
      </c>
      <c r="U139">
        <v>368380.68180000002</v>
      </c>
    </row>
    <row r="140" spans="1:21">
      <c r="A140">
        <v>2</v>
      </c>
      <c r="B140" t="s">
        <v>289</v>
      </c>
      <c r="C140" t="s">
        <v>290</v>
      </c>
      <c r="D140" t="s">
        <v>719</v>
      </c>
      <c r="E140" t="s">
        <v>295</v>
      </c>
      <c r="F140">
        <v>3</v>
      </c>
      <c r="G140" t="s">
        <v>58</v>
      </c>
      <c r="H140">
        <v>66852.0625</v>
      </c>
      <c r="I140">
        <v>116991.1094</v>
      </c>
      <c r="J140">
        <v>90539.627500000002</v>
      </c>
      <c r="K140">
        <v>158444.3481</v>
      </c>
      <c r="L140">
        <v>115080.9075</v>
      </c>
      <c r="M140">
        <v>201391.58809999999</v>
      </c>
      <c r="N140">
        <v>150335.97</v>
      </c>
      <c r="O140">
        <v>263087.94750000001</v>
      </c>
      <c r="P140">
        <v>186657.1875</v>
      </c>
      <c r="Q140">
        <v>326650.07809999998</v>
      </c>
      <c r="R140">
        <v>210104.0625</v>
      </c>
      <c r="S140">
        <v>367682.10940000002</v>
      </c>
      <c r="T140">
        <v>233222.67249999999</v>
      </c>
      <c r="U140">
        <v>408139.67690000002</v>
      </c>
    </row>
    <row r="141" spans="1:21">
      <c r="A141">
        <v>2</v>
      </c>
      <c r="B141" t="s">
        <v>289</v>
      </c>
      <c r="C141" t="s">
        <v>290</v>
      </c>
      <c r="D141" t="s">
        <v>719</v>
      </c>
      <c r="E141" t="s">
        <v>295</v>
      </c>
      <c r="F141">
        <v>4</v>
      </c>
      <c r="G141" t="s">
        <v>33</v>
      </c>
      <c r="H141">
        <v>75275.389750000002</v>
      </c>
      <c r="I141">
        <v>120440.62360000001</v>
      </c>
      <c r="J141">
        <v>105385.5457</v>
      </c>
      <c r="K141">
        <v>168616.87299999999</v>
      </c>
      <c r="L141">
        <v>135495.7016</v>
      </c>
      <c r="M141">
        <v>216793.1225</v>
      </c>
      <c r="N141">
        <v>180660.93539999999</v>
      </c>
      <c r="O141">
        <v>289057.49660000001</v>
      </c>
      <c r="P141">
        <v>225826.16930000001</v>
      </c>
      <c r="Q141">
        <v>361321.87079999998</v>
      </c>
      <c r="R141">
        <v>255936.32519999999</v>
      </c>
      <c r="S141">
        <v>409498.1202</v>
      </c>
      <c r="T141">
        <v>286046.48109999998</v>
      </c>
      <c r="U141">
        <v>457674.36969999998</v>
      </c>
    </row>
    <row r="142" spans="1:21">
      <c r="A142">
        <v>2</v>
      </c>
      <c r="B142" t="s">
        <v>289</v>
      </c>
      <c r="C142" t="s">
        <v>290</v>
      </c>
      <c r="D142" t="s">
        <v>719</v>
      </c>
      <c r="E142" t="s">
        <v>296</v>
      </c>
      <c r="F142">
        <v>1</v>
      </c>
      <c r="G142" t="s">
        <v>242</v>
      </c>
      <c r="H142">
        <v>99971.13</v>
      </c>
      <c r="I142">
        <v>174949.47750000001</v>
      </c>
      <c r="J142">
        <v>129603.77499999999</v>
      </c>
      <c r="K142">
        <v>226806.60630000001</v>
      </c>
      <c r="L142">
        <v>147245.427</v>
      </c>
      <c r="M142">
        <v>257679.49729999999</v>
      </c>
      <c r="N142">
        <v>174564.432</v>
      </c>
      <c r="O142">
        <v>305487.75599999999</v>
      </c>
      <c r="P142">
        <v>205250.64</v>
      </c>
      <c r="Q142">
        <v>359188.62</v>
      </c>
      <c r="R142">
        <v>224870.13500000001</v>
      </c>
      <c r="S142">
        <v>393522.73629999999</v>
      </c>
      <c r="T142">
        <v>243180.52499999999</v>
      </c>
      <c r="U142">
        <v>425565.91879999998</v>
      </c>
    </row>
    <row r="143" spans="1:21">
      <c r="A143">
        <v>2</v>
      </c>
      <c r="B143" t="s">
        <v>289</v>
      </c>
      <c r="C143" t="s">
        <v>290</v>
      </c>
      <c r="D143" t="s">
        <v>719</v>
      </c>
      <c r="E143" t="s">
        <v>296</v>
      </c>
      <c r="F143">
        <v>2</v>
      </c>
      <c r="G143" t="s">
        <v>31</v>
      </c>
      <c r="H143">
        <v>81846.904999999999</v>
      </c>
      <c r="I143">
        <v>143232.08379999999</v>
      </c>
      <c r="J143">
        <v>107886.14200000001</v>
      </c>
      <c r="K143">
        <v>188800.74849999999</v>
      </c>
      <c r="L143">
        <v>129903.66899999999</v>
      </c>
      <c r="M143">
        <v>227331.42079999999</v>
      </c>
      <c r="N143">
        <v>157561.53</v>
      </c>
      <c r="O143">
        <v>275732.67749999999</v>
      </c>
      <c r="P143">
        <v>187829.2763</v>
      </c>
      <c r="Q143">
        <v>328701.23340000003</v>
      </c>
      <c r="R143">
        <v>207120.51149999999</v>
      </c>
      <c r="S143">
        <v>362460.89510000002</v>
      </c>
      <c r="T143">
        <v>225385.9895</v>
      </c>
      <c r="U143">
        <v>394425.4816</v>
      </c>
    </row>
    <row r="144" spans="1:21">
      <c r="A144">
        <v>2</v>
      </c>
      <c r="B144" t="s">
        <v>289</v>
      </c>
      <c r="C144" t="s">
        <v>290</v>
      </c>
      <c r="D144" t="s">
        <v>719</v>
      </c>
      <c r="E144" t="s">
        <v>296</v>
      </c>
      <c r="F144">
        <v>3</v>
      </c>
      <c r="G144" t="s">
        <v>58</v>
      </c>
      <c r="H144">
        <v>70753.375</v>
      </c>
      <c r="I144">
        <v>123818.4063</v>
      </c>
      <c r="J144">
        <v>95677.225000000006</v>
      </c>
      <c r="K144">
        <v>167435.14379999999</v>
      </c>
      <c r="L144">
        <v>121545.45</v>
      </c>
      <c r="M144">
        <v>212704.53750000001</v>
      </c>
      <c r="N144">
        <v>158625.60000000001</v>
      </c>
      <c r="O144">
        <v>277594.8</v>
      </c>
      <c r="P144">
        <v>196885.125</v>
      </c>
      <c r="Q144">
        <v>344548.96879999997</v>
      </c>
      <c r="R144">
        <v>221542.72500000001</v>
      </c>
      <c r="S144">
        <v>387699.76880000002</v>
      </c>
      <c r="T144">
        <v>245837.2</v>
      </c>
      <c r="U144">
        <v>430215.1</v>
      </c>
    </row>
    <row r="145" spans="1:21">
      <c r="A145">
        <v>2</v>
      </c>
      <c r="B145" t="s">
        <v>289</v>
      </c>
      <c r="C145" t="s">
        <v>290</v>
      </c>
      <c r="D145" t="s">
        <v>719</v>
      </c>
      <c r="E145" t="s">
        <v>296</v>
      </c>
      <c r="F145">
        <v>4</v>
      </c>
      <c r="G145" t="s">
        <v>33</v>
      </c>
      <c r="H145">
        <v>80293.956250000003</v>
      </c>
      <c r="I145">
        <v>128470.33</v>
      </c>
      <c r="J145">
        <v>112411.53879999999</v>
      </c>
      <c r="K145">
        <v>179858.462</v>
      </c>
      <c r="L145">
        <v>144529.1213</v>
      </c>
      <c r="M145">
        <v>231246.59400000001</v>
      </c>
      <c r="N145">
        <v>192705.495</v>
      </c>
      <c r="O145">
        <v>308328.79200000002</v>
      </c>
      <c r="P145">
        <v>240881.8688</v>
      </c>
      <c r="Q145">
        <v>385410.99</v>
      </c>
      <c r="R145">
        <v>272999.45130000002</v>
      </c>
      <c r="S145">
        <v>436799.12199999997</v>
      </c>
      <c r="T145">
        <v>305117.03379999998</v>
      </c>
      <c r="U145">
        <v>488187.25400000002</v>
      </c>
    </row>
    <row r="146" spans="1:21">
      <c r="A146">
        <v>2</v>
      </c>
      <c r="B146" t="s">
        <v>289</v>
      </c>
      <c r="C146" t="s">
        <v>290</v>
      </c>
      <c r="D146" t="s">
        <v>719</v>
      </c>
      <c r="E146" t="s">
        <v>297</v>
      </c>
      <c r="F146">
        <v>1</v>
      </c>
      <c r="G146" t="s">
        <v>242</v>
      </c>
      <c r="H146">
        <v>99971.13</v>
      </c>
      <c r="I146">
        <v>174949.47750000001</v>
      </c>
      <c r="J146">
        <v>129603.77499999999</v>
      </c>
      <c r="K146">
        <v>226806.60630000001</v>
      </c>
      <c r="L146">
        <v>147245.427</v>
      </c>
      <c r="M146">
        <v>257679.49729999999</v>
      </c>
      <c r="N146">
        <v>174564.432</v>
      </c>
      <c r="O146">
        <v>305487.75599999999</v>
      </c>
      <c r="P146">
        <v>205250.64</v>
      </c>
      <c r="Q146">
        <v>359188.62</v>
      </c>
      <c r="R146">
        <v>224870.13500000001</v>
      </c>
      <c r="S146">
        <v>393522.73629999999</v>
      </c>
      <c r="T146">
        <v>243180.52499999999</v>
      </c>
      <c r="U146">
        <v>425565.91879999998</v>
      </c>
    </row>
    <row r="147" spans="1:21">
      <c r="A147">
        <v>2</v>
      </c>
      <c r="B147" t="s">
        <v>289</v>
      </c>
      <c r="C147" t="s">
        <v>290</v>
      </c>
      <c r="D147" t="s">
        <v>719</v>
      </c>
      <c r="E147" t="s">
        <v>297</v>
      </c>
      <c r="F147">
        <v>2</v>
      </c>
      <c r="G147" t="s">
        <v>31</v>
      </c>
      <c r="H147">
        <v>81846.904999999999</v>
      </c>
      <c r="I147">
        <v>143232.08379999999</v>
      </c>
      <c r="J147">
        <v>107886.14200000001</v>
      </c>
      <c r="K147">
        <v>188800.74849999999</v>
      </c>
      <c r="L147">
        <v>129903.66899999999</v>
      </c>
      <c r="M147">
        <v>227331.42079999999</v>
      </c>
      <c r="N147">
        <v>157561.53</v>
      </c>
      <c r="O147">
        <v>275732.67749999999</v>
      </c>
      <c r="P147">
        <v>187829.2763</v>
      </c>
      <c r="Q147">
        <v>328701.23340000003</v>
      </c>
      <c r="R147">
        <v>207120.51149999999</v>
      </c>
      <c r="S147">
        <v>362460.89510000002</v>
      </c>
      <c r="T147">
        <v>225385.9895</v>
      </c>
      <c r="U147">
        <v>394425.4816</v>
      </c>
    </row>
    <row r="148" spans="1:21">
      <c r="A148">
        <v>2</v>
      </c>
      <c r="B148" t="s">
        <v>289</v>
      </c>
      <c r="C148" t="s">
        <v>290</v>
      </c>
      <c r="D148" t="s">
        <v>719</v>
      </c>
      <c r="E148" t="s">
        <v>297</v>
      </c>
      <c r="F148">
        <v>3</v>
      </c>
      <c r="G148" t="s">
        <v>58</v>
      </c>
      <c r="H148">
        <v>70753.375</v>
      </c>
      <c r="I148">
        <v>123818.4063</v>
      </c>
      <c r="J148">
        <v>95677.225000000006</v>
      </c>
      <c r="K148">
        <v>167435.14379999999</v>
      </c>
      <c r="L148">
        <v>121545.45</v>
      </c>
      <c r="M148">
        <v>212704.53750000001</v>
      </c>
      <c r="N148">
        <v>158625.60000000001</v>
      </c>
      <c r="O148">
        <v>277594.8</v>
      </c>
      <c r="P148">
        <v>196885.125</v>
      </c>
      <c r="Q148">
        <v>344548.96879999997</v>
      </c>
      <c r="R148">
        <v>221542.72500000001</v>
      </c>
      <c r="S148">
        <v>387699.76880000002</v>
      </c>
      <c r="T148">
        <v>245837.2</v>
      </c>
      <c r="U148">
        <v>430215.1</v>
      </c>
    </row>
    <row r="149" spans="1:21">
      <c r="A149">
        <v>2</v>
      </c>
      <c r="B149" t="s">
        <v>289</v>
      </c>
      <c r="C149" t="s">
        <v>290</v>
      </c>
      <c r="D149" t="s">
        <v>719</v>
      </c>
      <c r="E149" t="s">
        <v>297</v>
      </c>
      <c r="F149">
        <v>4</v>
      </c>
      <c r="G149" t="s">
        <v>33</v>
      </c>
      <c r="H149">
        <v>80293.956250000003</v>
      </c>
      <c r="I149">
        <v>128470.33</v>
      </c>
      <c r="J149">
        <v>112411.53879999999</v>
      </c>
      <c r="K149">
        <v>179858.462</v>
      </c>
      <c r="L149">
        <v>144529.1213</v>
      </c>
      <c r="M149">
        <v>231246.59400000001</v>
      </c>
      <c r="N149">
        <v>192705.495</v>
      </c>
      <c r="O149">
        <v>308328.79200000002</v>
      </c>
      <c r="P149">
        <v>240881.8688</v>
      </c>
      <c r="Q149">
        <v>385410.99</v>
      </c>
      <c r="R149">
        <v>272999.45130000002</v>
      </c>
      <c r="S149">
        <v>436799.12199999997</v>
      </c>
      <c r="T149">
        <v>305117.03379999998</v>
      </c>
      <c r="U149">
        <v>488187.25400000002</v>
      </c>
    </row>
    <row r="150" spans="1:21">
      <c r="A150">
        <v>2</v>
      </c>
      <c r="B150" t="s">
        <v>289</v>
      </c>
      <c r="C150" t="s">
        <v>290</v>
      </c>
      <c r="D150" t="s">
        <v>719</v>
      </c>
      <c r="E150" t="s">
        <v>298</v>
      </c>
      <c r="F150">
        <v>1</v>
      </c>
      <c r="G150" t="s">
        <v>242</v>
      </c>
      <c r="H150">
        <v>95951.861999999994</v>
      </c>
      <c r="I150">
        <v>167915.7585</v>
      </c>
      <c r="J150">
        <v>124351.24099999999</v>
      </c>
      <c r="K150">
        <v>217614.67180000001</v>
      </c>
      <c r="L150">
        <v>141340.73579999999</v>
      </c>
      <c r="M150">
        <v>247346.28769999999</v>
      </c>
      <c r="N150">
        <v>167431.06080000001</v>
      </c>
      <c r="O150">
        <v>293004.35639999999</v>
      </c>
      <c r="P150">
        <v>196824.03599999999</v>
      </c>
      <c r="Q150">
        <v>344442.06300000002</v>
      </c>
      <c r="R150">
        <v>215615.845</v>
      </c>
      <c r="S150">
        <v>377327.72879999998</v>
      </c>
      <c r="T150">
        <v>233130.96900000001</v>
      </c>
      <c r="U150">
        <v>407979.19579999999</v>
      </c>
    </row>
    <row r="151" spans="1:21">
      <c r="A151">
        <v>2</v>
      </c>
      <c r="B151" t="s">
        <v>289</v>
      </c>
      <c r="C151" t="s">
        <v>290</v>
      </c>
      <c r="D151" t="s">
        <v>719</v>
      </c>
      <c r="E151" t="s">
        <v>298</v>
      </c>
      <c r="F151">
        <v>2</v>
      </c>
      <c r="G151" t="s">
        <v>31</v>
      </c>
      <c r="H151">
        <v>78796.406499999997</v>
      </c>
      <c r="I151">
        <v>137893.7114</v>
      </c>
      <c r="J151">
        <v>103782.7984</v>
      </c>
      <c r="K151">
        <v>181619.8971</v>
      </c>
      <c r="L151">
        <v>124846.0641</v>
      </c>
      <c r="M151">
        <v>218480.6122</v>
      </c>
      <c r="N151">
        <v>151219.443</v>
      </c>
      <c r="O151">
        <v>264634.02529999998</v>
      </c>
      <c r="P151">
        <v>180184.25399999999</v>
      </c>
      <c r="Q151">
        <v>315322.44449999998</v>
      </c>
      <c r="R151">
        <v>198634.2084</v>
      </c>
      <c r="S151">
        <v>347609.86469999998</v>
      </c>
      <c r="T151">
        <v>216083.7415</v>
      </c>
      <c r="U151">
        <v>378146.54759999999</v>
      </c>
    </row>
    <row r="152" spans="1:21">
      <c r="A152">
        <v>2</v>
      </c>
      <c r="B152" t="s">
        <v>289</v>
      </c>
      <c r="C152" t="s">
        <v>290</v>
      </c>
      <c r="D152" t="s">
        <v>719</v>
      </c>
      <c r="E152" t="s">
        <v>298</v>
      </c>
      <c r="F152">
        <v>3</v>
      </c>
      <c r="G152" t="s">
        <v>58</v>
      </c>
      <c r="H152">
        <v>69080</v>
      </c>
      <c r="I152">
        <v>120890</v>
      </c>
      <c r="J152">
        <v>93442.58</v>
      </c>
      <c r="K152">
        <v>163524.51500000001</v>
      </c>
      <c r="L152">
        <v>118719.315</v>
      </c>
      <c r="M152">
        <v>207758.80129999999</v>
      </c>
      <c r="N152">
        <v>154967.34</v>
      </c>
      <c r="O152">
        <v>271192.84499999997</v>
      </c>
      <c r="P152">
        <v>192357</v>
      </c>
      <c r="Q152">
        <v>336624.75</v>
      </c>
      <c r="R152">
        <v>216461.85</v>
      </c>
      <c r="S152">
        <v>378808.23749999999</v>
      </c>
      <c r="T152">
        <v>240215.19500000001</v>
      </c>
      <c r="U152">
        <v>420376.59129999997</v>
      </c>
    </row>
    <row r="153" spans="1:21">
      <c r="A153">
        <v>2</v>
      </c>
      <c r="B153" t="s">
        <v>289</v>
      </c>
      <c r="C153" t="s">
        <v>290</v>
      </c>
      <c r="D153" t="s">
        <v>719</v>
      </c>
      <c r="E153" t="s">
        <v>298</v>
      </c>
      <c r="F153">
        <v>4</v>
      </c>
      <c r="G153" t="s">
        <v>33</v>
      </c>
      <c r="H153">
        <v>78274.138250000004</v>
      </c>
      <c r="I153">
        <v>125238.62119999999</v>
      </c>
      <c r="J153">
        <v>109583.7936</v>
      </c>
      <c r="K153">
        <v>175334.06969999999</v>
      </c>
      <c r="L153">
        <v>140893.44889999999</v>
      </c>
      <c r="M153">
        <v>225429.51819999999</v>
      </c>
      <c r="N153">
        <v>187857.93179999999</v>
      </c>
      <c r="O153">
        <v>300572.69089999999</v>
      </c>
      <c r="P153">
        <v>234822.4148</v>
      </c>
      <c r="Q153">
        <v>375715.86359999998</v>
      </c>
      <c r="R153">
        <v>266132.07010000001</v>
      </c>
      <c r="S153">
        <v>425811.31209999998</v>
      </c>
      <c r="T153">
        <v>297441.7254</v>
      </c>
      <c r="U153">
        <v>475906.76059999998</v>
      </c>
    </row>
    <row r="154" spans="1:21">
      <c r="A154">
        <v>2</v>
      </c>
      <c r="B154" t="s">
        <v>289</v>
      </c>
      <c r="C154" t="s">
        <v>290</v>
      </c>
      <c r="D154" t="s">
        <v>719</v>
      </c>
      <c r="E154" t="s">
        <v>299</v>
      </c>
      <c r="F154">
        <v>1</v>
      </c>
      <c r="G154" t="s">
        <v>242</v>
      </c>
      <c r="H154">
        <v>93548.807000000001</v>
      </c>
      <c r="I154">
        <v>163710.4123</v>
      </c>
      <c r="J154">
        <v>121207.5585</v>
      </c>
      <c r="K154">
        <v>212113.2274</v>
      </c>
      <c r="L154">
        <v>137811.60630000001</v>
      </c>
      <c r="M154">
        <v>241170.31099999999</v>
      </c>
      <c r="N154">
        <v>163157.12880000001</v>
      </c>
      <c r="O154">
        <v>285524.9754</v>
      </c>
      <c r="P154">
        <v>191772.24600000001</v>
      </c>
      <c r="Q154">
        <v>335601.43050000002</v>
      </c>
      <c r="R154">
        <v>210066.1525</v>
      </c>
      <c r="S154">
        <v>367615.76689999999</v>
      </c>
      <c r="T154">
        <v>227101.1765</v>
      </c>
      <c r="U154">
        <v>397427.0589</v>
      </c>
    </row>
    <row r="155" spans="1:21">
      <c r="A155">
        <v>2</v>
      </c>
      <c r="B155" t="s">
        <v>289</v>
      </c>
      <c r="C155" t="s">
        <v>290</v>
      </c>
      <c r="D155" t="s">
        <v>719</v>
      </c>
      <c r="E155" t="s">
        <v>299</v>
      </c>
      <c r="F155">
        <v>2</v>
      </c>
      <c r="G155" t="s">
        <v>31</v>
      </c>
      <c r="H155">
        <v>76991.342749999996</v>
      </c>
      <c r="I155">
        <v>134734.8498</v>
      </c>
      <c r="J155">
        <v>101347.78969999999</v>
      </c>
      <c r="K155">
        <v>177358.63200000001</v>
      </c>
      <c r="L155">
        <v>121835.1164</v>
      </c>
      <c r="M155">
        <v>213211.45360000001</v>
      </c>
      <c r="N155">
        <v>147427.03049999999</v>
      </c>
      <c r="O155">
        <v>257997.3034</v>
      </c>
      <c r="P155">
        <v>175606.1078</v>
      </c>
      <c r="Q155">
        <v>307310.68859999999</v>
      </c>
      <c r="R155">
        <v>193547.93590000001</v>
      </c>
      <c r="S155">
        <v>338708.88780000003</v>
      </c>
      <c r="T155">
        <v>210503.24679999999</v>
      </c>
      <c r="U155">
        <v>368380.68180000002</v>
      </c>
    </row>
    <row r="156" spans="1:21">
      <c r="A156">
        <v>2</v>
      </c>
      <c r="B156" t="s">
        <v>289</v>
      </c>
      <c r="C156" t="s">
        <v>290</v>
      </c>
      <c r="D156" t="s">
        <v>719</v>
      </c>
      <c r="E156" t="s">
        <v>299</v>
      </c>
      <c r="F156">
        <v>3</v>
      </c>
      <c r="G156" t="s">
        <v>58</v>
      </c>
      <c r="H156">
        <v>66852.0625</v>
      </c>
      <c r="I156">
        <v>116991.1094</v>
      </c>
      <c r="J156">
        <v>90539.627500000002</v>
      </c>
      <c r="K156">
        <v>158444.3481</v>
      </c>
      <c r="L156">
        <v>115080.9075</v>
      </c>
      <c r="M156">
        <v>201391.58809999999</v>
      </c>
      <c r="N156">
        <v>150335.97</v>
      </c>
      <c r="O156">
        <v>263087.94750000001</v>
      </c>
      <c r="P156">
        <v>186657.1875</v>
      </c>
      <c r="Q156">
        <v>326650.07809999998</v>
      </c>
      <c r="R156">
        <v>210104.0625</v>
      </c>
      <c r="S156">
        <v>367682.10940000002</v>
      </c>
      <c r="T156">
        <v>233222.67249999999</v>
      </c>
      <c r="U156">
        <v>408139.67690000002</v>
      </c>
    </row>
    <row r="157" spans="1:21">
      <c r="A157">
        <v>2</v>
      </c>
      <c r="B157" t="s">
        <v>289</v>
      </c>
      <c r="C157" t="s">
        <v>290</v>
      </c>
      <c r="D157" t="s">
        <v>719</v>
      </c>
      <c r="E157" t="s">
        <v>299</v>
      </c>
      <c r="F157">
        <v>4</v>
      </c>
      <c r="G157" t="s">
        <v>33</v>
      </c>
      <c r="H157">
        <v>75275.389750000002</v>
      </c>
      <c r="I157">
        <v>120440.62360000001</v>
      </c>
      <c r="J157">
        <v>105385.5457</v>
      </c>
      <c r="K157">
        <v>168616.87299999999</v>
      </c>
      <c r="L157">
        <v>135495.7016</v>
      </c>
      <c r="M157">
        <v>216793.1225</v>
      </c>
      <c r="N157">
        <v>180660.93539999999</v>
      </c>
      <c r="O157">
        <v>289057.49660000001</v>
      </c>
      <c r="P157">
        <v>225826.16930000001</v>
      </c>
      <c r="Q157">
        <v>361321.87079999998</v>
      </c>
      <c r="R157">
        <v>255936.32519999999</v>
      </c>
      <c r="S157">
        <v>409498.1202</v>
      </c>
      <c r="T157">
        <v>286046.48109999998</v>
      </c>
      <c r="U157">
        <v>457674.36969999998</v>
      </c>
    </row>
    <row r="158" spans="1:21">
      <c r="A158">
        <v>2</v>
      </c>
      <c r="B158" t="s">
        <v>289</v>
      </c>
      <c r="C158" t="s">
        <v>246</v>
      </c>
      <c r="D158" t="s">
        <v>720</v>
      </c>
      <c r="E158" t="s">
        <v>300</v>
      </c>
      <c r="F158">
        <v>1</v>
      </c>
      <c r="G158" t="s">
        <v>242</v>
      </c>
      <c r="H158">
        <v>84383.197</v>
      </c>
      <c r="I158">
        <v>147670.59479999999</v>
      </c>
      <c r="J158">
        <v>109354.14350000001</v>
      </c>
      <c r="K158">
        <v>191369.75109999999</v>
      </c>
      <c r="L158">
        <v>124301.2473</v>
      </c>
      <c r="M158">
        <v>217527.18280000001</v>
      </c>
      <c r="N158">
        <v>147232.2648</v>
      </c>
      <c r="O158">
        <v>257656.46340000001</v>
      </c>
      <c r="P158">
        <v>173075.166</v>
      </c>
      <c r="Q158">
        <v>302881.5405</v>
      </c>
      <c r="R158">
        <v>189597.2175</v>
      </c>
      <c r="S158">
        <v>331795.13059999997</v>
      </c>
      <c r="T158">
        <v>204994.3915</v>
      </c>
      <c r="U158">
        <v>358740.1851</v>
      </c>
    </row>
    <row r="159" spans="1:21">
      <c r="A159">
        <v>2</v>
      </c>
      <c r="B159" t="s">
        <v>289</v>
      </c>
      <c r="C159" t="s">
        <v>246</v>
      </c>
      <c r="D159" t="s">
        <v>720</v>
      </c>
      <c r="E159" t="s">
        <v>300</v>
      </c>
      <c r="F159">
        <v>2</v>
      </c>
      <c r="G159" t="s">
        <v>31</v>
      </c>
      <c r="H159">
        <v>69321.302750000003</v>
      </c>
      <c r="I159">
        <v>121312.2798</v>
      </c>
      <c r="J159">
        <v>91294.526230000003</v>
      </c>
      <c r="K159">
        <v>159765.4209</v>
      </c>
      <c r="L159">
        <v>109811.00840000001</v>
      </c>
      <c r="M159">
        <v>192169.26459999999</v>
      </c>
      <c r="N159">
        <v>132986.53049999999</v>
      </c>
      <c r="O159">
        <v>232726.4284</v>
      </c>
      <c r="P159">
        <v>158450.109</v>
      </c>
      <c r="Q159">
        <v>277287.69079999998</v>
      </c>
      <c r="R159">
        <v>174668.71340000001</v>
      </c>
      <c r="S159">
        <v>305670.24849999999</v>
      </c>
      <c r="T159">
        <v>190005.84729999999</v>
      </c>
      <c r="U159">
        <v>332510.23269999999</v>
      </c>
    </row>
    <row r="160" spans="1:21">
      <c r="A160">
        <v>2</v>
      </c>
      <c r="B160" t="s">
        <v>289</v>
      </c>
      <c r="C160" t="s">
        <v>246</v>
      </c>
      <c r="D160" t="s">
        <v>720</v>
      </c>
      <c r="E160" t="s">
        <v>300</v>
      </c>
      <c r="F160">
        <v>3</v>
      </c>
      <c r="G160" t="s">
        <v>58</v>
      </c>
      <c r="H160">
        <v>60058.0625</v>
      </c>
      <c r="I160">
        <v>105101.6094</v>
      </c>
      <c r="J160">
        <v>81298.227499999994</v>
      </c>
      <c r="K160">
        <v>142271.89809999999</v>
      </c>
      <c r="L160">
        <v>103316.5575</v>
      </c>
      <c r="M160">
        <v>180803.97560000001</v>
      </c>
      <c r="N160">
        <v>134924.97</v>
      </c>
      <c r="O160">
        <v>236118.69750000001</v>
      </c>
      <c r="P160">
        <v>167505.1875</v>
      </c>
      <c r="Q160">
        <v>293134.07809999998</v>
      </c>
      <c r="R160">
        <v>188525.96249999999</v>
      </c>
      <c r="S160">
        <v>329920.43440000003</v>
      </c>
      <c r="T160">
        <v>209247.52249999999</v>
      </c>
      <c r="U160">
        <v>366183.16440000001</v>
      </c>
    </row>
    <row r="161" spans="1:21">
      <c r="A161">
        <v>2</v>
      </c>
      <c r="B161" t="s">
        <v>289</v>
      </c>
      <c r="C161" t="s">
        <v>246</v>
      </c>
      <c r="D161" t="s">
        <v>720</v>
      </c>
      <c r="E161" t="s">
        <v>300</v>
      </c>
      <c r="F161">
        <v>4</v>
      </c>
      <c r="G161" t="s">
        <v>33</v>
      </c>
      <c r="H161">
        <v>67797.107250000001</v>
      </c>
      <c r="I161">
        <v>108475.3716</v>
      </c>
      <c r="J161">
        <v>94915.950150000004</v>
      </c>
      <c r="K161">
        <v>151865.5202</v>
      </c>
      <c r="L161">
        <v>122034.7931</v>
      </c>
      <c r="M161">
        <v>195255.66889999999</v>
      </c>
      <c r="N161">
        <v>162713.05739999999</v>
      </c>
      <c r="O161">
        <v>260340.89180000001</v>
      </c>
      <c r="P161">
        <v>203391.32180000001</v>
      </c>
      <c r="Q161">
        <v>325426.11479999998</v>
      </c>
      <c r="R161">
        <v>230510.16469999999</v>
      </c>
      <c r="S161">
        <v>368816.2634</v>
      </c>
      <c r="T161">
        <v>257629.00760000001</v>
      </c>
      <c r="U161">
        <v>412206.41210000002</v>
      </c>
    </row>
    <row r="162" spans="1:21">
      <c r="A162">
        <v>2</v>
      </c>
      <c r="B162" t="s">
        <v>289</v>
      </c>
      <c r="C162" t="s">
        <v>246</v>
      </c>
      <c r="D162" t="s">
        <v>720</v>
      </c>
      <c r="E162" t="s">
        <v>301</v>
      </c>
      <c r="F162">
        <v>1</v>
      </c>
      <c r="G162" t="s">
        <v>242</v>
      </c>
      <c r="H162">
        <v>80714.820999999996</v>
      </c>
      <c r="I162">
        <v>141250.9368</v>
      </c>
      <c r="J162">
        <v>104579.8355</v>
      </c>
      <c r="K162">
        <v>183014.7121</v>
      </c>
      <c r="L162">
        <v>118904.9139</v>
      </c>
      <c r="M162">
        <v>208083.5993</v>
      </c>
      <c r="N162">
        <v>140775.68640000001</v>
      </c>
      <c r="O162">
        <v>246357.45120000001</v>
      </c>
      <c r="P162">
        <v>165466.18799999999</v>
      </c>
      <c r="Q162">
        <v>289565.82900000003</v>
      </c>
      <c r="R162">
        <v>181251.0675</v>
      </c>
      <c r="S162">
        <v>317189.36810000002</v>
      </c>
      <c r="T162">
        <v>195950.14449999999</v>
      </c>
      <c r="U162">
        <v>342912.75290000002</v>
      </c>
    </row>
    <row r="163" spans="1:21">
      <c r="A163">
        <v>2</v>
      </c>
      <c r="B163" t="s">
        <v>289</v>
      </c>
      <c r="C163" t="s">
        <v>246</v>
      </c>
      <c r="D163" t="s">
        <v>720</v>
      </c>
      <c r="E163" t="s">
        <v>301</v>
      </c>
      <c r="F163">
        <v>2</v>
      </c>
      <c r="G163" t="s">
        <v>31</v>
      </c>
      <c r="H163">
        <v>66424.441999999995</v>
      </c>
      <c r="I163">
        <v>116242.7735</v>
      </c>
      <c r="J163">
        <v>87439.53155</v>
      </c>
      <c r="K163">
        <v>153019.1802</v>
      </c>
      <c r="L163">
        <v>105117.4728</v>
      </c>
      <c r="M163">
        <v>183955.57740000001</v>
      </c>
      <c r="N163">
        <v>127201.614</v>
      </c>
      <c r="O163">
        <v>222602.82449999999</v>
      </c>
      <c r="P163">
        <v>151516.38639999999</v>
      </c>
      <c r="Q163">
        <v>265153.67619999999</v>
      </c>
      <c r="R163">
        <v>166997.98449999999</v>
      </c>
      <c r="S163">
        <v>292246.47279999999</v>
      </c>
      <c r="T163">
        <v>181628.6998</v>
      </c>
      <c r="U163">
        <v>317850.22460000002</v>
      </c>
    </row>
    <row r="164" spans="1:21">
      <c r="A164">
        <v>2</v>
      </c>
      <c r="B164" t="s">
        <v>289</v>
      </c>
      <c r="C164" t="s">
        <v>246</v>
      </c>
      <c r="D164" t="s">
        <v>720</v>
      </c>
      <c r="E164" t="s">
        <v>301</v>
      </c>
      <c r="F164">
        <v>3</v>
      </c>
      <c r="G164" t="s">
        <v>58</v>
      </c>
      <c r="H164">
        <v>58011.75</v>
      </c>
      <c r="I164">
        <v>101520.5625</v>
      </c>
      <c r="J164">
        <v>78541.47</v>
      </c>
      <c r="K164">
        <v>137447.57250000001</v>
      </c>
      <c r="L164">
        <v>99819.134999999995</v>
      </c>
      <c r="M164">
        <v>174683.48629999999</v>
      </c>
      <c r="N164">
        <v>130371.66</v>
      </c>
      <c r="O164">
        <v>228150.405</v>
      </c>
      <c r="P164">
        <v>161858.25</v>
      </c>
      <c r="Q164">
        <v>283251.9375</v>
      </c>
      <c r="R164">
        <v>182177.1</v>
      </c>
      <c r="S164">
        <v>318809.92499999999</v>
      </c>
      <c r="T164">
        <v>202208.35500000001</v>
      </c>
      <c r="U164">
        <v>353864.6213</v>
      </c>
    </row>
    <row r="165" spans="1:21">
      <c r="A165">
        <v>2</v>
      </c>
      <c r="B165" t="s">
        <v>289</v>
      </c>
      <c r="C165" t="s">
        <v>246</v>
      </c>
      <c r="D165" t="s">
        <v>720</v>
      </c>
      <c r="E165" t="s">
        <v>301</v>
      </c>
      <c r="F165">
        <v>4</v>
      </c>
      <c r="G165" t="s">
        <v>33</v>
      </c>
      <c r="H165">
        <v>65430.32675</v>
      </c>
      <c r="I165">
        <v>104688.52280000001</v>
      </c>
      <c r="J165">
        <v>91602.457450000002</v>
      </c>
      <c r="K165">
        <v>146563.9319</v>
      </c>
      <c r="L165">
        <v>117774.5882</v>
      </c>
      <c r="M165">
        <v>188439.34099999999</v>
      </c>
      <c r="N165">
        <v>157032.78419999999</v>
      </c>
      <c r="O165">
        <v>251252.4547</v>
      </c>
      <c r="P165">
        <v>196290.9803</v>
      </c>
      <c r="Q165">
        <v>314065.56839999999</v>
      </c>
      <c r="R165">
        <v>222463.111</v>
      </c>
      <c r="S165">
        <v>355940.97749999998</v>
      </c>
      <c r="T165">
        <v>248635.24170000001</v>
      </c>
      <c r="U165">
        <v>397816.38660000003</v>
      </c>
    </row>
    <row r="166" spans="1:21">
      <c r="A166">
        <v>2</v>
      </c>
      <c r="B166" t="s">
        <v>289</v>
      </c>
      <c r="C166" t="s">
        <v>246</v>
      </c>
      <c r="D166" t="s">
        <v>720</v>
      </c>
      <c r="E166" t="s">
        <v>302</v>
      </c>
      <c r="F166">
        <v>1</v>
      </c>
      <c r="G166" t="s">
        <v>242</v>
      </c>
      <c r="H166">
        <v>90975.635999999999</v>
      </c>
      <c r="I166">
        <v>159207.36300000001</v>
      </c>
      <c r="J166">
        <v>117907.118</v>
      </c>
      <c r="K166">
        <v>206337.4565</v>
      </c>
      <c r="L166">
        <v>134008.77239999999</v>
      </c>
      <c r="M166">
        <v>234515.3517</v>
      </c>
      <c r="N166">
        <v>158761.3824</v>
      </c>
      <c r="O166">
        <v>277832.4192</v>
      </c>
      <c r="P166">
        <v>186637.008</v>
      </c>
      <c r="Q166">
        <v>326614.76400000002</v>
      </c>
      <c r="R166">
        <v>204458.83</v>
      </c>
      <c r="S166">
        <v>357802.95250000001</v>
      </c>
      <c r="T166">
        <v>221072.56200000001</v>
      </c>
      <c r="U166">
        <v>386876.98349999997</v>
      </c>
    </row>
    <row r="167" spans="1:21">
      <c r="A167">
        <v>2</v>
      </c>
      <c r="B167" t="s">
        <v>289</v>
      </c>
      <c r="C167" t="s">
        <v>246</v>
      </c>
      <c r="D167" t="s">
        <v>720</v>
      </c>
      <c r="E167" t="s">
        <v>302</v>
      </c>
      <c r="F167">
        <v>2</v>
      </c>
      <c r="G167" t="s">
        <v>31</v>
      </c>
      <c r="H167">
        <v>74681.572</v>
      </c>
      <c r="I167">
        <v>130692.751</v>
      </c>
      <c r="J167">
        <v>98372.829800000007</v>
      </c>
      <c r="K167">
        <v>172152.4522</v>
      </c>
      <c r="L167">
        <v>118351.8648</v>
      </c>
      <c r="M167">
        <v>207115.7634</v>
      </c>
      <c r="N167">
        <v>143377.82399999999</v>
      </c>
      <c r="O167">
        <v>250911.19200000001</v>
      </c>
      <c r="P167">
        <v>170850.6195</v>
      </c>
      <c r="Q167">
        <v>298988.58409999998</v>
      </c>
      <c r="R167">
        <v>188351.4762</v>
      </c>
      <c r="S167">
        <v>329615.0834</v>
      </c>
      <c r="T167">
        <v>204905.671</v>
      </c>
      <c r="U167">
        <v>358584.92430000001</v>
      </c>
    </row>
    <row r="168" spans="1:21">
      <c r="A168">
        <v>2</v>
      </c>
      <c r="B168" t="s">
        <v>289</v>
      </c>
      <c r="C168" t="s">
        <v>246</v>
      </c>
      <c r="D168" t="s">
        <v>720</v>
      </c>
      <c r="E168" t="s">
        <v>302</v>
      </c>
      <c r="F168">
        <v>3</v>
      </c>
      <c r="G168" t="s">
        <v>58</v>
      </c>
      <c r="H168">
        <v>64523.625</v>
      </c>
      <c r="I168">
        <v>112916.3438</v>
      </c>
      <c r="J168">
        <v>87333.854999999996</v>
      </c>
      <c r="K168">
        <v>152834.2463</v>
      </c>
      <c r="L168">
        <v>110982.69</v>
      </c>
      <c r="M168">
        <v>194219.70749999999</v>
      </c>
      <c r="N168">
        <v>144926.64000000001</v>
      </c>
      <c r="O168">
        <v>253621.62</v>
      </c>
      <c r="P168">
        <v>179917.875</v>
      </c>
      <c r="Q168">
        <v>314856.28129999997</v>
      </c>
      <c r="R168">
        <v>202491.67499999999</v>
      </c>
      <c r="S168">
        <v>354360.4313</v>
      </c>
      <c r="T168">
        <v>224743.02</v>
      </c>
      <c r="U168">
        <v>393300.28499999997</v>
      </c>
    </row>
    <row r="169" spans="1:21">
      <c r="A169">
        <v>2</v>
      </c>
      <c r="B169" t="s">
        <v>289</v>
      </c>
      <c r="C169" t="s">
        <v>246</v>
      </c>
      <c r="D169" t="s">
        <v>720</v>
      </c>
      <c r="E169" t="s">
        <v>302</v>
      </c>
      <c r="F169">
        <v>4</v>
      </c>
      <c r="G169" t="s">
        <v>33</v>
      </c>
      <c r="H169">
        <v>72877.630749999997</v>
      </c>
      <c r="I169">
        <v>116604.2092</v>
      </c>
      <c r="J169">
        <v>102028.68309999999</v>
      </c>
      <c r="K169">
        <v>163245.89290000001</v>
      </c>
      <c r="L169">
        <v>131179.73540000001</v>
      </c>
      <c r="M169">
        <v>209887.5766</v>
      </c>
      <c r="N169">
        <v>174906.3138</v>
      </c>
      <c r="O169">
        <v>279850.10210000002</v>
      </c>
      <c r="P169">
        <v>218632.89230000001</v>
      </c>
      <c r="Q169">
        <v>349812.62760000001</v>
      </c>
      <c r="R169">
        <v>247783.94459999999</v>
      </c>
      <c r="S169">
        <v>396454.3113</v>
      </c>
      <c r="T169">
        <v>276934.99690000003</v>
      </c>
      <c r="U169">
        <v>443095.995</v>
      </c>
    </row>
    <row r="170" spans="1:21">
      <c r="A170">
        <v>2</v>
      </c>
      <c r="B170" t="s">
        <v>289</v>
      </c>
      <c r="C170" t="s">
        <v>246</v>
      </c>
      <c r="D170" t="s">
        <v>720</v>
      </c>
      <c r="E170" t="s">
        <v>303</v>
      </c>
      <c r="F170">
        <v>1</v>
      </c>
      <c r="G170" t="s">
        <v>242</v>
      </c>
      <c r="H170">
        <v>78099.120999999999</v>
      </c>
      <c r="I170">
        <v>136673.46179999999</v>
      </c>
      <c r="J170">
        <v>101240.2055</v>
      </c>
      <c r="K170">
        <v>177170.3596</v>
      </c>
      <c r="L170">
        <v>115033.6539</v>
      </c>
      <c r="M170">
        <v>201308.89430000001</v>
      </c>
      <c r="N170">
        <v>136349.48639999999</v>
      </c>
      <c r="O170">
        <v>238611.6012</v>
      </c>
      <c r="P170">
        <v>160310.08799999999</v>
      </c>
      <c r="Q170">
        <v>280542.65399999998</v>
      </c>
      <c r="R170">
        <v>175629.33749999999</v>
      </c>
      <c r="S170">
        <v>307351.3406</v>
      </c>
      <c r="T170">
        <v>189921.82449999999</v>
      </c>
      <c r="U170">
        <v>332363.19290000002</v>
      </c>
    </row>
    <row r="171" spans="1:21">
      <c r="A171">
        <v>2</v>
      </c>
      <c r="B171" t="s">
        <v>289</v>
      </c>
      <c r="C171" t="s">
        <v>246</v>
      </c>
      <c r="D171" t="s">
        <v>720</v>
      </c>
      <c r="E171" t="s">
        <v>303</v>
      </c>
      <c r="F171">
        <v>2</v>
      </c>
      <c r="G171" t="s">
        <v>31</v>
      </c>
      <c r="H171">
        <v>63988.494500000001</v>
      </c>
      <c r="I171">
        <v>111979.8654</v>
      </c>
      <c r="J171">
        <v>84329.583799999993</v>
      </c>
      <c r="K171">
        <v>147576.77170000001</v>
      </c>
      <c r="L171">
        <v>101516.1453</v>
      </c>
      <c r="M171">
        <v>177653.2543</v>
      </c>
      <c r="N171">
        <v>123088.209</v>
      </c>
      <c r="O171">
        <v>215404.3658</v>
      </c>
      <c r="P171">
        <v>146716.5626</v>
      </c>
      <c r="Q171">
        <v>256753.9846</v>
      </c>
      <c r="R171">
        <v>161773.978</v>
      </c>
      <c r="S171">
        <v>283104.46139999997</v>
      </c>
      <c r="T171">
        <v>176026.85380000001</v>
      </c>
      <c r="U171">
        <v>308046.99410000001</v>
      </c>
    </row>
    <row r="172" spans="1:21">
      <c r="A172">
        <v>2</v>
      </c>
      <c r="B172" t="s">
        <v>289</v>
      </c>
      <c r="C172" t="s">
        <v>246</v>
      </c>
      <c r="D172" t="s">
        <v>720</v>
      </c>
      <c r="E172" t="s">
        <v>303</v>
      </c>
      <c r="F172">
        <v>3</v>
      </c>
      <c r="G172" t="s">
        <v>58</v>
      </c>
      <c r="H172">
        <v>55078.5</v>
      </c>
      <c r="I172">
        <v>96387.375</v>
      </c>
      <c r="J172">
        <v>74515.98</v>
      </c>
      <c r="K172">
        <v>130402.965</v>
      </c>
      <c r="L172">
        <v>94678.74</v>
      </c>
      <c r="M172">
        <v>165687.79500000001</v>
      </c>
      <c r="N172">
        <v>123600.24</v>
      </c>
      <c r="O172">
        <v>216300.42</v>
      </c>
      <c r="P172">
        <v>153427.5</v>
      </c>
      <c r="Q172">
        <v>268498.125</v>
      </c>
      <c r="R172">
        <v>172660.5</v>
      </c>
      <c r="S172">
        <v>302155.875</v>
      </c>
      <c r="T172">
        <v>191614.62</v>
      </c>
      <c r="U172">
        <v>335325.58500000002</v>
      </c>
    </row>
    <row r="173" spans="1:21">
      <c r="A173">
        <v>2</v>
      </c>
      <c r="B173" t="s">
        <v>289</v>
      </c>
      <c r="C173" t="s">
        <v>246</v>
      </c>
      <c r="D173" t="s">
        <v>720</v>
      </c>
      <c r="E173" t="s">
        <v>303</v>
      </c>
      <c r="F173">
        <v>4</v>
      </c>
      <c r="G173" t="s">
        <v>33</v>
      </c>
      <c r="H173">
        <v>62354.131999999998</v>
      </c>
      <c r="I173">
        <v>99766.611199999999</v>
      </c>
      <c r="J173">
        <v>87295.784799999994</v>
      </c>
      <c r="K173">
        <v>139673.25570000001</v>
      </c>
      <c r="L173">
        <v>112237.4376</v>
      </c>
      <c r="M173">
        <v>179579.9002</v>
      </c>
      <c r="N173">
        <v>149649.91680000001</v>
      </c>
      <c r="O173">
        <v>239439.86689999999</v>
      </c>
      <c r="P173">
        <v>187062.39600000001</v>
      </c>
      <c r="Q173">
        <v>299299.83360000001</v>
      </c>
      <c r="R173">
        <v>212004.04879999999</v>
      </c>
      <c r="S173">
        <v>339206.47810000001</v>
      </c>
      <c r="T173">
        <v>236945.7016</v>
      </c>
      <c r="U173">
        <v>379113.1226</v>
      </c>
    </row>
    <row r="174" spans="1:21">
      <c r="A174">
        <v>2</v>
      </c>
      <c r="B174" t="s">
        <v>289</v>
      </c>
      <c r="C174" t="s">
        <v>246</v>
      </c>
      <c r="D174" t="s">
        <v>720</v>
      </c>
      <c r="E174" t="s">
        <v>304</v>
      </c>
      <c r="F174">
        <v>1</v>
      </c>
      <c r="G174" t="s">
        <v>242</v>
      </c>
      <c r="H174">
        <v>80544.705000000002</v>
      </c>
      <c r="I174">
        <v>140953.23379999999</v>
      </c>
      <c r="J174">
        <v>104423.0775</v>
      </c>
      <c r="K174">
        <v>182740.38560000001</v>
      </c>
      <c r="L174">
        <v>118631.2095</v>
      </c>
      <c r="M174">
        <v>207604.61660000001</v>
      </c>
      <c r="N174">
        <v>140653.872</v>
      </c>
      <c r="O174">
        <v>246144.27600000001</v>
      </c>
      <c r="P174">
        <v>165382.74</v>
      </c>
      <c r="Q174">
        <v>289419.79499999998</v>
      </c>
      <c r="R174">
        <v>181193.4375</v>
      </c>
      <c r="S174">
        <v>317088.51559999998</v>
      </c>
      <c r="T174">
        <v>195951.32250000001</v>
      </c>
      <c r="U174">
        <v>342914.81439999997</v>
      </c>
    </row>
    <row r="175" spans="1:21">
      <c r="A175">
        <v>2</v>
      </c>
      <c r="B175" t="s">
        <v>289</v>
      </c>
      <c r="C175" t="s">
        <v>246</v>
      </c>
      <c r="D175" t="s">
        <v>720</v>
      </c>
      <c r="E175" t="s">
        <v>304</v>
      </c>
      <c r="F175">
        <v>2</v>
      </c>
      <c r="G175" t="s">
        <v>31</v>
      </c>
      <c r="H175">
        <v>65919.735000000001</v>
      </c>
      <c r="I175">
        <v>115359.53630000001</v>
      </c>
      <c r="J175">
        <v>86899.580249999999</v>
      </c>
      <c r="K175">
        <v>152074.2654</v>
      </c>
      <c r="L175">
        <v>104645.16899999999</v>
      </c>
      <c r="M175">
        <v>183129.04579999999</v>
      </c>
      <c r="N175">
        <v>126944.82</v>
      </c>
      <c r="O175">
        <v>222153.435</v>
      </c>
      <c r="P175">
        <v>151339.04440000001</v>
      </c>
      <c r="Q175">
        <v>264843.32770000002</v>
      </c>
      <c r="R175">
        <v>166887.79730000001</v>
      </c>
      <c r="S175">
        <v>292053.64520000003</v>
      </c>
      <c r="T175">
        <v>181611.6188</v>
      </c>
      <c r="U175">
        <v>317820.33279999997</v>
      </c>
    </row>
    <row r="176" spans="1:21">
      <c r="A176">
        <v>2</v>
      </c>
      <c r="B176" t="s">
        <v>289</v>
      </c>
      <c r="C176" t="s">
        <v>246</v>
      </c>
      <c r="D176" t="s">
        <v>720</v>
      </c>
      <c r="E176" t="s">
        <v>304</v>
      </c>
      <c r="F176">
        <v>3</v>
      </c>
      <c r="G176" t="s">
        <v>58</v>
      </c>
      <c r="H176">
        <v>56751.875</v>
      </c>
      <c r="I176">
        <v>99315.78125</v>
      </c>
      <c r="J176">
        <v>76750.625</v>
      </c>
      <c r="K176">
        <v>134313.5938</v>
      </c>
      <c r="L176">
        <v>97504.875</v>
      </c>
      <c r="M176">
        <v>170633.5313</v>
      </c>
      <c r="N176">
        <v>127258.5</v>
      </c>
      <c r="O176">
        <v>222702.375</v>
      </c>
      <c r="P176">
        <v>157955.625</v>
      </c>
      <c r="Q176">
        <v>276422.34379999997</v>
      </c>
      <c r="R176">
        <v>177741.375</v>
      </c>
      <c r="S176">
        <v>311047.40629999997</v>
      </c>
      <c r="T176">
        <v>197236.625</v>
      </c>
      <c r="U176">
        <v>345164.09379999997</v>
      </c>
    </row>
    <row r="177" spans="1:21">
      <c r="A177">
        <v>2</v>
      </c>
      <c r="B177" t="s">
        <v>289</v>
      </c>
      <c r="C177" t="s">
        <v>246</v>
      </c>
      <c r="D177" t="s">
        <v>720</v>
      </c>
      <c r="E177" t="s">
        <v>304</v>
      </c>
      <c r="F177">
        <v>4</v>
      </c>
      <c r="G177" t="s">
        <v>33</v>
      </c>
      <c r="H177">
        <v>64373.95</v>
      </c>
      <c r="I177">
        <v>102998.32</v>
      </c>
      <c r="J177">
        <v>90123.53</v>
      </c>
      <c r="K177">
        <v>144197.64799999999</v>
      </c>
      <c r="L177">
        <v>115873.11</v>
      </c>
      <c r="M177">
        <v>185396.976</v>
      </c>
      <c r="N177">
        <v>154497.48000000001</v>
      </c>
      <c r="O177">
        <v>247195.96799999999</v>
      </c>
      <c r="P177">
        <v>193121.85</v>
      </c>
      <c r="Q177">
        <v>308994.96000000002</v>
      </c>
      <c r="R177">
        <v>218871.43</v>
      </c>
      <c r="S177">
        <v>350194.288</v>
      </c>
      <c r="T177">
        <v>244621.01</v>
      </c>
      <c r="U177">
        <v>391393.61599999998</v>
      </c>
    </row>
    <row r="178" spans="1:21">
      <c r="A178">
        <v>2</v>
      </c>
      <c r="B178" t="s">
        <v>289</v>
      </c>
      <c r="C178" t="s">
        <v>246</v>
      </c>
      <c r="D178" t="s">
        <v>720</v>
      </c>
      <c r="E178" t="s">
        <v>305</v>
      </c>
      <c r="F178">
        <v>1</v>
      </c>
      <c r="G178" t="s">
        <v>242</v>
      </c>
      <c r="H178">
        <v>107828.89</v>
      </c>
      <c r="I178">
        <v>188700.5575</v>
      </c>
      <c r="J178">
        <v>139787.375</v>
      </c>
      <c r="K178">
        <v>244627.9063</v>
      </c>
      <c r="L178">
        <v>158820.15599999999</v>
      </c>
      <c r="M178">
        <v>277935.27299999999</v>
      </c>
      <c r="N178">
        <v>188276.196</v>
      </c>
      <c r="O178">
        <v>329483.34299999999</v>
      </c>
      <c r="P178">
        <v>221369.67</v>
      </c>
      <c r="Q178">
        <v>387396.92249999999</v>
      </c>
      <c r="R178">
        <v>242528.20499999999</v>
      </c>
      <c r="S178">
        <v>424424.35879999999</v>
      </c>
      <c r="T178">
        <v>262273.15000000002</v>
      </c>
      <c r="U178">
        <v>458978.01250000001</v>
      </c>
    </row>
    <row r="179" spans="1:21">
      <c r="A179">
        <v>2</v>
      </c>
      <c r="B179" t="s">
        <v>289</v>
      </c>
      <c r="C179" t="s">
        <v>246</v>
      </c>
      <c r="D179" t="s">
        <v>720</v>
      </c>
      <c r="E179" t="s">
        <v>305</v>
      </c>
      <c r="F179">
        <v>2</v>
      </c>
      <c r="G179" t="s">
        <v>31</v>
      </c>
      <c r="H179">
        <v>88298.971250000002</v>
      </c>
      <c r="I179">
        <v>154523.1997</v>
      </c>
      <c r="J179">
        <v>116384.4316</v>
      </c>
      <c r="K179">
        <v>203672.75529999999</v>
      </c>
      <c r="L179">
        <v>140127.1133</v>
      </c>
      <c r="M179">
        <v>245222.44820000001</v>
      </c>
      <c r="N179">
        <v>169945.32750000001</v>
      </c>
      <c r="O179">
        <v>297404.32309999998</v>
      </c>
      <c r="P179">
        <v>202585.36309999999</v>
      </c>
      <c r="Q179">
        <v>354524.38549999997</v>
      </c>
      <c r="R179">
        <v>223387.73079999999</v>
      </c>
      <c r="S179">
        <v>390928.52879999997</v>
      </c>
      <c r="T179">
        <v>243082.46599999999</v>
      </c>
      <c r="U179">
        <v>425394.31550000003</v>
      </c>
    </row>
    <row r="180" spans="1:21">
      <c r="A180">
        <v>2</v>
      </c>
      <c r="B180" t="s">
        <v>289</v>
      </c>
      <c r="C180" t="s">
        <v>246</v>
      </c>
      <c r="D180" t="s">
        <v>720</v>
      </c>
      <c r="E180" t="s">
        <v>305</v>
      </c>
      <c r="F180">
        <v>3</v>
      </c>
      <c r="G180" t="s">
        <v>58</v>
      </c>
      <c r="H180">
        <v>76892.3125</v>
      </c>
      <c r="I180">
        <v>134561.54689999999</v>
      </c>
      <c r="J180">
        <v>103947.4975</v>
      </c>
      <c r="K180">
        <v>181908.12059999999</v>
      </c>
      <c r="L180">
        <v>132037.7175</v>
      </c>
      <c r="M180">
        <v>231066.0056</v>
      </c>
      <c r="N180">
        <v>172285.53</v>
      </c>
      <c r="O180">
        <v>301499.67749999999</v>
      </c>
      <c r="P180">
        <v>213825.9375</v>
      </c>
      <c r="Q180">
        <v>374195.39059999998</v>
      </c>
      <c r="R180">
        <v>240589.3125</v>
      </c>
      <c r="S180">
        <v>421031.29690000002</v>
      </c>
      <c r="T180">
        <v>266954.70250000001</v>
      </c>
      <c r="U180">
        <v>467170.72940000001</v>
      </c>
    </row>
    <row r="181" spans="1:21">
      <c r="A181">
        <v>2</v>
      </c>
      <c r="B181" t="s">
        <v>289</v>
      </c>
      <c r="C181" t="s">
        <v>246</v>
      </c>
      <c r="D181" t="s">
        <v>720</v>
      </c>
      <c r="E181" t="s">
        <v>305</v>
      </c>
      <c r="F181">
        <v>4</v>
      </c>
      <c r="G181" t="s">
        <v>33</v>
      </c>
      <c r="H181">
        <v>87394.297749999998</v>
      </c>
      <c r="I181">
        <v>139830.87640000001</v>
      </c>
      <c r="J181">
        <v>122352.0169</v>
      </c>
      <c r="K181">
        <v>195763.22700000001</v>
      </c>
      <c r="L181">
        <v>157309.736</v>
      </c>
      <c r="M181">
        <v>251695.57750000001</v>
      </c>
      <c r="N181">
        <v>209746.31460000001</v>
      </c>
      <c r="O181">
        <v>335594.10340000002</v>
      </c>
      <c r="P181">
        <v>262182.8933</v>
      </c>
      <c r="Q181">
        <v>419492.62920000002</v>
      </c>
      <c r="R181">
        <v>297140.61239999998</v>
      </c>
      <c r="S181">
        <v>475424.97979999997</v>
      </c>
      <c r="T181">
        <v>332098.33149999997</v>
      </c>
      <c r="U181">
        <v>531357.33030000003</v>
      </c>
    </row>
    <row r="182" spans="1:21">
      <c r="A182">
        <v>2</v>
      </c>
      <c r="B182" t="s">
        <v>289</v>
      </c>
      <c r="C182" t="s">
        <v>246</v>
      </c>
      <c r="D182" t="s">
        <v>720</v>
      </c>
      <c r="E182" t="s">
        <v>245</v>
      </c>
      <c r="F182">
        <v>1</v>
      </c>
      <c r="G182" t="s">
        <v>242</v>
      </c>
      <c r="H182">
        <v>116069.41099999999</v>
      </c>
      <c r="I182">
        <v>203121.4693</v>
      </c>
      <c r="J182">
        <v>150323.68049999999</v>
      </c>
      <c r="K182">
        <v>263066.44089999999</v>
      </c>
      <c r="L182">
        <v>171010.7199</v>
      </c>
      <c r="M182">
        <v>299268.7598</v>
      </c>
      <c r="N182">
        <v>202262.04240000001</v>
      </c>
      <c r="O182">
        <v>353958.57419999997</v>
      </c>
      <c r="P182">
        <v>237676.45800000001</v>
      </c>
      <c r="Q182">
        <v>415933.8015</v>
      </c>
      <c r="R182">
        <v>260315.9425</v>
      </c>
      <c r="S182">
        <v>455552.89939999999</v>
      </c>
      <c r="T182">
        <v>281363.12449999998</v>
      </c>
      <c r="U182">
        <v>492385.46789999999</v>
      </c>
    </row>
    <row r="183" spans="1:21">
      <c r="A183">
        <v>2</v>
      </c>
      <c r="B183" t="s">
        <v>289</v>
      </c>
      <c r="C183" t="s">
        <v>246</v>
      </c>
      <c r="D183" t="s">
        <v>720</v>
      </c>
      <c r="E183" t="s">
        <v>245</v>
      </c>
      <c r="F183">
        <v>2</v>
      </c>
      <c r="G183" t="s">
        <v>31</v>
      </c>
      <c r="H183">
        <v>95886.628249999994</v>
      </c>
      <c r="I183">
        <v>167801.59940000001</v>
      </c>
      <c r="J183">
        <v>126097.61169999999</v>
      </c>
      <c r="K183">
        <v>220670.8204</v>
      </c>
      <c r="L183">
        <v>151413.24110000001</v>
      </c>
      <c r="M183">
        <v>264973.17180000001</v>
      </c>
      <c r="N183">
        <v>182906.91149999999</v>
      </c>
      <c r="O183">
        <v>320087.09509999998</v>
      </c>
      <c r="P183">
        <v>217740.46950000001</v>
      </c>
      <c r="Q183">
        <v>381045.82160000002</v>
      </c>
      <c r="R183">
        <v>239902.87119999999</v>
      </c>
      <c r="S183">
        <v>419830.0246</v>
      </c>
      <c r="T183">
        <v>260817.37479999999</v>
      </c>
      <c r="U183">
        <v>456430.40580000001</v>
      </c>
    </row>
    <row r="184" spans="1:21">
      <c r="A184">
        <v>2</v>
      </c>
      <c r="B184" t="s">
        <v>289</v>
      </c>
      <c r="C184" t="s">
        <v>246</v>
      </c>
      <c r="D184" t="s">
        <v>720</v>
      </c>
      <c r="E184" t="s">
        <v>245</v>
      </c>
      <c r="F184">
        <v>3</v>
      </c>
      <c r="G184" t="s">
        <v>58</v>
      </c>
      <c r="H184">
        <v>83837.0625</v>
      </c>
      <c r="I184">
        <v>146714.85939999999</v>
      </c>
      <c r="J184">
        <v>113643.1275</v>
      </c>
      <c r="K184">
        <v>198875.4731</v>
      </c>
      <c r="L184">
        <v>144491.7825</v>
      </c>
      <c r="M184">
        <v>252860.6194</v>
      </c>
      <c r="N184">
        <v>188863.47</v>
      </c>
      <c r="O184">
        <v>330511.07250000001</v>
      </c>
      <c r="P184">
        <v>234537.1875</v>
      </c>
      <c r="Q184">
        <v>410440.07809999998</v>
      </c>
      <c r="R184">
        <v>264049.3125</v>
      </c>
      <c r="S184">
        <v>462086.29690000002</v>
      </c>
      <c r="T184">
        <v>293160.54749999999</v>
      </c>
      <c r="U184">
        <v>513030.95809999999</v>
      </c>
    </row>
    <row r="185" spans="1:21">
      <c r="A185">
        <v>2</v>
      </c>
      <c r="B185" t="s">
        <v>289</v>
      </c>
      <c r="C185" t="s">
        <v>246</v>
      </c>
      <c r="D185" t="s">
        <v>720</v>
      </c>
      <c r="E185" t="s">
        <v>245</v>
      </c>
      <c r="F185">
        <v>4</v>
      </c>
      <c r="G185" t="s">
        <v>33</v>
      </c>
      <c r="H185">
        <v>93971.096000000005</v>
      </c>
      <c r="I185">
        <v>150353.7536</v>
      </c>
      <c r="J185">
        <v>131559.5344</v>
      </c>
      <c r="K185">
        <v>210495.255</v>
      </c>
      <c r="L185">
        <v>169147.97279999999</v>
      </c>
      <c r="M185">
        <v>270636.75650000002</v>
      </c>
      <c r="N185">
        <v>225530.63039999999</v>
      </c>
      <c r="O185">
        <v>360849.0086</v>
      </c>
      <c r="P185">
        <v>281913.288</v>
      </c>
      <c r="Q185">
        <v>451061.26079999999</v>
      </c>
      <c r="R185">
        <v>319501.72639999999</v>
      </c>
      <c r="S185">
        <v>511202.7622</v>
      </c>
      <c r="T185">
        <v>357090.16480000003</v>
      </c>
      <c r="U185">
        <v>571344.26370000001</v>
      </c>
    </row>
    <row r="186" spans="1:21">
      <c r="A186">
        <v>2</v>
      </c>
      <c r="B186" t="s">
        <v>289</v>
      </c>
      <c r="C186" t="s">
        <v>246</v>
      </c>
      <c r="D186" t="s">
        <v>720</v>
      </c>
      <c r="E186" t="s">
        <v>306</v>
      </c>
      <c r="F186">
        <v>1</v>
      </c>
      <c r="G186" t="s">
        <v>242</v>
      </c>
      <c r="H186">
        <v>112230.91899999999</v>
      </c>
      <c r="I186">
        <v>196404.10829999999</v>
      </c>
      <c r="J186">
        <v>145392.6145</v>
      </c>
      <c r="K186">
        <v>254437.0754</v>
      </c>
      <c r="L186">
        <v>165340.68210000001</v>
      </c>
      <c r="M186">
        <v>289346.1937</v>
      </c>
      <c r="N186">
        <v>195683.6496</v>
      </c>
      <c r="O186">
        <v>342446.38679999998</v>
      </c>
      <c r="P186">
        <v>229984.03200000001</v>
      </c>
      <c r="Q186">
        <v>402472.05599999998</v>
      </c>
      <c r="R186">
        <v>251912.16250000001</v>
      </c>
      <c r="S186">
        <v>440846.2844</v>
      </c>
      <c r="T186">
        <v>272320.05550000002</v>
      </c>
      <c r="U186">
        <v>476560.09710000001</v>
      </c>
    </row>
    <row r="187" spans="1:21">
      <c r="A187">
        <v>2</v>
      </c>
      <c r="B187" t="s">
        <v>289</v>
      </c>
      <c r="C187" t="s">
        <v>246</v>
      </c>
      <c r="D187" t="s">
        <v>720</v>
      </c>
      <c r="E187" t="s">
        <v>306</v>
      </c>
      <c r="F187">
        <v>2</v>
      </c>
      <c r="G187" t="s">
        <v>31</v>
      </c>
      <c r="H187">
        <v>92485.060500000007</v>
      </c>
      <c r="I187">
        <v>161848.8559</v>
      </c>
      <c r="J187">
        <v>121702.6657</v>
      </c>
      <c r="K187">
        <v>212979.66500000001</v>
      </c>
      <c r="L187">
        <v>146247.40169999999</v>
      </c>
      <c r="M187">
        <v>255932.95300000001</v>
      </c>
      <c r="N187">
        <v>176865.201</v>
      </c>
      <c r="O187">
        <v>309514.1018</v>
      </c>
      <c r="P187">
        <v>210629.40489999999</v>
      </c>
      <c r="Q187">
        <v>368601.45850000001</v>
      </c>
      <c r="R187">
        <v>232121.95509999999</v>
      </c>
      <c r="S187">
        <v>406213.42129999999</v>
      </c>
      <c r="T187">
        <v>252423.14629999999</v>
      </c>
      <c r="U187">
        <v>441740.50589999999</v>
      </c>
    </row>
    <row r="188" spans="1:21">
      <c r="A188">
        <v>2</v>
      </c>
      <c r="B188" t="s">
        <v>289</v>
      </c>
      <c r="C188" t="s">
        <v>246</v>
      </c>
      <c r="D188" t="s">
        <v>720</v>
      </c>
      <c r="E188" t="s">
        <v>306</v>
      </c>
      <c r="F188">
        <v>3</v>
      </c>
      <c r="G188" t="s">
        <v>58</v>
      </c>
      <c r="H188">
        <v>80762.75</v>
      </c>
      <c r="I188">
        <v>141334.8125</v>
      </c>
      <c r="J188">
        <v>109393.13</v>
      </c>
      <c r="K188">
        <v>191437.97750000001</v>
      </c>
      <c r="L188">
        <v>139050.99</v>
      </c>
      <c r="M188">
        <v>243339.23250000001</v>
      </c>
      <c r="N188">
        <v>181664.04</v>
      </c>
      <c r="O188">
        <v>317912.07</v>
      </c>
      <c r="P188">
        <v>225560.25</v>
      </c>
      <c r="Q188">
        <v>394730.4375</v>
      </c>
      <c r="R188">
        <v>253900.95</v>
      </c>
      <c r="S188">
        <v>444326.66249999998</v>
      </c>
      <c r="T188">
        <v>281846.57</v>
      </c>
      <c r="U188">
        <v>493231.4975</v>
      </c>
    </row>
    <row r="189" spans="1:21">
      <c r="A189">
        <v>2</v>
      </c>
      <c r="B189" t="s">
        <v>289</v>
      </c>
      <c r="C189" t="s">
        <v>246</v>
      </c>
      <c r="D189" t="s">
        <v>720</v>
      </c>
      <c r="E189" t="s">
        <v>306</v>
      </c>
      <c r="F189">
        <v>4</v>
      </c>
      <c r="G189" t="s">
        <v>33</v>
      </c>
      <c r="H189">
        <v>90879.411999999997</v>
      </c>
      <c r="I189">
        <v>145407.05919999999</v>
      </c>
      <c r="J189">
        <v>127231.1768</v>
      </c>
      <c r="K189">
        <v>203569.8829</v>
      </c>
      <c r="L189">
        <v>163582.94159999999</v>
      </c>
      <c r="M189">
        <v>261732.7066</v>
      </c>
      <c r="N189">
        <v>218110.5888</v>
      </c>
      <c r="O189">
        <v>348976.94209999999</v>
      </c>
      <c r="P189">
        <v>272638.23599999998</v>
      </c>
      <c r="Q189">
        <v>436221.1776</v>
      </c>
      <c r="R189">
        <v>308990.00079999998</v>
      </c>
      <c r="S189">
        <v>494384.0013</v>
      </c>
      <c r="T189">
        <v>345341.76559999998</v>
      </c>
      <c r="U189">
        <v>552546.82499999995</v>
      </c>
    </row>
    <row r="190" spans="1:21">
      <c r="A190">
        <v>2</v>
      </c>
      <c r="B190" t="s">
        <v>289</v>
      </c>
      <c r="C190" t="s">
        <v>246</v>
      </c>
      <c r="D190" t="s">
        <v>720</v>
      </c>
      <c r="E190" t="s">
        <v>307</v>
      </c>
      <c r="F190">
        <v>1</v>
      </c>
      <c r="G190" t="s">
        <v>242</v>
      </c>
      <c r="H190">
        <v>99354.403999999995</v>
      </c>
      <c r="I190">
        <v>173870.20699999999</v>
      </c>
      <c r="J190">
        <v>128725.702</v>
      </c>
      <c r="K190">
        <v>225269.9785</v>
      </c>
      <c r="L190">
        <v>146365.56359999999</v>
      </c>
      <c r="M190">
        <v>256139.73629999999</v>
      </c>
      <c r="N190">
        <v>173271.7536</v>
      </c>
      <c r="O190">
        <v>303225.56880000001</v>
      </c>
      <c r="P190">
        <v>203657.11199999999</v>
      </c>
      <c r="Q190">
        <v>356399.946</v>
      </c>
      <c r="R190">
        <v>223082.67</v>
      </c>
      <c r="S190">
        <v>390394.67249999999</v>
      </c>
      <c r="T190">
        <v>241169.318</v>
      </c>
      <c r="U190">
        <v>422046.30650000001</v>
      </c>
    </row>
    <row r="191" spans="1:21">
      <c r="A191">
        <v>2</v>
      </c>
      <c r="B191" t="s">
        <v>289</v>
      </c>
      <c r="C191" t="s">
        <v>246</v>
      </c>
      <c r="D191" t="s">
        <v>720</v>
      </c>
      <c r="E191" t="s">
        <v>307</v>
      </c>
      <c r="F191">
        <v>2</v>
      </c>
      <c r="G191" t="s">
        <v>31</v>
      </c>
      <c r="H191">
        <v>81791.982999999993</v>
      </c>
      <c r="I191">
        <v>143135.97029999999</v>
      </c>
      <c r="J191">
        <v>107659.4197</v>
      </c>
      <c r="K191">
        <v>188403.98449999999</v>
      </c>
      <c r="L191">
        <v>129411.6822</v>
      </c>
      <c r="M191">
        <v>226470.44390000001</v>
      </c>
      <c r="N191">
        <v>156575.58600000001</v>
      </c>
      <c r="O191">
        <v>274007.27549999999</v>
      </c>
      <c r="P191">
        <v>186495.348</v>
      </c>
      <c r="Q191">
        <v>326366.859</v>
      </c>
      <c r="R191">
        <v>205544.45680000001</v>
      </c>
      <c r="S191">
        <v>359702.79940000002</v>
      </c>
      <c r="T191">
        <v>223544.329</v>
      </c>
      <c r="U191">
        <v>391202.57579999999</v>
      </c>
    </row>
    <row r="192" spans="1:21">
      <c r="A192">
        <v>2</v>
      </c>
      <c r="B192" t="s">
        <v>289</v>
      </c>
      <c r="C192" t="s">
        <v>246</v>
      </c>
      <c r="D192" t="s">
        <v>720</v>
      </c>
      <c r="E192" t="s">
        <v>307</v>
      </c>
      <c r="F192">
        <v>3</v>
      </c>
      <c r="G192" t="s">
        <v>58</v>
      </c>
      <c r="H192">
        <v>71781.375</v>
      </c>
      <c r="I192">
        <v>125617.4063</v>
      </c>
      <c r="J192">
        <v>97170.464999999997</v>
      </c>
      <c r="K192">
        <v>170048.3138</v>
      </c>
      <c r="L192">
        <v>123488.82</v>
      </c>
      <c r="M192">
        <v>216105.435</v>
      </c>
      <c r="N192">
        <v>161271.72</v>
      </c>
      <c r="O192">
        <v>282225.51</v>
      </c>
      <c r="P192">
        <v>200215.125</v>
      </c>
      <c r="Q192">
        <v>350376.46879999997</v>
      </c>
      <c r="R192">
        <v>225342.22500000001</v>
      </c>
      <c r="S192">
        <v>394348.89380000002</v>
      </c>
      <c r="T192">
        <v>250112.01</v>
      </c>
      <c r="U192">
        <v>437696.01750000002</v>
      </c>
    </row>
    <row r="193" spans="1:21">
      <c r="A193">
        <v>2</v>
      </c>
      <c r="B193" t="s">
        <v>289</v>
      </c>
      <c r="C193" t="s">
        <v>246</v>
      </c>
      <c r="D193" t="s">
        <v>720</v>
      </c>
      <c r="E193" t="s">
        <v>307</v>
      </c>
      <c r="F193">
        <v>4</v>
      </c>
      <c r="G193" t="s">
        <v>33</v>
      </c>
      <c r="H193">
        <v>81018.859750000003</v>
      </c>
      <c r="I193">
        <v>129630.1756</v>
      </c>
      <c r="J193">
        <v>113426.4037</v>
      </c>
      <c r="K193">
        <v>181482.2458</v>
      </c>
      <c r="L193">
        <v>145833.94760000001</v>
      </c>
      <c r="M193">
        <v>233334.3161</v>
      </c>
      <c r="N193">
        <v>194445.2634</v>
      </c>
      <c r="O193">
        <v>311112.42139999999</v>
      </c>
      <c r="P193">
        <v>243056.57930000001</v>
      </c>
      <c r="Q193">
        <v>388890.52679999999</v>
      </c>
      <c r="R193">
        <v>275464.12319999997</v>
      </c>
      <c r="S193">
        <v>440742.59700000001</v>
      </c>
      <c r="T193">
        <v>307871.66710000002</v>
      </c>
      <c r="U193">
        <v>492594.66729999997</v>
      </c>
    </row>
    <row r="194" spans="1:21">
      <c r="A194">
        <v>2</v>
      </c>
      <c r="B194" t="s">
        <v>289</v>
      </c>
      <c r="C194" t="s">
        <v>246</v>
      </c>
      <c r="D194" t="s">
        <v>720</v>
      </c>
      <c r="E194" t="s">
        <v>308</v>
      </c>
      <c r="F194">
        <v>1</v>
      </c>
      <c r="G194" t="s">
        <v>242</v>
      </c>
      <c r="H194">
        <v>81108.241999999998</v>
      </c>
      <c r="I194">
        <v>141939.4235</v>
      </c>
      <c r="J194">
        <v>105097.251</v>
      </c>
      <c r="K194">
        <v>183920.1893</v>
      </c>
      <c r="L194">
        <v>119481.69779999999</v>
      </c>
      <c r="M194">
        <v>209092.9712</v>
      </c>
      <c r="N194">
        <v>141482.93280000001</v>
      </c>
      <c r="O194">
        <v>247595.1324</v>
      </c>
      <c r="P194">
        <v>166304.67600000001</v>
      </c>
      <c r="Q194">
        <v>291033.18300000002</v>
      </c>
      <c r="R194">
        <v>182173.61499999999</v>
      </c>
      <c r="S194">
        <v>318803.82630000002</v>
      </c>
      <c r="T194">
        <v>196955.15900000001</v>
      </c>
      <c r="U194">
        <v>344671.52830000001</v>
      </c>
    </row>
    <row r="195" spans="1:21">
      <c r="A195">
        <v>2</v>
      </c>
      <c r="B195" t="s">
        <v>289</v>
      </c>
      <c r="C195" t="s">
        <v>246</v>
      </c>
      <c r="D195" t="s">
        <v>720</v>
      </c>
      <c r="E195" t="s">
        <v>308</v>
      </c>
      <c r="F195">
        <v>2</v>
      </c>
      <c r="G195" t="s">
        <v>31</v>
      </c>
      <c r="H195">
        <v>66704.256500000003</v>
      </c>
      <c r="I195">
        <v>116732.4489</v>
      </c>
      <c r="J195">
        <v>87822.868350000004</v>
      </c>
      <c r="K195">
        <v>153690.0196</v>
      </c>
      <c r="L195">
        <v>105599.61810000001</v>
      </c>
      <c r="M195">
        <v>184799.33170000001</v>
      </c>
      <c r="N195">
        <v>127822.98299999999</v>
      </c>
      <c r="O195">
        <v>223690.22029999999</v>
      </c>
      <c r="P195">
        <v>152272.0215</v>
      </c>
      <c r="Q195">
        <v>266476.03759999998</v>
      </c>
      <c r="R195">
        <v>167841.1054</v>
      </c>
      <c r="S195">
        <v>293721.93449999997</v>
      </c>
      <c r="T195">
        <v>182558.0705</v>
      </c>
      <c r="U195">
        <v>319476.62339999998</v>
      </c>
    </row>
    <row r="196" spans="1:21">
      <c r="A196">
        <v>2</v>
      </c>
      <c r="B196" t="s">
        <v>289</v>
      </c>
      <c r="C196" t="s">
        <v>246</v>
      </c>
      <c r="D196" t="s">
        <v>720</v>
      </c>
      <c r="E196" t="s">
        <v>308</v>
      </c>
      <c r="F196">
        <v>3</v>
      </c>
      <c r="G196" t="s">
        <v>58</v>
      </c>
      <c r="H196">
        <v>57779.875</v>
      </c>
      <c r="I196">
        <v>101114.7813</v>
      </c>
      <c r="J196">
        <v>78243.865000000005</v>
      </c>
      <c r="K196">
        <v>136926.76379999999</v>
      </c>
      <c r="L196">
        <v>99448.244999999995</v>
      </c>
      <c r="M196">
        <v>174034.42879999999</v>
      </c>
      <c r="N196">
        <v>129904.62</v>
      </c>
      <c r="O196">
        <v>227333.08499999999</v>
      </c>
      <c r="P196">
        <v>161285.625</v>
      </c>
      <c r="Q196">
        <v>282249.84379999997</v>
      </c>
      <c r="R196">
        <v>181540.875</v>
      </c>
      <c r="S196">
        <v>317696.53129999997</v>
      </c>
      <c r="T196">
        <v>201511.435</v>
      </c>
      <c r="U196">
        <v>352645.01130000001</v>
      </c>
    </row>
    <row r="197" spans="1:21">
      <c r="A197">
        <v>2</v>
      </c>
      <c r="B197" t="s">
        <v>289</v>
      </c>
      <c r="C197" t="s">
        <v>246</v>
      </c>
      <c r="D197" t="s">
        <v>720</v>
      </c>
      <c r="E197" t="s">
        <v>308</v>
      </c>
      <c r="F197">
        <v>4</v>
      </c>
      <c r="G197" t="s">
        <v>33</v>
      </c>
      <c r="H197">
        <v>65098.853499999997</v>
      </c>
      <c r="I197">
        <v>104158.16559999999</v>
      </c>
      <c r="J197">
        <v>91138.394899999999</v>
      </c>
      <c r="K197">
        <v>145821.43179999999</v>
      </c>
      <c r="L197">
        <v>117177.9363</v>
      </c>
      <c r="M197">
        <v>187484.69810000001</v>
      </c>
      <c r="N197">
        <v>156237.24840000001</v>
      </c>
      <c r="O197">
        <v>249979.5974</v>
      </c>
      <c r="P197">
        <v>195296.56049999999</v>
      </c>
      <c r="Q197">
        <v>312474.49680000002</v>
      </c>
      <c r="R197">
        <v>221336.10190000001</v>
      </c>
      <c r="S197">
        <v>354137.76299999998</v>
      </c>
      <c r="T197">
        <v>247375.6433</v>
      </c>
      <c r="U197">
        <v>395801.02929999999</v>
      </c>
    </row>
    <row r="198" spans="1:21">
      <c r="A198">
        <v>2</v>
      </c>
      <c r="B198" t="s">
        <v>289</v>
      </c>
      <c r="C198" t="s">
        <v>246</v>
      </c>
      <c r="D198" t="s">
        <v>720</v>
      </c>
      <c r="E198" t="s">
        <v>309</v>
      </c>
      <c r="F198">
        <v>1</v>
      </c>
      <c r="G198" t="s">
        <v>242</v>
      </c>
      <c r="H198">
        <v>98737.678</v>
      </c>
      <c r="I198">
        <v>172790.93650000001</v>
      </c>
      <c r="J198">
        <v>127847.629</v>
      </c>
      <c r="K198">
        <v>223733.35079999999</v>
      </c>
      <c r="L198">
        <v>145485.70019999999</v>
      </c>
      <c r="M198">
        <v>254599.9754</v>
      </c>
      <c r="N198">
        <v>171979.07519999999</v>
      </c>
      <c r="O198">
        <v>300963.38160000002</v>
      </c>
      <c r="P198">
        <v>202063.584</v>
      </c>
      <c r="Q198">
        <v>353611.272</v>
      </c>
      <c r="R198">
        <v>221295.20499999999</v>
      </c>
      <c r="S198">
        <v>387266.60879999999</v>
      </c>
      <c r="T198">
        <v>239158.111</v>
      </c>
      <c r="U198">
        <v>418526.69429999997</v>
      </c>
    </row>
    <row r="199" spans="1:21">
      <c r="A199">
        <v>2</v>
      </c>
      <c r="B199" t="s">
        <v>289</v>
      </c>
      <c r="C199" t="s">
        <v>246</v>
      </c>
      <c r="D199" t="s">
        <v>720</v>
      </c>
      <c r="E199" t="s">
        <v>309</v>
      </c>
      <c r="F199">
        <v>2</v>
      </c>
      <c r="G199" t="s">
        <v>31</v>
      </c>
      <c r="H199">
        <v>81737.061000000002</v>
      </c>
      <c r="I199">
        <v>143039.85680000001</v>
      </c>
      <c r="J199">
        <v>107432.6974</v>
      </c>
      <c r="K199">
        <v>188007.2205</v>
      </c>
      <c r="L199">
        <v>128919.6954</v>
      </c>
      <c r="M199">
        <v>225609.467</v>
      </c>
      <c r="N199">
        <v>155589.64199999999</v>
      </c>
      <c r="O199">
        <v>272281.87349999999</v>
      </c>
      <c r="P199">
        <v>185161.4198</v>
      </c>
      <c r="Q199">
        <v>324032.48460000003</v>
      </c>
      <c r="R199">
        <v>203968.40210000001</v>
      </c>
      <c r="S199">
        <v>356944.70370000001</v>
      </c>
      <c r="T199">
        <v>221702.6685</v>
      </c>
      <c r="U199">
        <v>387979.66989999998</v>
      </c>
    </row>
    <row r="200" spans="1:21">
      <c r="A200">
        <v>2</v>
      </c>
      <c r="B200" t="s">
        <v>289</v>
      </c>
      <c r="C200" t="s">
        <v>246</v>
      </c>
      <c r="D200" t="s">
        <v>720</v>
      </c>
      <c r="E200" t="s">
        <v>309</v>
      </c>
      <c r="F200">
        <v>3</v>
      </c>
      <c r="G200" t="s">
        <v>58</v>
      </c>
      <c r="H200">
        <v>71186.25</v>
      </c>
      <c r="I200">
        <v>124575.9375</v>
      </c>
      <c r="J200">
        <v>96580.47</v>
      </c>
      <c r="K200">
        <v>169015.82250000001</v>
      </c>
      <c r="L200">
        <v>122835.96</v>
      </c>
      <c r="M200">
        <v>214962.93</v>
      </c>
      <c r="N200">
        <v>160648.56</v>
      </c>
      <c r="O200">
        <v>281134.98</v>
      </c>
      <c r="P200">
        <v>199536.75</v>
      </c>
      <c r="Q200">
        <v>349189.3125</v>
      </c>
      <c r="R200">
        <v>224688.15</v>
      </c>
      <c r="S200">
        <v>393204.26250000001</v>
      </c>
      <c r="T200">
        <v>249508.38</v>
      </c>
      <c r="U200">
        <v>436639.66499999998</v>
      </c>
    </row>
    <row r="201" spans="1:21">
      <c r="A201">
        <v>2</v>
      </c>
      <c r="B201" t="s">
        <v>289</v>
      </c>
      <c r="C201" t="s">
        <v>246</v>
      </c>
      <c r="D201" t="s">
        <v>720</v>
      </c>
      <c r="E201" t="s">
        <v>309</v>
      </c>
      <c r="F201">
        <v>4</v>
      </c>
      <c r="G201" t="s">
        <v>33</v>
      </c>
      <c r="H201">
        <v>79423.450500000006</v>
      </c>
      <c r="I201">
        <v>127077.5208</v>
      </c>
      <c r="J201">
        <v>111192.83070000001</v>
      </c>
      <c r="K201">
        <v>177908.52910000001</v>
      </c>
      <c r="L201">
        <v>142962.21090000001</v>
      </c>
      <c r="M201">
        <v>228739.5374</v>
      </c>
      <c r="N201">
        <v>190616.2812</v>
      </c>
      <c r="O201">
        <v>304986.04989999998</v>
      </c>
      <c r="P201">
        <v>238270.35149999999</v>
      </c>
      <c r="Q201">
        <v>381232.5624</v>
      </c>
      <c r="R201">
        <v>270039.7317</v>
      </c>
      <c r="S201">
        <v>432063.57069999998</v>
      </c>
      <c r="T201">
        <v>301809.11190000002</v>
      </c>
      <c r="U201">
        <v>482894.57900000003</v>
      </c>
    </row>
    <row r="202" spans="1:21">
      <c r="A202">
        <v>2</v>
      </c>
      <c r="B202" t="s">
        <v>289</v>
      </c>
      <c r="C202" t="s">
        <v>246</v>
      </c>
      <c r="D202" t="s">
        <v>720</v>
      </c>
      <c r="E202" t="s">
        <v>310</v>
      </c>
      <c r="F202">
        <v>1</v>
      </c>
      <c r="G202" t="s">
        <v>242</v>
      </c>
      <c r="H202">
        <v>84819.146999999997</v>
      </c>
      <c r="I202">
        <v>148433.5073</v>
      </c>
      <c r="J202">
        <v>109910.7485</v>
      </c>
      <c r="K202">
        <v>192343.80989999999</v>
      </c>
      <c r="L202">
        <v>124946.45729999999</v>
      </c>
      <c r="M202">
        <v>218656.3003</v>
      </c>
      <c r="N202">
        <v>147969.96479999999</v>
      </c>
      <c r="O202">
        <v>258947.43840000001</v>
      </c>
      <c r="P202">
        <v>173934.516</v>
      </c>
      <c r="Q202">
        <v>304385.40299999999</v>
      </c>
      <c r="R202">
        <v>190534.17249999999</v>
      </c>
      <c r="S202">
        <v>333434.80190000002</v>
      </c>
      <c r="T202">
        <v>205999.1115</v>
      </c>
      <c r="U202">
        <v>360498.44510000001</v>
      </c>
    </row>
    <row r="203" spans="1:21">
      <c r="A203">
        <v>2</v>
      </c>
      <c r="B203" t="s">
        <v>289</v>
      </c>
      <c r="C203" t="s">
        <v>246</v>
      </c>
      <c r="D203" t="s">
        <v>720</v>
      </c>
      <c r="E203" t="s">
        <v>310</v>
      </c>
      <c r="F203">
        <v>2</v>
      </c>
      <c r="G203" t="s">
        <v>31</v>
      </c>
      <c r="H203">
        <v>69727.293999999994</v>
      </c>
      <c r="I203">
        <v>122022.7645</v>
      </c>
      <c r="J203">
        <v>91812.850850000003</v>
      </c>
      <c r="K203">
        <v>160672.489</v>
      </c>
      <c r="L203">
        <v>110411.22960000001</v>
      </c>
      <c r="M203">
        <v>193219.65179999999</v>
      </c>
      <c r="N203">
        <v>133672.098</v>
      </c>
      <c r="O203">
        <v>233926.1715</v>
      </c>
      <c r="P203">
        <v>159250.0796</v>
      </c>
      <c r="Q203">
        <v>278687.63929999998</v>
      </c>
      <c r="R203">
        <v>175539.3812</v>
      </c>
      <c r="S203">
        <v>307193.91700000002</v>
      </c>
      <c r="T203">
        <v>190939.4883</v>
      </c>
      <c r="U203">
        <v>334144.10440000001</v>
      </c>
    </row>
    <row r="204" spans="1:21">
      <c r="A204">
        <v>2</v>
      </c>
      <c r="B204" t="s">
        <v>289</v>
      </c>
      <c r="C204" t="s">
        <v>246</v>
      </c>
      <c r="D204" t="s">
        <v>720</v>
      </c>
      <c r="E204" t="s">
        <v>310</v>
      </c>
      <c r="F204">
        <v>3</v>
      </c>
      <c r="G204" t="s">
        <v>58</v>
      </c>
      <c r="H204">
        <v>60894.75</v>
      </c>
      <c r="I204">
        <v>106565.8125</v>
      </c>
      <c r="J204">
        <v>82415.55</v>
      </c>
      <c r="K204">
        <v>144227.21249999999</v>
      </c>
      <c r="L204">
        <v>104729.625</v>
      </c>
      <c r="M204">
        <v>183276.8438</v>
      </c>
      <c r="N204">
        <v>136754.1</v>
      </c>
      <c r="O204">
        <v>239319.67499999999</v>
      </c>
      <c r="P204">
        <v>169769.25</v>
      </c>
      <c r="Q204">
        <v>297096.1875</v>
      </c>
      <c r="R204">
        <v>191066.4</v>
      </c>
      <c r="S204">
        <v>334366.2</v>
      </c>
      <c r="T204">
        <v>212058.52499999999</v>
      </c>
      <c r="U204">
        <v>371102.41879999998</v>
      </c>
    </row>
    <row r="205" spans="1:21">
      <c r="A205">
        <v>2</v>
      </c>
      <c r="B205" t="s">
        <v>289</v>
      </c>
      <c r="C205" t="s">
        <v>246</v>
      </c>
      <c r="D205" t="s">
        <v>720</v>
      </c>
      <c r="E205" t="s">
        <v>310</v>
      </c>
      <c r="F205">
        <v>4</v>
      </c>
      <c r="G205" t="s">
        <v>33</v>
      </c>
      <c r="H205">
        <v>68807.016250000001</v>
      </c>
      <c r="I205">
        <v>110091.226</v>
      </c>
      <c r="J205">
        <v>96329.822750000007</v>
      </c>
      <c r="K205">
        <v>154127.7164</v>
      </c>
      <c r="L205">
        <v>123852.6293</v>
      </c>
      <c r="M205">
        <v>198164.20680000001</v>
      </c>
      <c r="N205">
        <v>165136.83900000001</v>
      </c>
      <c r="O205">
        <v>264218.9424</v>
      </c>
      <c r="P205">
        <v>206421.04879999999</v>
      </c>
      <c r="Q205">
        <v>330273.67800000001</v>
      </c>
      <c r="R205">
        <v>233943.8553</v>
      </c>
      <c r="S205">
        <v>374310.16840000002</v>
      </c>
      <c r="T205">
        <v>261466.6618</v>
      </c>
      <c r="U205">
        <v>418346.65879999998</v>
      </c>
    </row>
    <row r="206" spans="1:21">
      <c r="A206">
        <v>2</v>
      </c>
      <c r="B206" t="s">
        <v>289</v>
      </c>
      <c r="C206" t="s">
        <v>246</v>
      </c>
      <c r="D206" t="s">
        <v>720</v>
      </c>
      <c r="E206" t="s">
        <v>311</v>
      </c>
      <c r="F206">
        <v>1</v>
      </c>
      <c r="G206" t="s">
        <v>242</v>
      </c>
      <c r="H206">
        <v>100928.088</v>
      </c>
      <c r="I206">
        <v>176624.15400000001</v>
      </c>
      <c r="J206">
        <v>130795.364</v>
      </c>
      <c r="K206">
        <v>228891.88699999999</v>
      </c>
      <c r="L206">
        <v>148672.6992</v>
      </c>
      <c r="M206">
        <v>260177.2236</v>
      </c>
      <c r="N206">
        <v>176100.73920000001</v>
      </c>
      <c r="O206">
        <v>308176.29359999998</v>
      </c>
      <c r="P206">
        <v>207011.06400000001</v>
      </c>
      <c r="Q206">
        <v>362269.36200000002</v>
      </c>
      <c r="R206">
        <v>226772.86</v>
      </c>
      <c r="S206">
        <v>396852.505</v>
      </c>
      <c r="T206">
        <v>245189.37599999999</v>
      </c>
      <c r="U206">
        <v>429081.408</v>
      </c>
    </row>
    <row r="207" spans="1:21">
      <c r="A207">
        <v>2</v>
      </c>
      <c r="B207" t="s">
        <v>289</v>
      </c>
      <c r="C207" t="s">
        <v>246</v>
      </c>
      <c r="D207" t="s">
        <v>720</v>
      </c>
      <c r="E207" t="s">
        <v>311</v>
      </c>
      <c r="F207">
        <v>2</v>
      </c>
      <c r="G207" t="s">
        <v>31</v>
      </c>
      <c r="H207">
        <v>82911.240999999995</v>
      </c>
      <c r="I207">
        <v>145094.67180000001</v>
      </c>
      <c r="J207">
        <v>109192.7669</v>
      </c>
      <c r="K207">
        <v>191087.34210000001</v>
      </c>
      <c r="L207">
        <v>131340.2634</v>
      </c>
      <c r="M207">
        <v>229845.46100000001</v>
      </c>
      <c r="N207">
        <v>159061.06200000001</v>
      </c>
      <c r="O207">
        <v>278356.85849999997</v>
      </c>
      <c r="P207">
        <v>189517.8885</v>
      </c>
      <c r="Q207">
        <v>331656.30489999999</v>
      </c>
      <c r="R207">
        <v>208916.9406</v>
      </c>
      <c r="S207">
        <v>365604.64610000001</v>
      </c>
      <c r="T207">
        <v>227261.81200000001</v>
      </c>
      <c r="U207">
        <v>397708.17099999997</v>
      </c>
    </row>
    <row r="208" spans="1:21">
      <c r="A208">
        <v>2</v>
      </c>
      <c r="B208" t="s">
        <v>289</v>
      </c>
      <c r="C208" t="s">
        <v>246</v>
      </c>
      <c r="D208" t="s">
        <v>720</v>
      </c>
      <c r="E208" t="s">
        <v>311</v>
      </c>
      <c r="F208">
        <v>3</v>
      </c>
      <c r="G208" t="s">
        <v>58</v>
      </c>
      <c r="H208">
        <v>72245.125</v>
      </c>
      <c r="I208">
        <v>126428.9688</v>
      </c>
      <c r="J208">
        <v>97765.675000000003</v>
      </c>
      <c r="K208">
        <v>171089.9313</v>
      </c>
      <c r="L208">
        <v>124230.6</v>
      </c>
      <c r="M208">
        <v>217403.55</v>
      </c>
      <c r="N208">
        <v>162205.79999999999</v>
      </c>
      <c r="O208">
        <v>283860.15000000002</v>
      </c>
      <c r="P208">
        <v>201360.375</v>
      </c>
      <c r="Q208">
        <v>352380.65629999997</v>
      </c>
      <c r="R208">
        <v>226614.67499999999</v>
      </c>
      <c r="S208">
        <v>396575.6813</v>
      </c>
      <c r="T208">
        <v>251505.85</v>
      </c>
      <c r="U208">
        <v>440135.23749999999</v>
      </c>
    </row>
    <row r="209" spans="1:21">
      <c r="A209">
        <v>2</v>
      </c>
      <c r="B209" t="s">
        <v>289</v>
      </c>
      <c r="C209" t="s">
        <v>246</v>
      </c>
      <c r="D209" t="s">
        <v>720</v>
      </c>
      <c r="E209" t="s">
        <v>311</v>
      </c>
      <c r="F209">
        <v>4</v>
      </c>
      <c r="G209" t="s">
        <v>33</v>
      </c>
      <c r="H209">
        <v>81681.806249999994</v>
      </c>
      <c r="I209">
        <v>130690.89</v>
      </c>
      <c r="J209">
        <v>114354.5288</v>
      </c>
      <c r="K209">
        <v>182967.24600000001</v>
      </c>
      <c r="L209">
        <v>147027.2513</v>
      </c>
      <c r="M209">
        <v>235243.60200000001</v>
      </c>
      <c r="N209">
        <v>196036.33499999999</v>
      </c>
      <c r="O209">
        <v>313658.136</v>
      </c>
      <c r="P209">
        <v>245045.41880000001</v>
      </c>
      <c r="Q209">
        <v>392072.67</v>
      </c>
      <c r="R209">
        <v>277718.14130000002</v>
      </c>
      <c r="S209">
        <v>444349.02600000001</v>
      </c>
      <c r="T209">
        <v>310390.86379999999</v>
      </c>
      <c r="U209">
        <v>496625.38199999998</v>
      </c>
    </row>
    <row r="210" spans="1:21">
      <c r="A210">
        <v>2</v>
      </c>
      <c r="B210" t="s">
        <v>289</v>
      </c>
      <c r="C210" t="s">
        <v>246</v>
      </c>
      <c r="D210" t="s">
        <v>720</v>
      </c>
      <c r="E210" t="s">
        <v>312</v>
      </c>
      <c r="F210">
        <v>1</v>
      </c>
      <c r="G210" t="s">
        <v>242</v>
      </c>
      <c r="H210">
        <v>108264.84</v>
      </c>
      <c r="I210">
        <v>189463.47</v>
      </c>
      <c r="J210">
        <v>140343.98000000001</v>
      </c>
      <c r="K210">
        <v>245601.965</v>
      </c>
      <c r="L210">
        <v>159465.36600000001</v>
      </c>
      <c r="M210">
        <v>279064.39049999998</v>
      </c>
      <c r="N210">
        <v>189013.89600000001</v>
      </c>
      <c r="O210">
        <v>330774.31800000003</v>
      </c>
      <c r="P210">
        <v>222229.02</v>
      </c>
      <c r="Q210">
        <v>388900.78499999997</v>
      </c>
      <c r="R210">
        <v>243465.16</v>
      </c>
      <c r="S210">
        <v>426064.03</v>
      </c>
      <c r="T210">
        <v>263277.87</v>
      </c>
      <c r="U210">
        <v>460736.27250000002</v>
      </c>
    </row>
    <row r="211" spans="1:21">
      <c r="A211">
        <v>2</v>
      </c>
      <c r="B211" t="s">
        <v>289</v>
      </c>
      <c r="C211" t="s">
        <v>246</v>
      </c>
      <c r="D211" t="s">
        <v>720</v>
      </c>
      <c r="E211" t="s">
        <v>312</v>
      </c>
      <c r="F211">
        <v>2</v>
      </c>
      <c r="G211" t="s">
        <v>31</v>
      </c>
      <c r="H211">
        <v>88704.962499999994</v>
      </c>
      <c r="I211">
        <v>155233.6844</v>
      </c>
      <c r="J211">
        <v>116902.75629999999</v>
      </c>
      <c r="K211">
        <v>204579.82339999999</v>
      </c>
      <c r="L211">
        <v>140727.3345</v>
      </c>
      <c r="M211">
        <v>246272.83540000001</v>
      </c>
      <c r="N211">
        <v>170630.89499999999</v>
      </c>
      <c r="O211">
        <v>298604.06630000001</v>
      </c>
      <c r="P211">
        <v>203385.33379999999</v>
      </c>
      <c r="Q211">
        <v>355924.33409999998</v>
      </c>
      <c r="R211">
        <v>224258.39850000001</v>
      </c>
      <c r="S211">
        <v>392452.1974</v>
      </c>
      <c r="T211">
        <v>244016.10699999999</v>
      </c>
      <c r="U211">
        <v>427028.18729999999</v>
      </c>
    </row>
    <row r="212" spans="1:21">
      <c r="A212">
        <v>2</v>
      </c>
      <c r="B212" t="s">
        <v>289</v>
      </c>
      <c r="C212" t="s">
        <v>246</v>
      </c>
      <c r="D212" t="s">
        <v>720</v>
      </c>
      <c r="E212" t="s">
        <v>312</v>
      </c>
      <c r="F212">
        <v>3</v>
      </c>
      <c r="G212" t="s">
        <v>58</v>
      </c>
      <c r="H212">
        <v>77265.25</v>
      </c>
      <c r="I212">
        <v>135214.1875</v>
      </c>
      <c r="J212">
        <v>104469.61</v>
      </c>
      <c r="K212">
        <v>182821.8175</v>
      </c>
      <c r="L212">
        <v>132709.005</v>
      </c>
      <c r="M212">
        <v>232240.75880000001</v>
      </c>
      <c r="N212">
        <v>173180.58</v>
      </c>
      <c r="O212">
        <v>303066.01500000001</v>
      </c>
      <c r="P212">
        <v>214944.75</v>
      </c>
      <c r="Q212">
        <v>376153.3125</v>
      </c>
      <c r="R212">
        <v>241857.3</v>
      </c>
      <c r="S212">
        <v>423250.27500000002</v>
      </c>
      <c r="T212">
        <v>268371.86499999999</v>
      </c>
      <c r="U212">
        <v>469650.76380000002</v>
      </c>
    </row>
    <row r="213" spans="1:21">
      <c r="A213">
        <v>2</v>
      </c>
      <c r="B213" t="s">
        <v>289</v>
      </c>
      <c r="C213" t="s">
        <v>246</v>
      </c>
      <c r="D213" t="s">
        <v>720</v>
      </c>
      <c r="E213" t="s">
        <v>312</v>
      </c>
      <c r="F213">
        <v>4</v>
      </c>
      <c r="G213" t="s">
        <v>33</v>
      </c>
      <c r="H213">
        <v>87741.260250000007</v>
      </c>
      <c r="I213">
        <v>140386.01639999999</v>
      </c>
      <c r="J213">
        <v>122837.7644</v>
      </c>
      <c r="K213">
        <v>196540.42300000001</v>
      </c>
      <c r="L213">
        <v>157934.26850000001</v>
      </c>
      <c r="M213">
        <v>252694.82949999999</v>
      </c>
      <c r="N213">
        <v>210579.0246</v>
      </c>
      <c r="O213">
        <v>336926.43939999997</v>
      </c>
      <c r="P213">
        <v>263223.78080000001</v>
      </c>
      <c r="Q213">
        <v>421158.04920000001</v>
      </c>
      <c r="R213">
        <v>298320.28490000003</v>
      </c>
      <c r="S213">
        <v>477312.4558</v>
      </c>
      <c r="T213">
        <v>333416.78899999999</v>
      </c>
      <c r="U213">
        <v>533466.86230000004</v>
      </c>
    </row>
    <row r="214" spans="1:21">
      <c r="A214">
        <v>2</v>
      </c>
      <c r="B214" t="s">
        <v>289</v>
      </c>
      <c r="C214" t="s">
        <v>246</v>
      </c>
      <c r="D214" t="s">
        <v>720</v>
      </c>
      <c r="E214" t="s">
        <v>313</v>
      </c>
      <c r="F214">
        <v>1</v>
      </c>
      <c r="G214" t="s">
        <v>242</v>
      </c>
      <c r="H214">
        <v>84734.089000000007</v>
      </c>
      <c r="I214">
        <v>148284.65580000001</v>
      </c>
      <c r="J214">
        <v>109832.3695</v>
      </c>
      <c r="K214">
        <v>192206.64660000001</v>
      </c>
      <c r="L214">
        <v>124809.6051</v>
      </c>
      <c r="M214">
        <v>218416.8089</v>
      </c>
      <c r="N214">
        <v>147909.0576</v>
      </c>
      <c r="O214">
        <v>258840.85079999999</v>
      </c>
      <c r="P214">
        <v>173892.79199999999</v>
      </c>
      <c r="Q214">
        <v>304312.386</v>
      </c>
      <c r="R214">
        <v>190505.35750000001</v>
      </c>
      <c r="S214">
        <v>333384.37560000003</v>
      </c>
      <c r="T214">
        <v>205999.70050000001</v>
      </c>
      <c r="U214">
        <v>360499.47590000002</v>
      </c>
    </row>
    <row r="215" spans="1:21">
      <c r="A215">
        <v>2</v>
      </c>
      <c r="B215" t="s">
        <v>289</v>
      </c>
      <c r="C215" t="s">
        <v>246</v>
      </c>
      <c r="D215" t="s">
        <v>720</v>
      </c>
      <c r="E215" t="s">
        <v>313</v>
      </c>
      <c r="F215">
        <v>2</v>
      </c>
      <c r="G215" t="s">
        <v>31</v>
      </c>
      <c r="H215">
        <v>69474.940499999997</v>
      </c>
      <c r="I215">
        <v>121581.1459</v>
      </c>
      <c r="J215">
        <v>91542.875199999995</v>
      </c>
      <c r="K215">
        <v>160200.03159999999</v>
      </c>
      <c r="L215">
        <v>110175.07769999999</v>
      </c>
      <c r="M215">
        <v>192806.386</v>
      </c>
      <c r="N215">
        <v>133543.701</v>
      </c>
      <c r="O215">
        <v>233701.4768</v>
      </c>
      <c r="P215">
        <v>159161.4086</v>
      </c>
      <c r="Q215">
        <v>278532.46509999997</v>
      </c>
      <c r="R215">
        <v>175484.28760000001</v>
      </c>
      <c r="S215">
        <v>307097.50319999998</v>
      </c>
      <c r="T215">
        <v>190930.94779999999</v>
      </c>
      <c r="U215">
        <v>334129.15860000002</v>
      </c>
    </row>
    <row r="216" spans="1:21">
      <c r="A216">
        <v>2</v>
      </c>
      <c r="B216" t="s">
        <v>289</v>
      </c>
      <c r="C216" t="s">
        <v>246</v>
      </c>
      <c r="D216" t="s">
        <v>720</v>
      </c>
      <c r="E216" t="s">
        <v>313</v>
      </c>
      <c r="F216">
        <v>3</v>
      </c>
      <c r="G216" t="s">
        <v>58</v>
      </c>
      <c r="H216">
        <v>60148.875</v>
      </c>
      <c r="I216">
        <v>105260.5313</v>
      </c>
      <c r="J216">
        <v>81371.324999999997</v>
      </c>
      <c r="K216">
        <v>142399.81880000001</v>
      </c>
      <c r="L216">
        <v>103387.05</v>
      </c>
      <c r="M216">
        <v>180927.33749999999</v>
      </c>
      <c r="N216">
        <v>134964</v>
      </c>
      <c r="O216">
        <v>236187</v>
      </c>
      <c r="P216">
        <v>167531.625</v>
      </c>
      <c r="Q216">
        <v>293180.34379999997</v>
      </c>
      <c r="R216">
        <v>188530.42499999999</v>
      </c>
      <c r="S216">
        <v>329928.2438</v>
      </c>
      <c r="T216">
        <v>209224.2</v>
      </c>
      <c r="U216">
        <v>366142.35</v>
      </c>
    </row>
    <row r="217" spans="1:21">
      <c r="A217">
        <v>2</v>
      </c>
      <c r="B217" t="s">
        <v>289</v>
      </c>
      <c r="C217" t="s">
        <v>246</v>
      </c>
      <c r="D217" t="s">
        <v>720</v>
      </c>
      <c r="E217" t="s">
        <v>313</v>
      </c>
      <c r="F217">
        <v>4</v>
      </c>
      <c r="G217" t="s">
        <v>33</v>
      </c>
      <c r="H217">
        <v>68113.091249999998</v>
      </c>
      <c r="I217">
        <v>108980.946</v>
      </c>
      <c r="J217">
        <v>95358.327749999997</v>
      </c>
      <c r="K217">
        <v>152573.32440000001</v>
      </c>
      <c r="L217">
        <v>122603.5643</v>
      </c>
      <c r="M217">
        <v>196165.7028</v>
      </c>
      <c r="N217">
        <v>163471.41899999999</v>
      </c>
      <c r="O217">
        <v>261554.27040000001</v>
      </c>
      <c r="P217">
        <v>204339.2738</v>
      </c>
      <c r="Q217">
        <v>326942.83799999999</v>
      </c>
      <c r="R217">
        <v>231584.51029999999</v>
      </c>
      <c r="S217">
        <v>370535.21639999998</v>
      </c>
      <c r="T217">
        <v>258829.74679999999</v>
      </c>
      <c r="U217">
        <v>414127.59480000002</v>
      </c>
    </row>
    <row r="218" spans="1:21">
      <c r="A218">
        <v>2</v>
      </c>
      <c r="B218" t="s">
        <v>289</v>
      </c>
      <c r="C218" t="s">
        <v>246</v>
      </c>
      <c r="D218" t="s">
        <v>720</v>
      </c>
      <c r="E218" t="s">
        <v>314</v>
      </c>
      <c r="F218">
        <v>1</v>
      </c>
      <c r="G218" t="s">
        <v>242</v>
      </c>
      <c r="H218">
        <v>101321.50900000001</v>
      </c>
      <c r="I218">
        <v>177312.64079999999</v>
      </c>
      <c r="J218">
        <v>131312.7795</v>
      </c>
      <c r="K218">
        <v>229797.36410000001</v>
      </c>
      <c r="L218">
        <v>149249.48310000001</v>
      </c>
      <c r="M218">
        <v>261186.59539999999</v>
      </c>
      <c r="N218">
        <v>176807.98560000001</v>
      </c>
      <c r="O218">
        <v>309413.97480000003</v>
      </c>
      <c r="P218">
        <v>207849.552</v>
      </c>
      <c r="Q218">
        <v>363736.71600000001</v>
      </c>
      <c r="R218">
        <v>227695.4075</v>
      </c>
      <c r="S218">
        <v>398466.96309999999</v>
      </c>
      <c r="T218">
        <v>246194.39050000001</v>
      </c>
      <c r="U218">
        <v>430840.18339999998</v>
      </c>
    </row>
    <row r="219" spans="1:21">
      <c r="A219">
        <v>2</v>
      </c>
      <c r="B219" t="s">
        <v>289</v>
      </c>
      <c r="C219" t="s">
        <v>246</v>
      </c>
      <c r="D219" t="s">
        <v>720</v>
      </c>
      <c r="E219" t="s">
        <v>314</v>
      </c>
      <c r="F219">
        <v>2</v>
      </c>
      <c r="G219" t="s">
        <v>31</v>
      </c>
      <c r="H219">
        <v>83191.055500000002</v>
      </c>
      <c r="I219">
        <v>145584.34710000001</v>
      </c>
      <c r="J219">
        <v>109576.10370000001</v>
      </c>
      <c r="K219">
        <v>191758.18150000001</v>
      </c>
      <c r="L219">
        <v>131822.4087</v>
      </c>
      <c r="M219">
        <v>230689.21520000001</v>
      </c>
      <c r="N219">
        <v>159682.43100000001</v>
      </c>
      <c r="O219">
        <v>279444.25429999997</v>
      </c>
      <c r="P219">
        <v>190273.52359999999</v>
      </c>
      <c r="Q219">
        <v>332978.66629999998</v>
      </c>
      <c r="R219">
        <v>209760.06159999999</v>
      </c>
      <c r="S219">
        <v>367080.10769999999</v>
      </c>
      <c r="T219">
        <v>228191.18280000001</v>
      </c>
      <c r="U219">
        <v>399334.5698</v>
      </c>
    </row>
    <row r="220" spans="1:21">
      <c r="A220">
        <v>2</v>
      </c>
      <c r="B220" t="s">
        <v>289</v>
      </c>
      <c r="C220" t="s">
        <v>246</v>
      </c>
      <c r="D220" t="s">
        <v>720</v>
      </c>
      <c r="E220" t="s">
        <v>314</v>
      </c>
      <c r="F220">
        <v>3</v>
      </c>
      <c r="G220" t="s">
        <v>58</v>
      </c>
      <c r="H220">
        <v>72477</v>
      </c>
      <c r="I220">
        <v>126834.75</v>
      </c>
      <c r="J220">
        <v>98063.28</v>
      </c>
      <c r="K220">
        <v>171610.74</v>
      </c>
      <c r="L220">
        <v>124601.49</v>
      </c>
      <c r="M220">
        <v>218052.60750000001</v>
      </c>
      <c r="N220">
        <v>162672.84</v>
      </c>
      <c r="O220">
        <v>284677.46999999997</v>
      </c>
      <c r="P220">
        <v>201933</v>
      </c>
      <c r="Q220">
        <v>353382.75</v>
      </c>
      <c r="R220">
        <v>227250.9</v>
      </c>
      <c r="S220">
        <v>397689.07500000001</v>
      </c>
      <c r="T220">
        <v>252202.77</v>
      </c>
      <c r="U220">
        <v>441354.84749999997</v>
      </c>
    </row>
    <row r="221" spans="1:21">
      <c r="A221">
        <v>2</v>
      </c>
      <c r="B221" t="s">
        <v>289</v>
      </c>
      <c r="C221" t="s">
        <v>246</v>
      </c>
      <c r="D221" t="s">
        <v>720</v>
      </c>
      <c r="E221" t="s">
        <v>314</v>
      </c>
      <c r="F221">
        <v>4</v>
      </c>
      <c r="G221" t="s">
        <v>33</v>
      </c>
      <c r="H221">
        <v>82013.279500000004</v>
      </c>
      <c r="I221">
        <v>131221.24720000001</v>
      </c>
      <c r="J221">
        <v>114818.5913</v>
      </c>
      <c r="K221">
        <v>183709.74609999999</v>
      </c>
      <c r="L221">
        <v>147623.9031</v>
      </c>
      <c r="M221">
        <v>236198.245</v>
      </c>
      <c r="N221">
        <v>196831.8708</v>
      </c>
      <c r="O221">
        <v>314930.99329999997</v>
      </c>
      <c r="P221">
        <v>246039.83850000001</v>
      </c>
      <c r="Q221">
        <v>393663.74160000001</v>
      </c>
      <c r="R221">
        <v>278845.15029999998</v>
      </c>
      <c r="S221">
        <v>446152.24050000001</v>
      </c>
      <c r="T221">
        <v>311650.4621</v>
      </c>
      <c r="U221">
        <v>498640.73940000002</v>
      </c>
    </row>
    <row r="222" spans="1:21">
      <c r="A222">
        <v>2</v>
      </c>
      <c r="B222" t="s">
        <v>289</v>
      </c>
      <c r="C222" t="s">
        <v>315</v>
      </c>
      <c r="D222" t="s">
        <v>721</v>
      </c>
      <c r="E222" t="s">
        <v>316</v>
      </c>
      <c r="F222">
        <v>1</v>
      </c>
      <c r="G222" t="s">
        <v>242</v>
      </c>
      <c r="H222">
        <v>77578.112999999998</v>
      </c>
      <c r="I222">
        <v>135761.69779999999</v>
      </c>
      <c r="J222">
        <v>100605.2215</v>
      </c>
      <c r="K222">
        <v>176059.13759999999</v>
      </c>
      <c r="L222">
        <v>114251.5917</v>
      </c>
      <c r="M222">
        <v>199940.2855</v>
      </c>
      <c r="N222">
        <v>135550.8792</v>
      </c>
      <c r="O222">
        <v>237214.0386</v>
      </c>
      <c r="P222">
        <v>159409.014</v>
      </c>
      <c r="Q222">
        <v>278965.7745</v>
      </c>
      <c r="R222">
        <v>174663.5675</v>
      </c>
      <c r="S222">
        <v>305661.24310000002</v>
      </c>
      <c r="T222">
        <v>188917.69349999999</v>
      </c>
      <c r="U222">
        <v>330605.96360000002</v>
      </c>
    </row>
    <row r="223" spans="1:21">
      <c r="A223">
        <v>2</v>
      </c>
      <c r="B223" t="s">
        <v>289</v>
      </c>
      <c r="C223" t="s">
        <v>315</v>
      </c>
      <c r="D223" t="s">
        <v>721</v>
      </c>
      <c r="E223" t="s">
        <v>316</v>
      </c>
      <c r="F223">
        <v>2</v>
      </c>
      <c r="G223" t="s">
        <v>31</v>
      </c>
      <c r="H223">
        <v>63330.149749999997</v>
      </c>
      <c r="I223">
        <v>110827.76210000001</v>
      </c>
      <c r="J223">
        <v>83541.283530000001</v>
      </c>
      <c r="K223">
        <v>146197.24619999999</v>
      </c>
      <c r="L223">
        <v>100679.77220000001</v>
      </c>
      <c r="M223">
        <v>176189.60130000001</v>
      </c>
      <c r="N223">
        <v>122274.2445</v>
      </c>
      <c r="O223">
        <v>213979.92790000001</v>
      </c>
      <c r="P223">
        <v>145827.921</v>
      </c>
      <c r="Q223">
        <v>255198.86180000001</v>
      </c>
      <c r="R223">
        <v>160848.21660000001</v>
      </c>
      <c r="S223">
        <v>281484.37910000002</v>
      </c>
      <c r="T223">
        <v>175084.67230000001</v>
      </c>
      <c r="U223">
        <v>306398.1764</v>
      </c>
    </row>
    <row r="224" spans="1:21">
      <c r="A224">
        <v>2</v>
      </c>
      <c r="B224" t="s">
        <v>289</v>
      </c>
      <c r="C224" t="s">
        <v>315</v>
      </c>
      <c r="D224" t="s">
        <v>721</v>
      </c>
      <c r="E224" t="s">
        <v>316</v>
      </c>
      <c r="F224">
        <v>3</v>
      </c>
      <c r="G224" t="s">
        <v>58</v>
      </c>
      <c r="H224">
        <v>55582.8125</v>
      </c>
      <c r="I224">
        <v>97269.921879999994</v>
      </c>
      <c r="J224">
        <v>75032.877500000002</v>
      </c>
      <c r="K224">
        <v>131307.5356</v>
      </c>
      <c r="L224">
        <v>95261.107499999998</v>
      </c>
      <c r="M224">
        <v>166706.9381</v>
      </c>
      <c r="N224">
        <v>124184.37</v>
      </c>
      <c r="O224">
        <v>217322.64749999999</v>
      </c>
      <c r="P224">
        <v>154079.4375</v>
      </c>
      <c r="Q224">
        <v>269639.01559999998</v>
      </c>
      <c r="R224">
        <v>173310.11249999999</v>
      </c>
      <c r="S224">
        <v>303292.69689999998</v>
      </c>
      <c r="T224">
        <v>192241.57250000001</v>
      </c>
      <c r="U224">
        <v>336422.75189999997</v>
      </c>
    </row>
    <row r="225" spans="1:21">
      <c r="A225">
        <v>2</v>
      </c>
      <c r="B225" t="s">
        <v>289</v>
      </c>
      <c r="C225" t="s">
        <v>315</v>
      </c>
      <c r="D225" t="s">
        <v>721</v>
      </c>
      <c r="E225" t="s">
        <v>316</v>
      </c>
      <c r="F225">
        <v>4</v>
      </c>
      <c r="G225" t="s">
        <v>33</v>
      </c>
      <c r="H225">
        <v>63633.557249999998</v>
      </c>
      <c r="I225">
        <v>101813.69160000001</v>
      </c>
      <c r="J225">
        <v>89086.980150000003</v>
      </c>
      <c r="K225">
        <v>142539.16819999999</v>
      </c>
      <c r="L225">
        <v>114540.4031</v>
      </c>
      <c r="M225">
        <v>183264.64490000001</v>
      </c>
      <c r="N225">
        <v>152720.5374</v>
      </c>
      <c r="O225">
        <v>244352.85980000001</v>
      </c>
      <c r="P225">
        <v>190900.67180000001</v>
      </c>
      <c r="Q225">
        <v>305441.0748</v>
      </c>
      <c r="R225">
        <v>216354.09469999999</v>
      </c>
      <c r="S225">
        <v>346166.5514</v>
      </c>
      <c r="T225">
        <v>241807.51759999999</v>
      </c>
      <c r="U225">
        <v>386892.0281</v>
      </c>
    </row>
    <row r="226" spans="1:21">
      <c r="A226">
        <v>2</v>
      </c>
      <c r="B226" t="s">
        <v>289</v>
      </c>
      <c r="C226" t="s">
        <v>315</v>
      </c>
      <c r="D226" t="s">
        <v>721</v>
      </c>
      <c r="E226" t="s">
        <v>317</v>
      </c>
      <c r="F226">
        <v>1</v>
      </c>
      <c r="G226" t="s">
        <v>242</v>
      </c>
      <c r="H226">
        <v>77578.112999999998</v>
      </c>
      <c r="I226">
        <v>135761.69779999999</v>
      </c>
      <c r="J226">
        <v>100605.2215</v>
      </c>
      <c r="K226">
        <v>176059.13759999999</v>
      </c>
      <c r="L226">
        <v>114251.5917</v>
      </c>
      <c r="M226">
        <v>199940.2855</v>
      </c>
      <c r="N226">
        <v>135550.8792</v>
      </c>
      <c r="O226">
        <v>237214.0386</v>
      </c>
      <c r="P226">
        <v>159409.014</v>
      </c>
      <c r="Q226">
        <v>278965.7745</v>
      </c>
      <c r="R226">
        <v>174663.5675</v>
      </c>
      <c r="S226">
        <v>305661.24310000002</v>
      </c>
      <c r="T226">
        <v>188917.69349999999</v>
      </c>
      <c r="U226">
        <v>330605.96360000002</v>
      </c>
    </row>
    <row r="227" spans="1:21">
      <c r="A227">
        <v>2</v>
      </c>
      <c r="B227" t="s">
        <v>289</v>
      </c>
      <c r="C227" t="s">
        <v>315</v>
      </c>
      <c r="D227" t="s">
        <v>721</v>
      </c>
      <c r="E227" t="s">
        <v>317</v>
      </c>
      <c r="F227">
        <v>2</v>
      </c>
      <c r="G227" t="s">
        <v>31</v>
      </c>
      <c r="H227">
        <v>63330.149749999997</v>
      </c>
      <c r="I227">
        <v>110827.76210000001</v>
      </c>
      <c r="J227">
        <v>83541.283530000001</v>
      </c>
      <c r="K227">
        <v>146197.24619999999</v>
      </c>
      <c r="L227">
        <v>100679.77220000001</v>
      </c>
      <c r="M227">
        <v>176189.60130000001</v>
      </c>
      <c r="N227">
        <v>122274.2445</v>
      </c>
      <c r="O227">
        <v>213979.92790000001</v>
      </c>
      <c r="P227">
        <v>145827.921</v>
      </c>
      <c r="Q227">
        <v>255198.86180000001</v>
      </c>
      <c r="R227">
        <v>160848.21660000001</v>
      </c>
      <c r="S227">
        <v>281484.37910000002</v>
      </c>
      <c r="T227">
        <v>175084.67230000001</v>
      </c>
      <c r="U227">
        <v>306398.1764</v>
      </c>
    </row>
    <row r="228" spans="1:21">
      <c r="A228">
        <v>2</v>
      </c>
      <c r="B228" t="s">
        <v>289</v>
      </c>
      <c r="C228" t="s">
        <v>315</v>
      </c>
      <c r="D228" t="s">
        <v>721</v>
      </c>
      <c r="E228" t="s">
        <v>317</v>
      </c>
      <c r="F228">
        <v>3</v>
      </c>
      <c r="G228" t="s">
        <v>58</v>
      </c>
      <c r="H228">
        <v>55582.8125</v>
      </c>
      <c r="I228">
        <v>97269.921879999994</v>
      </c>
      <c r="J228">
        <v>75032.877500000002</v>
      </c>
      <c r="K228">
        <v>131307.5356</v>
      </c>
      <c r="L228">
        <v>95261.107499999998</v>
      </c>
      <c r="M228">
        <v>166706.9381</v>
      </c>
      <c r="N228">
        <v>124184.37</v>
      </c>
      <c r="O228">
        <v>217322.64749999999</v>
      </c>
      <c r="P228">
        <v>154079.4375</v>
      </c>
      <c r="Q228">
        <v>269639.01559999998</v>
      </c>
      <c r="R228">
        <v>173310.11249999999</v>
      </c>
      <c r="S228">
        <v>303292.69689999998</v>
      </c>
      <c r="T228">
        <v>192241.57250000001</v>
      </c>
      <c r="U228">
        <v>336422.75189999997</v>
      </c>
    </row>
    <row r="229" spans="1:21">
      <c r="A229">
        <v>2</v>
      </c>
      <c r="B229" t="s">
        <v>289</v>
      </c>
      <c r="C229" t="s">
        <v>315</v>
      </c>
      <c r="D229" t="s">
        <v>721</v>
      </c>
      <c r="E229" t="s">
        <v>317</v>
      </c>
      <c r="F229">
        <v>4</v>
      </c>
      <c r="G229" t="s">
        <v>33</v>
      </c>
      <c r="H229">
        <v>63633.557249999998</v>
      </c>
      <c r="I229">
        <v>101813.69160000001</v>
      </c>
      <c r="J229">
        <v>89086.980150000003</v>
      </c>
      <c r="K229">
        <v>142539.16819999999</v>
      </c>
      <c r="L229">
        <v>114540.4031</v>
      </c>
      <c r="M229">
        <v>183264.64490000001</v>
      </c>
      <c r="N229">
        <v>152720.5374</v>
      </c>
      <c r="O229">
        <v>244352.85980000001</v>
      </c>
      <c r="P229">
        <v>190900.67180000001</v>
      </c>
      <c r="Q229">
        <v>305441.0748</v>
      </c>
      <c r="R229">
        <v>216354.09469999999</v>
      </c>
      <c r="S229">
        <v>346166.5514</v>
      </c>
      <c r="T229">
        <v>241807.51759999999</v>
      </c>
      <c r="U229">
        <v>386892.0281</v>
      </c>
    </row>
    <row r="230" spans="1:21">
      <c r="A230">
        <v>2</v>
      </c>
      <c r="B230" t="s">
        <v>289</v>
      </c>
      <c r="C230" t="s">
        <v>315</v>
      </c>
      <c r="D230" t="s">
        <v>721</v>
      </c>
      <c r="E230" t="s">
        <v>318</v>
      </c>
      <c r="F230">
        <v>1</v>
      </c>
      <c r="G230" t="s">
        <v>242</v>
      </c>
      <c r="H230">
        <v>77578.112999999998</v>
      </c>
      <c r="I230">
        <v>135761.69779999999</v>
      </c>
      <c r="J230">
        <v>100605.2215</v>
      </c>
      <c r="K230">
        <v>176059.13759999999</v>
      </c>
      <c r="L230">
        <v>114251.5917</v>
      </c>
      <c r="M230">
        <v>199940.2855</v>
      </c>
      <c r="N230">
        <v>135550.8792</v>
      </c>
      <c r="O230">
        <v>237214.0386</v>
      </c>
      <c r="P230">
        <v>159409.014</v>
      </c>
      <c r="Q230">
        <v>278965.7745</v>
      </c>
      <c r="R230">
        <v>174663.5675</v>
      </c>
      <c r="S230">
        <v>305661.24310000002</v>
      </c>
      <c r="T230">
        <v>188917.69349999999</v>
      </c>
      <c r="U230">
        <v>330605.96360000002</v>
      </c>
    </row>
    <row r="231" spans="1:21">
      <c r="A231">
        <v>2</v>
      </c>
      <c r="B231" t="s">
        <v>289</v>
      </c>
      <c r="C231" t="s">
        <v>315</v>
      </c>
      <c r="D231" t="s">
        <v>721</v>
      </c>
      <c r="E231" t="s">
        <v>318</v>
      </c>
      <c r="F231">
        <v>2</v>
      </c>
      <c r="G231" t="s">
        <v>31</v>
      </c>
      <c r="H231">
        <v>63330.149749999997</v>
      </c>
      <c r="I231">
        <v>110827.76210000001</v>
      </c>
      <c r="J231">
        <v>83541.283530000001</v>
      </c>
      <c r="K231">
        <v>146197.24619999999</v>
      </c>
      <c r="L231">
        <v>100679.77220000001</v>
      </c>
      <c r="M231">
        <v>176189.60130000001</v>
      </c>
      <c r="N231">
        <v>122274.2445</v>
      </c>
      <c r="O231">
        <v>213979.92790000001</v>
      </c>
      <c r="P231">
        <v>145827.921</v>
      </c>
      <c r="Q231">
        <v>255198.86180000001</v>
      </c>
      <c r="R231">
        <v>160848.21660000001</v>
      </c>
      <c r="S231">
        <v>281484.37910000002</v>
      </c>
      <c r="T231">
        <v>175084.67230000001</v>
      </c>
      <c r="U231">
        <v>306398.1764</v>
      </c>
    </row>
    <row r="232" spans="1:21">
      <c r="A232">
        <v>2</v>
      </c>
      <c r="B232" t="s">
        <v>289</v>
      </c>
      <c r="C232" t="s">
        <v>315</v>
      </c>
      <c r="D232" t="s">
        <v>721</v>
      </c>
      <c r="E232" t="s">
        <v>318</v>
      </c>
      <c r="F232">
        <v>3</v>
      </c>
      <c r="G232" t="s">
        <v>58</v>
      </c>
      <c r="H232">
        <v>55582.8125</v>
      </c>
      <c r="I232">
        <v>97269.921879999994</v>
      </c>
      <c r="J232">
        <v>75032.877500000002</v>
      </c>
      <c r="K232">
        <v>131307.5356</v>
      </c>
      <c r="L232">
        <v>95261.107499999998</v>
      </c>
      <c r="M232">
        <v>166706.9381</v>
      </c>
      <c r="N232">
        <v>124184.37</v>
      </c>
      <c r="O232">
        <v>217322.64749999999</v>
      </c>
      <c r="P232">
        <v>154079.4375</v>
      </c>
      <c r="Q232">
        <v>269639.01559999998</v>
      </c>
      <c r="R232">
        <v>173310.11249999999</v>
      </c>
      <c r="S232">
        <v>303292.69689999998</v>
      </c>
      <c r="T232">
        <v>192241.57250000001</v>
      </c>
      <c r="U232">
        <v>336422.75189999997</v>
      </c>
    </row>
    <row r="233" spans="1:21">
      <c r="A233">
        <v>2</v>
      </c>
      <c r="B233" t="s">
        <v>289</v>
      </c>
      <c r="C233" t="s">
        <v>315</v>
      </c>
      <c r="D233" t="s">
        <v>721</v>
      </c>
      <c r="E233" t="s">
        <v>318</v>
      </c>
      <c r="F233">
        <v>4</v>
      </c>
      <c r="G233" t="s">
        <v>33</v>
      </c>
      <c r="H233">
        <v>63633.557249999998</v>
      </c>
      <c r="I233">
        <v>101813.69160000001</v>
      </c>
      <c r="J233">
        <v>89086.980150000003</v>
      </c>
      <c r="K233">
        <v>142539.16819999999</v>
      </c>
      <c r="L233">
        <v>114540.4031</v>
      </c>
      <c r="M233">
        <v>183264.64490000001</v>
      </c>
      <c r="N233">
        <v>152720.5374</v>
      </c>
      <c r="O233">
        <v>244352.85980000001</v>
      </c>
      <c r="P233">
        <v>190900.67180000001</v>
      </c>
      <c r="Q233">
        <v>305441.0748</v>
      </c>
      <c r="R233">
        <v>216354.09469999999</v>
      </c>
      <c r="S233">
        <v>346166.5514</v>
      </c>
      <c r="T233">
        <v>241807.51759999999</v>
      </c>
      <c r="U233">
        <v>386892.0281</v>
      </c>
    </row>
    <row r="234" spans="1:21">
      <c r="A234">
        <v>2</v>
      </c>
      <c r="B234" t="s">
        <v>289</v>
      </c>
      <c r="C234" t="s">
        <v>315</v>
      </c>
      <c r="D234" t="s">
        <v>721</v>
      </c>
      <c r="E234" t="s">
        <v>319</v>
      </c>
      <c r="F234">
        <v>1</v>
      </c>
      <c r="G234" t="s">
        <v>242</v>
      </c>
      <c r="H234">
        <v>77578.112999999998</v>
      </c>
      <c r="I234">
        <v>135761.69779999999</v>
      </c>
      <c r="J234">
        <v>100605.2215</v>
      </c>
      <c r="K234">
        <v>176059.13759999999</v>
      </c>
      <c r="L234">
        <v>114251.5917</v>
      </c>
      <c r="M234">
        <v>199940.2855</v>
      </c>
      <c r="N234">
        <v>135550.8792</v>
      </c>
      <c r="O234">
        <v>237214.0386</v>
      </c>
      <c r="P234">
        <v>159409.014</v>
      </c>
      <c r="Q234">
        <v>278965.7745</v>
      </c>
      <c r="R234">
        <v>174663.5675</v>
      </c>
      <c r="S234">
        <v>305661.24310000002</v>
      </c>
      <c r="T234">
        <v>188917.69349999999</v>
      </c>
      <c r="U234">
        <v>330605.96360000002</v>
      </c>
    </row>
    <row r="235" spans="1:21">
      <c r="A235">
        <v>2</v>
      </c>
      <c r="B235" t="s">
        <v>289</v>
      </c>
      <c r="C235" t="s">
        <v>315</v>
      </c>
      <c r="D235" t="s">
        <v>721</v>
      </c>
      <c r="E235" t="s">
        <v>319</v>
      </c>
      <c r="F235">
        <v>2</v>
      </c>
      <c r="G235" t="s">
        <v>31</v>
      </c>
      <c r="H235">
        <v>63330.149749999997</v>
      </c>
      <c r="I235">
        <v>110827.76210000001</v>
      </c>
      <c r="J235">
        <v>83541.283530000001</v>
      </c>
      <c r="K235">
        <v>146197.24619999999</v>
      </c>
      <c r="L235">
        <v>100679.77220000001</v>
      </c>
      <c r="M235">
        <v>176189.60130000001</v>
      </c>
      <c r="N235">
        <v>122274.2445</v>
      </c>
      <c r="O235">
        <v>213979.92790000001</v>
      </c>
      <c r="P235">
        <v>145827.921</v>
      </c>
      <c r="Q235">
        <v>255198.86180000001</v>
      </c>
      <c r="R235">
        <v>160848.21660000001</v>
      </c>
      <c r="S235">
        <v>281484.37910000002</v>
      </c>
      <c r="T235">
        <v>175084.67230000001</v>
      </c>
      <c r="U235">
        <v>306398.1764</v>
      </c>
    </row>
    <row r="236" spans="1:21">
      <c r="A236">
        <v>2</v>
      </c>
      <c r="B236" t="s">
        <v>289</v>
      </c>
      <c r="C236" t="s">
        <v>315</v>
      </c>
      <c r="D236" t="s">
        <v>721</v>
      </c>
      <c r="E236" t="s">
        <v>319</v>
      </c>
      <c r="F236">
        <v>3</v>
      </c>
      <c r="G236" t="s">
        <v>58</v>
      </c>
      <c r="H236">
        <v>55582.8125</v>
      </c>
      <c r="I236">
        <v>97269.921879999994</v>
      </c>
      <c r="J236">
        <v>75032.877500000002</v>
      </c>
      <c r="K236">
        <v>131307.5356</v>
      </c>
      <c r="L236">
        <v>95261.107499999998</v>
      </c>
      <c r="M236">
        <v>166706.9381</v>
      </c>
      <c r="N236">
        <v>124184.37</v>
      </c>
      <c r="O236">
        <v>217322.64749999999</v>
      </c>
      <c r="P236">
        <v>154079.4375</v>
      </c>
      <c r="Q236">
        <v>269639.01559999998</v>
      </c>
      <c r="R236">
        <v>173310.11249999999</v>
      </c>
      <c r="S236">
        <v>303292.69689999998</v>
      </c>
      <c r="T236">
        <v>192241.57250000001</v>
      </c>
      <c r="U236">
        <v>336422.75189999997</v>
      </c>
    </row>
    <row r="237" spans="1:21">
      <c r="A237">
        <v>2</v>
      </c>
      <c r="B237" t="s">
        <v>289</v>
      </c>
      <c r="C237" t="s">
        <v>315</v>
      </c>
      <c r="D237" t="s">
        <v>721</v>
      </c>
      <c r="E237" t="s">
        <v>319</v>
      </c>
      <c r="F237">
        <v>4</v>
      </c>
      <c r="G237" t="s">
        <v>33</v>
      </c>
      <c r="H237">
        <v>63633.557249999998</v>
      </c>
      <c r="I237">
        <v>101813.69160000001</v>
      </c>
      <c r="J237">
        <v>89086.980150000003</v>
      </c>
      <c r="K237">
        <v>142539.16819999999</v>
      </c>
      <c r="L237">
        <v>114540.4031</v>
      </c>
      <c r="M237">
        <v>183264.64490000001</v>
      </c>
      <c r="N237">
        <v>152720.5374</v>
      </c>
      <c r="O237">
        <v>244352.85980000001</v>
      </c>
      <c r="P237">
        <v>190900.67180000001</v>
      </c>
      <c r="Q237">
        <v>305441.0748</v>
      </c>
      <c r="R237">
        <v>216354.09469999999</v>
      </c>
      <c r="S237">
        <v>346166.5514</v>
      </c>
      <c r="T237">
        <v>241807.51759999999</v>
      </c>
      <c r="U237">
        <v>386892.0281</v>
      </c>
    </row>
    <row r="238" spans="1:21">
      <c r="A238">
        <v>2</v>
      </c>
      <c r="B238" t="s">
        <v>289</v>
      </c>
      <c r="C238" t="s">
        <v>320</v>
      </c>
      <c r="D238" t="s">
        <v>722</v>
      </c>
      <c r="E238" t="s">
        <v>321</v>
      </c>
      <c r="F238">
        <v>1</v>
      </c>
      <c r="G238" t="s">
        <v>242</v>
      </c>
      <c r="H238">
        <v>97525.546000000002</v>
      </c>
      <c r="I238">
        <v>170669.70550000001</v>
      </c>
      <c r="J238">
        <v>126420.90300000001</v>
      </c>
      <c r="K238">
        <v>221236.5803</v>
      </c>
      <c r="L238">
        <v>143647.8714</v>
      </c>
      <c r="M238">
        <v>251383.77499999999</v>
      </c>
      <c r="N238">
        <v>170260.04639999999</v>
      </c>
      <c r="O238">
        <v>297955.08120000002</v>
      </c>
      <c r="P238">
        <v>200177.98800000001</v>
      </c>
      <c r="Q238">
        <v>350311.47899999999</v>
      </c>
      <c r="R238">
        <v>219306.035</v>
      </c>
      <c r="S238">
        <v>383785.5613</v>
      </c>
      <c r="T238">
        <v>237151.027</v>
      </c>
      <c r="U238">
        <v>415014.29729999998</v>
      </c>
    </row>
    <row r="239" spans="1:21">
      <c r="A239">
        <v>2</v>
      </c>
      <c r="B239" t="s">
        <v>289</v>
      </c>
      <c r="C239" t="s">
        <v>320</v>
      </c>
      <c r="D239" t="s">
        <v>722</v>
      </c>
      <c r="E239" t="s">
        <v>321</v>
      </c>
      <c r="F239">
        <v>2</v>
      </c>
      <c r="G239" t="s">
        <v>31</v>
      </c>
      <c r="H239">
        <v>79915.664499999999</v>
      </c>
      <c r="I239">
        <v>139852.4129</v>
      </c>
      <c r="J239">
        <v>105316.1456</v>
      </c>
      <c r="K239">
        <v>184303.25469999999</v>
      </c>
      <c r="L239">
        <v>126774.6453</v>
      </c>
      <c r="M239">
        <v>221855.6293</v>
      </c>
      <c r="N239">
        <v>153704.91899999999</v>
      </c>
      <c r="O239">
        <v>268983.60830000002</v>
      </c>
      <c r="P239">
        <v>183206.79449999999</v>
      </c>
      <c r="Q239">
        <v>320611.89039999997</v>
      </c>
      <c r="R239">
        <v>202006.69219999999</v>
      </c>
      <c r="S239">
        <v>353511.71139999997</v>
      </c>
      <c r="T239">
        <v>219801.22450000001</v>
      </c>
      <c r="U239">
        <v>384652.14289999998</v>
      </c>
    </row>
    <row r="240" spans="1:21">
      <c r="A240">
        <v>2</v>
      </c>
      <c r="B240" t="s">
        <v>289</v>
      </c>
      <c r="C240" t="s">
        <v>320</v>
      </c>
      <c r="D240" t="s">
        <v>722</v>
      </c>
      <c r="E240" t="s">
        <v>321</v>
      </c>
      <c r="F240">
        <v>3</v>
      </c>
      <c r="G240" t="s">
        <v>58</v>
      </c>
      <c r="H240">
        <v>69543.75</v>
      </c>
      <c r="I240">
        <v>121701.5625</v>
      </c>
      <c r="J240">
        <v>94037.79</v>
      </c>
      <c r="K240">
        <v>164566.13250000001</v>
      </c>
      <c r="L240">
        <v>119461.095</v>
      </c>
      <c r="M240">
        <v>209056.91630000001</v>
      </c>
      <c r="N240">
        <v>155901.42000000001</v>
      </c>
      <c r="O240">
        <v>272827.48499999999</v>
      </c>
      <c r="P240">
        <v>193502.25</v>
      </c>
      <c r="Q240">
        <v>338628.9375</v>
      </c>
      <c r="R240">
        <v>217734.3</v>
      </c>
      <c r="S240">
        <v>381035.02500000002</v>
      </c>
      <c r="T240">
        <v>241609.035</v>
      </c>
      <c r="U240">
        <v>422815.8113</v>
      </c>
    </row>
    <row r="241" spans="1:21">
      <c r="A241">
        <v>2</v>
      </c>
      <c r="B241" t="s">
        <v>289</v>
      </c>
      <c r="C241" t="s">
        <v>320</v>
      </c>
      <c r="D241" t="s">
        <v>722</v>
      </c>
      <c r="E241" t="s">
        <v>321</v>
      </c>
      <c r="F241">
        <v>4</v>
      </c>
      <c r="G241" t="s">
        <v>33</v>
      </c>
      <c r="H241">
        <v>78937.084749999995</v>
      </c>
      <c r="I241">
        <v>126299.33560000001</v>
      </c>
      <c r="J241">
        <v>110511.91869999999</v>
      </c>
      <c r="K241">
        <v>176819.0698</v>
      </c>
      <c r="L241">
        <v>142086.75260000001</v>
      </c>
      <c r="M241">
        <v>227338.80410000001</v>
      </c>
      <c r="N241">
        <v>189449.00339999999</v>
      </c>
      <c r="O241">
        <v>303118.40539999999</v>
      </c>
      <c r="P241">
        <v>236811.2543</v>
      </c>
      <c r="Q241">
        <v>378898.00679999997</v>
      </c>
      <c r="R241">
        <v>268386.0882</v>
      </c>
      <c r="S241">
        <v>429417.74099999998</v>
      </c>
      <c r="T241">
        <v>299960.92210000003</v>
      </c>
      <c r="U241">
        <v>479937.47529999999</v>
      </c>
    </row>
    <row r="242" spans="1:21">
      <c r="A242">
        <v>2</v>
      </c>
      <c r="B242" t="s">
        <v>289</v>
      </c>
      <c r="C242" t="s">
        <v>320</v>
      </c>
      <c r="D242" t="s">
        <v>722</v>
      </c>
      <c r="E242" t="s">
        <v>322</v>
      </c>
      <c r="F242">
        <v>1</v>
      </c>
      <c r="G242" t="s">
        <v>242</v>
      </c>
      <c r="H242">
        <v>97440.487999999998</v>
      </c>
      <c r="I242">
        <v>170520.85399999999</v>
      </c>
      <c r="J242">
        <v>126342.524</v>
      </c>
      <c r="K242">
        <v>221099.41699999999</v>
      </c>
      <c r="L242">
        <v>143511.01920000001</v>
      </c>
      <c r="M242">
        <v>251144.2836</v>
      </c>
      <c r="N242">
        <v>170199.13920000001</v>
      </c>
      <c r="O242">
        <v>297848.49359999999</v>
      </c>
      <c r="P242">
        <v>200136.264</v>
      </c>
      <c r="Q242">
        <v>350238.462</v>
      </c>
      <c r="R242">
        <v>219277.22</v>
      </c>
      <c r="S242">
        <v>383735.13500000001</v>
      </c>
      <c r="T242">
        <v>237151.61600000001</v>
      </c>
      <c r="U242">
        <v>415015.32799999998</v>
      </c>
    </row>
    <row r="243" spans="1:21">
      <c r="A243">
        <v>2</v>
      </c>
      <c r="B243" t="s">
        <v>289</v>
      </c>
      <c r="C243" t="s">
        <v>320</v>
      </c>
      <c r="D243" t="s">
        <v>722</v>
      </c>
      <c r="E243" t="s">
        <v>322</v>
      </c>
      <c r="F243">
        <v>2</v>
      </c>
      <c r="G243" t="s">
        <v>31</v>
      </c>
      <c r="H243">
        <v>79663.311000000002</v>
      </c>
      <c r="I243">
        <v>139410.79430000001</v>
      </c>
      <c r="J243">
        <v>105046.16989999999</v>
      </c>
      <c r="K243">
        <v>183830.79730000001</v>
      </c>
      <c r="L243">
        <v>126538.49340000001</v>
      </c>
      <c r="M243">
        <v>221442.36350000001</v>
      </c>
      <c r="N243">
        <v>153576.522</v>
      </c>
      <c r="O243">
        <v>268758.91350000002</v>
      </c>
      <c r="P243">
        <v>183118.12349999999</v>
      </c>
      <c r="Q243">
        <v>320456.71610000002</v>
      </c>
      <c r="R243">
        <v>201951.5986</v>
      </c>
      <c r="S243">
        <v>353415.29759999999</v>
      </c>
      <c r="T243">
        <v>219792.68400000001</v>
      </c>
      <c r="U243">
        <v>384637.19699999999</v>
      </c>
    </row>
    <row r="244" spans="1:21">
      <c r="A244">
        <v>2</v>
      </c>
      <c r="B244" t="s">
        <v>289</v>
      </c>
      <c r="C244" t="s">
        <v>320</v>
      </c>
      <c r="D244" t="s">
        <v>722</v>
      </c>
      <c r="E244" t="s">
        <v>322</v>
      </c>
      <c r="F244">
        <v>3</v>
      </c>
      <c r="G244" t="s">
        <v>58</v>
      </c>
      <c r="H244">
        <v>70189.125</v>
      </c>
      <c r="I244">
        <v>122830.9688</v>
      </c>
      <c r="J244">
        <v>94779.195000000007</v>
      </c>
      <c r="K244">
        <v>165863.5913</v>
      </c>
      <c r="L244">
        <v>120343.86</v>
      </c>
      <c r="M244">
        <v>210601.755</v>
      </c>
      <c r="N244">
        <v>156913.56</v>
      </c>
      <c r="O244">
        <v>274598.73</v>
      </c>
      <c r="P244">
        <v>194700.375</v>
      </c>
      <c r="Q244">
        <v>340725.65629999997</v>
      </c>
      <c r="R244">
        <v>219015.67499999999</v>
      </c>
      <c r="S244">
        <v>383277.4313</v>
      </c>
      <c r="T244">
        <v>242956.23</v>
      </c>
      <c r="U244">
        <v>425173.40250000003</v>
      </c>
    </row>
    <row r="245" spans="1:21">
      <c r="A245">
        <v>2</v>
      </c>
      <c r="B245" t="s">
        <v>289</v>
      </c>
      <c r="C245" t="s">
        <v>320</v>
      </c>
      <c r="D245" t="s">
        <v>722</v>
      </c>
      <c r="E245" t="s">
        <v>322</v>
      </c>
      <c r="F245">
        <v>4</v>
      </c>
      <c r="G245" t="s">
        <v>33</v>
      </c>
      <c r="H245">
        <v>80231.999249999993</v>
      </c>
      <c r="I245">
        <v>128371.1988</v>
      </c>
      <c r="J245">
        <v>112324.799</v>
      </c>
      <c r="K245">
        <v>179719.6783</v>
      </c>
      <c r="L245">
        <v>144417.5987</v>
      </c>
      <c r="M245">
        <v>231068.15779999999</v>
      </c>
      <c r="N245">
        <v>192556.79819999999</v>
      </c>
      <c r="O245">
        <v>308090.87709999998</v>
      </c>
      <c r="P245">
        <v>240695.99780000001</v>
      </c>
      <c r="Q245">
        <v>385113.59639999998</v>
      </c>
      <c r="R245">
        <v>272788.79749999999</v>
      </c>
      <c r="S245">
        <v>436462.0759</v>
      </c>
      <c r="T245">
        <v>304881.59720000002</v>
      </c>
      <c r="U245">
        <v>487810.55540000001</v>
      </c>
    </row>
    <row r="246" spans="1:21">
      <c r="A246">
        <v>3</v>
      </c>
      <c r="B246" t="s">
        <v>323</v>
      </c>
      <c r="C246" t="s">
        <v>324</v>
      </c>
      <c r="D246" t="s">
        <v>723</v>
      </c>
      <c r="E246" t="s">
        <v>325</v>
      </c>
      <c r="F246">
        <v>1</v>
      </c>
      <c r="G246" t="s">
        <v>242</v>
      </c>
      <c r="H246">
        <v>86169.525999999998</v>
      </c>
      <c r="I246">
        <v>150796.67050000001</v>
      </c>
      <c r="J246">
        <v>111619.753</v>
      </c>
      <c r="K246">
        <v>195334.56779999999</v>
      </c>
      <c r="L246">
        <v>126950.5134</v>
      </c>
      <c r="M246">
        <v>222163.39850000001</v>
      </c>
      <c r="N246">
        <v>150213.5184</v>
      </c>
      <c r="O246">
        <v>262873.65720000002</v>
      </c>
      <c r="P246">
        <v>176533.42800000001</v>
      </c>
      <c r="Q246">
        <v>308933.49900000001</v>
      </c>
      <c r="R246">
        <v>193359.44500000001</v>
      </c>
      <c r="S246">
        <v>338379.02879999997</v>
      </c>
      <c r="T246">
        <v>209012.97700000001</v>
      </c>
      <c r="U246">
        <v>365772.70980000001</v>
      </c>
    </row>
    <row r="247" spans="1:21">
      <c r="A247">
        <v>3</v>
      </c>
      <c r="B247" t="s">
        <v>323</v>
      </c>
      <c r="C247" t="s">
        <v>324</v>
      </c>
      <c r="D247" t="s">
        <v>723</v>
      </c>
      <c r="E247" t="s">
        <v>325</v>
      </c>
      <c r="F247">
        <v>2</v>
      </c>
      <c r="G247" t="s">
        <v>31</v>
      </c>
      <c r="H247">
        <v>71071.444499999998</v>
      </c>
      <c r="I247">
        <v>124375.0279</v>
      </c>
      <c r="J247">
        <v>93502.812550000002</v>
      </c>
      <c r="K247">
        <v>163629.92199999999</v>
      </c>
      <c r="L247">
        <v>112329.9693</v>
      </c>
      <c r="M247">
        <v>196577.44630000001</v>
      </c>
      <c r="N247">
        <v>135792.99900000001</v>
      </c>
      <c r="O247">
        <v>237637.74830000001</v>
      </c>
      <c r="P247">
        <v>161694.32699999999</v>
      </c>
      <c r="Q247">
        <v>282965.0723</v>
      </c>
      <c r="R247">
        <v>178178.93119999999</v>
      </c>
      <c r="S247">
        <v>311813.12959999999</v>
      </c>
      <c r="T247">
        <v>193744.68150000001</v>
      </c>
      <c r="U247">
        <v>339053.19260000001</v>
      </c>
    </row>
    <row r="248" spans="1:21">
      <c r="A248">
        <v>3</v>
      </c>
      <c r="B248" t="s">
        <v>323</v>
      </c>
      <c r="C248" t="s">
        <v>324</v>
      </c>
      <c r="D248" t="s">
        <v>723</v>
      </c>
      <c r="E248" t="s">
        <v>325</v>
      </c>
      <c r="F248">
        <v>3</v>
      </c>
      <c r="G248" t="s">
        <v>58</v>
      </c>
      <c r="H248">
        <v>61922.75</v>
      </c>
      <c r="I248">
        <v>108364.8125</v>
      </c>
      <c r="J248">
        <v>83908.79</v>
      </c>
      <c r="K248">
        <v>146840.38250000001</v>
      </c>
      <c r="L248">
        <v>106672.995</v>
      </c>
      <c r="M248">
        <v>186677.74129999999</v>
      </c>
      <c r="N248">
        <v>139400.22</v>
      </c>
      <c r="O248">
        <v>243950.38500000001</v>
      </c>
      <c r="P248">
        <v>173099.25</v>
      </c>
      <c r="Q248">
        <v>302923.6875</v>
      </c>
      <c r="R248">
        <v>194865.9</v>
      </c>
      <c r="S248">
        <v>341015.32500000001</v>
      </c>
      <c r="T248">
        <v>216333.33499999999</v>
      </c>
      <c r="U248">
        <v>378583.33630000002</v>
      </c>
    </row>
    <row r="249" spans="1:21">
      <c r="A249">
        <v>3</v>
      </c>
      <c r="B249" t="s">
        <v>323</v>
      </c>
      <c r="C249" t="s">
        <v>324</v>
      </c>
      <c r="D249" t="s">
        <v>723</v>
      </c>
      <c r="E249" t="s">
        <v>325</v>
      </c>
      <c r="F249">
        <v>4</v>
      </c>
      <c r="G249" t="s">
        <v>33</v>
      </c>
      <c r="H249">
        <v>69531.919750000001</v>
      </c>
      <c r="I249">
        <v>111251.0716</v>
      </c>
      <c r="J249">
        <v>97344.687650000007</v>
      </c>
      <c r="K249">
        <v>155751.50020000001</v>
      </c>
      <c r="L249">
        <v>125157.4556</v>
      </c>
      <c r="M249">
        <v>200251.9289</v>
      </c>
      <c r="N249">
        <v>166876.60740000001</v>
      </c>
      <c r="O249">
        <v>267002.57179999998</v>
      </c>
      <c r="P249">
        <v>208595.75930000001</v>
      </c>
      <c r="Q249">
        <v>333753.21480000002</v>
      </c>
      <c r="R249">
        <v>236408.52720000001</v>
      </c>
      <c r="S249">
        <v>378253.6434</v>
      </c>
      <c r="T249">
        <v>264221.29509999999</v>
      </c>
      <c r="U249">
        <v>422754.07209999999</v>
      </c>
    </row>
    <row r="250" spans="1:21">
      <c r="A250">
        <v>3</v>
      </c>
      <c r="B250" t="s">
        <v>323</v>
      </c>
      <c r="C250" t="s">
        <v>324</v>
      </c>
      <c r="D250" t="s">
        <v>723</v>
      </c>
      <c r="E250" t="s">
        <v>326</v>
      </c>
      <c r="F250">
        <v>1</v>
      </c>
      <c r="G250" t="s">
        <v>242</v>
      </c>
      <c r="H250">
        <v>89008.531000000003</v>
      </c>
      <c r="I250">
        <v>155764.92929999999</v>
      </c>
      <c r="J250">
        <v>115320.0405</v>
      </c>
      <c r="K250">
        <v>201810.07089999999</v>
      </c>
      <c r="L250">
        <v>131124.8529</v>
      </c>
      <c r="M250">
        <v>229468.4926</v>
      </c>
      <c r="N250">
        <v>155225.15040000001</v>
      </c>
      <c r="O250">
        <v>271644.01319999999</v>
      </c>
      <c r="P250">
        <v>182444.568</v>
      </c>
      <c r="Q250">
        <v>319277.99400000001</v>
      </c>
      <c r="R250">
        <v>199846.0925</v>
      </c>
      <c r="S250">
        <v>349730.66190000001</v>
      </c>
      <c r="T250">
        <v>216047.4895</v>
      </c>
      <c r="U250">
        <v>378083.1066</v>
      </c>
    </row>
    <row r="251" spans="1:21">
      <c r="A251">
        <v>3</v>
      </c>
      <c r="B251" t="s">
        <v>323</v>
      </c>
      <c r="C251" t="s">
        <v>324</v>
      </c>
      <c r="D251" t="s">
        <v>723</v>
      </c>
      <c r="E251" t="s">
        <v>326</v>
      </c>
      <c r="F251">
        <v>2</v>
      </c>
      <c r="G251" t="s">
        <v>31</v>
      </c>
      <c r="H251">
        <v>73282.499500000005</v>
      </c>
      <c r="I251">
        <v>128244.3741</v>
      </c>
      <c r="J251">
        <v>96456.145799999998</v>
      </c>
      <c r="K251">
        <v>168798.25520000001</v>
      </c>
      <c r="L251">
        <v>115941.13830000001</v>
      </c>
      <c r="M251">
        <v>202896.992</v>
      </c>
      <c r="N251">
        <v>140270.97899999999</v>
      </c>
      <c r="O251">
        <v>245474.2133</v>
      </c>
      <c r="P251">
        <v>167072.44390000001</v>
      </c>
      <c r="Q251">
        <v>292376.77679999999</v>
      </c>
      <c r="R251">
        <v>184135.87150000001</v>
      </c>
      <c r="S251">
        <v>322237.77500000002</v>
      </c>
      <c r="T251">
        <v>200258.8173</v>
      </c>
      <c r="U251">
        <v>350452.9302</v>
      </c>
    </row>
    <row r="252" spans="1:21">
      <c r="A252">
        <v>3</v>
      </c>
      <c r="B252" t="s">
        <v>323</v>
      </c>
      <c r="C252" t="s">
        <v>324</v>
      </c>
      <c r="D252" t="s">
        <v>723</v>
      </c>
      <c r="E252" t="s">
        <v>326</v>
      </c>
      <c r="F252">
        <v>3</v>
      </c>
      <c r="G252" t="s">
        <v>58</v>
      </c>
      <c r="H252">
        <v>63596.125</v>
      </c>
      <c r="I252">
        <v>111293.2188</v>
      </c>
      <c r="J252">
        <v>86143.434999999998</v>
      </c>
      <c r="K252">
        <v>150751.01130000001</v>
      </c>
      <c r="L252">
        <v>109499.13</v>
      </c>
      <c r="M252">
        <v>191623.47750000001</v>
      </c>
      <c r="N252">
        <v>143058.48000000001</v>
      </c>
      <c r="O252">
        <v>250352.34</v>
      </c>
      <c r="P252">
        <v>177627.375</v>
      </c>
      <c r="Q252">
        <v>310847.90629999997</v>
      </c>
      <c r="R252">
        <v>199946.77499999999</v>
      </c>
      <c r="S252">
        <v>349906.85629999998</v>
      </c>
      <c r="T252">
        <v>221955.34</v>
      </c>
      <c r="U252">
        <v>388421.84499999997</v>
      </c>
    </row>
    <row r="253" spans="1:21">
      <c r="A253">
        <v>3</v>
      </c>
      <c r="B253" t="s">
        <v>323</v>
      </c>
      <c r="C253" t="s">
        <v>324</v>
      </c>
      <c r="D253" t="s">
        <v>723</v>
      </c>
      <c r="E253" t="s">
        <v>326</v>
      </c>
      <c r="F253">
        <v>4</v>
      </c>
      <c r="G253" t="s">
        <v>33</v>
      </c>
      <c r="H253">
        <v>71551.73775</v>
      </c>
      <c r="I253">
        <v>114482.7804</v>
      </c>
      <c r="J253">
        <v>100172.4329</v>
      </c>
      <c r="K253">
        <v>160275.89259999999</v>
      </c>
      <c r="L253">
        <v>128793.128</v>
      </c>
      <c r="M253">
        <v>206069.00469999999</v>
      </c>
      <c r="N253">
        <v>171724.17060000001</v>
      </c>
      <c r="O253">
        <v>274758.67300000001</v>
      </c>
      <c r="P253">
        <v>214655.2133</v>
      </c>
      <c r="Q253">
        <v>343448.34120000002</v>
      </c>
      <c r="R253">
        <v>243275.90839999999</v>
      </c>
      <c r="S253">
        <v>389241.4534</v>
      </c>
      <c r="T253">
        <v>271896.60350000003</v>
      </c>
      <c r="U253">
        <v>435034.56550000003</v>
      </c>
    </row>
    <row r="254" spans="1:21">
      <c r="A254">
        <v>3</v>
      </c>
      <c r="B254" t="s">
        <v>323</v>
      </c>
      <c r="C254" t="s">
        <v>327</v>
      </c>
      <c r="D254" t="s">
        <v>724</v>
      </c>
      <c r="E254" t="s">
        <v>328</v>
      </c>
      <c r="F254">
        <v>1</v>
      </c>
      <c r="G254" t="s">
        <v>242</v>
      </c>
      <c r="H254">
        <v>82766.983999999997</v>
      </c>
      <c r="I254">
        <v>144842.22200000001</v>
      </c>
      <c r="J254">
        <v>107245.292</v>
      </c>
      <c r="K254">
        <v>187679.261</v>
      </c>
      <c r="L254">
        <v>121925.6856</v>
      </c>
      <c r="M254">
        <v>213369.9498</v>
      </c>
      <c r="N254">
        <v>144372.82560000001</v>
      </c>
      <c r="O254">
        <v>252652.4448</v>
      </c>
      <c r="P254">
        <v>169700.35200000001</v>
      </c>
      <c r="Q254">
        <v>296975.61599999998</v>
      </c>
      <c r="R254">
        <v>185892.62</v>
      </c>
      <c r="S254">
        <v>325312.08500000002</v>
      </c>
      <c r="T254">
        <v>200974.628</v>
      </c>
      <c r="U254">
        <v>351705.59899999999</v>
      </c>
    </row>
    <row r="255" spans="1:21">
      <c r="A255">
        <v>3</v>
      </c>
      <c r="B255" t="s">
        <v>323</v>
      </c>
      <c r="C255" t="s">
        <v>327</v>
      </c>
      <c r="D255" t="s">
        <v>724</v>
      </c>
      <c r="E255" t="s">
        <v>328</v>
      </c>
      <c r="F255">
        <v>2</v>
      </c>
      <c r="G255" t="s">
        <v>31</v>
      </c>
      <c r="H255">
        <v>68075.868000000002</v>
      </c>
      <c r="I255">
        <v>119132.769</v>
      </c>
      <c r="J255">
        <v>89626.191200000001</v>
      </c>
      <c r="K255">
        <v>156845.8346</v>
      </c>
      <c r="L255">
        <v>107764.3512</v>
      </c>
      <c r="M255">
        <v>188587.6146</v>
      </c>
      <c r="N255">
        <v>130436.856</v>
      </c>
      <c r="O255">
        <v>228264.49799999999</v>
      </c>
      <c r="P255">
        <v>155383.23300000001</v>
      </c>
      <c r="Q255">
        <v>271920.65779999999</v>
      </c>
      <c r="R255">
        <v>171268.68280000001</v>
      </c>
      <c r="S255">
        <v>299720.1949</v>
      </c>
      <c r="T255">
        <v>186284.09400000001</v>
      </c>
      <c r="U255">
        <v>325997.16450000001</v>
      </c>
    </row>
    <row r="256" spans="1:21">
      <c r="A256">
        <v>3</v>
      </c>
      <c r="B256" t="s">
        <v>323</v>
      </c>
      <c r="C256" t="s">
        <v>327</v>
      </c>
      <c r="D256" t="s">
        <v>724</v>
      </c>
      <c r="E256" t="s">
        <v>328</v>
      </c>
      <c r="F256">
        <v>3</v>
      </c>
      <c r="G256" t="s">
        <v>58</v>
      </c>
      <c r="H256">
        <v>59917</v>
      </c>
      <c r="I256">
        <v>104854.75</v>
      </c>
      <c r="J256">
        <v>81073.72</v>
      </c>
      <c r="K256">
        <v>141879.01</v>
      </c>
      <c r="L256">
        <v>103016.16</v>
      </c>
      <c r="M256">
        <v>180278.28</v>
      </c>
      <c r="N256">
        <v>134496.95999999999</v>
      </c>
      <c r="O256">
        <v>235369.68</v>
      </c>
      <c r="P256">
        <v>166959</v>
      </c>
      <c r="Q256">
        <v>292178.25</v>
      </c>
      <c r="R256">
        <v>187894.2</v>
      </c>
      <c r="S256">
        <v>328814.84999999998</v>
      </c>
      <c r="T256">
        <v>208527.28</v>
      </c>
      <c r="U256">
        <v>364922.74</v>
      </c>
    </row>
    <row r="257" spans="1:21">
      <c r="A257">
        <v>3</v>
      </c>
      <c r="B257" t="s">
        <v>323</v>
      </c>
      <c r="C257" t="s">
        <v>327</v>
      </c>
      <c r="D257" t="s">
        <v>724</v>
      </c>
      <c r="E257" t="s">
        <v>328</v>
      </c>
      <c r="F257">
        <v>4</v>
      </c>
      <c r="G257" t="s">
        <v>33</v>
      </c>
      <c r="H257">
        <v>67781.618000000002</v>
      </c>
      <c r="I257">
        <v>108450.5888</v>
      </c>
      <c r="J257">
        <v>94894.265199999994</v>
      </c>
      <c r="K257">
        <v>151830.82430000001</v>
      </c>
      <c r="L257">
        <v>122006.9124</v>
      </c>
      <c r="M257">
        <v>195211.05979999999</v>
      </c>
      <c r="N257">
        <v>162675.88320000001</v>
      </c>
      <c r="O257">
        <v>260281.41310000001</v>
      </c>
      <c r="P257">
        <v>203344.85399999999</v>
      </c>
      <c r="Q257">
        <v>325351.76640000002</v>
      </c>
      <c r="R257">
        <v>230457.5012</v>
      </c>
      <c r="S257">
        <v>368732.00189999997</v>
      </c>
      <c r="T257">
        <v>257570.14840000001</v>
      </c>
      <c r="U257">
        <v>412112.23739999998</v>
      </c>
    </row>
    <row r="258" spans="1:21">
      <c r="A258">
        <v>3</v>
      </c>
      <c r="B258" t="s">
        <v>323</v>
      </c>
      <c r="C258" t="s">
        <v>329</v>
      </c>
      <c r="D258" t="s">
        <v>725</v>
      </c>
      <c r="E258" t="s">
        <v>330</v>
      </c>
      <c r="F258">
        <v>1</v>
      </c>
      <c r="G258" t="s">
        <v>242</v>
      </c>
      <c r="H258">
        <v>78577.600000000006</v>
      </c>
      <c r="I258">
        <v>137510.79999999999</v>
      </c>
      <c r="J258">
        <v>101836</v>
      </c>
      <c r="K258">
        <v>178213</v>
      </c>
      <c r="L258">
        <v>115747.29</v>
      </c>
      <c r="M258">
        <v>202557.75750000001</v>
      </c>
      <c r="N258">
        <v>137117.64000000001</v>
      </c>
      <c r="O258">
        <v>239955.87</v>
      </c>
      <c r="P258">
        <v>161190.29999999999</v>
      </c>
      <c r="Q258">
        <v>282083.02500000002</v>
      </c>
      <c r="R258">
        <v>176580.7</v>
      </c>
      <c r="S258">
        <v>309016.22499999998</v>
      </c>
      <c r="T258">
        <v>190926.25</v>
      </c>
      <c r="U258">
        <v>334120.9375</v>
      </c>
    </row>
    <row r="259" spans="1:21">
      <c r="A259">
        <v>3</v>
      </c>
      <c r="B259" t="s">
        <v>323</v>
      </c>
      <c r="C259" t="s">
        <v>329</v>
      </c>
      <c r="D259" t="s">
        <v>725</v>
      </c>
      <c r="E259" t="s">
        <v>330</v>
      </c>
      <c r="F259">
        <v>2</v>
      </c>
      <c r="G259" t="s">
        <v>31</v>
      </c>
      <c r="H259">
        <v>64520.662499999999</v>
      </c>
      <c r="I259">
        <v>112911.1594</v>
      </c>
      <c r="J259">
        <v>84982.896250000005</v>
      </c>
      <c r="K259">
        <v>148720.06839999999</v>
      </c>
      <c r="L259">
        <v>102234.4425</v>
      </c>
      <c r="M259">
        <v>178910.27439999999</v>
      </c>
      <c r="N259">
        <v>123837.97500000001</v>
      </c>
      <c r="O259">
        <v>216716.45629999999</v>
      </c>
      <c r="P259">
        <v>147560.8688</v>
      </c>
      <c r="Q259">
        <v>258231.5203</v>
      </c>
      <c r="R259">
        <v>162672.1925</v>
      </c>
      <c r="S259">
        <v>284676.33689999999</v>
      </c>
      <c r="T259">
        <v>176964.76500000001</v>
      </c>
      <c r="U259">
        <v>309688.33880000003</v>
      </c>
    </row>
    <row r="260" spans="1:21">
      <c r="A260">
        <v>3</v>
      </c>
      <c r="B260" t="s">
        <v>323</v>
      </c>
      <c r="C260" t="s">
        <v>329</v>
      </c>
      <c r="D260" t="s">
        <v>725</v>
      </c>
      <c r="E260" t="s">
        <v>330</v>
      </c>
      <c r="F260">
        <v>3</v>
      </c>
      <c r="G260" t="s">
        <v>58</v>
      </c>
      <c r="H260">
        <v>56288.125</v>
      </c>
      <c r="I260">
        <v>98504.21875</v>
      </c>
      <c r="J260">
        <v>76155.414999999994</v>
      </c>
      <c r="K260">
        <v>133271.97630000001</v>
      </c>
      <c r="L260">
        <v>96763.095000000001</v>
      </c>
      <c r="M260">
        <v>169335.41630000001</v>
      </c>
      <c r="N260">
        <v>126324.42</v>
      </c>
      <c r="O260">
        <v>221067.73499999999</v>
      </c>
      <c r="P260">
        <v>156810.375</v>
      </c>
      <c r="Q260">
        <v>274418.15629999997</v>
      </c>
      <c r="R260">
        <v>176468.92499999999</v>
      </c>
      <c r="S260">
        <v>308820.6188</v>
      </c>
      <c r="T260">
        <v>195842.785</v>
      </c>
      <c r="U260">
        <v>342724.8738</v>
      </c>
    </row>
    <row r="261" spans="1:21">
      <c r="A261">
        <v>3</v>
      </c>
      <c r="B261" t="s">
        <v>323</v>
      </c>
      <c r="C261" t="s">
        <v>329</v>
      </c>
      <c r="D261" t="s">
        <v>725</v>
      </c>
      <c r="E261" t="s">
        <v>330</v>
      </c>
      <c r="F261">
        <v>4</v>
      </c>
      <c r="G261" t="s">
        <v>33</v>
      </c>
      <c r="H261">
        <v>63711.003499999999</v>
      </c>
      <c r="I261">
        <v>101937.6056</v>
      </c>
      <c r="J261">
        <v>89195.404899999994</v>
      </c>
      <c r="K261">
        <v>142712.64780000001</v>
      </c>
      <c r="L261">
        <v>114679.8063</v>
      </c>
      <c r="M261">
        <v>183487.69010000001</v>
      </c>
      <c r="N261">
        <v>152906.40839999999</v>
      </c>
      <c r="O261">
        <v>244650.25339999999</v>
      </c>
      <c r="P261">
        <v>191133.0105</v>
      </c>
      <c r="Q261">
        <v>305812.81679999997</v>
      </c>
      <c r="R261">
        <v>216617.41190000001</v>
      </c>
      <c r="S261">
        <v>346587.859</v>
      </c>
      <c r="T261">
        <v>242101.81330000001</v>
      </c>
      <c r="U261">
        <v>387362.90130000003</v>
      </c>
    </row>
    <row r="262" spans="1:21">
      <c r="A262">
        <v>3</v>
      </c>
      <c r="B262" t="s">
        <v>323</v>
      </c>
      <c r="C262" t="s">
        <v>329</v>
      </c>
      <c r="D262" t="s">
        <v>725</v>
      </c>
      <c r="E262" t="s">
        <v>331</v>
      </c>
      <c r="F262">
        <v>1</v>
      </c>
      <c r="G262" t="s">
        <v>242</v>
      </c>
      <c r="H262">
        <v>78577.600000000006</v>
      </c>
      <c r="I262">
        <v>137510.79999999999</v>
      </c>
      <c r="J262">
        <v>101836</v>
      </c>
      <c r="K262">
        <v>178213</v>
      </c>
      <c r="L262">
        <v>115747.29</v>
      </c>
      <c r="M262">
        <v>202557.75750000001</v>
      </c>
      <c r="N262">
        <v>137117.64000000001</v>
      </c>
      <c r="O262">
        <v>239955.87</v>
      </c>
      <c r="P262">
        <v>161190.29999999999</v>
      </c>
      <c r="Q262">
        <v>282083.02500000002</v>
      </c>
      <c r="R262">
        <v>176580.7</v>
      </c>
      <c r="S262">
        <v>309016.22499999998</v>
      </c>
      <c r="T262">
        <v>190926.25</v>
      </c>
      <c r="U262">
        <v>334120.9375</v>
      </c>
    </row>
    <row r="263" spans="1:21">
      <c r="A263">
        <v>3</v>
      </c>
      <c r="B263" t="s">
        <v>323</v>
      </c>
      <c r="C263" t="s">
        <v>329</v>
      </c>
      <c r="D263" t="s">
        <v>725</v>
      </c>
      <c r="E263" t="s">
        <v>331</v>
      </c>
      <c r="F263">
        <v>2</v>
      </c>
      <c r="G263" t="s">
        <v>31</v>
      </c>
      <c r="H263">
        <v>64520.662499999999</v>
      </c>
      <c r="I263">
        <v>112911.1594</v>
      </c>
      <c r="J263">
        <v>84982.896250000005</v>
      </c>
      <c r="K263">
        <v>148720.06839999999</v>
      </c>
      <c r="L263">
        <v>102234.4425</v>
      </c>
      <c r="M263">
        <v>178910.27439999999</v>
      </c>
      <c r="N263">
        <v>123837.97500000001</v>
      </c>
      <c r="O263">
        <v>216716.45629999999</v>
      </c>
      <c r="P263">
        <v>147560.8688</v>
      </c>
      <c r="Q263">
        <v>258231.5203</v>
      </c>
      <c r="R263">
        <v>162672.1925</v>
      </c>
      <c r="S263">
        <v>284676.33689999999</v>
      </c>
      <c r="T263">
        <v>176964.76500000001</v>
      </c>
      <c r="U263">
        <v>309688.33880000003</v>
      </c>
    </row>
    <row r="264" spans="1:21">
      <c r="A264">
        <v>3</v>
      </c>
      <c r="B264" t="s">
        <v>323</v>
      </c>
      <c r="C264" t="s">
        <v>329</v>
      </c>
      <c r="D264" t="s">
        <v>725</v>
      </c>
      <c r="E264" t="s">
        <v>331</v>
      </c>
      <c r="F264">
        <v>3</v>
      </c>
      <c r="G264" t="s">
        <v>58</v>
      </c>
      <c r="H264">
        <v>56288.125</v>
      </c>
      <c r="I264">
        <v>98504.21875</v>
      </c>
      <c r="J264">
        <v>76155.414999999994</v>
      </c>
      <c r="K264">
        <v>133271.97630000001</v>
      </c>
      <c r="L264">
        <v>96763.095000000001</v>
      </c>
      <c r="M264">
        <v>169335.41630000001</v>
      </c>
      <c r="N264">
        <v>126324.42</v>
      </c>
      <c r="O264">
        <v>221067.73499999999</v>
      </c>
      <c r="P264">
        <v>156810.375</v>
      </c>
      <c r="Q264">
        <v>274418.15629999997</v>
      </c>
      <c r="R264">
        <v>176468.92499999999</v>
      </c>
      <c r="S264">
        <v>308820.6188</v>
      </c>
      <c r="T264">
        <v>195842.785</v>
      </c>
      <c r="U264">
        <v>342724.8738</v>
      </c>
    </row>
    <row r="265" spans="1:21">
      <c r="A265">
        <v>3</v>
      </c>
      <c r="B265" t="s">
        <v>323</v>
      </c>
      <c r="C265" t="s">
        <v>329</v>
      </c>
      <c r="D265" t="s">
        <v>725</v>
      </c>
      <c r="E265" t="s">
        <v>331</v>
      </c>
      <c r="F265">
        <v>4</v>
      </c>
      <c r="G265" t="s">
        <v>33</v>
      </c>
      <c r="H265">
        <v>63711.003499999999</v>
      </c>
      <c r="I265">
        <v>101937.6056</v>
      </c>
      <c r="J265">
        <v>89195.404899999994</v>
      </c>
      <c r="K265">
        <v>142712.64780000001</v>
      </c>
      <c r="L265">
        <v>114679.8063</v>
      </c>
      <c r="M265">
        <v>183487.69010000001</v>
      </c>
      <c r="N265">
        <v>152906.40839999999</v>
      </c>
      <c r="O265">
        <v>244650.25339999999</v>
      </c>
      <c r="P265">
        <v>191133.0105</v>
      </c>
      <c r="Q265">
        <v>305812.81679999997</v>
      </c>
      <c r="R265">
        <v>216617.41190000001</v>
      </c>
      <c r="S265">
        <v>346587.859</v>
      </c>
      <c r="T265">
        <v>242101.81330000001</v>
      </c>
      <c r="U265">
        <v>387362.90130000003</v>
      </c>
    </row>
    <row r="266" spans="1:21">
      <c r="A266">
        <v>3</v>
      </c>
      <c r="B266" t="s">
        <v>323</v>
      </c>
      <c r="C266" t="s">
        <v>329</v>
      </c>
      <c r="D266" t="s">
        <v>725</v>
      </c>
      <c r="E266" t="s">
        <v>332</v>
      </c>
      <c r="F266">
        <v>1</v>
      </c>
      <c r="G266" t="s">
        <v>242</v>
      </c>
      <c r="H266">
        <v>74473.274000000005</v>
      </c>
      <c r="I266">
        <v>130328.2295</v>
      </c>
      <c r="J266">
        <v>96505.087</v>
      </c>
      <c r="K266">
        <v>168883.90229999999</v>
      </c>
      <c r="L266">
        <v>109705.7466</v>
      </c>
      <c r="M266">
        <v>191985.05660000001</v>
      </c>
      <c r="N266">
        <v>129923.3616</v>
      </c>
      <c r="O266">
        <v>227365.88279999999</v>
      </c>
      <c r="P266">
        <v>152721.97200000001</v>
      </c>
      <c r="Q266">
        <v>267263.451</v>
      </c>
      <c r="R266">
        <v>167297.595</v>
      </c>
      <c r="S266">
        <v>292770.79129999998</v>
      </c>
      <c r="T266">
        <v>180877.283</v>
      </c>
      <c r="U266">
        <v>316535.24530000001</v>
      </c>
    </row>
    <row r="267" spans="1:21">
      <c r="A267">
        <v>3</v>
      </c>
      <c r="B267" t="s">
        <v>323</v>
      </c>
      <c r="C267" t="s">
        <v>329</v>
      </c>
      <c r="D267" t="s">
        <v>725</v>
      </c>
      <c r="E267" t="s">
        <v>332</v>
      </c>
      <c r="F267">
        <v>2</v>
      </c>
      <c r="G267" t="s">
        <v>31</v>
      </c>
      <c r="H267">
        <v>61217.8105</v>
      </c>
      <c r="I267">
        <v>107131.1684</v>
      </c>
      <c r="J267">
        <v>80609.576950000002</v>
      </c>
      <c r="K267">
        <v>141066.7597</v>
      </c>
      <c r="L267">
        <v>96940.685700000002</v>
      </c>
      <c r="M267">
        <v>169646.2</v>
      </c>
      <c r="N267">
        <v>117367.49099999999</v>
      </c>
      <c r="O267">
        <v>205393.10930000001</v>
      </c>
      <c r="P267">
        <v>139827.17550000001</v>
      </c>
      <c r="Q267">
        <v>244697.55710000001</v>
      </c>
      <c r="R267">
        <v>154130.79579999999</v>
      </c>
      <c r="S267">
        <v>269728.89270000003</v>
      </c>
      <c r="T267">
        <v>167653.97649999999</v>
      </c>
      <c r="U267">
        <v>293394.45890000003</v>
      </c>
    </row>
    <row r="268" spans="1:21">
      <c r="A268">
        <v>3</v>
      </c>
      <c r="B268" t="s">
        <v>323</v>
      </c>
      <c r="C268" t="s">
        <v>329</v>
      </c>
      <c r="D268" t="s">
        <v>725</v>
      </c>
      <c r="E268" t="s">
        <v>332</v>
      </c>
      <c r="F268">
        <v>3</v>
      </c>
      <c r="G268" t="s">
        <v>58</v>
      </c>
      <c r="H268">
        <v>54332.625</v>
      </c>
      <c r="I268">
        <v>95082.09375</v>
      </c>
      <c r="J268">
        <v>73471.755000000005</v>
      </c>
      <c r="K268">
        <v>128575.5713</v>
      </c>
      <c r="L268">
        <v>93336.164999999994</v>
      </c>
      <c r="M268">
        <v>163338.28880000001</v>
      </c>
      <c r="N268">
        <v>121810.14</v>
      </c>
      <c r="O268">
        <v>213167.745</v>
      </c>
      <c r="P268">
        <v>151189.875</v>
      </c>
      <c r="Q268">
        <v>264582.28129999997</v>
      </c>
      <c r="R268">
        <v>170124.52499999999</v>
      </c>
      <c r="S268">
        <v>297717.91879999998</v>
      </c>
      <c r="T268">
        <v>188780.29500000001</v>
      </c>
      <c r="U268">
        <v>330365.51630000002</v>
      </c>
    </row>
    <row r="269" spans="1:21">
      <c r="A269">
        <v>3</v>
      </c>
      <c r="B269" t="s">
        <v>323</v>
      </c>
      <c r="C269" t="s">
        <v>329</v>
      </c>
      <c r="D269" t="s">
        <v>725</v>
      </c>
      <c r="E269" t="s">
        <v>332</v>
      </c>
      <c r="F269">
        <v>4</v>
      </c>
      <c r="G269" t="s">
        <v>33</v>
      </c>
      <c r="H269">
        <v>61660.207000000002</v>
      </c>
      <c r="I269">
        <v>98656.331200000001</v>
      </c>
      <c r="J269">
        <v>86324.289799999999</v>
      </c>
      <c r="K269">
        <v>138118.86369999999</v>
      </c>
      <c r="L269">
        <v>110988.3726</v>
      </c>
      <c r="M269">
        <v>177581.39619999999</v>
      </c>
      <c r="N269">
        <v>147984.49679999999</v>
      </c>
      <c r="O269">
        <v>236775.1949</v>
      </c>
      <c r="P269">
        <v>184980.62100000001</v>
      </c>
      <c r="Q269">
        <v>295968.99359999999</v>
      </c>
      <c r="R269">
        <v>209644.70379999999</v>
      </c>
      <c r="S269">
        <v>335431.52610000002</v>
      </c>
      <c r="T269">
        <v>234308.78659999999</v>
      </c>
      <c r="U269">
        <v>374894.05859999999</v>
      </c>
    </row>
    <row r="270" spans="1:21">
      <c r="A270">
        <v>3</v>
      </c>
      <c r="B270" t="s">
        <v>323</v>
      </c>
      <c r="C270" t="s">
        <v>329</v>
      </c>
      <c r="D270" t="s">
        <v>725</v>
      </c>
      <c r="E270" t="s">
        <v>333</v>
      </c>
      <c r="F270">
        <v>1</v>
      </c>
      <c r="G270" t="s">
        <v>242</v>
      </c>
      <c r="H270">
        <v>69156.816000000006</v>
      </c>
      <c r="I270">
        <v>121024.428</v>
      </c>
      <c r="J270">
        <v>89747.448000000004</v>
      </c>
      <c r="K270">
        <v>157058.03400000001</v>
      </c>
      <c r="L270">
        <v>101826.3744</v>
      </c>
      <c r="M270">
        <v>178196.15520000001</v>
      </c>
      <c r="N270">
        <v>121010.05439999999</v>
      </c>
      <c r="O270">
        <v>211767.59520000001</v>
      </c>
      <c r="P270">
        <v>142368.04800000001</v>
      </c>
      <c r="Q270">
        <v>249144.084</v>
      </c>
      <c r="R270">
        <v>156025.32</v>
      </c>
      <c r="S270">
        <v>273044.31</v>
      </c>
      <c r="T270">
        <v>168821.23199999999</v>
      </c>
      <c r="U270">
        <v>295437.15600000002</v>
      </c>
    </row>
    <row r="271" spans="1:21">
      <c r="A271">
        <v>3</v>
      </c>
      <c r="B271" t="s">
        <v>323</v>
      </c>
      <c r="C271" t="s">
        <v>329</v>
      </c>
      <c r="D271" t="s">
        <v>725</v>
      </c>
      <c r="E271" t="s">
        <v>333</v>
      </c>
      <c r="F271">
        <v>2</v>
      </c>
      <c r="G271" t="s">
        <v>31</v>
      </c>
      <c r="H271">
        <v>56093.561999999998</v>
      </c>
      <c r="I271">
        <v>98163.733500000002</v>
      </c>
      <c r="J271">
        <v>74119.705799999996</v>
      </c>
      <c r="K271">
        <v>129709.4852</v>
      </c>
      <c r="L271">
        <v>89501.878800000006</v>
      </c>
      <c r="M271">
        <v>156628.2879</v>
      </c>
      <c r="N271">
        <v>109012.284</v>
      </c>
      <c r="O271">
        <v>190771.497</v>
      </c>
      <c r="P271">
        <v>130138.857</v>
      </c>
      <c r="Q271">
        <v>227742.99979999999</v>
      </c>
      <c r="R271">
        <v>143627.68919999999</v>
      </c>
      <c r="S271">
        <v>251348.45610000001</v>
      </c>
      <c r="T271">
        <v>156441.74400000001</v>
      </c>
      <c r="U271">
        <v>273773.05200000003</v>
      </c>
    </row>
    <row r="272" spans="1:21">
      <c r="A272">
        <v>3</v>
      </c>
      <c r="B272" t="s">
        <v>323</v>
      </c>
      <c r="C272" t="s">
        <v>329</v>
      </c>
      <c r="D272" t="s">
        <v>725</v>
      </c>
      <c r="E272" t="s">
        <v>333</v>
      </c>
      <c r="F272">
        <v>3</v>
      </c>
      <c r="G272" t="s">
        <v>58</v>
      </c>
      <c r="H272">
        <v>48647.75</v>
      </c>
      <c r="I272">
        <v>85133.5625</v>
      </c>
      <c r="J272">
        <v>65566.97</v>
      </c>
      <c r="K272">
        <v>114742.19749999999</v>
      </c>
      <c r="L272">
        <v>83196.36</v>
      </c>
      <c r="M272">
        <v>145593.63</v>
      </c>
      <c r="N272">
        <v>108345.36</v>
      </c>
      <c r="O272">
        <v>189604.38</v>
      </c>
      <c r="P272">
        <v>134381.25</v>
      </c>
      <c r="Q272">
        <v>235167.1875</v>
      </c>
      <c r="R272">
        <v>151100.25</v>
      </c>
      <c r="S272">
        <v>264425.4375</v>
      </c>
      <c r="T272">
        <v>167546.18</v>
      </c>
      <c r="U272">
        <v>293205.815</v>
      </c>
    </row>
    <row r="273" spans="1:21">
      <c r="A273">
        <v>3</v>
      </c>
      <c r="B273" t="s">
        <v>323</v>
      </c>
      <c r="C273" t="s">
        <v>329</v>
      </c>
      <c r="D273" t="s">
        <v>725</v>
      </c>
      <c r="E273" t="s">
        <v>333</v>
      </c>
      <c r="F273">
        <v>4</v>
      </c>
      <c r="G273" t="s">
        <v>33</v>
      </c>
      <c r="H273">
        <v>56139.785499999998</v>
      </c>
      <c r="I273">
        <v>89823.656799999997</v>
      </c>
      <c r="J273">
        <v>78595.699699999997</v>
      </c>
      <c r="K273">
        <v>125753.1195</v>
      </c>
      <c r="L273">
        <v>101051.6139</v>
      </c>
      <c r="M273">
        <v>161682.5822</v>
      </c>
      <c r="N273">
        <v>134735.4852</v>
      </c>
      <c r="O273">
        <v>215576.7763</v>
      </c>
      <c r="P273">
        <v>168419.35649999999</v>
      </c>
      <c r="Q273">
        <v>269470.97039999999</v>
      </c>
      <c r="R273">
        <v>190875.27069999999</v>
      </c>
      <c r="S273">
        <v>305400.43310000002</v>
      </c>
      <c r="T273">
        <v>213331.18489999999</v>
      </c>
      <c r="U273">
        <v>341329.8958</v>
      </c>
    </row>
    <row r="274" spans="1:21">
      <c r="A274">
        <v>3</v>
      </c>
      <c r="B274" t="s">
        <v>323</v>
      </c>
      <c r="C274" t="s">
        <v>329</v>
      </c>
      <c r="D274" t="s">
        <v>725</v>
      </c>
      <c r="E274" t="s">
        <v>334</v>
      </c>
      <c r="F274">
        <v>1</v>
      </c>
      <c r="G274" t="s">
        <v>242</v>
      </c>
      <c r="H274">
        <v>75525.95</v>
      </c>
      <c r="I274">
        <v>132170.41250000001</v>
      </c>
      <c r="J274">
        <v>97939.764999999999</v>
      </c>
      <c r="K274">
        <v>171394.5888</v>
      </c>
      <c r="L274">
        <v>111230.82</v>
      </c>
      <c r="M274">
        <v>194653.935</v>
      </c>
      <c r="N274">
        <v>131953.74</v>
      </c>
      <c r="O274">
        <v>230919.04500000001</v>
      </c>
      <c r="P274">
        <v>155174.85</v>
      </c>
      <c r="Q274">
        <v>271555.98749999999</v>
      </c>
      <c r="R274">
        <v>170022.01500000001</v>
      </c>
      <c r="S274">
        <v>297538.52630000003</v>
      </c>
      <c r="T274">
        <v>183893.21</v>
      </c>
      <c r="U274">
        <v>321813.11749999999</v>
      </c>
    </row>
    <row r="275" spans="1:21">
      <c r="A275">
        <v>3</v>
      </c>
      <c r="B275" t="s">
        <v>323</v>
      </c>
      <c r="C275" t="s">
        <v>329</v>
      </c>
      <c r="D275" t="s">
        <v>725</v>
      </c>
      <c r="E275" t="s">
        <v>334</v>
      </c>
      <c r="F275">
        <v>2</v>
      </c>
      <c r="G275" t="s">
        <v>31</v>
      </c>
      <c r="H275">
        <v>61678.723749999997</v>
      </c>
      <c r="I275">
        <v>107937.7666</v>
      </c>
      <c r="J275">
        <v>81354.623879999999</v>
      </c>
      <c r="K275">
        <v>142370.59179999999</v>
      </c>
      <c r="L275">
        <v>98032.893750000003</v>
      </c>
      <c r="M275">
        <v>171557.56409999999</v>
      </c>
      <c r="N275">
        <v>119039.0025</v>
      </c>
      <c r="O275">
        <v>208318.25440000001</v>
      </c>
      <c r="P275">
        <v>141961.07440000001</v>
      </c>
      <c r="Q275">
        <v>248431.88020000001</v>
      </c>
      <c r="R275">
        <v>156577.5183</v>
      </c>
      <c r="S275">
        <v>274010.6569</v>
      </c>
      <c r="T275">
        <v>170429.27799999999</v>
      </c>
      <c r="U275">
        <v>298251.2365</v>
      </c>
    </row>
    <row r="276" spans="1:21">
      <c r="A276">
        <v>3</v>
      </c>
      <c r="B276" t="s">
        <v>323</v>
      </c>
      <c r="C276" t="s">
        <v>329</v>
      </c>
      <c r="D276" t="s">
        <v>725</v>
      </c>
      <c r="E276" t="s">
        <v>334</v>
      </c>
      <c r="F276">
        <v>3</v>
      </c>
      <c r="G276" t="s">
        <v>58</v>
      </c>
      <c r="H276">
        <v>54141.3125</v>
      </c>
      <c r="I276">
        <v>94747.296879999994</v>
      </c>
      <c r="J276">
        <v>73095.837499999994</v>
      </c>
      <c r="K276">
        <v>127917.7156</v>
      </c>
      <c r="L276">
        <v>92805.862500000003</v>
      </c>
      <c r="M276">
        <v>162410.25940000001</v>
      </c>
      <c r="N276">
        <v>120993.15</v>
      </c>
      <c r="O276">
        <v>211738.01250000001</v>
      </c>
      <c r="P276">
        <v>150123.9375</v>
      </c>
      <c r="Q276">
        <v>262716.89059999998</v>
      </c>
      <c r="R276">
        <v>168865.46249999999</v>
      </c>
      <c r="S276">
        <v>295514.55940000003</v>
      </c>
      <c r="T276">
        <v>187316.48749999999</v>
      </c>
      <c r="U276">
        <v>327803.85310000001</v>
      </c>
    </row>
    <row r="277" spans="1:21">
      <c r="A277">
        <v>3</v>
      </c>
      <c r="B277" t="s">
        <v>323</v>
      </c>
      <c r="C277" t="s">
        <v>329</v>
      </c>
      <c r="D277" t="s">
        <v>725</v>
      </c>
      <c r="E277" t="s">
        <v>334</v>
      </c>
      <c r="F277">
        <v>4</v>
      </c>
      <c r="G277" t="s">
        <v>33</v>
      </c>
      <c r="H277">
        <v>61945.212500000001</v>
      </c>
      <c r="I277">
        <v>99112.34</v>
      </c>
      <c r="J277">
        <v>86723.297500000001</v>
      </c>
      <c r="K277">
        <v>138757.27600000001</v>
      </c>
      <c r="L277">
        <v>111501.38250000001</v>
      </c>
      <c r="M277">
        <v>178402.212</v>
      </c>
      <c r="N277">
        <v>148668.51</v>
      </c>
      <c r="O277">
        <v>237869.61600000001</v>
      </c>
      <c r="P277">
        <v>185835.63750000001</v>
      </c>
      <c r="Q277">
        <v>297337.02</v>
      </c>
      <c r="R277">
        <v>210613.7225</v>
      </c>
      <c r="S277">
        <v>336981.95600000001</v>
      </c>
      <c r="T277">
        <v>235391.8075</v>
      </c>
      <c r="U277">
        <v>376626.89199999999</v>
      </c>
    </row>
    <row r="278" spans="1:21">
      <c r="A278">
        <v>3</v>
      </c>
      <c r="B278" t="s">
        <v>323</v>
      </c>
      <c r="C278" t="s">
        <v>335</v>
      </c>
      <c r="D278" t="s">
        <v>726</v>
      </c>
      <c r="E278" t="s">
        <v>336</v>
      </c>
      <c r="F278">
        <v>1</v>
      </c>
      <c r="G278" t="s">
        <v>242</v>
      </c>
      <c r="H278">
        <v>91018.164999999994</v>
      </c>
      <c r="I278">
        <v>159281.78880000001</v>
      </c>
      <c r="J278">
        <v>117946.3075</v>
      </c>
      <c r="K278">
        <v>206406.03810000001</v>
      </c>
      <c r="L278">
        <v>134077.1985</v>
      </c>
      <c r="M278">
        <v>234635.0974</v>
      </c>
      <c r="N278">
        <v>158791.83600000001</v>
      </c>
      <c r="O278">
        <v>277885.71299999999</v>
      </c>
      <c r="P278">
        <v>186657.87</v>
      </c>
      <c r="Q278">
        <v>326651.27250000002</v>
      </c>
      <c r="R278">
        <v>204473.23749999999</v>
      </c>
      <c r="S278">
        <v>357828.16560000001</v>
      </c>
      <c r="T278">
        <v>221072.26749999999</v>
      </c>
      <c r="U278">
        <v>386876.4681</v>
      </c>
    </row>
    <row r="279" spans="1:21">
      <c r="A279">
        <v>3</v>
      </c>
      <c r="B279" t="s">
        <v>323</v>
      </c>
      <c r="C279" t="s">
        <v>335</v>
      </c>
      <c r="D279" t="s">
        <v>726</v>
      </c>
      <c r="E279" t="s">
        <v>336</v>
      </c>
      <c r="F279">
        <v>2</v>
      </c>
      <c r="G279" t="s">
        <v>31</v>
      </c>
      <c r="H279">
        <v>74807.748749999999</v>
      </c>
      <c r="I279">
        <v>130913.5603</v>
      </c>
      <c r="J279">
        <v>98507.817630000005</v>
      </c>
      <c r="K279">
        <v>172388.6808</v>
      </c>
      <c r="L279">
        <v>118469.9408</v>
      </c>
      <c r="M279">
        <v>207322.39629999999</v>
      </c>
      <c r="N279">
        <v>143442.02249999999</v>
      </c>
      <c r="O279">
        <v>251023.53940000001</v>
      </c>
      <c r="P279">
        <v>170894.95499999999</v>
      </c>
      <c r="Q279">
        <v>299066.17129999999</v>
      </c>
      <c r="R279">
        <v>188379.02299999999</v>
      </c>
      <c r="S279">
        <v>329663.29029999999</v>
      </c>
      <c r="T279">
        <v>204909.94130000001</v>
      </c>
      <c r="U279">
        <v>358592.39720000001</v>
      </c>
    </row>
    <row r="280" spans="1:21">
      <c r="A280">
        <v>3</v>
      </c>
      <c r="B280" t="s">
        <v>323</v>
      </c>
      <c r="C280" t="s">
        <v>335</v>
      </c>
      <c r="D280" t="s">
        <v>726</v>
      </c>
      <c r="E280" t="s">
        <v>336</v>
      </c>
      <c r="F280">
        <v>3</v>
      </c>
      <c r="G280" t="s">
        <v>58</v>
      </c>
      <c r="H280">
        <v>65592.1875</v>
      </c>
      <c r="I280">
        <v>114786.3281</v>
      </c>
      <c r="J280">
        <v>88748.782500000001</v>
      </c>
      <c r="K280">
        <v>155310.3694</v>
      </c>
      <c r="L280">
        <v>112766.64750000001</v>
      </c>
      <c r="M280">
        <v>197341.63310000001</v>
      </c>
      <c r="N280">
        <v>147222.81</v>
      </c>
      <c r="O280">
        <v>257639.91750000001</v>
      </c>
      <c r="P280">
        <v>182754.5625</v>
      </c>
      <c r="Q280">
        <v>319820.48440000002</v>
      </c>
      <c r="R280">
        <v>205668.33749999999</v>
      </c>
      <c r="S280">
        <v>359919.5906</v>
      </c>
      <c r="T280">
        <v>228250.9425</v>
      </c>
      <c r="U280">
        <v>399439.14939999999</v>
      </c>
    </row>
    <row r="281" spans="1:21">
      <c r="A281">
        <v>3</v>
      </c>
      <c r="B281" t="s">
        <v>323</v>
      </c>
      <c r="C281" t="s">
        <v>335</v>
      </c>
      <c r="D281" t="s">
        <v>726</v>
      </c>
      <c r="E281" t="s">
        <v>336</v>
      </c>
      <c r="F281">
        <v>4</v>
      </c>
      <c r="G281" t="s">
        <v>33</v>
      </c>
      <c r="H281">
        <v>74219.013000000006</v>
      </c>
      <c r="I281">
        <v>118750.42080000001</v>
      </c>
      <c r="J281">
        <v>103906.6182</v>
      </c>
      <c r="K281">
        <v>166250.58910000001</v>
      </c>
      <c r="L281">
        <v>133594.22339999999</v>
      </c>
      <c r="M281">
        <v>213750.7574</v>
      </c>
      <c r="N281">
        <v>178125.6312</v>
      </c>
      <c r="O281">
        <v>285001.0099</v>
      </c>
      <c r="P281">
        <v>222657.03899999999</v>
      </c>
      <c r="Q281">
        <v>356251.26240000001</v>
      </c>
      <c r="R281">
        <v>252344.64420000001</v>
      </c>
      <c r="S281">
        <v>403751.43070000003</v>
      </c>
      <c r="T281">
        <v>282032.24939999997</v>
      </c>
      <c r="U281">
        <v>451251.59899999999</v>
      </c>
    </row>
    <row r="282" spans="1:21">
      <c r="A282">
        <v>3</v>
      </c>
      <c r="B282" t="s">
        <v>323</v>
      </c>
      <c r="C282" t="s">
        <v>335</v>
      </c>
      <c r="D282" t="s">
        <v>726</v>
      </c>
      <c r="E282" t="s">
        <v>337</v>
      </c>
      <c r="F282">
        <v>1</v>
      </c>
      <c r="G282" t="s">
        <v>242</v>
      </c>
      <c r="H282">
        <v>79672.804999999993</v>
      </c>
      <c r="I282">
        <v>139427.4088</v>
      </c>
      <c r="J282">
        <v>103309.86749999999</v>
      </c>
      <c r="K282">
        <v>180792.26809999999</v>
      </c>
      <c r="L282">
        <v>117340.7895</v>
      </c>
      <c r="M282">
        <v>205346.38159999999</v>
      </c>
      <c r="N282">
        <v>139178.47200000001</v>
      </c>
      <c r="O282">
        <v>243562.326</v>
      </c>
      <c r="P282">
        <v>163664.04</v>
      </c>
      <c r="Q282">
        <v>286412.07</v>
      </c>
      <c r="R282">
        <v>179319.5275</v>
      </c>
      <c r="S282">
        <v>313809.17310000001</v>
      </c>
      <c r="T282">
        <v>193941.88250000001</v>
      </c>
      <c r="U282">
        <v>339398.29440000001</v>
      </c>
    </row>
    <row r="283" spans="1:21">
      <c r="A283">
        <v>3</v>
      </c>
      <c r="B283" t="s">
        <v>323</v>
      </c>
      <c r="C283" t="s">
        <v>335</v>
      </c>
      <c r="D283" t="s">
        <v>726</v>
      </c>
      <c r="E283" t="s">
        <v>337</v>
      </c>
      <c r="F283">
        <v>2</v>
      </c>
      <c r="G283" t="s">
        <v>31</v>
      </c>
      <c r="H283">
        <v>65107.752500000002</v>
      </c>
      <c r="I283">
        <v>113938.56690000001</v>
      </c>
      <c r="J283">
        <v>85862.930999999997</v>
      </c>
      <c r="K283">
        <v>150260.1293</v>
      </c>
      <c r="L283">
        <v>103444.7265</v>
      </c>
      <c r="M283">
        <v>181028.2714</v>
      </c>
      <c r="N283">
        <v>125573.685</v>
      </c>
      <c r="O283">
        <v>219753.94880000001</v>
      </c>
      <c r="P283">
        <v>149739.10310000001</v>
      </c>
      <c r="Q283">
        <v>262043.43049999999</v>
      </c>
      <c r="R283">
        <v>165146.46179999999</v>
      </c>
      <c r="S283">
        <v>289006.30810000002</v>
      </c>
      <c r="T283">
        <v>179744.33679999999</v>
      </c>
      <c r="U283">
        <v>314552.58929999999</v>
      </c>
    </row>
    <row r="284" spans="1:21">
      <c r="A284">
        <v>3</v>
      </c>
      <c r="B284" t="s">
        <v>323</v>
      </c>
      <c r="C284" t="s">
        <v>335</v>
      </c>
      <c r="D284" t="s">
        <v>726</v>
      </c>
      <c r="E284" t="s">
        <v>337</v>
      </c>
      <c r="F284">
        <v>3</v>
      </c>
      <c r="G284" t="s">
        <v>58</v>
      </c>
      <c r="H284">
        <v>57397.25</v>
      </c>
      <c r="I284">
        <v>100445.1875</v>
      </c>
      <c r="J284">
        <v>77492.03</v>
      </c>
      <c r="K284">
        <v>135611.05249999999</v>
      </c>
      <c r="L284">
        <v>98387.64</v>
      </c>
      <c r="M284">
        <v>172178.37</v>
      </c>
      <c r="N284">
        <v>128270.64</v>
      </c>
      <c r="O284">
        <v>224473.62</v>
      </c>
      <c r="P284">
        <v>159153.75</v>
      </c>
      <c r="Q284">
        <v>278519.0625</v>
      </c>
      <c r="R284">
        <v>179022.75</v>
      </c>
      <c r="S284">
        <v>313289.8125</v>
      </c>
      <c r="T284">
        <v>198583.82</v>
      </c>
      <c r="U284">
        <v>347521.685</v>
      </c>
    </row>
    <row r="285" spans="1:21">
      <c r="A285">
        <v>3</v>
      </c>
      <c r="B285" t="s">
        <v>323</v>
      </c>
      <c r="C285" t="s">
        <v>335</v>
      </c>
      <c r="D285" t="s">
        <v>726</v>
      </c>
      <c r="E285" t="s">
        <v>337</v>
      </c>
      <c r="F285">
        <v>4</v>
      </c>
      <c r="G285" t="s">
        <v>33</v>
      </c>
      <c r="H285">
        <v>65668.864499999996</v>
      </c>
      <c r="I285">
        <v>105070.1832</v>
      </c>
      <c r="J285">
        <v>91936.410300000003</v>
      </c>
      <c r="K285">
        <v>147098.25649999999</v>
      </c>
      <c r="L285">
        <v>118203.9561</v>
      </c>
      <c r="M285">
        <v>189126.32980000001</v>
      </c>
      <c r="N285">
        <v>157605.27480000001</v>
      </c>
      <c r="O285">
        <v>252168.43969999999</v>
      </c>
      <c r="P285">
        <v>197006.59349999999</v>
      </c>
      <c r="Q285">
        <v>315210.54960000003</v>
      </c>
      <c r="R285">
        <v>223274.13930000001</v>
      </c>
      <c r="S285">
        <v>357238.62290000002</v>
      </c>
      <c r="T285">
        <v>249541.6851</v>
      </c>
      <c r="U285">
        <v>399266.69620000001</v>
      </c>
    </row>
    <row r="286" spans="1:21">
      <c r="A286">
        <v>3</v>
      </c>
      <c r="B286" t="s">
        <v>323</v>
      </c>
      <c r="C286" t="s">
        <v>335</v>
      </c>
      <c r="D286" t="s">
        <v>726</v>
      </c>
      <c r="E286" t="s">
        <v>338</v>
      </c>
      <c r="F286">
        <v>1</v>
      </c>
      <c r="G286" t="s">
        <v>242</v>
      </c>
      <c r="H286">
        <v>79800.392000000007</v>
      </c>
      <c r="I286">
        <v>139650.68599999999</v>
      </c>
      <c r="J286">
        <v>103427.436</v>
      </c>
      <c r="K286">
        <v>180998.01300000001</v>
      </c>
      <c r="L286">
        <v>117546.0678</v>
      </c>
      <c r="M286">
        <v>205705.61869999999</v>
      </c>
      <c r="N286">
        <v>139269.8328</v>
      </c>
      <c r="O286">
        <v>243722.20740000001</v>
      </c>
      <c r="P286">
        <v>163726.62599999999</v>
      </c>
      <c r="Q286">
        <v>286521.5955</v>
      </c>
      <c r="R286">
        <v>179362.75</v>
      </c>
      <c r="S286">
        <v>313884.8125</v>
      </c>
      <c r="T286">
        <v>193940.99900000001</v>
      </c>
      <c r="U286">
        <v>339396.74829999998</v>
      </c>
    </row>
    <row r="287" spans="1:21">
      <c r="A287">
        <v>3</v>
      </c>
      <c r="B287" t="s">
        <v>323</v>
      </c>
      <c r="C287" t="s">
        <v>335</v>
      </c>
      <c r="D287" t="s">
        <v>726</v>
      </c>
      <c r="E287" t="s">
        <v>338</v>
      </c>
      <c r="F287">
        <v>2</v>
      </c>
      <c r="G287" t="s">
        <v>31</v>
      </c>
      <c r="H287">
        <v>65486.282749999998</v>
      </c>
      <c r="I287">
        <v>114600.9948</v>
      </c>
      <c r="J287">
        <v>86267.894480000003</v>
      </c>
      <c r="K287">
        <v>150968.81529999999</v>
      </c>
      <c r="L287">
        <v>103798.9544</v>
      </c>
      <c r="M287">
        <v>181648.17009999999</v>
      </c>
      <c r="N287">
        <v>125766.28049999999</v>
      </c>
      <c r="O287">
        <v>220090.9909</v>
      </c>
      <c r="P287">
        <v>149872.1096</v>
      </c>
      <c r="Q287">
        <v>262276.19179999997</v>
      </c>
      <c r="R287">
        <v>165229.10219999999</v>
      </c>
      <c r="S287">
        <v>289150.92879999999</v>
      </c>
      <c r="T287">
        <v>179757.14749999999</v>
      </c>
      <c r="U287">
        <v>314575.00809999998</v>
      </c>
    </row>
    <row r="288" spans="1:21">
      <c r="A288">
        <v>3</v>
      </c>
      <c r="B288" t="s">
        <v>323</v>
      </c>
      <c r="C288" t="s">
        <v>335</v>
      </c>
      <c r="D288" t="s">
        <v>726</v>
      </c>
      <c r="E288" t="s">
        <v>338</v>
      </c>
      <c r="F288">
        <v>3</v>
      </c>
      <c r="G288" t="s">
        <v>58</v>
      </c>
      <c r="H288">
        <v>57356.6875</v>
      </c>
      <c r="I288">
        <v>100374.2031</v>
      </c>
      <c r="J288">
        <v>77570.342499999999</v>
      </c>
      <c r="K288">
        <v>135748.09940000001</v>
      </c>
      <c r="L288">
        <v>98547.052500000005</v>
      </c>
      <c r="M288">
        <v>172457.3419</v>
      </c>
      <c r="N288">
        <v>128620.59</v>
      </c>
      <c r="O288">
        <v>225086.0325</v>
      </c>
      <c r="P288">
        <v>159647.0625</v>
      </c>
      <c r="Q288">
        <v>279382.35940000002</v>
      </c>
      <c r="R288">
        <v>179645.58749999999</v>
      </c>
      <c r="S288">
        <v>314379.7781</v>
      </c>
      <c r="T288">
        <v>199350.70749999999</v>
      </c>
      <c r="U288">
        <v>348863.73810000002</v>
      </c>
    </row>
    <row r="289" spans="1:21">
      <c r="A289">
        <v>3</v>
      </c>
      <c r="B289" t="s">
        <v>323</v>
      </c>
      <c r="C289" t="s">
        <v>335</v>
      </c>
      <c r="D289" t="s">
        <v>726</v>
      </c>
      <c r="E289" t="s">
        <v>338</v>
      </c>
      <c r="F289">
        <v>4</v>
      </c>
      <c r="G289" t="s">
        <v>33</v>
      </c>
      <c r="H289">
        <v>65052.385750000001</v>
      </c>
      <c r="I289">
        <v>104083.8172</v>
      </c>
      <c r="J289">
        <v>91073.340049999999</v>
      </c>
      <c r="K289">
        <v>145717.34409999999</v>
      </c>
      <c r="L289">
        <v>117094.2944</v>
      </c>
      <c r="M289">
        <v>187350.87100000001</v>
      </c>
      <c r="N289">
        <v>156125.72579999999</v>
      </c>
      <c r="O289">
        <v>249801.16130000001</v>
      </c>
      <c r="P289">
        <v>195157.15729999999</v>
      </c>
      <c r="Q289">
        <v>312251.45159999997</v>
      </c>
      <c r="R289">
        <v>221178.1116</v>
      </c>
      <c r="S289">
        <v>353884.97850000003</v>
      </c>
      <c r="T289">
        <v>247199.06589999999</v>
      </c>
      <c r="U289">
        <v>395518.50540000002</v>
      </c>
    </row>
    <row r="290" spans="1:21">
      <c r="A290">
        <v>3</v>
      </c>
      <c r="B290" t="s">
        <v>323</v>
      </c>
      <c r="C290" t="s">
        <v>335</v>
      </c>
      <c r="D290" t="s">
        <v>726</v>
      </c>
      <c r="E290" t="s">
        <v>339</v>
      </c>
      <c r="F290">
        <v>1</v>
      </c>
      <c r="G290" t="s">
        <v>242</v>
      </c>
      <c r="H290">
        <v>81459.134000000005</v>
      </c>
      <c r="I290">
        <v>142553.48449999999</v>
      </c>
      <c r="J290">
        <v>105575.477</v>
      </c>
      <c r="K290">
        <v>184757.08480000001</v>
      </c>
      <c r="L290">
        <v>119990.05560000001</v>
      </c>
      <c r="M290">
        <v>209982.59729999999</v>
      </c>
      <c r="N290">
        <v>142159.72560000001</v>
      </c>
      <c r="O290">
        <v>248779.51980000001</v>
      </c>
      <c r="P290">
        <v>167122.302</v>
      </c>
      <c r="Q290">
        <v>292464.02850000001</v>
      </c>
      <c r="R290">
        <v>183081.755</v>
      </c>
      <c r="S290">
        <v>320393.07130000001</v>
      </c>
      <c r="T290">
        <v>197960.46799999999</v>
      </c>
      <c r="U290">
        <v>346430.81900000002</v>
      </c>
    </row>
    <row r="291" spans="1:21">
      <c r="A291">
        <v>3</v>
      </c>
      <c r="B291" t="s">
        <v>323</v>
      </c>
      <c r="C291" t="s">
        <v>335</v>
      </c>
      <c r="D291" t="s">
        <v>726</v>
      </c>
      <c r="E291" t="s">
        <v>339</v>
      </c>
      <c r="F291">
        <v>2</v>
      </c>
      <c r="G291" t="s">
        <v>31</v>
      </c>
      <c r="H291">
        <v>66857.894249999998</v>
      </c>
      <c r="I291">
        <v>117001.3149</v>
      </c>
      <c r="J291">
        <v>88071.217329999999</v>
      </c>
      <c r="K291">
        <v>154124.63029999999</v>
      </c>
      <c r="L291">
        <v>105963.6875</v>
      </c>
      <c r="M291">
        <v>185436.45300000001</v>
      </c>
      <c r="N291">
        <v>128380.1535</v>
      </c>
      <c r="O291">
        <v>224665.26860000001</v>
      </c>
      <c r="P291">
        <v>152983.3211</v>
      </c>
      <c r="Q291">
        <v>267720.81199999998</v>
      </c>
      <c r="R291">
        <v>168656.6796</v>
      </c>
      <c r="S291">
        <v>295149.18920000002</v>
      </c>
      <c r="T291">
        <v>183483.171</v>
      </c>
      <c r="U291">
        <v>321095.54930000001</v>
      </c>
    </row>
    <row r="292" spans="1:21">
      <c r="A292">
        <v>3</v>
      </c>
      <c r="B292" t="s">
        <v>323</v>
      </c>
      <c r="C292" t="s">
        <v>335</v>
      </c>
      <c r="D292" t="s">
        <v>726</v>
      </c>
      <c r="E292" t="s">
        <v>339</v>
      </c>
      <c r="F292">
        <v>3</v>
      </c>
      <c r="G292" t="s">
        <v>58</v>
      </c>
      <c r="H292">
        <v>58566.3125</v>
      </c>
      <c r="I292">
        <v>102491.0469</v>
      </c>
      <c r="J292">
        <v>79209.777499999997</v>
      </c>
      <c r="K292">
        <v>138617.11060000001</v>
      </c>
      <c r="L292">
        <v>100631.4075</v>
      </c>
      <c r="M292">
        <v>176104.96309999999</v>
      </c>
      <c r="N292">
        <v>131344.76999999999</v>
      </c>
      <c r="O292">
        <v>229853.3475</v>
      </c>
      <c r="P292">
        <v>163029.9375</v>
      </c>
      <c r="Q292">
        <v>285302.39059999998</v>
      </c>
      <c r="R292">
        <v>183454.01250000001</v>
      </c>
      <c r="S292">
        <v>321044.52189999999</v>
      </c>
      <c r="T292">
        <v>203578.8725</v>
      </c>
      <c r="U292">
        <v>356263.0269</v>
      </c>
    </row>
    <row r="293" spans="1:21">
      <c r="A293">
        <v>3</v>
      </c>
      <c r="B293" t="s">
        <v>323</v>
      </c>
      <c r="C293" t="s">
        <v>335</v>
      </c>
      <c r="D293" t="s">
        <v>726</v>
      </c>
      <c r="E293" t="s">
        <v>339</v>
      </c>
      <c r="F293">
        <v>4</v>
      </c>
      <c r="G293" t="s">
        <v>33</v>
      </c>
      <c r="H293">
        <v>66409.257249999995</v>
      </c>
      <c r="I293">
        <v>106254.8116</v>
      </c>
      <c r="J293">
        <v>92972.960149999999</v>
      </c>
      <c r="K293">
        <v>148756.73620000001</v>
      </c>
      <c r="L293">
        <v>119536.66310000001</v>
      </c>
      <c r="M293">
        <v>191258.66089999999</v>
      </c>
      <c r="N293">
        <v>159382.21739999999</v>
      </c>
      <c r="O293">
        <v>255011.5478</v>
      </c>
      <c r="P293">
        <v>199227.77179999999</v>
      </c>
      <c r="Q293">
        <v>318764.43479999999</v>
      </c>
      <c r="R293">
        <v>225791.47469999999</v>
      </c>
      <c r="S293">
        <v>361266.35940000002</v>
      </c>
      <c r="T293">
        <v>252355.1776</v>
      </c>
      <c r="U293">
        <v>403768.28409999999</v>
      </c>
    </row>
    <row r="294" spans="1:21">
      <c r="A294">
        <v>3</v>
      </c>
      <c r="B294" t="s">
        <v>323</v>
      </c>
      <c r="C294" t="s">
        <v>335</v>
      </c>
      <c r="D294" t="s">
        <v>726</v>
      </c>
      <c r="E294" t="s">
        <v>340</v>
      </c>
      <c r="F294">
        <v>1</v>
      </c>
      <c r="G294" t="s">
        <v>242</v>
      </c>
      <c r="H294">
        <v>81150.770999999993</v>
      </c>
      <c r="I294">
        <v>142013.8493</v>
      </c>
      <c r="J294">
        <v>105136.4405</v>
      </c>
      <c r="K294">
        <v>183988.7709</v>
      </c>
      <c r="L294">
        <v>119550.12390000001</v>
      </c>
      <c r="M294">
        <v>209212.71679999999</v>
      </c>
      <c r="N294">
        <v>141513.38639999999</v>
      </c>
      <c r="O294">
        <v>247648.42619999999</v>
      </c>
      <c r="P294">
        <v>166325.538</v>
      </c>
      <c r="Q294">
        <v>291069.69150000002</v>
      </c>
      <c r="R294">
        <v>182188.02249999999</v>
      </c>
      <c r="S294">
        <v>318829.03940000001</v>
      </c>
      <c r="T294">
        <v>196954.8645</v>
      </c>
      <c r="U294">
        <v>344671.01289999997</v>
      </c>
    </row>
    <row r="295" spans="1:21">
      <c r="A295">
        <v>3</v>
      </c>
      <c r="B295" t="s">
        <v>323</v>
      </c>
      <c r="C295" t="s">
        <v>335</v>
      </c>
      <c r="D295" t="s">
        <v>726</v>
      </c>
      <c r="E295" t="s">
        <v>340</v>
      </c>
      <c r="F295">
        <v>2</v>
      </c>
      <c r="G295" t="s">
        <v>31</v>
      </c>
      <c r="H295">
        <v>66830.433250000002</v>
      </c>
      <c r="I295">
        <v>116953.2582</v>
      </c>
      <c r="J295">
        <v>87957.856180000002</v>
      </c>
      <c r="K295">
        <v>153926.24830000001</v>
      </c>
      <c r="L295">
        <v>105717.69409999999</v>
      </c>
      <c r="M295">
        <v>185005.96460000001</v>
      </c>
      <c r="N295">
        <v>127887.18150000001</v>
      </c>
      <c r="O295">
        <v>223802.56760000001</v>
      </c>
      <c r="P295">
        <v>152316.35699999999</v>
      </c>
      <c r="Q295">
        <v>266553.62479999999</v>
      </c>
      <c r="R295">
        <v>167868.65220000001</v>
      </c>
      <c r="S295">
        <v>293770.14140000002</v>
      </c>
      <c r="T295">
        <v>182562.34080000001</v>
      </c>
      <c r="U295">
        <v>319484.09629999998</v>
      </c>
    </row>
    <row r="296" spans="1:21">
      <c r="A296">
        <v>3</v>
      </c>
      <c r="B296" t="s">
        <v>323</v>
      </c>
      <c r="C296" t="s">
        <v>335</v>
      </c>
      <c r="D296" t="s">
        <v>726</v>
      </c>
      <c r="E296" t="s">
        <v>340</v>
      </c>
      <c r="F296">
        <v>3</v>
      </c>
      <c r="G296" t="s">
        <v>58</v>
      </c>
      <c r="H296">
        <v>58848.4375</v>
      </c>
      <c r="I296">
        <v>102984.7656</v>
      </c>
      <c r="J296">
        <v>79658.792499999996</v>
      </c>
      <c r="K296">
        <v>139402.88690000001</v>
      </c>
      <c r="L296">
        <v>101232.2025</v>
      </c>
      <c r="M296">
        <v>177156.35440000001</v>
      </c>
      <c r="N296">
        <v>132200.79</v>
      </c>
      <c r="O296">
        <v>231351.38250000001</v>
      </c>
      <c r="P296">
        <v>164122.3125</v>
      </c>
      <c r="Q296">
        <v>287214.04690000002</v>
      </c>
      <c r="R296">
        <v>184717.53750000001</v>
      </c>
      <c r="S296">
        <v>323255.69059999997</v>
      </c>
      <c r="T296">
        <v>205019.35750000001</v>
      </c>
      <c r="U296">
        <v>358783.87560000003</v>
      </c>
    </row>
    <row r="297" spans="1:21">
      <c r="A297">
        <v>3</v>
      </c>
      <c r="B297" t="s">
        <v>323</v>
      </c>
      <c r="C297" t="s">
        <v>335</v>
      </c>
      <c r="D297" t="s">
        <v>726</v>
      </c>
      <c r="E297" t="s">
        <v>340</v>
      </c>
      <c r="F297">
        <v>4</v>
      </c>
      <c r="G297" t="s">
        <v>33</v>
      </c>
      <c r="H297">
        <v>66440.235750000007</v>
      </c>
      <c r="I297">
        <v>106304.3772</v>
      </c>
      <c r="J297">
        <v>93016.330050000004</v>
      </c>
      <c r="K297">
        <v>148826.1281</v>
      </c>
      <c r="L297">
        <v>119592.4244</v>
      </c>
      <c r="M297">
        <v>191347.87899999999</v>
      </c>
      <c r="N297">
        <v>159456.56580000001</v>
      </c>
      <c r="O297">
        <v>255130.50529999999</v>
      </c>
      <c r="P297">
        <v>199320.70730000001</v>
      </c>
      <c r="Q297">
        <v>318913.13160000002</v>
      </c>
      <c r="R297">
        <v>225896.80160000001</v>
      </c>
      <c r="S297">
        <v>361434.88250000001</v>
      </c>
      <c r="T297">
        <v>252472.8959</v>
      </c>
      <c r="U297">
        <v>403956.63339999999</v>
      </c>
    </row>
    <row r="298" spans="1:21">
      <c r="A298">
        <v>3</v>
      </c>
      <c r="B298" t="s">
        <v>323</v>
      </c>
      <c r="C298" t="s">
        <v>335</v>
      </c>
      <c r="D298" t="s">
        <v>726</v>
      </c>
      <c r="E298" t="s">
        <v>341</v>
      </c>
      <c r="F298">
        <v>1</v>
      </c>
      <c r="G298" t="s">
        <v>242</v>
      </c>
      <c r="H298">
        <v>79364.441999999995</v>
      </c>
      <c r="I298">
        <v>138887.77350000001</v>
      </c>
      <c r="J298">
        <v>102870.83100000001</v>
      </c>
      <c r="K298">
        <v>180023.95430000001</v>
      </c>
      <c r="L298">
        <v>116900.8578</v>
      </c>
      <c r="M298">
        <v>204576.5012</v>
      </c>
      <c r="N298">
        <v>138532.13279999999</v>
      </c>
      <c r="O298">
        <v>242431.23240000001</v>
      </c>
      <c r="P298">
        <v>162867.27600000001</v>
      </c>
      <c r="Q298">
        <v>285017.73300000001</v>
      </c>
      <c r="R298">
        <v>178425.79500000001</v>
      </c>
      <c r="S298">
        <v>312245.14130000002</v>
      </c>
      <c r="T298">
        <v>192936.27900000001</v>
      </c>
      <c r="U298">
        <v>337638.48830000003</v>
      </c>
    </row>
    <row r="299" spans="1:21">
      <c r="A299">
        <v>3</v>
      </c>
      <c r="B299" t="s">
        <v>323</v>
      </c>
      <c r="C299" t="s">
        <v>335</v>
      </c>
      <c r="D299" t="s">
        <v>726</v>
      </c>
      <c r="E299" t="s">
        <v>341</v>
      </c>
      <c r="F299">
        <v>2</v>
      </c>
      <c r="G299" t="s">
        <v>31</v>
      </c>
      <c r="H299">
        <v>65080.291499999999</v>
      </c>
      <c r="I299">
        <v>113890.5101</v>
      </c>
      <c r="J299">
        <v>85749.56985</v>
      </c>
      <c r="K299">
        <v>150061.74720000001</v>
      </c>
      <c r="L299">
        <v>103198.7331</v>
      </c>
      <c r="M299">
        <v>180597.78289999999</v>
      </c>
      <c r="N299">
        <v>125080.713</v>
      </c>
      <c r="O299">
        <v>218891.24780000001</v>
      </c>
      <c r="P299">
        <v>149072.139</v>
      </c>
      <c r="Q299">
        <v>260876.2433</v>
      </c>
      <c r="R299">
        <v>164358.4344</v>
      </c>
      <c r="S299">
        <v>287627.26020000002</v>
      </c>
      <c r="T299">
        <v>178823.50649999999</v>
      </c>
      <c r="U299">
        <v>312941.13640000002</v>
      </c>
    </row>
    <row r="300" spans="1:21">
      <c r="A300">
        <v>3</v>
      </c>
      <c r="B300" t="s">
        <v>323</v>
      </c>
      <c r="C300" t="s">
        <v>335</v>
      </c>
      <c r="D300" t="s">
        <v>726</v>
      </c>
      <c r="E300" t="s">
        <v>341</v>
      </c>
      <c r="F300">
        <v>3</v>
      </c>
      <c r="G300" t="s">
        <v>58</v>
      </c>
      <c r="H300">
        <v>57215.625</v>
      </c>
      <c r="I300">
        <v>100127.3438</v>
      </c>
      <c r="J300">
        <v>77345.835000000006</v>
      </c>
      <c r="K300">
        <v>135355.2113</v>
      </c>
      <c r="L300">
        <v>98246.654999999999</v>
      </c>
      <c r="M300">
        <v>171931.64629999999</v>
      </c>
      <c r="N300">
        <v>128192.58</v>
      </c>
      <c r="O300">
        <v>224337.01500000001</v>
      </c>
      <c r="P300">
        <v>159100.875</v>
      </c>
      <c r="Q300">
        <v>278426.53129999997</v>
      </c>
      <c r="R300">
        <v>179013.82500000001</v>
      </c>
      <c r="S300">
        <v>313274.19380000001</v>
      </c>
      <c r="T300">
        <v>198630.465</v>
      </c>
      <c r="U300">
        <v>347603.3138</v>
      </c>
    </row>
    <row r="301" spans="1:21">
      <c r="A301">
        <v>3</v>
      </c>
      <c r="B301" t="s">
        <v>323</v>
      </c>
      <c r="C301" t="s">
        <v>335</v>
      </c>
      <c r="D301" t="s">
        <v>726</v>
      </c>
      <c r="E301" t="s">
        <v>341</v>
      </c>
      <c r="F301">
        <v>4</v>
      </c>
      <c r="G301" t="s">
        <v>33</v>
      </c>
      <c r="H301">
        <v>65036.896500000003</v>
      </c>
      <c r="I301">
        <v>104059.0344</v>
      </c>
      <c r="J301">
        <v>91051.655100000004</v>
      </c>
      <c r="K301">
        <v>145682.6482</v>
      </c>
      <c r="L301">
        <v>117066.4137</v>
      </c>
      <c r="M301">
        <v>187306.26190000001</v>
      </c>
      <c r="N301">
        <v>156088.55160000001</v>
      </c>
      <c r="O301">
        <v>249741.6826</v>
      </c>
      <c r="P301">
        <v>195110.68950000001</v>
      </c>
      <c r="Q301">
        <v>312177.10320000001</v>
      </c>
      <c r="R301">
        <v>221125.44810000001</v>
      </c>
      <c r="S301">
        <v>353800.717</v>
      </c>
      <c r="T301">
        <v>247140.20670000001</v>
      </c>
      <c r="U301">
        <v>395424.33069999999</v>
      </c>
    </row>
    <row r="302" spans="1:21">
      <c r="A302">
        <v>3</v>
      </c>
      <c r="B302" t="s">
        <v>323</v>
      </c>
      <c r="C302" t="s">
        <v>335</v>
      </c>
      <c r="D302" t="s">
        <v>726</v>
      </c>
      <c r="E302" t="s">
        <v>342</v>
      </c>
      <c r="F302">
        <v>1</v>
      </c>
      <c r="G302" t="s">
        <v>242</v>
      </c>
      <c r="H302">
        <v>80629.763000000006</v>
      </c>
      <c r="I302">
        <v>141102.08530000001</v>
      </c>
      <c r="J302">
        <v>104501.4565</v>
      </c>
      <c r="K302">
        <v>182877.54889999999</v>
      </c>
      <c r="L302">
        <v>118768.06170000001</v>
      </c>
      <c r="M302">
        <v>207844.10800000001</v>
      </c>
      <c r="N302">
        <v>140714.77919999999</v>
      </c>
      <c r="O302">
        <v>246250.86360000001</v>
      </c>
      <c r="P302">
        <v>165424.46400000001</v>
      </c>
      <c r="Q302">
        <v>289492.81199999998</v>
      </c>
      <c r="R302">
        <v>181222.2525</v>
      </c>
      <c r="S302">
        <v>317138.94189999998</v>
      </c>
      <c r="T302">
        <v>195950.7335</v>
      </c>
      <c r="U302">
        <v>342913.78360000002</v>
      </c>
    </row>
    <row r="303" spans="1:21">
      <c r="A303">
        <v>3</v>
      </c>
      <c r="B303" t="s">
        <v>323</v>
      </c>
      <c r="C303" t="s">
        <v>335</v>
      </c>
      <c r="D303" t="s">
        <v>726</v>
      </c>
      <c r="E303" t="s">
        <v>342</v>
      </c>
      <c r="F303">
        <v>2</v>
      </c>
      <c r="G303" t="s">
        <v>31</v>
      </c>
      <c r="H303">
        <v>66172.088499999998</v>
      </c>
      <c r="I303">
        <v>115801.15489999999</v>
      </c>
      <c r="J303">
        <v>87169.555900000007</v>
      </c>
      <c r="K303">
        <v>152546.72279999999</v>
      </c>
      <c r="L303">
        <v>104881.32090000001</v>
      </c>
      <c r="M303">
        <v>183542.31159999999</v>
      </c>
      <c r="N303">
        <v>127073.217</v>
      </c>
      <c r="O303">
        <v>222378.1298</v>
      </c>
      <c r="P303">
        <v>151427.71539999999</v>
      </c>
      <c r="Q303">
        <v>264998.50189999997</v>
      </c>
      <c r="R303">
        <v>166942.8909</v>
      </c>
      <c r="S303">
        <v>292150.05900000001</v>
      </c>
      <c r="T303">
        <v>181620.1593</v>
      </c>
      <c r="U303">
        <v>317835.27870000002</v>
      </c>
    </row>
    <row r="304" spans="1:21">
      <c r="A304">
        <v>3</v>
      </c>
      <c r="B304" t="s">
        <v>323</v>
      </c>
      <c r="C304" t="s">
        <v>335</v>
      </c>
      <c r="D304" t="s">
        <v>726</v>
      </c>
      <c r="E304" t="s">
        <v>342</v>
      </c>
      <c r="F304">
        <v>3</v>
      </c>
      <c r="G304" t="s">
        <v>58</v>
      </c>
      <c r="H304">
        <v>58193.375</v>
      </c>
      <c r="I304">
        <v>101838.4063</v>
      </c>
      <c r="J304">
        <v>78687.664999999994</v>
      </c>
      <c r="K304">
        <v>137703.41380000001</v>
      </c>
      <c r="L304">
        <v>99960.12</v>
      </c>
      <c r="M304">
        <v>174930.21</v>
      </c>
      <c r="N304">
        <v>130449.72</v>
      </c>
      <c r="O304">
        <v>228287.01</v>
      </c>
      <c r="P304">
        <v>161911.125</v>
      </c>
      <c r="Q304">
        <v>283344.46879999997</v>
      </c>
      <c r="R304">
        <v>182186.02499999999</v>
      </c>
      <c r="S304">
        <v>318825.54379999998</v>
      </c>
      <c r="T304">
        <v>202161.71</v>
      </c>
      <c r="U304">
        <v>353782.99249999999</v>
      </c>
    </row>
    <row r="305" spans="1:21">
      <c r="A305">
        <v>3</v>
      </c>
      <c r="B305" t="s">
        <v>323</v>
      </c>
      <c r="C305" t="s">
        <v>335</v>
      </c>
      <c r="D305" t="s">
        <v>726</v>
      </c>
      <c r="E305" t="s">
        <v>342</v>
      </c>
      <c r="F305">
        <v>4</v>
      </c>
      <c r="G305" t="s">
        <v>33</v>
      </c>
      <c r="H305">
        <v>66062.294750000001</v>
      </c>
      <c r="I305">
        <v>105699.6716</v>
      </c>
      <c r="J305">
        <v>92487.212650000001</v>
      </c>
      <c r="K305">
        <v>147979.54019999999</v>
      </c>
      <c r="L305">
        <v>118912.1306</v>
      </c>
      <c r="M305">
        <v>190259.40890000001</v>
      </c>
      <c r="N305">
        <v>158549.5074</v>
      </c>
      <c r="O305">
        <v>253679.21179999999</v>
      </c>
      <c r="P305">
        <v>198186.88430000001</v>
      </c>
      <c r="Q305">
        <v>317099.0148</v>
      </c>
      <c r="R305">
        <v>224611.80220000001</v>
      </c>
      <c r="S305">
        <v>359378.88339999999</v>
      </c>
      <c r="T305">
        <v>251036.72010000001</v>
      </c>
      <c r="U305">
        <v>401658.75209999998</v>
      </c>
    </row>
    <row r="306" spans="1:21">
      <c r="A306">
        <v>3</v>
      </c>
      <c r="B306" t="s">
        <v>323</v>
      </c>
      <c r="C306" t="s">
        <v>335</v>
      </c>
      <c r="D306" t="s">
        <v>726</v>
      </c>
      <c r="E306" t="s">
        <v>343</v>
      </c>
      <c r="F306">
        <v>1</v>
      </c>
      <c r="G306" t="s">
        <v>242</v>
      </c>
      <c r="H306">
        <v>99790.354000000007</v>
      </c>
      <c r="I306">
        <v>174633.1195</v>
      </c>
      <c r="J306">
        <v>129282.307</v>
      </c>
      <c r="K306">
        <v>226244.0373</v>
      </c>
      <c r="L306">
        <v>147010.77359999999</v>
      </c>
      <c r="M306">
        <v>257268.85380000001</v>
      </c>
      <c r="N306">
        <v>174009.45360000001</v>
      </c>
      <c r="O306">
        <v>304516.54379999998</v>
      </c>
      <c r="P306">
        <v>204516.462</v>
      </c>
      <c r="Q306">
        <v>357903.80849999998</v>
      </c>
      <c r="R306">
        <v>224019.625</v>
      </c>
      <c r="S306">
        <v>392034.34379999997</v>
      </c>
      <c r="T306">
        <v>242174.038</v>
      </c>
      <c r="U306">
        <v>423804.56650000002</v>
      </c>
    </row>
    <row r="307" spans="1:21">
      <c r="A307">
        <v>3</v>
      </c>
      <c r="B307" t="s">
        <v>323</v>
      </c>
      <c r="C307" t="s">
        <v>335</v>
      </c>
      <c r="D307" t="s">
        <v>726</v>
      </c>
      <c r="E307" t="s">
        <v>343</v>
      </c>
      <c r="F307">
        <v>2</v>
      </c>
      <c r="G307" t="s">
        <v>31</v>
      </c>
      <c r="H307">
        <v>82197.974249999999</v>
      </c>
      <c r="I307">
        <v>143846.45490000001</v>
      </c>
      <c r="J307">
        <v>108177.74430000001</v>
      </c>
      <c r="K307">
        <v>189311.0526</v>
      </c>
      <c r="L307">
        <v>130011.9035</v>
      </c>
      <c r="M307">
        <v>227520.83100000001</v>
      </c>
      <c r="N307">
        <v>157261.15349999999</v>
      </c>
      <c r="O307">
        <v>275207.01860000001</v>
      </c>
      <c r="P307">
        <v>187295.3186</v>
      </c>
      <c r="Q307">
        <v>327766.8076</v>
      </c>
      <c r="R307">
        <v>206415.12460000001</v>
      </c>
      <c r="S307">
        <v>361226.46799999999</v>
      </c>
      <c r="T307">
        <v>224477.97</v>
      </c>
      <c r="U307">
        <v>392836.44750000001</v>
      </c>
    </row>
    <row r="308" spans="1:21">
      <c r="A308">
        <v>3</v>
      </c>
      <c r="B308" t="s">
        <v>323</v>
      </c>
      <c r="C308" t="s">
        <v>335</v>
      </c>
      <c r="D308" t="s">
        <v>726</v>
      </c>
      <c r="E308" t="s">
        <v>343</v>
      </c>
      <c r="F308">
        <v>3</v>
      </c>
      <c r="G308" t="s">
        <v>58</v>
      </c>
      <c r="H308">
        <v>71690.5625</v>
      </c>
      <c r="I308">
        <v>125458.4844</v>
      </c>
      <c r="J308">
        <v>97097.367499999993</v>
      </c>
      <c r="K308">
        <v>169920.39309999999</v>
      </c>
      <c r="L308">
        <v>123418.3275</v>
      </c>
      <c r="M308">
        <v>215982.07310000001</v>
      </c>
      <c r="N308">
        <v>161232.69</v>
      </c>
      <c r="O308">
        <v>282157.20750000002</v>
      </c>
      <c r="P308">
        <v>200188.6875</v>
      </c>
      <c r="Q308">
        <v>350330.20309999998</v>
      </c>
      <c r="R308">
        <v>225337.76250000001</v>
      </c>
      <c r="S308">
        <v>394341.08439999999</v>
      </c>
      <c r="T308">
        <v>250135.33249999999</v>
      </c>
      <c r="U308">
        <v>437736.83189999999</v>
      </c>
    </row>
    <row r="309" spans="1:21">
      <c r="A309">
        <v>3</v>
      </c>
      <c r="B309" t="s">
        <v>323</v>
      </c>
      <c r="C309" t="s">
        <v>335</v>
      </c>
      <c r="D309" t="s">
        <v>726</v>
      </c>
      <c r="E309" t="s">
        <v>343</v>
      </c>
      <c r="F309">
        <v>4</v>
      </c>
      <c r="G309" t="s">
        <v>33</v>
      </c>
      <c r="H309">
        <v>80702.875750000007</v>
      </c>
      <c r="I309">
        <v>129124.6012</v>
      </c>
      <c r="J309">
        <v>112984.0261</v>
      </c>
      <c r="K309">
        <v>180774.4417</v>
      </c>
      <c r="L309">
        <v>145265.1764</v>
      </c>
      <c r="M309">
        <v>232424.28219999999</v>
      </c>
      <c r="N309">
        <v>193686.90179999999</v>
      </c>
      <c r="O309">
        <v>309899.0429</v>
      </c>
      <c r="P309">
        <v>242108.62729999999</v>
      </c>
      <c r="Q309">
        <v>387373.80359999998</v>
      </c>
      <c r="R309">
        <v>274389.77759999997</v>
      </c>
      <c r="S309">
        <v>439023.64409999998</v>
      </c>
      <c r="T309">
        <v>306670.92790000001</v>
      </c>
      <c r="U309">
        <v>490673.48460000003</v>
      </c>
    </row>
    <row r="310" spans="1:21">
      <c r="A310">
        <v>3</v>
      </c>
      <c r="B310" t="s">
        <v>323</v>
      </c>
      <c r="C310" t="s">
        <v>335</v>
      </c>
      <c r="D310" t="s">
        <v>726</v>
      </c>
      <c r="E310" t="s">
        <v>344</v>
      </c>
      <c r="F310">
        <v>1</v>
      </c>
      <c r="G310" t="s">
        <v>242</v>
      </c>
      <c r="H310">
        <v>84032.304999999993</v>
      </c>
      <c r="I310">
        <v>147056.5338</v>
      </c>
      <c r="J310">
        <v>108875.9175</v>
      </c>
      <c r="K310">
        <v>190532.85560000001</v>
      </c>
      <c r="L310">
        <v>123792.8895</v>
      </c>
      <c r="M310">
        <v>216637.55660000001</v>
      </c>
      <c r="N310">
        <v>146555.47200000001</v>
      </c>
      <c r="O310">
        <v>256472.076</v>
      </c>
      <c r="P310">
        <v>172257.54</v>
      </c>
      <c r="Q310">
        <v>301450.69500000001</v>
      </c>
      <c r="R310">
        <v>188689.07750000001</v>
      </c>
      <c r="S310">
        <v>330205.88559999998</v>
      </c>
      <c r="T310">
        <v>203989.08249999999</v>
      </c>
      <c r="U310">
        <v>356980.89439999999</v>
      </c>
    </row>
    <row r="311" spans="1:21">
      <c r="A311">
        <v>3</v>
      </c>
      <c r="B311" t="s">
        <v>323</v>
      </c>
      <c r="C311" t="s">
        <v>335</v>
      </c>
      <c r="D311" t="s">
        <v>726</v>
      </c>
      <c r="E311" t="s">
        <v>344</v>
      </c>
      <c r="F311">
        <v>2</v>
      </c>
      <c r="G311" t="s">
        <v>31</v>
      </c>
      <c r="H311">
        <v>69167.664999999994</v>
      </c>
      <c r="I311">
        <v>121043.41379999999</v>
      </c>
      <c r="J311">
        <v>91046.177249999993</v>
      </c>
      <c r="K311">
        <v>159330.81020000001</v>
      </c>
      <c r="L311">
        <v>109446.939</v>
      </c>
      <c r="M311">
        <v>191532.1433</v>
      </c>
      <c r="N311">
        <v>132429.35999999999</v>
      </c>
      <c r="O311">
        <v>231751.38</v>
      </c>
      <c r="P311">
        <v>157738.8094</v>
      </c>
      <c r="Q311">
        <v>276042.91639999999</v>
      </c>
      <c r="R311">
        <v>173853.13930000001</v>
      </c>
      <c r="S311">
        <v>304242.99369999999</v>
      </c>
      <c r="T311">
        <v>189080.74679999999</v>
      </c>
      <c r="U311">
        <v>330891.30680000002</v>
      </c>
    </row>
    <row r="312" spans="1:21">
      <c r="A312">
        <v>3</v>
      </c>
      <c r="B312" t="s">
        <v>323</v>
      </c>
      <c r="C312" t="s">
        <v>335</v>
      </c>
      <c r="D312" t="s">
        <v>726</v>
      </c>
      <c r="E312" t="s">
        <v>344</v>
      </c>
      <c r="F312">
        <v>3</v>
      </c>
      <c r="G312" t="s">
        <v>58</v>
      </c>
      <c r="H312">
        <v>60894.75</v>
      </c>
      <c r="I312">
        <v>106565.8125</v>
      </c>
      <c r="J312">
        <v>82415.55</v>
      </c>
      <c r="K312">
        <v>144227.21249999999</v>
      </c>
      <c r="L312">
        <v>104729.625</v>
      </c>
      <c r="M312">
        <v>183276.8438</v>
      </c>
      <c r="N312">
        <v>136754.1</v>
      </c>
      <c r="O312">
        <v>239319.67499999999</v>
      </c>
      <c r="P312">
        <v>169769.25</v>
      </c>
      <c r="Q312">
        <v>297096.1875</v>
      </c>
      <c r="R312">
        <v>191066.4</v>
      </c>
      <c r="S312">
        <v>334366.2</v>
      </c>
      <c r="T312">
        <v>212058.52499999999</v>
      </c>
      <c r="U312">
        <v>371102.41879999998</v>
      </c>
    </row>
    <row r="313" spans="1:21">
      <c r="A313">
        <v>3</v>
      </c>
      <c r="B313" t="s">
        <v>323</v>
      </c>
      <c r="C313" t="s">
        <v>335</v>
      </c>
      <c r="D313" t="s">
        <v>726</v>
      </c>
      <c r="E313" t="s">
        <v>344</v>
      </c>
      <c r="F313">
        <v>4</v>
      </c>
      <c r="G313" t="s">
        <v>33</v>
      </c>
      <c r="H313">
        <v>68807.016250000001</v>
      </c>
      <c r="I313">
        <v>110091.226</v>
      </c>
      <c r="J313">
        <v>96329.822750000007</v>
      </c>
      <c r="K313">
        <v>154127.7164</v>
      </c>
      <c r="L313">
        <v>123852.6293</v>
      </c>
      <c r="M313">
        <v>198164.20680000001</v>
      </c>
      <c r="N313">
        <v>165136.83900000001</v>
      </c>
      <c r="O313">
        <v>264218.9424</v>
      </c>
      <c r="P313">
        <v>206421.04879999999</v>
      </c>
      <c r="Q313">
        <v>330273.67800000001</v>
      </c>
      <c r="R313">
        <v>233943.8553</v>
      </c>
      <c r="S313">
        <v>374310.16840000002</v>
      </c>
      <c r="T313">
        <v>261466.6618</v>
      </c>
      <c r="U313">
        <v>418346.65879999998</v>
      </c>
    </row>
    <row r="314" spans="1:21">
      <c r="A314">
        <v>3</v>
      </c>
      <c r="B314" t="s">
        <v>323</v>
      </c>
      <c r="C314" t="s">
        <v>335</v>
      </c>
      <c r="D314" t="s">
        <v>726</v>
      </c>
      <c r="E314" t="s">
        <v>345</v>
      </c>
      <c r="F314">
        <v>1</v>
      </c>
      <c r="G314" t="s">
        <v>242</v>
      </c>
      <c r="H314">
        <v>86392.831000000006</v>
      </c>
      <c r="I314">
        <v>151187.45430000001</v>
      </c>
      <c r="J314">
        <v>111980.4105</v>
      </c>
      <c r="K314">
        <v>195965.71840000001</v>
      </c>
      <c r="L314">
        <v>127253.5929</v>
      </c>
      <c r="M314">
        <v>222693.78760000001</v>
      </c>
      <c r="N314">
        <v>150798.9504</v>
      </c>
      <c r="O314">
        <v>263898.16320000001</v>
      </c>
      <c r="P314">
        <v>177288.46799999999</v>
      </c>
      <c r="Q314">
        <v>310254.81900000002</v>
      </c>
      <c r="R314">
        <v>194224.36249999999</v>
      </c>
      <c r="S314">
        <v>339892.63439999998</v>
      </c>
      <c r="T314">
        <v>210019.16949999999</v>
      </c>
      <c r="U314">
        <v>367533.5466</v>
      </c>
    </row>
    <row r="315" spans="1:21">
      <c r="A315">
        <v>3</v>
      </c>
      <c r="B315" t="s">
        <v>323</v>
      </c>
      <c r="C315" t="s">
        <v>335</v>
      </c>
      <c r="D315" t="s">
        <v>726</v>
      </c>
      <c r="E315" t="s">
        <v>345</v>
      </c>
      <c r="F315">
        <v>2</v>
      </c>
      <c r="G315" t="s">
        <v>31</v>
      </c>
      <c r="H315">
        <v>70846.551999999996</v>
      </c>
      <c r="I315">
        <v>123981.466</v>
      </c>
      <c r="J315">
        <v>93346.198050000006</v>
      </c>
      <c r="K315">
        <v>163355.84659999999</v>
      </c>
      <c r="L315">
        <v>112339.81080000001</v>
      </c>
      <c r="M315">
        <v>196594.66889999999</v>
      </c>
      <c r="N315">
        <v>136157.57399999999</v>
      </c>
      <c r="O315">
        <v>238275.75450000001</v>
      </c>
      <c r="P315">
        <v>162272.6201</v>
      </c>
      <c r="Q315">
        <v>283977.08519999997</v>
      </c>
      <c r="R315">
        <v>178911.86499999999</v>
      </c>
      <c r="S315">
        <v>313095.76370000001</v>
      </c>
      <c r="T315">
        <v>194656.9713</v>
      </c>
      <c r="U315">
        <v>340649.6997</v>
      </c>
    </row>
    <row r="316" spans="1:21">
      <c r="A316">
        <v>3</v>
      </c>
      <c r="B316" t="s">
        <v>323</v>
      </c>
      <c r="C316" t="s">
        <v>335</v>
      </c>
      <c r="D316" t="s">
        <v>726</v>
      </c>
      <c r="E316" t="s">
        <v>345</v>
      </c>
      <c r="F316">
        <v>3</v>
      </c>
      <c r="G316" t="s">
        <v>58</v>
      </c>
      <c r="H316">
        <v>62286</v>
      </c>
      <c r="I316">
        <v>109000.5</v>
      </c>
      <c r="J316">
        <v>84201.18</v>
      </c>
      <c r="K316">
        <v>147352.065</v>
      </c>
      <c r="L316">
        <v>106954.965</v>
      </c>
      <c r="M316">
        <v>187171.1888</v>
      </c>
      <c r="N316">
        <v>139556.34</v>
      </c>
      <c r="O316">
        <v>244223.595</v>
      </c>
      <c r="P316">
        <v>173205</v>
      </c>
      <c r="Q316">
        <v>303108.75</v>
      </c>
      <c r="R316">
        <v>194883.75</v>
      </c>
      <c r="S316">
        <v>341046.5625</v>
      </c>
      <c r="T316">
        <v>216240.04500000001</v>
      </c>
      <c r="U316">
        <v>378420.07880000002</v>
      </c>
    </row>
    <row r="317" spans="1:21">
      <c r="A317">
        <v>3</v>
      </c>
      <c r="B317" t="s">
        <v>323</v>
      </c>
      <c r="C317" t="s">
        <v>335</v>
      </c>
      <c r="D317" t="s">
        <v>726</v>
      </c>
      <c r="E317" t="s">
        <v>345</v>
      </c>
      <c r="F317">
        <v>4</v>
      </c>
      <c r="G317" t="s">
        <v>33</v>
      </c>
      <c r="H317">
        <v>70795.855750000002</v>
      </c>
      <c r="I317">
        <v>113273.3692</v>
      </c>
      <c r="J317">
        <v>99114.198050000006</v>
      </c>
      <c r="K317">
        <v>158582.7169</v>
      </c>
      <c r="L317">
        <v>127432.5404</v>
      </c>
      <c r="M317">
        <v>203892.06460000001</v>
      </c>
      <c r="N317">
        <v>169910.05379999999</v>
      </c>
      <c r="O317">
        <v>271856.08610000001</v>
      </c>
      <c r="P317">
        <v>212387.5673</v>
      </c>
      <c r="Q317">
        <v>339820.10759999999</v>
      </c>
      <c r="R317">
        <v>240705.90960000001</v>
      </c>
      <c r="S317">
        <v>385129.45529999997</v>
      </c>
      <c r="T317">
        <v>269024.25189999997</v>
      </c>
      <c r="U317">
        <v>430438.80300000001</v>
      </c>
    </row>
    <row r="318" spans="1:21">
      <c r="A318">
        <v>3</v>
      </c>
      <c r="B318" t="s">
        <v>323</v>
      </c>
      <c r="C318" t="s">
        <v>335</v>
      </c>
      <c r="D318" t="s">
        <v>726</v>
      </c>
      <c r="E318" t="s">
        <v>346</v>
      </c>
      <c r="F318">
        <v>1</v>
      </c>
      <c r="G318" t="s">
        <v>242</v>
      </c>
      <c r="H318">
        <v>82852.042000000001</v>
      </c>
      <c r="I318">
        <v>144991.0735</v>
      </c>
      <c r="J318">
        <v>107323.671</v>
      </c>
      <c r="K318">
        <v>187816.42430000001</v>
      </c>
      <c r="L318">
        <v>122062.53780000001</v>
      </c>
      <c r="M318">
        <v>213609.4412</v>
      </c>
      <c r="N318">
        <v>144433.7328</v>
      </c>
      <c r="O318">
        <v>252759.0324</v>
      </c>
      <c r="P318">
        <v>169742.076</v>
      </c>
      <c r="Q318">
        <v>297048.63299999997</v>
      </c>
      <c r="R318">
        <v>185921.435</v>
      </c>
      <c r="S318">
        <v>325362.51130000001</v>
      </c>
      <c r="T318">
        <v>200974.03899999999</v>
      </c>
      <c r="U318">
        <v>351704.56829999998</v>
      </c>
    </row>
    <row r="319" spans="1:21">
      <c r="A319">
        <v>3</v>
      </c>
      <c r="B319" t="s">
        <v>323</v>
      </c>
      <c r="C319" t="s">
        <v>335</v>
      </c>
      <c r="D319" t="s">
        <v>726</v>
      </c>
      <c r="E319" t="s">
        <v>346</v>
      </c>
      <c r="F319">
        <v>2</v>
      </c>
      <c r="G319" t="s">
        <v>31</v>
      </c>
      <c r="H319">
        <v>68328.2215</v>
      </c>
      <c r="I319">
        <v>119574.3876</v>
      </c>
      <c r="J319">
        <v>89896.166849999994</v>
      </c>
      <c r="K319">
        <v>157318.29199999999</v>
      </c>
      <c r="L319">
        <v>108000.5031</v>
      </c>
      <c r="M319">
        <v>189000.88039999999</v>
      </c>
      <c r="N319">
        <v>130565.253</v>
      </c>
      <c r="O319">
        <v>228489.19279999999</v>
      </c>
      <c r="P319">
        <v>155471.90400000001</v>
      </c>
      <c r="Q319">
        <v>272075.83199999999</v>
      </c>
      <c r="R319">
        <v>171323.7764</v>
      </c>
      <c r="S319">
        <v>299816.60869999998</v>
      </c>
      <c r="T319">
        <v>186292.63449999999</v>
      </c>
      <c r="U319">
        <v>326012.11040000001</v>
      </c>
    </row>
    <row r="320" spans="1:21">
      <c r="A320">
        <v>3</v>
      </c>
      <c r="B320" t="s">
        <v>323</v>
      </c>
      <c r="C320" t="s">
        <v>335</v>
      </c>
      <c r="D320" t="s">
        <v>726</v>
      </c>
      <c r="E320" t="s">
        <v>346</v>
      </c>
      <c r="F320">
        <v>3</v>
      </c>
      <c r="G320" t="s">
        <v>58</v>
      </c>
      <c r="H320">
        <v>59967.25</v>
      </c>
      <c r="I320">
        <v>104942.6875</v>
      </c>
      <c r="J320">
        <v>81225.13</v>
      </c>
      <c r="K320">
        <v>142143.97750000001</v>
      </c>
      <c r="L320">
        <v>103246.065</v>
      </c>
      <c r="M320">
        <v>180680.61379999999</v>
      </c>
      <c r="N320">
        <v>134885.94</v>
      </c>
      <c r="O320">
        <v>236050.39499999999</v>
      </c>
      <c r="P320">
        <v>167478.75</v>
      </c>
      <c r="Q320">
        <v>293087.8125</v>
      </c>
      <c r="R320">
        <v>188521.5</v>
      </c>
      <c r="S320">
        <v>329912.625</v>
      </c>
      <c r="T320">
        <v>209270.845</v>
      </c>
      <c r="U320">
        <v>366223.97879999998</v>
      </c>
    </row>
    <row r="321" spans="1:21">
      <c r="A321">
        <v>3</v>
      </c>
      <c r="B321" t="s">
        <v>323</v>
      </c>
      <c r="C321" t="s">
        <v>335</v>
      </c>
      <c r="D321" t="s">
        <v>726</v>
      </c>
      <c r="E321" t="s">
        <v>346</v>
      </c>
      <c r="F321">
        <v>4</v>
      </c>
      <c r="G321" t="s">
        <v>33</v>
      </c>
      <c r="H321">
        <v>67481.123250000004</v>
      </c>
      <c r="I321">
        <v>107969.7972</v>
      </c>
      <c r="J321">
        <v>94473.572549999997</v>
      </c>
      <c r="K321">
        <v>151157.71609999999</v>
      </c>
      <c r="L321">
        <v>121466.02190000001</v>
      </c>
      <c r="M321">
        <v>194345.63500000001</v>
      </c>
      <c r="N321">
        <v>161954.69579999999</v>
      </c>
      <c r="O321">
        <v>259127.51329999999</v>
      </c>
      <c r="P321">
        <v>202443.36979999999</v>
      </c>
      <c r="Q321">
        <v>323909.39159999997</v>
      </c>
      <c r="R321">
        <v>229435.81909999999</v>
      </c>
      <c r="S321">
        <v>367097.31050000002</v>
      </c>
      <c r="T321">
        <v>256428.2684</v>
      </c>
      <c r="U321">
        <v>410285.22940000001</v>
      </c>
    </row>
    <row r="322" spans="1:21">
      <c r="A322">
        <v>3</v>
      </c>
      <c r="B322" t="s">
        <v>323</v>
      </c>
      <c r="C322" t="s">
        <v>335</v>
      </c>
      <c r="D322" t="s">
        <v>726</v>
      </c>
      <c r="E322" t="s">
        <v>347</v>
      </c>
      <c r="F322">
        <v>1</v>
      </c>
      <c r="G322" t="s">
        <v>242</v>
      </c>
      <c r="H322">
        <v>80236.342000000004</v>
      </c>
      <c r="I322">
        <v>140413.59849999999</v>
      </c>
      <c r="J322">
        <v>103984.041</v>
      </c>
      <c r="K322">
        <v>181972.07180000001</v>
      </c>
      <c r="L322">
        <v>118191.2778</v>
      </c>
      <c r="M322">
        <v>206834.73620000001</v>
      </c>
      <c r="N322">
        <v>140007.53279999999</v>
      </c>
      <c r="O322">
        <v>245013.18239999999</v>
      </c>
      <c r="P322">
        <v>164585.976</v>
      </c>
      <c r="Q322">
        <v>288025.45799999998</v>
      </c>
      <c r="R322">
        <v>180299.70499999999</v>
      </c>
      <c r="S322">
        <v>315524.48379999999</v>
      </c>
      <c r="T322">
        <v>194945.71900000001</v>
      </c>
      <c r="U322">
        <v>341155.00829999999</v>
      </c>
    </row>
    <row r="323" spans="1:21">
      <c r="A323">
        <v>3</v>
      </c>
      <c r="B323" t="s">
        <v>323</v>
      </c>
      <c r="C323" t="s">
        <v>335</v>
      </c>
      <c r="D323" t="s">
        <v>726</v>
      </c>
      <c r="E323" t="s">
        <v>347</v>
      </c>
      <c r="F323">
        <v>2</v>
      </c>
      <c r="G323" t="s">
        <v>31</v>
      </c>
      <c r="H323">
        <v>65892.274000000005</v>
      </c>
      <c r="I323">
        <v>115311.4795</v>
      </c>
      <c r="J323">
        <v>86786.219100000002</v>
      </c>
      <c r="K323">
        <v>151875.88339999999</v>
      </c>
      <c r="L323">
        <v>104399.1756</v>
      </c>
      <c r="M323">
        <v>182698.55729999999</v>
      </c>
      <c r="N323">
        <v>126451.848</v>
      </c>
      <c r="O323">
        <v>221290.734</v>
      </c>
      <c r="P323">
        <v>150672.0803</v>
      </c>
      <c r="Q323">
        <v>263676.14039999997</v>
      </c>
      <c r="R323">
        <v>166099.76990000001</v>
      </c>
      <c r="S323">
        <v>290674.59730000002</v>
      </c>
      <c r="T323">
        <v>180690.7885</v>
      </c>
      <c r="U323">
        <v>316208.8799</v>
      </c>
    </row>
    <row r="324" spans="1:21">
      <c r="A324">
        <v>3</v>
      </c>
      <c r="B324" t="s">
        <v>323</v>
      </c>
      <c r="C324" t="s">
        <v>335</v>
      </c>
      <c r="D324" t="s">
        <v>726</v>
      </c>
      <c r="E324" t="s">
        <v>347</v>
      </c>
      <c r="F324">
        <v>3</v>
      </c>
      <c r="G324" t="s">
        <v>58</v>
      </c>
      <c r="H324">
        <v>57729.625</v>
      </c>
      <c r="I324">
        <v>101026.8438</v>
      </c>
      <c r="J324">
        <v>78092.455000000002</v>
      </c>
      <c r="K324">
        <v>136661.79629999999</v>
      </c>
      <c r="L324">
        <v>99218.34</v>
      </c>
      <c r="M324">
        <v>173632.095</v>
      </c>
      <c r="N324">
        <v>129515.64</v>
      </c>
      <c r="O324">
        <v>226652.37</v>
      </c>
      <c r="P324">
        <v>160765.875</v>
      </c>
      <c r="Q324">
        <v>281340.28129999997</v>
      </c>
      <c r="R324">
        <v>180913.57500000001</v>
      </c>
      <c r="S324">
        <v>316598.75630000001</v>
      </c>
      <c r="T324">
        <v>200767.87</v>
      </c>
      <c r="U324">
        <v>351343.77250000002</v>
      </c>
    </row>
    <row r="325" spans="1:21">
      <c r="A325">
        <v>3</v>
      </c>
      <c r="B325" t="s">
        <v>323</v>
      </c>
      <c r="C325" t="s">
        <v>335</v>
      </c>
      <c r="D325" t="s">
        <v>726</v>
      </c>
      <c r="E325" t="s">
        <v>347</v>
      </c>
      <c r="F325">
        <v>4</v>
      </c>
      <c r="G325" t="s">
        <v>33</v>
      </c>
      <c r="H325">
        <v>65399.348250000003</v>
      </c>
      <c r="I325">
        <v>104638.9572</v>
      </c>
      <c r="J325">
        <v>91559.087549999997</v>
      </c>
      <c r="K325">
        <v>146494.54010000001</v>
      </c>
      <c r="L325">
        <v>117718.8269</v>
      </c>
      <c r="M325">
        <v>188350.12299999999</v>
      </c>
      <c r="N325">
        <v>156958.43580000001</v>
      </c>
      <c r="O325">
        <v>251133.49729999999</v>
      </c>
      <c r="P325">
        <v>196198.0448</v>
      </c>
      <c r="Q325">
        <v>313916.87160000001</v>
      </c>
      <c r="R325">
        <v>222357.78409999999</v>
      </c>
      <c r="S325">
        <v>355772.45449999999</v>
      </c>
      <c r="T325">
        <v>248517.52340000001</v>
      </c>
      <c r="U325">
        <v>397628.03739999997</v>
      </c>
    </row>
    <row r="326" spans="1:21">
      <c r="A326">
        <v>3</v>
      </c>
      <c r="B326" t="s">
        <v>323</v>
      </c>
      <c r="C326" t="s">
        <v>335</v>
      </c>
      <c r="D326" t="s">
        <v>726</v>
      </c>
      <c r="E326" t="s">
        <v>348</v>
      </c>
      <c r="F326">
        <v>1</v>
      </c>
      <c r="G326" t="s">
        <v>242</v>
      </c>
      <c r="H326">
        <v>80672.292000000001</v>
      </c>
      <c r="I326">
        <v>141176.511</v>
      </c>
      <c r="J326">
        <v>104540.64599999999</v>
      </c>
      <c r="K326">
        <v>182946.1305</v>
      </c>
      <c r="L326">
        <v>118836.4878</v>
      </c>
      <c r="M326">
        <v>207963.85370000001</v>
      </c>
      <c r="N326">
        <v>140745.2328</v>
      </c>
      <c r="O326">
        <v>246304.1574</v>
      </c>
      <c r="P326">
        <v>165445.326</v>
      </c>
      <c r="Q326">
        <v>289529.32049999997</v>
      </c>
      <c r="R326">
        <v>181236.66</v>
      </c>
      <c r="S326">
        <v>317164.15500000003</v>
      </c>
      <c r="T326">
        <v>195950.43900000001</v>
      </c>
      <c r="U326">
        <v>342913.2683</v>
      </c>
    </row>
    <row r="327" spans="1:21">
      <c r="A327">
        <v>3</v>
      </c>
      <c r="B327" t="s">
        <v>323</v>
      </c>
      <c r="C327" t="s">
        <v>335</v>
      </c>
      <c r="D327" t="s">
        <v>726</v>
      </c>
      <c r="E327" t="s">
        <v>348</v>
      </c>
      <c r="F327">
        <v>2</v>
      </c>
      <c r="G327" t="s">
        <v>31</v>
      </c>
      <c r="H327">
        <v>66298.265249999997</v>
      </c>
      <c r="I327">
        <v>116021.9642</v>
      </c>
      <c r="J327">
        <v>87304.543730000005</v>
      </c>
      <c r="K327">
        <v>152782.9515</v>
      </c>
      <c r="L327">
        <v>104999.39690000001</v>
      </c>
      <c r="M327">
        <v>183748.94450000001</v>
      </c>
      <c r="N327">
        <v>127137.4155</v>
      </c>
      <c r="O327">
        <v>222490.47709999999</v>
      </c>
      <c r="P327">
        <v>151472.0509</v>
      </c>
      <c r="Q327">
        <v>265076.08899999998</v>
      </c>
      <c r="R327">
        <v>166970.43770000001</v>
      </c>
      <c r="S327">
        <v>292198.2659</v>
      </c>
      <c r="T327">
        <v>181624.4295</v>
      </c>
      <c r="U327">
        <v>317842.75160000002</v>
      </c>
    </row>
    <row r="328" spans="1:21">
      <c r="A328">
        <v>3</v>
      </c>
      <c r="B328" t="s">
        <v>323</v>
      </c>
      <c r="C328" t="s">
        <v>335</v>
      </c>
      <c r="D328" t="s">
        <v>726</v>
      </c>
      <c r="E328" t="s">
        <v>348</v>
      </c>
      <c r="F328">
        <v>3</v>
      </c>
      <c r="G328" t="s">
        <v>58</v>
      </c>
      <c r="H328">
        <v>58334.4375</v>
      </c>
      <c r="I328">
        <v>102085.2656</v>
      </c>
      <c r="J328">
        <v>78912.172500000001</v>
      </c>
      <c r="K328">
        <v>138096.30189999999</v>
      </c>
      <c r="L328">
        <v>100260.5175</v>
      </c>
      <c r="M328">
        <v>175455.9056</v>
      </c>
      <c r="N328">
        <v>130877.73</v>
      </c>
      <c r="O328">
        <v>229036.0275</v>
      </c>
      <c r="P328">
        <v>162457.3125</v>
      </c>
      <c r="Q328">
        <v>284300.29690000002</v>
      </c>
      <c r="R328">
        <v>182817.78750000001</v>
      </c>
      <c r="S328">
        <v>319931.12809999997</v>
      </c>
      <c r="T328">
        <v>202881.95250000001</v>
      </c>
      <c r="U328">
        <v>355043.41690000001</v>
      </c>
    </row>
    <row r="329" spans="1:21">
      <c r="A329">
        <v>3</v>
      </c>
      <c r="B329" t="s">
        <v>323</v>
      </c>
      <c r="C329" t="s">
        <v>335</v>
      </c>
      <c r="D329" t="s">
        <v>726</v>
      </c>
      <c r="E329" t="s">
        <v>348</v>
      </c>
      <c r="F329">
        <v>4</v>
      </c>
      <c r="G329" t="s">
        <v>33</v>
      </c>
      <c r="H329">
        <v>66077.784</v>
      </c>
      <c r="I329">
        <v>105724.4544</v>
      </c>
      <c r="J329">
        <v>92508.897599999997</v>
      </c>
      <c r="K329">
        <v>148014.23620000001</v>
      </c>
      <c r="L329">
        <v>118940.01119999999</v>
      </c>
      <c r="M329">
        <v>190304.01790000001</v>
      </c>
      <c r="N329">
        <v>158586.68160000001</v>
      </c>
      <c r="O329">
        <v>253738.6906</v>
      </c>
      <c r="P329">
        <v>198233.35200000001</v>
      </c>
      <c r="Q329">
        <v>317173.36320000002</v>
      </c>
      <c r="R329">
        <v>224664.4656</v>
      </c>
      <c r="S329">
        <v>359463.14500000002</v>
      </c>
      <c r="T329">
        <v>251095.57920000001</v>
      </c>
      <c r="U329">
        <v>401752.92670000001</v>
      </c>
    </row>
    <row r="330" spans="1:21">
      <c r="A330">
        <v>3</v>
      </c>
      <c r="B330" t="s">
        <v>323</v>
      </c>
      <c r="C330" t="s">
        <v>349</v>
      </c>
      <c r="D330" t="s">
        <v>727</v>
      </c>
      <c r="E330" t="s">
        <v>350</v>
      </c>
      <c r="F330">
        <v>1</v>
      </c>
      <c r="G330" t="s">
        <v>242</v>
      </c>
      <c r="H330">
        <v>74207.44</v>
      </c>
      <c r="I330">
        <v>129863.02</v>
      </c>
      <c r="J330">
        <v>96105.24</v>
      </c>
      <c r="K330">
        <v>168184.17</v>
      </c>
      <c r="L330">
        <v>109334.24099999999</v>
      </c>
      <c r="M330">
        <v>191334.92180000001</v>
      </c>
      <c r="N330">
        <v>129307.476</v>
      </c>
      <c r="O330">
        <v>226288.08300000001</v>
      </c>
      <c r="P330">
        <v>151946.07</v>
      </c>
      <c r="Q330">
        <v>265905.6225</v>
      </c>
      <c r="R330">
        <v>166418.26999999999</v>
      </c>
      <c r="S330">
        <v>291231.97249999997</v>
      </c>
      <c r="T330">
        <v>179871.38500000001</v>
      </c>
      <c r="U330">
        <v>314774.92379999999</v>
      </c>
    </row>
    <row r="331" spans="1:21">
      <c r="A331">
        <v>3</v>
      </c>
      <c r="B331" t="s">
        <v>323</v>
      </c>
      <c r="C331" t="s">
        <v>349</v>
      </c>
      <c r="D331" t="s">
        <v>727</v>
      </c>
      <c r="E331" t="s">
        <v>350</v>
      </c>
      <c r="F331">
        <v>2</v>
      </c>
      <c r="G331" t="s">
        <v>31</v>
      </c>
      <c r="H331">
        <v>61316.526250000003</v>
      </c>
      <c r="I331">
        <v>107303.9209</v>
      </c>
      <c r="J331">
        <v>80631.203630000004</v>
      </c>
      <c r="K331">
        <v>141104.60630000001</v>
      </c>
      <c r="L331">
        <v>96812.768249999994</v>
      </c>
      <c r="M331">
        <v>169422.3444</v>
      </c>
      <c r="N331">
        <v>116938.7175</v>
      </c>
      <c r="O331">
        <v>204642.7556</v>
      </c>
      <c r="P331">
        <v>139204.54689999999</v>
      </c>
      <c r="Q331">
        <v>243607.95699999999</v>
      </c>
      <c r="R331">
        <v>153370.31529999999</v>
      </c>
      <c r="S331">
        <v>268398.05170000001</v>
      </c>
      <c r="T331">
        <v>166737.41649999999</v>
      </c>
      <c r="U331">
        <v>291790.47889999999</v>
      </c>
    </row>
    <row r="332" spans="1:21">
      <c r="A332">
        <v>3</v>
      </c>
      <c r="B332" t="s">
        <v>323</v>
      </c>
      <c r="C332" t="s">
        <v>349</v>
      </c>
      <c r="D332" t="s">
        <v>727</v>
      </c>
      <c r="E332" t="s">
        <v>350</v>
      </c>
      <c r="F332">
        <v>3</v>
      </c>
      <c r="G332" t="s">
        <v>58</v>
      </c>
      <c r="H332">
        <v>53364.5625</v>
      </c>
      <c r="I332">
        <v>93387.984379999994</v>
      </c>
      <c r="J332">
        <v>72359.647500000006</v>
      </c>
      <c r="K332">
        <v>126629.38310000001</v>
      </c>
      <c r="L332">
        <v>92012.017500000002</v>
      </c>
      <c r="M332">
        <v>161021.0306</v>
      </c>
      <c r="N332">
        <v>120291.93</v>
      </c>
      <c r="O332">
        <v>210510.8775</v>
      </c>
      <c r="P332">
        <v>149392.6875</v>
      </c>
      <c r="Q332">
        <v>261437.20310000001</v>
      </c>
      <c r="R332">
        <v>168202.46249999999</v>
      </c>
      <c r="S332">
        <v>294354.30940000003</v>
      </c>
      <c r="T332">
        <v>186759.5025</v>
      </c>
      <c r="U332">
        <v>326829.12939999998</v>
      </c>
    </row>
    <row r="333" spans="1:21">
      <c r="A333">
        <v>3</v>
      </c>
      <c r="B333" t="s">
        <v>323</v>
      </c>
      <c r="C333" t="s">
        <v>349</v>
      </c>
      <c r="D333" t="s">
        <v>727</v>
      </c>
      <c r="E333" t="s">
        <v>350</v>
      </c>
      <c r="F333">
        <v>4</v>
      </c>
      <c r="G333" t="s">
        <v>33</v>
      </c>
      <c r="H333">
        <v>59717.835249999996</v>
      </c>
      <c r="I333">
        <v>95548.536399999997</v>
      </c>
      <c r="J333">
        <v>83604.969349999999</v>
      </c>
      <c r="K333">
        <v>133767.951</v>
      </c>
      <c r="L333">
        <v>107492.1035</v>
      </c>
      <c r="M333">
        <v>171987.36550000001</v>
      </c>
      <c r="N333">
        <v>143322.8046</v>
      </c>
      <c r="O333">
        <v>229316.48740000001</v>
      </c>
      <c r="P333">
        <v>179153.50580000001</v>
      </c>
      <c r="Q333">
        <v>286645.60920000001</v>
      </c>
      <c r="R333">
        <v>203040.63990000001</v>
      </c>
      <c r="S333">
        <v>324865.02380000002</v>
      </c>
      <c r="T333">
        <v>226927.774</v>
      </c>
      <c r="U333">
        <v>363084.43829999998</v>
      </c>
    </row>
    <row r="334" spans="1:21">
      <c r="A334">
        <v>3</v>
      </c>
      <c r="B334" t="s">
        <v>323</v>
      </c>
      <c r="C334" t="s">
        <v>349</v>
      </c>
      <c r="D334" t="s">
        <v>727</v>
      </c>
      <c r="E334" t="s">
        <v>351</v>
      </c>
      <c r="F334">
        <v>1</v>
      </c>
      <c r="G334" t="s">
        <v>242</v>
      </c>
      <c r="H334">
        <v>73771.490000000005</v>
      </c>
      <c r="I334">
        <v>129100.1075</v>
      </c>
      <c r="J334">
        <v>95548.634999999995</v>
      </c>
      <c r="K334">
        <v>167210.11129999999</v>
      </c>
      <c r="L334">
        <v>108689.031</v>
      </c>
      <c r="M334">
        <v>190205.80429999999</v>
      </c>
      <c r="N334">
        <v>128569.776</v>
      </c>
      <c r="O334">
        <v>224997.10800000001</v>
      </c>
      <c r="P334">
        <v>151086.72</v>
      </c>
      <c r="Q334">
        <v>264401.76</v>
      </c>
      <c r="R334">
        <v>165481.315</v>
      </c>
      <c r="S334">
        <v>289592.30129999999</v>
      </c>
      <c r="T334">
        <v>178866.66500000001</v>
      </c>
      <c r="U334">
        <v>313016.66379999998</v>
      </c>
    </row>
    <row r="335" spans="1:21">
      <c r="A335">
        <v>3</v>
      </c>
      <c r="B335" t="s">
        <v>323</v>
      </c>
      <c r="C335" t="s">
        <v>349</v>
      </c>
      <c r="D335" t="s">
        <v>727</v>
      </c>
      <c r="E335" t="s">
        <v>351</v>
      </c>
      <c r="F335">
        <v>2</v>
      </c>
      <c r="G335" t="s">
        <v>31</v>
      </c>
      <c r="H335">
        <v>60910.535000000003</v>
      </c>
      <c r="I335">
        <v>106593.4363</v>
      </c>
      <c r="J335">
        <v>80112.879000000001</v>
      </c>
      <c r="K335">
        <v>140197.53829999999</v>
      </c>
      <c r="L335">
        <v>96212.547000000006</v>
      </c>
      <c r="M335">
        <v>168371.95730000001</v>
      </c>
      <c r="N335">
        <v>116253.15</v>
      </c>
      <c r="O335">
        <v>203443.01250000001</v>
      </c>
      <c r="P335">
        <v>138404.57629999999</v>
      </c>
      <c r="Q335">
        <v>242208.00839999999</v>
      </c>
      <c r="R335">
        <v>152499.64749999999</v>
      </c>
      <c r="S335">
        <v>266874.38309999998</v>
      </c>
      <c r="T335">
        <v>165803.77549999999</v>
      </c>
      <c r="U335">
        <v>290156.60710000002</v>
      </c>
    </row>
    <row r="336" spans="1:21">
      <c r="A336">
        <v>3</v>
      </c>
      <c r="B336" t="s">
        <v>323</v>
      </c>
      <c r="C336" t="s">
        <v>349</v>
      </c>
      <c r="D336" t="s">
        <v>727</v>
      </c>
      <c r="E336" t="s">
        <v>351</v>
      </c>
      <c r="F336">
        <v>3</v>
      </c>
      <c r="G336" t="s">
        <v>58</v>
      </c>
      <c r="H336">
        <v>52991.625</v>
      </c>
      <c r="I336">
        <v>92735.34375</v>
      </c>
      <c r="J336">
        <v>71837.535000000003</v>
      </c>
      <c r="K336">
        <v>125715.6863</v>
      </c>
      <c r="L336">
        <v>91340.73</v>
      </c>
      <c r="M336">
        <v>159846.2775</v>
      </c>
      <c r="N336">
        <v>119396.88</v>
      </c>
      <c r="O336">
        <v>208944.54</v>
      </c>
      <c r="P336">
        <v>148273.875</v>
      </c>
      <c r="Q336">
        <v>259479.2813</v>
      </c>
      <c r="R336">
        <v>166934.47500000001</v>
      </c>
      <c r="S336">
        <v>292135.33130000002</v>
      </c>
      <c r="T336">
        <v>185342.34</v>
      </c>
      <c r="U336">
        <v>324349.09499999997</v>
      </c>
    </row>
    <row r="337" spans="1:21">
      <c r="A337">
        <v>3</v>
      </c>
      <c r="B337" t="s">
        <v>323</v>
      </c>
      <c r="C337" t="s">
        <v>349</v>
      </c>
      <c r="D337" t="s">
        <v>727</v>
      </c>
      <c r="E337" t="s">
        <v>351</v>
      </c>
      <c r="F337">
        <v>4</v>
      </c>
      <c r="G337" t="s">
        <v>33</v>
      </c>
      <c r="H337">
        <v>59370.872750000002</v>
      </c>
      <c r="I337">
        <v>94993.396399999998</v>
      </c>
      <c r="J337">
        <v>83119.221850000002</v>
      </c>
      <c r="K337">
        <v>132990.755</v>
      </c>
      <c r="L337">
        <v>106867.571</v>
      </c>
      <c r="M337">
        <v>170988.11350000001</v>
      </c>
      <c r="N337">
        <v>142490.09460000001</v>
      </c>
      <c r="O337">
        <v>227984.1514</v>
      </c>
      <c r="P337">
        <v>178112.6183</v>
      </c>
      <c r="Q337">
        <v>284980.18920000002</v>
      </c>
      <c r="R337">
        <v>201860.96739999999</v>
      </c>
      <c r="S337">
        <v>322977.5478</v>
      </c>
      <c r="T337">
        <v>225609.31649999999</v>
      </c>
      <c r="U337">
        <v>360974.90629999997</v>
      </c>
    </row>
    <row r="338" spans="1:21">
      <c r="A338">
        <v>3</v>
      </c>
      <c r="B338" t="s">
        <v>323</v>
      </c>
      <c r="C338" t="s">
        <v>349</v>
      </c>
      <c r="D338" t="s">
        <v>727</v>
      </c>
      <c r="E338" t="s">
        <v>352</v>
      </c>
      <c r="F338">
        <v>1</v>
      </c>
      <c r="G338" t="s">
        <v>242</v>
      </c>
      <c r="H338">
        <v>80098.095000000001</v>
      </c>
      <c r="I338">
        <v>140171.66630000001</v>
      </c>
      <c r="J338">
        <v>103701.7625</v>
      </c>
      <c r="K338">
        <v>181478.08439999999</v>
      </c>
      <c r="L338">
        <v>118025.0505</v>
      </c>
      <c r="M338">
        <v>206543.83840000001</v>
      </c>
      <c r="N338">
        <v>139483.008</v>
      </c>
      <c r="O338">
        <v>244095.264</v>
      </c>
      <c r="P338">
        <v>163872.66</v>
      </c>
      <c r="Q338">
        <v>286777.15500000003</v>
      </c>
      <c r="R338">
        <v>179463.60250000001</v>
      </c>
      <c r="S338">
        <v>314061.30440000002</v>
      </c>
      <c r="T338">
        <v>193938.9375</v>
      </c>
      <c r="U338">
        <v>339393.14059999998</v>
      </c>
    </row>
    <row r="339" spans="1:21">
      <c r="A339">
        <v>3</v>
      </c>
      <c r="B339" t="s">
        <v>323</v>
      </c>
      <c r="C339" t="s">
        <v>349</v>
      </c>
      <c r="D339" t="s">
        <v>727</v>
      </c>
      <c r="E339" t="s">
        <v>352</v>
      </c>
      <c r="F339">
        <v>2</v>
      </c>
      <c r="G339" t="s">
        <v>31</v>
      </c>
      <c r="H339">
        <v>66369.52</v>
      </c>
      <c r="I339">
        <v>116146.66</v>
      </c>
      <c r="J339">
        <v>87212.809250000006</v>
      </c>
      <c r="K339">
        <v>152622.41620000001</v>
      </c>
      <c r="L339">
        <v>104625.486</v>
      </c>
      <c r="M339">
        <v>183094.6005</v>
      </c>
      <c r="N339">
        <v>126215.67</v>
      </c>
      <c r="O339">
        <v>220877.42249999999</v>
      </c>
      <c r="P339">
        <v>150182.45809999999</v>
      </c>
      <c r="Q339">
        <v>262819.30170000001</v>
      </c>
      <c r="R339">
        <v>165421.92980000001</v>
      </c>
      <c r="S339">
        <v>289488.37709999998</v>
      </c>
      <c r="T339">
        <v>179787.0393</v>
      </c>
      <c r="U339">
        <v>314627.3187</v>
      </c>
    </row>
    <row r="340" spans="1:21">
      <c r="A340">
        <v>3</v>
      </c>
      <c r="B340" t="s">
        <v>323</v>
      </c>
      <c r="C340" t="s">
        <v>349</v>
      </c>
      <c r="D340" t="s">
        <v>727</v>
      </c>
      <c r="E340" t="s">
        <v>352</v>
      </c>
      <c r="F340">
        <v>3</v>
      </c>
      <c r="G340" t="s">
        <v>58</v>
      </c>
      <c r="H340">
        <v>57880.375</v>
      </c>
      <c r="I340">
        <v>101290.6563</v>
      </c>
      <c r="J340">
        <v>78546.684999999998</v>
      </c>
      <c r="K340">
        <v>137456.69880000001</v>
      </c>
      <c r="L340">
        <v>99908.054999999993</v>
      </c>
      <c r="M340">
        <v>174839.0963</v>
      </c>
      <c r="N340">
        <v>130682.58</v>
      </c>
      <c r="O340">
        <v>228694.51500000001</v>
      </c>
      <c r="P340">
        <v>162325.125</v>
      </c>
      <c r="Q340">
        <v>284068.96879999997</v>
      </c>
      <c r="R340">
        <v>182795.47500000001</v>
      </c>
      <c r="S340">
        <v>319892.08130000002</v>
      </c>
      <c r="T340">
        <v>202998.565</v>
      </c>
      <c r="U340">
        <v>355247.48879999999</v>
      </c>
    </row>
    <row r="341" spans="1:21">
      <c r="A341">
        <v>3</v>
      </c>
      <c r="B341" t="s">
        <v>323</v>
      </c>
      <c r="C341" t="s">
        <v>349</v>
      </c>
      <c r="D341" t="s">
        <v>727</v>
      </c>
      <c r="E341" t="s">
        <v>352</v>
      </c>
      <c r="F341">
        <v>4</v>
      </c>
      <c r="G341" t="s">
        <v>33</v>
      </c>
      <c r="H341">
        <v>64497.864000000001</v>
      </c>
      <c r="I341">
        <v>103196.5824</v>
      </c>
      <c r="J341">
        <v>90297.009600000005</v>
      </c>
      <c r="K341">
        <v>144475.21539999999</v>
      </c>
      <c r="L341">
        <v>116096.15519999999</v>
      </c>
      <c r="M341">
        <v>185753.84830000001</v>
      </c>
      <c r="N341">
        <v>154794.87359999999</v>
      </c>
      <c r="O341">
        <v>247671.7978</v>
      </c>
      <c r="P341">
        <v>193493.592</v>
      </c>
      <c r="Q341">
        <v>309589.74719999998</v>
      </c>
      <c r="R341">
        <v>219292.73759999999</v>
      </c>
      <c r="S341">
        <v>350868.38020000001</v>
      </c>
      <c r="T341">
        <v>245091.88320000001</v>
      </c>
      <c r="U341">
        <v>392147.01309999998</v>
      </c>
    </row>
    <row r="342" spans="1:21">
      <c r="A342">
        <v>3</v>
      </c>
      <c r="B342" t="s">
        <v>323</v>
      </c>
      <c r="C342" t="s">
        <v>349</v>
      </c>
      <c r="D342" t="s">
        <v>727</v>
      </c>
      <c r="E342" t="s">
        <v>353</v>
      </c>
      <c r="F342">
        <v>1</v>
      </c>
      <c r="G342" t="s">
        <v>242</v>
      </c>
      <c r="H342">
        <v>80140.623999999996</v>
      </c>
      <c r="I342">
        <v>140246.092</v>
      </c>
      <c r="J342">
        <v>103740.952</v>
      </c>
      <c r="K342">
        <v>181546.666</v>
      </c>
      <c r="L342">
        <v>118093.47659999999</v>
      </c>
      <c r="M342">
        <v>206663.58410000001</v>
      </c>
      <c r="N342">
        <v>139513.46160000001</v>
      </c>
      <c r="O342">
        <v>244148.55780000001</v>
      </c>
      <c r="P342">
        <v>163893.522</v>
      </c>
      <c r="Q342">
        <v>286813.66350000002</v>
      </c>
      <c r="R342">
        <v>179478.01</v>
      </c>
      <c r="S342">
        <v>314086.51750000002</v>
      </c>
      <c r="T342">
        <v>193938.64300000001</v>
      </c>
      <c r="U342">
        <v>339392.62530000001</v>
      </c>
    </row>
    <row r="343" spans="1:21">
      <c r="A343">
        <v>3</v>
      </c>
      <c r="B343" t="s">
        <v>323</v>
      </c>
      <c r="C343" t="s">
        <v>349</v>
      </c>
      <c r="D343" t="s">
        <v>727</v>
      </c>
      <c r="E343" t="s">
        <v>353</v>
      </c>
      <c r="F343">
        <v>2</v>
      </c>
      <c r="G343" t="s">
        <v>31</v>
      </c>
      <c r="H343">
        <v>66495.696750000003</v>
      </c>
      <c r="I343">
        <v>116367.4693</v>
      </c>
      <c r="J343">
        <v>87347.797080000004</v>
      </c>
      <c r="K343">
        <v>152858.64490000001</v>
      </c>
      <c r="L343">
        <v>104743.56200000001</v>
      </c>
      <c r="M343">
        <v>183301.2334</v>
      </c>
      <c r="N343">
        <v>126279.8685</v>
      </c>
      <c r="O343">
        <v>220989.76990000001</v>
      </c>
      <c r="P343">
        <v>150226.7936</v>
      </c>
      <c r="Q343">
        <v>262896.88880000002</v>
      </c>
      <c r="R343">
        <v>165449.47659999999</v>
      </c>
      <c r="S343">
        <v>289536.58399999997</v>
      </c>
      <c r="T343">
        <v>179791.3095</v>
      </c>
      <c r="U343">
        <v>314634.7916</v>
      </c>
    </row>
    <row r="344" spans="1:21">
      <c r="A344">
        <v>3</v>
      </c>
      <c r="B344" t="s">
        <v>323</v>
      </c>
      <c r="C344" t="s">
        <v>349</v>
      </c>
      <c r="D344" t="s">
        <v>727</v>
      </c>
      <c r="E344" t="s">
        <v>353</v>
      </c>
      <c r="F344">
        <v>3</v>
      </c>
      <c r="G344" t="s">
        <v>58</v>
      </c>
      <c r="H344">
        <v>58485.1875</v>
      </c>
      <c r="I344">
        <v>102349.0781</v>
      </c>
      <c r="J344">
        <v>79366.402499999997</v>
      </c>
      <c r="K344">
        <v>138891.20439999999</v>
      </c>
      <c r="L344">
        <v>100950.2325</v>
      </c>
      <c r="M344">
        <v>176662.9069</v>
      </c>
      <c r="N344">
        <v>132044.67000000001</v>
      </c>
      <c r="O344">
        <v>231078.17249999999</v>
      </c>
      <c r="P344">
        <v>164016.5625</v>
      </c>
      <c r="Q344">
        <v>287028.98440000002</v>
      </c>
      <c r="R344">
        <v>184699.6875</v>
      </c>
      <c r="S344">
        <v>323224.45309999998</v>
      </c>
      <c r="T344">
        <v>205112.64749999999</v>
      </c>
      <c r="U344">
        <v>358947.13309999998</v>
      </c>
    </row>
    <row r="345" spans="1:21">
      <c r="A345">
        <v>3</v>
      </c>
      <c r="B345" t="s">
        <v>323</v>
      </c>
      <c r="C345" t="s">
        <v>349</v>
      </c>
      <c r="D345" t="s">
        <v>727</v>
      </c>
      <c r="E345" t="s">
        <v>353</v>
      </c>
      <c r="F345">
        <v>4</v>
      </c>
      <c r="G345" t="s">
        <v>33</v>
      </c>
      <c r="H345">
        <v>65176.299749999998</v>
      </c>
      <c r="I345">
        <v>104282.0796</v>
      </c>
      <c r="J345">
        <v>91246.819650000005</v>
      </c>
      <c r="K345">
        <v>145994.91140000001</v>
      </c>
      <c r="L345">
        <v>117317.33960000001</v>
      </c>
      <c r="M345">
        <v>187707.7433</v>
      </c>
      <c r="N345">
        <v>156423.1194</v>
      </c>
      <c r="O345">
        <v>250276.99100000001</v>
      </c>
      <c r="P345">
        <v>195528.89929999999</v>
      </c>
      <c r="Q345">
        <v>312846.23879999999</v>
      </c>
      <c r="R345">
        <v>221599.4192</v>
      </c>
      <c r="S345">
        <v>354559.07059999998</v>
      </c>
      <c r="T345">
        <v>247669.93909999999</v>
      </c>
      <c r="U345">
        <v>396271.90250000003</v>
      </c>
    </row>
    <row r="346" spans="1:21">
      <c r="A346">
        <v>3</v>
      </c>
      <c r="B346" t="s">
        <v>323</v>
      </c>
      <c r="C346" t="s">
        <v>349</v>
      </c>
      <c r="D346" t="s">
        <v>727</v>
      </c>
      <c r="E346" t="s">
        <v>354</v>
      </c>
      <c r="F346">
        <v>1</v>
      </c>
      <c r="G346" t="s">
        <v>242</v>
      </c>
      <c r="H346">
        <v>79183.665999999997</v>
      </c>
      <c r="I346">
        <v>138571.4155</v>
      </c>
      <c r="J346">
        <v>102549.363</v>
      </c>
      <c r="K346">
        <v>179461.38529999999</v>
      </c>
      <c r="L346">
        <v>116666.2044</v>
      </c>
      <c r="M346">
        <v>204165.85769999999</v>
      </c>
      <c r="N346">
        <v>137977.1544</v>
      </c>
      <c r="O346">
        <v>241460.0202</v>
      </c>
      <c r="P346">
        <v>162133.098</v>
      </c>
      <c r="Q346">
        <v>283732.9215</v>
      </c>
      <c r="R346">
        <v>177575.285</v>
      </c>
      <c r="S346">
        <v>310756.7488</v>
      </c>
      <c r="T346">
        <v>191929.79199999999</v>
      </c>
      <c r="U346">
        <v>335877.136</v>
      </c>
    </row>
    <row r="347" spans="1:21">
      <c r="A347">
        <v>3</v>
      </c>
      <c r="B347" t="s">
        <v>323</v>
      </c>
      <c r="C347" t="s">
        <v>349</v>
      </c>
      <c r="D347" t="s">
        <v>727</v>
      </c>
      <c r="E347" t="s">
        <v>354</v>
      </c>
      <c r="F347">
        <v>2</v>
      </c>
      <c r="G347" t="s">
        <v>31</v>
      </c>
      <c r="H347">
        <v>65431.36075</v>
      </c>
      <c r="I347">
        <v>114504.88129999999</v>
      </c>
      <c r="J347">
        <v>86041.172179999994</v>
      </c>
      <c r="K347">
        <v>150572.05129999999</v>
      </c>
      <c r="L347">
        <v>103306.9676</v>
      </c>
      <c r="M347">
        <v>180787.19320000001</v>
      </c>
      <c r="N347">
        <v>124780.3365</v>
      </c>
      <c r="O347">
        <v>218365.5889</v>
      </c>
      <c r="P347">
        <v>148538.1814</v>
      </c>
      <c r="Q347">
        <v>259941.8174</v>
      </c>
      <c r="R347">
        <v>163653.04749999999</v>
      </c>
      <c r="S347">
        <v>286392.83299999998</v>
      </c>
      <c r="T347">
        <v>177915.48699999999</v>
      </c>
      <c r="U347">
        <v>311352.10230000003</v>
      </c>
    </row>
    <row r="348" spans="1:21">
      <c r="A348">
        <v>3</v>
      </c>
      <c r="B348" t="s">
        <v>323</v>
      </c>
      <c r="C348" t="s">
        <v>349</v>
      </c>
      <c r="D348" t="s">
        <v>727</v>
      </c>
      <c r="E348" t="s">
        <v>354</v>
      </c>
      <c r="F348">
        <v>3</v>
      </c>
      <c r="G348" t="s">
        <v>58</v>
      </c>
      <c r="H348">
        <v>56993.4375</v>
      </c>
      <c r="I348">
        <v>99738.515629999994</v>
      </c>
      <c r="J348">
        <v>77277.952499999999</v>
      </c>
      <c r="K348">
        <v>135236.41690000001</v>
      </c>
      <c r="L348">
        <v>98265.082500000004</v>
      </c>
      <c r="M348">
        <v>171963.89439999999</v>
      </c>
      <c r="N348">
        <v>128464.47</v>
      </c>
      <c r="O348">
        <v>224812.82250000001</v>
      </c>
      <c r="P348">
        <v>159541.3125</v>
      </c>
      <c r="Q348">
        <v>279197.29690000002</v>
      </c>
      <c r="R348">
        <v>179627.73749999999</v>
      </c>
      <c r="S348">
        <v>314348.54060000001</v>
      </c>
      <c r="T348">
        <v>199443.9975</v>
      </c>
      <c r="U348">
        <v>349026.99560000002</v>
      </c>
    </row>
    <row r="349" spans="1:21">
      <c r="A349">
        <v>3</v>
      </c>
      <c r="B349" t="s">
        <v>323</v>
      </c>
      <c r="C349" t="s">
        <v>349</v>
      </c>
      <c r="D349" t="s">
        <v>727</v>
      </c>
      <c r="E349" t="s">
        <v>354</v>
      </c>
      <c r="F349">
        <v>4</v>
      </c>
      <c r="G349" t="s">
        <v>33</v>
      </c>
      <c r="H349">
        <v>63788.44975</v>
      </c>
      <c r="I349">
        <v>102061.5196</v>
      </c>
      <c r="J349">
        <v>89303.82965</v>
      </c>
      <c r="K349">
        <v>142886.1274</v>
      </c>
      <c r="L349">
        <v>114819.2096</v>
      </c>
      <c r="M349">
        <v>183710.7353</v>
      </c>
      <c r="N349">
        <v>153092.2794</v>
      </c>
      <c r="O349">
        <v>244947.647</v>
      </c>
      <c r="P349">
        <v>191365.3493</v>
      </c>
      <c r="Q349">
        <v>306184.5588</v>
      </c>
      <c r="R349">
        <v>216880.7292</v>
      </c>
      <c r="S349">
        <v>347009.1666</v>
      </c>
      <c r="T349">
        <v>242396.1091</v>
      </c>
      <c r="U349">
        <v>387833.7745</v>
      </c>
    </row>
    <row r="350" spans="1:21">
      <c r="A350">
        <v>3</v>
      </c>
      <c r="B350" t="s">
        <v>323</v>
      </c>
      <c r="C350" t="s">
        <v>349</v>
      </c>
      <c r="D350" t="s">
        <v>727</v>
      </c>
      <c r="E350" t="s">
        <v>355</v>
      </c>
      <c r="F350">
        <v>1</v>
      </c>
      <c r="G350" t="s">
        <v>242</v>
      </c>
      <c r="H350">
        <v>79268.724000000002</v>
      </c>
      <c r="I350">
        <v>138720.26699999999</v>
      </c>
      <c r="J350">
        <v>102627.742</v>
      </c>
      <c r="K350">
        <v>179598.5485</v>
      </c>
      <c r="L350">
        <v>116803.0566</v>
      </c>
      <c r="M350">
        <v>204405.34909999999</v>
      </c>
      <c r="N350">
        <v>138038.06159999999</v>
      </c>
      <c r="O350">
        <v>241566.6078</v>
      </c>
      <c r="P350">
        <v>162174.82199999999</v>
      </c>
      <c r="Q350">
        <v>283805.93849999999</v>
      </c>
      <c r="R350">
        <v>177604.1</v>
      </c>
      <c r="S350">
        <v>310807.17499999999</v>
      </c>
      <c r="T350">
        <v>191929.20300000001</v>
      </c>
      <c r="U350">
        <v>335876.1053</v>
      </c>
    </row>
    <row r="351" spans="1:21">
      <c r="A351">
        <v>3</v>
      </c>
      <c r="B351" t="s">
        <v>323</v>
      </c>
      <c r="C351" t="s">
        <v>349</v>
      </c>
      <c r="D351" t="s">
        <v>727</v>
      </c>
      <c r="E351" t="s">
        <v>355</v>
      </c>
      <c r="F351">
        <v>2</v>
      </c>
      <c r="G351" t="s">
        <v>31</v>
      </c>
      <c r="H351">
        <v>65683.714250000005</v>
      </c>
      <c r="I351">
        <v>114946.4999</v>
      </c>
      <c r="J351">
        <v>86311.147830000002</v>
      </c>
      <c r="K351">
        <v>151044.50870000001</v>
      </c>
      <c r="L351">
        <v>103543.1195</v>
      </c>
      <c r="M351">
        <v>181200.459</v>
      </c>
      <c r="N351">
        <v>124908.7335</v>
      </c>
      <c r="O351">
        <v>218590.2836</v>
      </c>
      <c r="P351">
        <v>148626.8524</v>
      </c>
      <c r="Q351">
        <v>260096.99170000001</v>
      </c>
      <c r="R351">
        <v>163708.14110000001</v>
      </c>
      <c r="S351">
        <v>286489.24680000002</v>
      </c>
      <c r="T351">
        <v>177924.0275</v>
      </c>
      <c r="U351">
        <v>311367.04810000001</v>
      </c>
    </row>
    <row r="352" spans="1:21">
      <c r="A352">
        <v>3</v>
      </c>
      <c r="B352" t="s">
        <v>323</v>
      </c>
      <c r="C352" t="s">
        <v>349</v>
      </c>
      <c r="D352" t="s">
        <v>727</v>
      </c>
      <c r="E352" t="s">
        <v>355</v>
      </c>
      <c r="F352">
        <v>3</v>
      </c>
      <c r="G352" t="s">
        <v>58</v>
      </c>
      <c r="H352">
        <v>56811.8125</v>
      </c>
      <c r="I352">
        <v>99420.671879999994</v>
      </c>
      <c r="J352">
        <v>77131.757500000007</v>
      </c>
      <c r="K352">
        <v>134980.57560000001</v>
      </c>
      <c r="L352">
        <v>98124.097500000003</v>
      </c>
      <c r="M352">
        <v>171717.17060000001</v>
      </c>
      <c r="N352">
        <v>128386.41</v>
      </c>
      <c r="O352">
        <v>224676.2175</v>
      </c>
      <c r="P352">
        <v>159488.4375</v>
      </c>
      <c r="Q352">
        <v>279104.76559999998</v>
      </c>
      <c r="R352">
        <v>179618.8125</v>
      </c>
      <c r="S352">
        <v>314332.92190000002</v>
      </c>
      <c r="T352">
        <v>199490.64249999999</v>
      </c>
      <c r="U352">
        <v>349108.62439999997</v>
      </c>
    </row>
    <row r="353" spans="1:21">
      <c r="A353">
        <v>3</v>
      </c>
      <c r="B353" t="s">
        <v>323</v>
      </c>
      <c r="C353" t="s">
        <v>349</v>
      </c>
      <c r="D353" t="s">
        <v>727</v>
      </c>
      <c r="E353" t="s">
        <v>355</v>
      </c>
      <c r="F353">
        <v>4</v>
      </c>
      <c r="G353" t="s">
        <v>33</v>
      </c>
      <c r="H353">
        <v>63156.481749999999</v>
      </c>
      <c r="I353">
        <v>101050.3708</v>
      </c>
      <c r="J353">
        <v>88419.07445</v>
      </c>
      <c r="K353">
        <v>141470.5191</v>
      </c>
      <c r="L353">
        <v>113681.6672</v>
      </c>
      <c r="M353">
        <v>181890.66740000001</v>
      </c>
      <c r="N353">
        <v>151575.55619999999</v>
      </c>
      <c r="O353">
        <v>242520.88990000001</v>
      </c>
      <c r="P353">
        <v>189469.44529999999</v>
      </c>
      <c r="Q353">
        <v>303151.11239999998</v>
      </c>
      <c r="R353">
        <v>214732.038</v>
      </c>
      <c r="S353">
        <v>343571.26069999998</v>
      </c>
      <c r="T353">
        <v>239994.63070000001</v>
      </c>
      <c r="U353">
        <v>383991.40899999999</v>
      </c>
    </row>
    <row r="354" spans="1:21">
      <c r="A354">
        <v>3</v>
      </c>
      <c r="B354" t="s">
        <v>323</v>
      </c>
      <c r="C354" t="s">
        <v>356</v>
      </c>
      <c r="D354" t="s">
        <v>728</v>
      </c>
      <c r="E354" t="s">
        <v>357</v>
      </c>
      <c r="F354">
        <v>1</v>
      </c>
      <c r="G354" t="s">
        <v>242</v>
      </c>
      <c r="H354">
        <v>78885.963000000003</v>
      </c>
      <c r="I354">
        <v>138050.43530000001</v>
      </c>
      <c r="J354">
        <v>102275.0365</v>
      </c>
      <c r="K354">
        <v>178981.31390000001</v>
      </c>
      <c r="L354">
        <v>116187.22169999999</v>
      </c>
      <c r="M354">
        <v>203327.63800000001</v>
      </c>
      <c r="N354">
        <v>137763.9792</v>
      </c>
      <c r="O354">
        <v>241086.96359999999</v>
      </c>
      <c r="P354">
        <v>161987.06400000001</v>
      </c>
      <c r="Q354">
        <v>283477.36200000002</v>
      </c>
      <c r="R354">
        <v>177474.4325</v>
      </c>
      <c r="S354">
        <v>310580.25689999998</v>
      </c>
      <c r="T354">
        <v>191931.8535</v>
      </c>
      <c r="U354">
        <v>335880.74359999999</v>
      </c>
    </row>
    <row r="355" spans="1:21">
      <c r="A355">
        <v>3</v>
      </c>
      <c r="B355" t="s">
        <v>323</v>
      </c>
      <c r="C355" t="s">
        <v>356</v>
      </c>
      <c r="D355" t="s">
        <v>728</v>
      </c>
      <c r="E355" t="s">
        <v>357</v>
      </c>
      <c r="F355">
        <v>2</v>
      </c>
      <c r="G355" t="s">
        <v>31</v>
      </c>
      <c r="H355">
        <v>64548.123500000002</v>
      </c>
      <c r="I355">
        <v>112959.21610000001</v>
      </c>
      <c r="J355">
        <v>85096.257400000002</v>
      </c>
      <c r="K355">
        <v>148918.45050000001</v>
      </c>
      <c r="L355">
        <v>102480.4359</v>
      </c>
      <c r="M355">
        <v>179340.7628</v>
      </c>
      <c r="N355">
        <v>124330.947</v>
      </c>
      <c r="O355">
        <v>217579.15729999999</v>
      </c>
      <c r="P355">
        <v>148227.83290000001</v>
      </c>
      <c r="Q355">
        <v>259398.70749999999</v>
      </c>
      <c r="R355">
        <v>163460.2199</v>
      </c>
      <c r="S355">
        <v>286055.3847</v>
      </c>
      <c r="T355">
        <v>177885.59529999999</v>
      </c>
      <c r="U355">
        <v>311299.7917</v>
      </c>
    </row>
    <row r="356" spans="1:21">
      <c r="A356">
        <v>3</v>
      </c>
      <c r="B356" t="s">
        <v>323</v>
      </c>
      <c r="C356" t="s">
        <v>356</v>
      </c>
      <c r="D356" t="s">
        <v>728</v>
      </c>
      <c r="E356" t="s">
        <v>357</v>
      </c>
      <c r="F356">
        <v>3</v>
      </c>
      <c r="G356" t="s">
        <v>58</v>
      </c>
      <c r="H356">
        <v>56006</v>
      </c>
      <c r="I356">
        <v>98010.5</v>
      </c>
      <c r="J356">
        <v>75706.399999999994</v>
      </c>
      <c r="K356">
        <v>132486.20000000001</v>
      </c>
      <c r="L356">
        <v>96162.3</v>
      </c>
      <c r="M356">
        <v>168284.02499999999</v>
      </c>
      <c r="N356">
        <v>125468.4</v>
      </c>
      <c r="O356">
        <v>219569.7</v>
      </c>
      <c r="P356">
        <v>155718</v>
      </c>
      <c r="Q356">
        <v>272506.5</v>
      </c>
      <c r="R356">
        <v>175205.4</v>
      </c>
      <c r="S356">
        <v>306609.45</v>
      </c>
      <c r="T356">
        <v>194402.3</v>
      </c>
      <c r="U356">
        <v>340204.02500000002</v>
      </c>
    </row>
    <row r="357" spans="1:21">
      <c r="A357">
        <v>3</v>
      </c>
      <c r="B357" t="s">
        <v>323</v>
      </c>
      <c r="C357" t="s">
        <v>356</v>
      </c>
      <c r="D357" t="s">
        <v>728</v>
      </c>
      <c r="E357" t="s">
        <v>357</v>
      </c>
      <c r="F357">
        <v>4</v>
      </c>
      <c r="G357" t="s">
        <v>33</v>
      </c>
      <c r="H357">
        <v>63680.025000000001</v>
      </c>
      <c r="I357">
        <v>101888.04</v>
      </c>
      <c r="J357">
        <v>89152.035000000003</v>
      </c>
      <c r="K357">
        <v>142643.25599999999</v>
      </c>
      <c r="L357">
        <v>114624.045</v>
      </c>
      <c r="M357">
        <v>183398.47200000001</v>
      </c>
      <c r="N357">
        <v>152832.06</v>
      </c>
      <c r="O357">
        <v>244531.296</v>
      </c>
      <c r="P357">
        <v>191040.07500000001</v>
      </c>
      <c r="Q357">
        <v>305664.12</v>
      </c>
      <c r="R357">
        <v>216512.08499999999</v>
      </c>
      <c r="S357">
        <v>346419.33600000001</v>
      </c>
      <c r="T357">
        <v>241984.095</v>
      </c>
      <c r="U357">
        <v>387174.55200000003</v>
      </c>
    </row>
    <row r="358" spans="1:21">
      <c r="A358">
        <v>3</v>
      </c>
      <c r="B358" t="s">
        <v>323</v>
      </c>
      <c r="C358" t="s">
        <v>356</v>
      </c>
      <c r="D358" t="s">
        <v>728</v>
      </c>
      <c r="E358" t="s">
        <v>358</v>
      </c>
      <c r="F358">
        <v>1</v>
      </c>
      <c r="G358" t="s">
        <v>242</v>
      </c>
      <c r="H358">
        <v>82331.034</v>
      </c>
      <c r="I358">
        <v>144079.3095</v>
      </c>
      <c r="J358">
        <v>106688.68700000001</v>
      </c>
      <c r="K358">
        <v>186705.2023</v>
      </c>
      <c r="L358">
        <v>121280.47560000001</v>
      </c>
      <c r="M358">
        <v>212240.83230000001</v>
      </c>
      <c r="N358">
        <v>143635.1256</v>
      </c>
      <c r="O358">
        <v>251361.46979999999</v>
      </c>
      <c r="P358">
        <v>168841.00200000001</v>
      </c>
      <c r="Q358">
        <v>295471.75349999999</v>
      </c>
      <c r="R358">
        <v>184955.66500000001</v>
      </c>
      <c r="S358">
        <v>323672.41379999998</v>
      </c>
      <c r="T358">
        <v>199969.908</v>
      </c>
      <c r="U358">
        <v>349947.33899999998</v>
      </c>
    </row>
    <row r="359" spans="1:21">
      <c r="A359">
        <v>3</v>
      </c>
      <c r="B359" t="s">
        <v>323</v>
      </c>
      <c r="C359" t="s">
        <v>356</v>
      </c>
      <c r="D359" t="s">
        <v>728</v>
      </c>
      <c r="E359" t="s">
        <v>358</v>
      </c>
      <c r="F359">
        <v>2</v>
      </c>
      <c r="G359" t="s">
        <v>31</v>
      </c>
      <c r="H359">
        <v>67669.876749999996</v>
      </c>
      <c r="I359">
        <v>118422.2843</v>
      </c>
      <c r="J359">
        <v>89107.866580000002</v>
      </c>
      <c r="K359">
        <v>155938.7665</v>
      </c>
      <c r="L359">
        <v>107164.13</v>
      </c>
      <c r="M359">
        <v>187537.2274</v>
      </c>
      <c r="N359">
        <v>129751.2885</v>
      </c>
      <c r="O359">
        <v>227064.7549</v>
      </c>
      <c r="P359">
        <v>154583.26240000001</v>
      </c>
      <c r="Q359">
        <v>270520.70919999998</v>
      </c>
      <c r="R359">
        <v>170398.01509999999</v>
      </c>
      <c r="S359">
        <v>298196.52630000003</v>
      </c>
      <c r="T359">
        <v>185350.45300000001</v>
      </c>
      <c r="U359">
        <v>324363.2928</v>
      </c>
    </row>
    <row r="360" spans="1:21">
      <c r="A360">
        <v>3</v>
      </c>
      <c r="B360" t="s">
        <v>323</v>
      </c>
      <c r="C360" t="s">
        <v>356</v>
      </c>
      <c r="D360" t="s">
        <v>728</v>
      </c>
      <c r="E360" t="s">
        <v>358</v>
      </c>
      <c r="F360">
        <v>3</v>
      </c>
      <c r="G360" t="s">
        <v>58</v>
      </c>
      <c r="H360">
        <v>58848.4375</v>
      </c>
      <c r="I360">
        <v>102984.7656</v>
      </c>
      <c r="J360">
        <v>79658.792499999996</v>
      </c>
      <c r="K360">
        <v>139402.88690000001</v>
      </c>
      <c r="L360">
        <v>101232.2025</v>
      </c>
      <c r="M360">
        <v>177156.35440000001</v>
      </c>
      <c r="N360">
        <v>132200.79</v>
      </c>
      <c r="O360">
        <v>231351.38250000001</v>
      </c>
      <c r="P360">
        <v>164122.3125</v>
      </c>
      <c r="Q360">
        <v>287214.04690000002</v>
      </c>
      <c r="R360">
        <v>184717.53750000001</v>
      </c>
      <c r="S360">
        <v>323255.69059999997</v>
      </c>
      <c r="T360">
        <v>205019.35750000001</v>
      </c>
      <c r="U360">
        <v>358783.87560000003</v>
      </c>
    </row>
    <row r="361" spans="1:21">
      <c r="A361">
        <v>3</v>
      </c>
      <c r="B361" t="s">
        <v>323</v>
      </c>
      <c r="C361" t="s">
        <v>356</v>
      </c>
      <c r="D361" t="s">
        <v>728</v>
      </c>
      <c r="E361" t="s">
        <v>358</v>
      </c>
      <c r="F361">
        <v>4</v>
      </c>
      <c r="G361" t="s">
        <v>33</v>
      </c>
      <c r="H361">
        <v>66440.235750000007</v>
      </c>
      <c r="I361">
        <v>106304.3772</v>
      </c>
      <c r="J361">
        <v>93016.330050000004</v>
      </c>
      <c r="K361">
        <v>148826.1281</v>
      </c>
      <c r="L361">
        <v>119592.4244</v>
      </c>
      <c r="M361">
        <v>191347.87899999999</v>
      </c>
      <c r="N361">
        <v>159456.56580000001</v>
      </c>
      <c r="O361">
        <v>255130.50529999999</v>
      </c>
      <c r="P361">
        <v>199320.70730000001</v>
      </c>
      <c r="Q361">
        <v>318913.13160000002</v>
      </c>
      <c r="R361">
        <v>225896.80160000001</v>
      </c>
      <c r="S361">
        <v>361434.88250000001</v>
      </c>
      <c r="T361">
        <v>252472.8959</v>
      </c>
      <c r="U361">
        <v>403956.63339999999</v>
      </c>
    </row>
    <row r="362" spans="1:21">
      <c r="A362">
        <v>3</v>
      </c>
      <c r="B362" t="s">
        <v>323</v>
      </c>
      <c r="C362" t="s">
        <v>356</v>
      </c>
      <c r="D362" t="s">
        <v>728</v>
      </c>
      <c r="E362" t="s">
        <v>359</v>
      </c>
      <c r="F362">
        <v>1</v>
      </c>
      <c r="G362" t="s">
        <v>242</v>
      </c>
      <c r="H362">
        <v>80236.342000000004</v>
      </c>
      <c r="I362">
        <v>140413.59849999999</v>
      </c>
      <c r="J362">
        <v>103984.041</v>
      </c>
      <c r="K362">
        <v>181972.07180000001</v>
      </c>
      <c r="L362">
        <v>118191.2778</v>
      </c>
      <c r="M362">
        <v>206834.73620000001</v>
      </c>
      <c r="N362">
        <v>140007.53279999999</v>
      </c>
      <c r="O362">
        <v>245013.18239999999</v>
      </c>
      <c r="P362">
        <v>164585.976</v>
      </c>
      <c r="Q362">
        <v>288025.45799999998</v>
      </c>
      <c r="R362">
        <v>180299.70499999999</v>
      </c>
      <c r="S362">
        <v>315524.48379999999</v>
      </c>
      <c r="T362">
        <v>194945.71900000001</v>
      </c>
      <c r="U362">
        <v>341155.00829999999</v>
      </c>
    </row>
    <row r="363" spans="1:21">
      <c r="A363">
        <v>3</v>
      </c>
      <c r="B363" t="s">
        <v>323</v>
      </c>
      <c r="C363" t="s">
        <v>356</v>
      </c>
      <c r="D363" t="s">
        <v>728</v>
      </c>
      <c r="E363" t="s">
        <v>359</v>
      </c>
      <c r="F363">
        <v>2</v>
      </c>
      <c r="G363" t="s">
        <v>31</v>
      </c>
      <c r="H363">
        <v>65892.274000000005</v>
      </c>
      <c r="I363">
        <v>115311.4795</v>
      </c>
      <c r="J363">
        <v>86786.219100000002</v>
      </c>
      <c r="K363">
        <v>151875.88339999999</v>
      </c>
      <c r="L363">
        <v>104399.1756</v>
      </c>
      <c r="M363">
        <v>182698.55729999999</v>
      </c>
      <c r="N363">
        <v>126451.848</v>
      </c>
      <c r="O363">
        <v>221290.734</v>
      </c>
      <c r="P363">
        <v>150672.0803</v>
      </c>
      <c r="Q363">
        <v>263676.14039999997</v>
      </c>
      <c r="R363">
        <v>166099.76990000001</v>
      </c>
      <c r="S363">
        <v>290674.59730000002</v>
      </c>
      <c r="T363">
        <v>180690.7885</v>
      </c>
      <c r="U363">
        <v>316208.8799</v>
      </c>
    </row>
    <row r="364" spans="1:21">
      <c r="A364">
        <v>3</v>
      </c>
      <c r="B364" t="s">
        <v>323</v>
      </c>
      <c r="C364" t="s">
        <v>356</v>
      </c>
      <c r="D364" t="s">
        <v>728</v>
      </c>
      <c r="E364" t="s">
        <v>359</v>
      </c>
      <c r="F364">
        <v>3</v>
      </c>
      <c r="G364" t="s">
        <v>58</v>
      </c>
      <c r="H364">
        <v>57729.625</v>
      </c>
      <c r="I364">
        <v>101026.8438</v>
      </c>
      <c r="J364">
        <v>78092.455000000002</v>
      </c>
      <c r="K364">
        <v>136661.79629999999</v>
      </c>
      <c r="L364">
        <v>99218.34</v>
      </c>
      <c r="M364">
        <v>173632.095</v>
      </c>
      <c r="N364">
        <v>129515.64</v>
      </c>
      <c r="O364">
        <v>226652.37</v>
      </c>
      <c r="P364">
        <v>160765.875</v>
      </c>
      <c r="Q364">
        <v>281340.28129999997</v>
      </c>
      <c r="R364">
        <v>180913.57500000001</v>
      </c>
      <c r="S364">
        <v>316598.75630000001</v>
      </c>
      <c r="T364">
        <v>200767.87</v>
      </c>
      <c r="U364">
        <v>351343.77250000002</v>
      </c>
    </row>
    <row r="365" spans="1:21">
      <c r="A365">
        <v>3</v>
      </c>
      <c r="B365" t="s">
        <v>323</v>
      </c>
      <c r="C365" t="s">
        <v>356</v>
      </c>
      <c r="D365" t="s">
        <v>728</v>
      </c>
      <c r="E365" t="s">
        <v>359</v>
      </c>
      <c r="F365">
        <v>4</v>
      </c>
      <c r="G365" t="s">
        <v>33</v>
      </c>
      <c r="H365">
        <v>65399.348250000003</v>
      </c>
      <c r="I365">
        <v>104638.9572</v>
      </c>
      <c r="J365">
        <v>91559.087549999997</v>
      </c>
      <c r="K365">
        <v>146494.54010000001</v>
      </c>
      <c r="L365">
        <v>117718.8269</v>
      </c>
      <c r="M365">
        <v>188350.12299999999</v>
      </c>
      <c r="N365">
        <v>156958.43580000001</v>
      </c>
      <c r="O365">
        <v>251133.49729999999</v>
      </c>
      <c r="P365">
        <v>196198.0448</v>
      </c>
      <c r="Q365">
        <v>313916.87160000001</v>
      </c>
      <c r="R365">
        <v>222357.78409999999</v>
      </c>
      <c r="S365">
        <v>355772.45449999999</v>
      </c>
      <c r="T365">
        <v>248517.52340000001</v>
      </c>
      <c r="U365">
        <v>397628.03739999997</v>
      </c>
    </row>
    <row r="366" spans="1:21">
      <c r="A366">
        <v>3</v>
      </c>
      <c r="B366" t="s">
        <v>323</v>
      </c>
      <c r="C366" t="s">
        <v>356</v>
      </c>
      <c r="D366" t="s">
        <v>728</v>
      </c>
      <c r="E366" t="s">
        <v>360</v>
      </c>
      <c r="F366">
        <v>1</v>
      </c>
      <c r="G366" t="s">
        <v>242</v>
      </c>
      <c r="H366">
        <v>82809.513000000006</v>
      </c>
      <c r="I366">
        <v>144916.64780000001</v>
      </c>
      <c r="J366">
        <v>107284.48149999999</v>
      </c>
      <c r="K366">
        <v>187747.8426</v>
      </c>
      <c r="L366">
        <v>121994.11169999999</v>
      </c>
      <c r="M366">
        <v>213489.6955</v>
      </c>
      <c r="N366">
        <v>144403.27919999999</v>
      </c>
      <c r="O366">
        <v>252705.73860000001</v>
      </c>
      <c r="P366">
        <v>169721.21400000001</v>
      </c>
      <c r="Q366">
        <v>297012.12449999998</v>
      </c>
      <c r="R366">
        <v>185907.0275</v>
      </c>
      <c r="S366">
        <v>325337.29810000001</v>
      </c>
      <c r="T366">
        <v>200974.33350000001</v>
      </c>
      <c r="U366">
        <v>351705.08360000001</v>
      </c>
    </row>
    <row r="367" spans="1:21">
      <c r="A367">
        <v>3</v>
      </c>
      <c r="B367" t="s">
        <v>323</v>
      </c>
      <c r="C367" t="s">
        <v>356</v>
      </c>
      <c r="D367" t="s">
        <v>728</v>
      </c>
      <c r="E367" t="s">
        <v>360</v>
      </c>
      <c r="F367">
        <v>2</v>
      </c>
      <c r="G367" t="s">
        <v>31</v>
      </c>
      <c r="H367">
        <v>68202.044750000001</v>
      </c>
      <c r="I367">
        <v>119353.57829999999</v>
      </c>
      <c r="J367">
        <v>89761.179029999999</v>
      </c>
      <c r="K367">
        <v>157082.06330000001</v>
      </c>
      <c r="L367">
        <v>107882.42720000001</v>
      </c>
      <c r="M367">
        <v>188794.2475</v>
      </c>
      <c r="N367">
        <v>130501.0545</v>
      </c>
      <c r="O367">
        <v>228376.84539999999</v>
      </c>
      <c r="P367">
        <v>155427.56849999999</v>
      </c>
      <c r="Q367">
        <v>271998.24489999999</v>
      </c>
      <c r="R367">
        <v>171296.22959999999</v>
      </c>
      <c r="S367">
        <v>299768.40179999999</v>
      </c>
      <c r="T367">
        <v>186288.36429999999</v>
      </c>
      <c r="U367">
        <v>326004.63740000001</v>
      </c>
    </row>
    <row r="368" spans="1:21">
      <c r="A368">
        <v>3</v>
      </c>
      <c r="B368" t="s">
        <v>323</v>
      </c>
      <c r="C368" t="s">
        <v>356</v>
      </c>
      <c r="D368" t="s">
        <v>728</v>
      </c>
      <c r="E368" t="s">
        <v>360</v>
      </c>
      <c r="F368">
        <v>3</v>
      </c>
      <c r="G368" t="s">
        <v>58</v>
      </c>
      <c r="H368">
        <v>59362.4375</v>
      </c>
      <c r="I368">
        <v>103884.2656</v>
      </c>
      <c r="J368">
        <v>80405.412500000006</v>
      </c>
      <c r="K368">
        <v>140709.4719</v>
      </c>
      <c r="L368">
        <v>102203.8875</v>
      </c>
      <c r="M368">
        <v>178856.80309999999</v>
      </c>
      <c r="N368">
        <v>133523.85</v>
      </c>
      <c r="O368">
        <v>233666.73749999999</v>
      </c>
      <c r="P368">
        <v>165787.3125</v>
      </c>
      <c r="Q368">
        <v>290127.79690000002</v>
      </c>
      <c r="R368">
        <v>186617.28750000001</v>
      </c>
      <c r="S368">
        <v>326580.25309999997</v>
      </c>
      <c r="T368">
        <v>207156.76250000001</v>
      </c>
      <c r="U368">
        <v>362524.33439999999</v>
      </c>
    </row>
    <row r="369" spans="1:21">
      <c r="A369">
        <v>3</v>
      </c>
      <c r="B369" t="s">
        <v>323</v>
      </c>
      <c r="C369" t="s">
        <v>356</v>
      </c>
      <c r="D369" t="s">
        <v>728</v>
      </c>
      <c r="E369" t="s">
        <v>360</v>
      </c>
      <c r="F369">
        <v>4</v>
      </c>
      <c r="G369" t="s">
        <v>33</v>
      </c>
      <c r="H369">
        <v>66802.6875</v>
      </c>
      <c r="I369">
        <v>106884.3</v>
      </c>
      <c r="J369">
        <v>93523.762499999997</v>
      </c>
      <c r="K369">
        <v>149638.01999999999</v>
      </c>
      <c r="L369">
        <v>120244.83749999999</v>
      </c>
      <c r="M369">
        <v>192391.74</v>
      </c>
      <c r="N369">
        <v>160326.45000000001</v>
      </c>
      <c r="O369">
        <v>256522.32</v>
      </c>
      <c r="P369">
        <v>200408.0625</v>
      </c>
      <c r="Q369">
        <v>320652.90000000002</v>
      </c>
      <c r="R369">
        <v>227129.13750000001</v>
      </c>
      <c r="S369">
        <v>363406.62</v>
      </c>
      <c r="T369">
        <v>253850.21249999999</v>
      </c>
      <c r="U369">
        <v>406160.34</v>
      </c>
    </row>
    <row r="370" spans="1:21">
      <c r="A370">
        <v>3</v>
      </c>
      <c r="B370" t="s">
        <v>323</v>
      </c>
      <c r="C370" t="s">
        <v>356</v>
      </c>
      <c r="D370" t="s">
        <v>728</v>
      </c>
      <c r="E370" t="s">
        <v>361</v>
      </c>
      <c r="F370">
        <v>1</v>
      </c>
      <c r="G370" t="s">
        <v>242</v>
      </c>
      <c r="H370">
        <v>78885.963000000003</v>
      </c>
      <c r="I370">
        <v>138050.43530000001</v>
      </c>
      <c r="J370">
        <v>102275.0365</v>
      </c>
      <c r="K370">
        <v>178981.31390000001</v>
      </c>
      <c r="L370">
        <v>116187.22169999999</v>
      </c>
      <c r="M370">
        <v>203327.63800000001</v>
      </c>
      <c r="N370">
        <v>137763.9792</v>
      </c>
      <c r="O370">
        <v>241086.96359999999</v>
      </c>
      <c r="P370">
        <v>161987.06400000001</v>
      </c>
      <c r="Q370">
        <v>283477.36200000002</v>
      </c>
      <c r="R370">
        <v>177474.4325</v>
      </c>
      <c r="S370">
        <v>310580.25689999998</v>
      </c>
      <c r="T370">
        <v>191931.8535</v>
      </c>
      <c r="U370">
        <v>335880.74359999999</v>
      </c>
    </row>
    <row r="371" spans="1:21">
      <c r="A371">
        <v>3</v>
      </c>
      <c r="B371" t="s">
        <v>323</v>
      </c>
      <c r="C371" t="s">
        <v>356</v>
      </c>
      <c r="D371" t="s">
        <v>728</v>
      </c>
      <c r="E371" t="s">
        <v>361</v>
      </c>
      <c r="F371">
        <v>2</v>
      </c>
      <c r="G371" t="s">
        <v>31</v>
      </c>
      <c r="H371">
        <v>64548.123500000002</v>
      </c>
      <c r="I371">
        <v>112959.21610000001</v>
      </c>
      <c r="J371">
        <v>85096.257400000002</v>
      </c>
      <c r="K371">
        <v>148918.45050000001</v>
      </c>
      <c r="L371">
        <v>102480.4359</v>
      </c>
      <c r="M371">
        <v>179340.7628</v>
      </c>
      <c r="N371">
        <v>124330.947</v>
      </c>
      <c r="O371">
        <v>217579.15729999999</v>
      </c>
      <c r="P371">
        <v>148227.83290000001</v>
      </c>
      <c r="Q371">
        <v>259398.70749999999</v>
      </c>
      <c r="R371">
        <v>163460.2199</v>
      </c>
      <c r="S371">
        <v>286055.3847</v>
      </c>
      <c r="T371">
        <v>177885.59529999999</v>
      </c>
      <c r="U371">
        <v>311299.7917</v>
      </c>
    </row>
    <row r="372" spans="1:21">
      <c r="A372">
        <v>3</v>
      </c>
      <c r="B372" t="s">
        <v>323</v>
      </c>
      <c r="C372" t="s">
        <v>356</v>
      </c>
      <c r="D372" t="s">
        <v>728</v>
      </c>
      <c r="E372" t="s">
        <v>361</v>
      </c>
      <c r="F372">
        <v>3</v>
      </c>
      <c r="G372" t="s">
        <v>58</v>
      </c>
      <c r="H372">
        <v>56237.875</v>
      </c>
      <c r="I372">
        <v>98416.28125</v>
      </c>
      <c r="J372">
        <v>76004.005000000005</v>
      </c>
      <c r="K372">
        <v>133007.00880000001</v>
      </c>
      <c r="L372">
        <v>96533.19</v>
      </c>
      <c r="M372">
        <v>168933.08249999999</v>
      </c>
      <c r="N372">
        <v>125935.44</v>
      </c>
      <c r="O372">
        <v>220387.02</v>
      </c>
      <c r="P372">
        <v>156290.625</v>
      </c>
      <c r="Q372">
        <v>273508.59379999997</v>
      </c>
      <c r="R372">
        <v>175841.625</v>
      </c>
      <c r="S372">
        <v>307722.84379999997</v>
      </c>
      <c r="T372">
        <v>195099.22</v>
      </c>
      <c r="U372">
        <v>341423.63500000001</v>
      </c>
    </row>
    <row r="373" spans="1:21">
      <c r="A373">
        <v>3</v>
      </c>
      <c r="B373" t="s">
        <v>323</v>
      </c>
      <c r="C373" t="s">
        <v>356</v>
      </c>
      <c r="D373" t="s">
        <v>728</v>
      </c>
      <c r="E373" t="s">
        <v>361</v>
      </c>
      <c r="F373">
        <v>4</v>
      </c>
      <c r="G373" t="s">
        <v>33</v>
      </c>
      <c r="H373">
        <v>64011.498249999997</v>
      </c>
      <c r="I373">
        <v>102418.39720000001</v>
      </c>
      <c r="J373">
        <v>89616.097550000006</v>
      </c>
      <c r="K373">
        <v>143385.7561</v>
      </c>
      <c r="L373">
        <v>115220.6969</v>
      </c>
      <c r="M373">
        <v>184353.11499999999</v>
      </c>
      <c r="N373">
        <v>153627.59580000001</v>
      </c>
      <c r="O373">
        <v>245804.15330000001</v>
      </c>
      <c r="P373">
        <v>192034.49479999999</v>
      </c>
      <c r="Q373">
        <v>307255.19160000002</v>
      </c>
      <c r="R373">
        <v>217639.09409999999</v>
      </c>
      <c r="S373">
        <v>348222.55050000001</v>
      </c>
      <c r="T373">
        <v>243243.69339999999</v>
      </c>
      <c r="U373">
        <v>389189.9094</v>
      </c>
    </row>
    <row r="374" spans="1:21">
      <c r="A374">
        <v>3</v>
      </c>
      <c r="B374" t="s">
        <v>323</v>
      </c>
      <c r="C374" t="s">
        <v>356</v>
      </c>
      <c r="D374" t="s">
        <v>728</v>
      </c>
      <c r="E374" t="s">
        <v>362</v>
      </c>
      <c r="F374">
        <v>1</v>
      </c>
      <c r="G374" t="s">
        <v>242</v>
      </c>
      <c r="H374">
        <v>78971.020999999993</v>
      </c>
      <c r="I374">
        <v>138199.2868</v>
      </c>
      <c r="J374">
        <v>102353.4155</v>
      </c>
      <c r="K374">
        <v>179118.47709999999</v>
      </c>
      <c r="L374">
        <v>116324.0739</v>
      </c>
      <c r="M374">
        <v>203567.1293</v>
      </c>
      <c r="N374">
        <v>137824.88639999999</v>
      </c>
      <c r="O374">
        <v>241193.55119999999</v>
      </c>
      <c r="P374">
        <v>162028.788</v>
      </c>
      <c r="Q374">
        <v>283550.37900000002</v>
      </c>
      <c r="R374">
        <v>177503.2475</v>
      </c>
      <c r="S374">
        <v>310630.68310000002</v>
      </c>
      <c r="T374">
        <v>191931.26449999999</v>
      </c>
      <c r="U374">
        <v>335879.71289999998</v>
      </c>
    </row>
    <row r="375" spans="1:21">
      <c r="A375">
        <v>3</v>
      </c>
      <c r="B375" t="s">
        <v>323</v>
      </c>
      <c r="C375" t="s">
        <v>356</v>
      </c>
      <c r="D375" t="s">
        <v>728</v>
      </c>
      <c r="E375" t="s">
        <v>362</v>
      </c>
      <c r="F375">
        <v>2</v>
      </c>
      <c r="G375" t="s">
        <v>31</v>
      </c>
      <c r="H375">
        <v>64800.476999999999</v>
      </c>
      <c r="I375">
        <v>113400.8348</v>
      </c>
      <c r="J375">
        <v>85366.233049999995</v>
      </c>
      <c r="K375">
        <v>149390.90779999999</v>
      </c>
      <c r="L375">
        <v>102716.58779999999</v>
      </c>
      <c r="M375">
        <v>179754.0287</v>
      </c>
      <c r="N375">
        <v>124459.344</v>
      </c>
      <c r="O375">
        <v>217803.85200000001</v>
      </c>
      <c r="P375">
        <v>148316.50390000001</v>
      </c>
      <c r="Q375">
        <v>259553.8818</v>
      </c>
      <c r="R375">
        <v>163515.31349999999</v>
      </c>
      <c r="S375">
        <v>286151.79849999998</v>
      </c>
      <c r="T375">
        <v>177894.13579999999</v>
      </c>
      <c r="U375">
        <v>311314.73759999999</v>
      </c>
    </row>
    <row r="376" spans="1:21">
      <c r="A376">
        <v>3</v>
      </c>
      <c r="B376" t="s">
        <v>323</v>
      </c>
      <c r="C376" t="s">
        <v>356</v>
      </c>
      <c r="D376" t="s">
        <v>728</v>
      </c>
      <c r="E376" t="s">
        <v>362</v>
      </c>
      <c r="F376">
        <v>3</v>
      </c>
      <c r="G376" t="s">
        <v>58</v>
      </c>
      <c r="H376">
        <v>56520</v>
      </c>
      <c r="I376">
        <v>98910</v>
      </c>
      <c r="J376">
        <v>76453.02</v>
      </c>
      <c r="K376">
        <v>133792.785</v>
      </c>
      <c r="L376">
        <v>97133.985000000001</v>
      </c>
      <c r="M376">
        <v>169984.47380000001</v>
      </c>
      <c r="N376">
        <v>126791.46</v>
      </c>
      <c r="O376">
        <v>221885.05499999999</v>
      </c>
      <c r="P376">
        <v>157383</v>
      </c>
      <c r="Q376">
        <v>275420.25</v>
      </c>
      <c r="R376">
        <v>177105.15</v>
      </c>
      <c r="S376">
        <v>309934.01250000001</v>
      </c>
      <c r="T376">
        <v>196539.70499999999</v>
      </c>
      <c r="U376">
        <v>343944.48379999999</v>
      </c>
    </row>
    <row r="377" spans="1:21">
      <c r="A377">
        <v>3</v>
      </c>
      <c r="B377" t="s">
        <v>323</v>
      </c>
      <c r="C377" t="s">
        <v>356</v>
      </c>
      <c r="D377" t="s">
        <v>728</v>
      </c>
      <c r="E377" t="s">
        <v>362</v>
      </c>
      <c r="F377">
        <v>4</v>
      </c>
      <c r="G377" t="s">
        <v>33</v>
      </c>
      <c r="H377">
        <v>64042.476750000002</v>
      </c>
      <c r="I377">
        <v>102467.96279999999</v>
      </c>
      <c r="J377">
        <v>89659.467449999996</v>
      </c>
      <c r="K377">
        <v>143455.14790000001</v>
      </c>
      <c r="L377">
        <v>115276.45819999999</v>
      </c>
      <c r="M377">
        <v>184442.33300000001</v>
      </c>
      <c r="N377">
        <v>153701.9442</v>
      </c>
      <c r="O377">
        <v>245923.11069999999</v>
      </c>
      <c r="P377">
        <v>192127.43030000001</v>
      </c>
      <c r="Q377">
        <v>307403.8884</v>
      </c>
      <c r="R377">
        <v>217744.421</v>
      </c>
      <c r="S377">
        <v>348391.0735</v>
      </c>
      <c r="T377">
        <v>243361.4117</v>
      </c>
      <c r="U377">
        <v>389378.2586</v>
      </c>
    </row>
    <row r="378" spans="1:21">
      <c r="A378">
        <v>3</v>
      </c>
      <c r="B378" t="s">
        <v>323</v>
      </c>
      <c r="C378" t="s">
        <v>356</v>
      </c>
      <c r="D378" t="s">
        <v>728</v>
      </c>
      <c r="E378" t="s">
        <v>363</v>
      </c>
      <c r="F378">
        <v>1</v>
      </c>
      <c r="G378" t="s">
        <v>242</v>
      </c>
      <c r="H378">
        <v>82809.513000000006</v>
      </c>
      <c r="I378">
        <v>144916.64780000001</v>
      </c>
      <c r="J378">
        <v>107284.48149999999</v>
      </c>
      <c r="K378">
        <v>187747.8426</v>
      </c>
      <c r="L378">
        <v>121994.11169999999</v>
      </c>
      <c r="M378">
        <v>213489.6955</v>
      </c>
      <c r="N378">
        <v>144403.27919999999</v>
      </c>
      <c r="O378">
        <v>252705.73860000001</v>
      </c>
      <c r="P378">
        <v>169721.21400000001</v>
      </c>
      <c r="Q378">
        <v>297012.12449999998</v>
      </c>
      <c r="R378">
        <v>185907.0275</v>
      </c>
      <c r="S378">
        <v>325337.29810000001</v>
      </c>
      <c r="T378">
        <v>200974.33350000001</v>
      </c>
      <c r="U378">
        <v>351705.08360000001</v>
      </c>
    </row>
    <row r="379" spans="1:21">
      <c r="A379">
        <v>3</v>
      </c>
      <c r="B379" t="s">
        <v>323</v>
      </c>
      <c r="C379" t="s">
        <v>356</v>
      </c>
      <c r="D379" t="s">
        <v>728</v>
      </c>
      <c r="E379" t="s">
        <v>363</v>
      </c>
      <c r="F379">
        <v>2</v>
      </c>
      <c r="G379" t="s">
        <v>31</v>
      </c>
      <c r="H379">
        <v>68202.044750000001</v>
      </c>
      <c r="I379">
        <v>119353.57829999999</v>
      </c>
      <c r="J379">
        <v>89761.179029999999</v>
      </c>
      <c r="K379">
        <v>157082.06330000001</v>
      </c>
      <c r="L379">
        <v>107882.42720000001</v>
      </c>
      <c r="M379">
        <v>188794.2475</v>
      </c>
      <c r="N379">
        <v>130501.0545</v>
      </c>
      <c r="O379">
        <v>228376.84539999999</v>
      </c>
      <c r="P379">
        <v>155427.56849999999</v>
      </c>
      <c r="Q379">
        <v>271998.24489999999</v>
      </c>
      <c r="R379">
        <v>171296.22959999999</v>
      </c>
      <c r="S379">
        <v>299768.40179999999</v>
      </c>
      <c r="T379">
        <v>186288.36429999999</v>
      </c>
      <c r="U379">
        <v>326004.63740000001</v>
      </c>
    </row>
    <row r="380" spans="1:21">
      <c r="A380">
        <v>3</v>
      </c>
      <c r="B380" t="s">
        <v>323</v>
      </c>
      <c r="C380" t="s">
        <v>356</v>
      </c>
      <c r="D380" t="s">
        <v>728</v>
      </c>
      <c r="E380" t="s">
        <v>363</v>
      </c>
      <c r="F380">
        <v>3</v>
      </c>
      <c r="G380" t="s">
        <v>58</v>
      </c>
      <c r="H380">
        <v>59362.4375</v>
      </c>
      <c r="I380">
        <v>103884.2656</v>
      </c>
      <c r="J380">
        <v>80405.412500000006</v>
      </c>
      <c r="K380">
        <v>140709.4719</v>
      </c>
      <c r="L380">
        <v>102203.8875</v>
      </c>
      <c r="M380">
        <v>178856.80309999999</v>
      </c>
      <c r="N380">
        <v>133523.85</v>
      </c>
      <c r="O380">
        <v>233666.73749999999</v>
      </c>
      <c r="P380">
        <v>165787.3125</v>
      </c>
      <c r="Q380">
        <v>290127.79690000002</v>
      </c>
      <c r="R380">
        <v>186617.28750000001</v>
      </c>
      <c r="S380">
        <v>326580.25309999997</v>
      </c>
      <c r="T380">
        <v>207156.76250000001</v>
      </c>
      <c r="U380">
        <v>362524.33439999999</v>
      </c>
    </row>
    <row r="381" spans="1:21">
      <c r="A381">
        <v>3</v>
      </c>
      <c r="B381" t="s">
        <v>323</v>
      </c>
      <c r="C381" t="s">
        <v>356</v>
      </c>
      <c r="D381" t="s">
        <v>728</v>
      </c>
      <c r="E381" t="s">
        <v>363</v>
      </c>
      <c r="F381">
        <v>4</v>
      </c>
      <c r="G381" t="s">
        <v>33</v>
      </c>
      <c r="H381">
        <v>66802.6875</v>
      </c>
      <c r="I381">
        <v>106884.3</v>
      </c>
      <c r="J381">
        <v>93523.762499999997</v>
      </c>
      <c r="K381">
        <v>149638.01999999999</v>
      </c>
      <c r="L381">
        <v>120244.83749999999</v>
      </c>
      <c r="M381">
        <v>192391.74</v>
      </c>
      <c r="N381">
        <v>160326.45000000001</v>
      </c>
      <c r="O381">
        <v>256522.32</v>
      </c>
      <c r="P381">
        <v>200408.0625</v>
      </c>
      <c r="Q381">
        <v>320652.90000000002</v>
      </c>
      <c r="R381">
        <v>227129.13750000001</v>
      </c>
      <c r="S381">
        <v>363406.62</v>
      </c>
      <c r="T381">
        <v>253850.21249999999</v>
      </c>
      <c r="U381">
        <v>406160.34</v>
      </c>
    </row>
    <row r="382" spans="1:21">
      <c r="A382">
        <v>3</v>
      </c>
      <c r="B382" t="s">
        <v>323</v>
      </c>
      <c r="C382" t="s">
        <v>356</v>
      </c>
      <c r="D382" t="s">
        <v>728</v>
      </c>
      <c r="E382" t="s">
        <v>364</v>
      </c>
      <c r="F382">
        <v>1</v>
      </c>
      <c r="G382" t="s">
        <v>242</v>
      </c>
      <c r="H382">
        <v>80236.342000000004</v>
      </c>
      <c r="I382">
        <v>140413.59849999999</v>
      </c>
      <c r="J382">
        <v>103984.041</v>
      </c>
      <c r="K382">
        <v>181972.07180000001</v>
      </c>
      <c r="L382">
        <v>118191.2778</v>
      </c>
      <c r="M382">
        <v>206834.73620000001</v>
      </c>
      <c r="N382">
        <v>140007.53279999999</v>
      </c>
      <c r="O382">
        <v>245013.18239999999</v>
      </c>
      <c r="P382">
        <v>164585.976</v>
      </c>
      <c r="Q382">
        <v>288025.45799999998</v>
      </c>
      <c r="R382">
        <v>180299.70499999999</v>
      </c>
      <c r="S382">
        <v>315524.48379999999</v>
      </c>
      <c r="T382">
        <v>194945.71900000001</v>
      </c>
      <c r="U382">
        <v>341155.00829999999</v>
      </c>
    </row>
    <row r="383" spans="1:21">
      <c r="A383">
        <v>3</v>
      </c>
      <c r="B383" t="s">
        <v>323</v>
      </c>
      <c r="C383" t="s">
        <v>356</v>
      </c>
      <c r="D383" t="s">
        <v>728</v>
      </c>
      <c r="E383" t="s">
        <v>364</v>
      </c>
      <c r="F383">
        <v>2</v>
      </c>
      <c r="G383" t="s">
        <v>31</v>
      </c>
      <c r="H383">
        <v>65892.274000000005</v>
      </c>
      <c r="I383">
        <v>115311.4795</v>
      </c>
      <c r="J383">
        <v>86786.219100000002</v>
      </c>
      <c r="K383">
        <v>151875.88339999999</v>
      </c>
      <c r="L383">
        <v>104399.1756</v>
      </c>
      <c r="M383">
        <v>182698.55729999999</v>
      </c>
      <c r="N383">
        <v>126451.848</v>
      </c>
      <c r="O383">
        <v>221290.734</v>
      </c>
      <c r="P383">
        <v>150672.0803</v>
      </c>
      <c r="Q383">
        <v>263676.14039999997</v>
      </c>
      <c r="R383">
        <v>166099.76990000001</v>
      </c>
      <c r="S383">
        <v>290674.59730000002</v>
      </c>
      <c r="T383">
        <v>180690.7885</v>
      </c>
      <c r="U383">
        <v>316208.8799</v>
      </c>
    </row>
    <row r="384" spans="1:21">
      <c r="A384">
        <v>3</v>
      </c>
      <c r="B384" t="s">
        <v>323</v>
      </c>
      <c r="C384" t="s">
        <v>356</v>
      </c>
      <c r="D384" t="s">
        <v>728</v>
      </c>
      <c r="E384" t="s">
        <v>364</v>
      </c>
      <c r="F384">
        <v>3</v>
      </c>
      <c r="G384" t="s">
        <v>58</v>
      </c>
      <c r="H384">
        <v>58193.375</v>
      </c>
      <c r="I384">
        <v>101838.4063</v>
      </c>
      <c r="J384">
        <v>78687.664999999994</v>
      </c>
      <c r="K384">
        <v>137703.41380000001</v>
      </c>
      <c r="L384">
        <v>99960.12</v>
      </c>
      <c r="M384">
        <v>174930.21</v>
      </c>
      <c r="N384">
        <v>130449.72</v>
      </c>
      <c r="O384">
        <v>228287.01</v>
      </c>
      <c r="P384">
        <v>161911.125</v>
      </c>
      <c r="Q384">
        <v>283344.46879999997</v>
      </c>
      <c r="R384">
        <v>182186.02499999999</v>
      </c>
      <c r="S384">
        <v>318825.54379999998</v>
      </c>
      <c r="T384">
        <v>202161.71</v>
      </c>
      <c r="U384">
        <v>353782.99249999999</v>
      </c>
    </row>
    <row r="385" spans="1:21">
      <c r="A385">
        <v>3</v>
      </c>
      <c r="B385" t="s">
        <v>323</v>
      </c>
      <c r="C385" t="s">
        <v>356</v>
      </c>
      <c r="D385" t="s">
        <v>728</v>
      </c>
      <c r="E385" t="s">
        <v>364</v>
      </c>
      <c r="F385">
        <v>4</v>
      </c>
      <c r="G385" t="s">
        <v>33</v>
      </c>
      <c r="H385">
        <v>66062.294750000001</v>
      </c>
      <c r="I385">
        <v>105699.6716</v>
      </c>
      <c r="J385">
        <v>92487.212650000001</v>
      </c>
      <c r="K385">
        <v>147979.54019999999</v>
      </c>
      <c r="L385">
        <v>118912.1306</v>
      </c>
      <c r="M385">
        <v>190259.40890000001</v>
      </c>
      <c r="N385">
        <v>158549.5074</v>
      </c>
      <c r="O385">
        <v>253679.21179999999</v>
      </c>
      <c r="P385">
        <v>198186.88430000001</v>
      </c>
      <c r="Q385">
        <v>317099.0148</v>
      </c>
      <c r="R385">
        <v>224611.80220000001</v>
      </c>
      <c r="S385">
        <v>359378.88339999999</v>
      </c>
      <c r="T385">
        <v>251036.72010000001</v>
      </c>
      <c r="U385">
        <v>401658.75209999998</v>
      </c>
    </row>
    <row r="386" spans="1:21">
      <c r="A386">
        <v>4</v>
      </c>
      <c r="B386" t="s">
        <v>365</v>
      </c>
      <c r="C386" t="s">
        <v>366</v>
      </c>
      <c r="D386" t="s">
        <v>729</v>
      </c>
      <c r="E386" t="s">
        <v>367</v>
      </c>
      <c r="F386">
        <v>1</v>
      </c>
      <c r="G386" t="s">
        <v>242</v>
      </c>
      <c r="H386">
        <v>73658.330499999996</v>
      </c>
      <c r="I386">
        <v>128902.0784</v>
      </c>
      <c r="J386">
        <v>95433.297749999998</v>
      </c>
      <c r="K386">
        <v>167008.27110000001</v>
      </c>
      <c r="L386">
        <v>108510.98</v>
      </c>
      <c r="M386">
        <v>189894.21489999999</v>
      </c>
      <c r="N386">
        <v>128458.3512</v>
      </c>
      <c r="O386">
        <v>224802.1146</v>
      </c>
      <c r="P386">
        <v>150985.10399999999</v>
      </c>
      <c r="Q386">
        <v>264223.93199999997</v>
      </c>
      <c r="R386">
        <v>165386.60380000001</v>
      </c>
      <c r="S386">
        <v>289426.55660000001</v>
      </c>
      <c r="T386">
        <v>178795.46729999999</v>
      </c>
      <c r="U386">
        <v>312892.06770000001</v>
      </c>
    </row>
    <row r="387" spans="1:21">
      <c r="A387">
        <v>4</v>
      </c>
      <c r="B387" t="s">
        <v>365</v>
      </c>
      <c r="C387" t="s">
        <v>366</v>
      </c>
      <c r="D387" t="s">
        <v>729</v>
      </c>
      <c r="E387" t="s">
        <v>367</v>
      </c>
      <c r="F387">
        <v>2</v>
      </c>
      <c r="G387" t="s">
        <v>31</v>
      </c>
      <c r="H387">
        <v>60118.539250000002</v>
      </c>
      <c r="I387">
        <v>105207.4437</v>
      </c>
      <c r="J387">
        <v>79103.610950000002</v>
      </c>
      <c r="K387">
        <v>138431.3192</v>
      </c>
      <c r="L387">
        <v>95046.543449999997</v>
      </c>
      <c r="M387">
        <v>166331.451</v>
      </c>
      <c r="N387">
        <v>114926.3985</v>
      </c>
      <c r="O387">
        <v>201121.1974</v>
      </c>
      <c r="P387">
        <v>136858.60889999999</v>
      </c>
      <c r="Q387">
        <v>239502.5656</v>
      </c>
      <c r="R387">
        <v>150818.5349</v>
      </c>
      <c r="S387">
        <v>263932.43609999999</v>
      </c>
      <c r="T387">
        <v>164002.87710000001</v>
      </c>
      <c r="U387">
        <v>287005.03499999997</v>
      </c>
    </row>
    <row r="388" spans="1:21">
      <c r="A388">
        <v>4</v>
      </c>
      <c r="B388" t="s">
        <v>365</v>
      </c>
      <c r="C388" t="s">
        <v>366</v>
      </c>
      <c r="D388" t="s">
        <v>729</v>
      </c>
      <c r="E388" t="s">
        <v>367</v>
      </c>
      <c r="F388">
        <v>3</v>
      </c>
      <c r="G388" t="s">
        <v>58</v>
      </c>
      <c r="H388">
        <v>53205.712500000001</v>
      </c>
      <c r="I388">
        <v>93109.996880000006</v>
      </c>
      <c r="J388">
        <v>72025.394700000004</v>
      </c>
      <c r="K388">
        <v>126044.44070000001</v>
      </c>
      <c r="L388">
        <v>91533.639599999995</v>
      </c>
      <c r="M388">
        <v>160183.86929999999</v>
      </c>
      <c r="N388">
        <v>119540.3256</v>
      </c>
      <c r="O388">
        <v>209195.5698</v>
      </c>
      <c r="P388">
        <v>148406.91750000001</v>
      </c>
      <c r="Q388">
        <v>259712.10560000001</v>
      </c>
      <c r="R388">
        <v>167032.47150000001</v>
      </c>
      <c r="S388">
        <v>292306.82510000002</v>
      </c>
      <c r="T388">
        <v>185393.26379999999</v>
      </c>
      <c r="U388">
        <v>324438.21169999999</v>
      </c>
    </row>
    <row r="389" spans="1:21">
      <c r="A389">
        <v>4</v>
      </c>
      <c r="B389" t="s">
        <v>365</v>
      </c>
      <c r="C389" t="s">
        <v>366</v>
      </c>
      <c r="D389" t="s">
        <v>729</v>
      </c>
      <c r="E389" t="s">
        <v>367</v>
      </c>
      <c r="F389">
        <v>4</v>
      </c>
      <c r="G389" t="s">
        <v>33</v>
      </c>
      <c r="H389">
        <v>58758.961750000002</v>
      </c>
      <c r="I389">
        <v>94014.338799999998</v>
      </c>
      <c r="J389">
        <v>82262.546449999994</v>
      </c>
      <c r="K389">
        <v>131620.07430000001</v>
      </c>
      <c r="L389">
        <v>105766.1312</v>
      </c>
      <c r="M389">
        <v>169225.80979999999</v>
      </c>
      <c r="N389">
        <v>141021.50820000001</v>
      </c>
      <c r="O389">
        <v>225634.41310000001</v>
      </c>
      <c r="P389">
        <v>176276.88529999999</v>
      </c>
      <c r="Q389">
        <v>282043.01640000002</v>
      </c>
      <c r="R389">
        <v>199780.47</v>
      </c>
      <c r="S389">
        <v>319648.75189999997</v>
      </c>
      <c r="T389">
        <v>223284.05470000001</v>
      </c>
      <c r="U389">
        <v>357254.48739999998</v>
      </c>
    </row>
    <row r="390" spans="1:21">
      <c r="A390">
        <v>4</v>
      </c>
      <c r="B390" t="s">
        <v>365</v>
      </c>
      <c r="C390" t="s">
        <v>366</v>
      </c>
      <c r="D390" t="s">
        <v>729</v>
      </c>
      <c r="E390" t="s">
        <v>368</v>
      </c>
      <c r="F390">
        <v>1</v>
      </c>
      <c r="G390" t="s">
        <v>242</v>
      </c>
      <c r="H390">
        <v>67273.138500000001</v>
      </c>
      <c r="I390">
        <v>117727.9924</v>
      </c>
      <c r="J390">
        <v>87219.861749999996</v>
      </c>
      <c r="K390">
        <v>152634.75810000001</v>
      </c>
      <c r="L390">
        <v>99082.992150000005</v>
      </c>
      <c r="M390">
        <v>173395.23629999999</v>
      </c>
      <c r="N390">
        <v>117485.7984</v>
      </c>
      <c r="O390">
        <v>205600.14720000001</v>
      </c>
      <c r="P390">
        <v>138144.07800000001</v>
      </c>
      <c r="Q390">
        <v>241752.13649999999</v>
      </c>
      <c r="R390">
        <v>151352.25380000001</v>
      </c>
      <c r="S390">
        <v>264866.44410000002</v>
      </c>
      <c r="T390">
        <v>163682.46830000001</v>
      </c>
      <c r="U390">
        <v>286444.31939999998</v>
      </c>
    </row>
    <row r="391" spans="1:21">
      <c r="A391">
        <v>4</v>
      </c>
      <c r="B391" t="s">
        <v>365</v>
      </c>
      <c r="C391" t="s">
        <v>366</v>
      </c>
      <c r="D391" t="s">
        <v>729</v>
      </c>
      <c r="E391" t="s">
        <v>368</v>
      </c>
      <c r="F391">
        <v>2</v>
      </c>
      <c r="G391" t="s">
        <v>31</v>
      </c>
      <c r="H391">
        <v>54544.798499999997</v>
      </c>
      <c r="I391">
        <v>95453.397379999995</v>
      </c>
      <c r="J391">
        <v>71884.33928</v>
      </c>
      <c r="K391">
        <v>125797.5937</v>
      </c>
      <c r="L391">
        <v>86535.207899999994</v>
      </c>
      <c r="M391">
        <v>151436.61379999999</v>
      </c>
      <c r="N391">
        <v>104925.042</v>
      </c>
      <c r="O391">
        <v>183618.8235</v>
      </c>
      <c r="P391">
        <v>125067.2338</v>
      </c>
      <c r="Q391">
        <v>218867.65919999999</v>
      </c>
      <c r="R391">
        <v>137903.11900000001</v>
      </c>
      <c r="S391">
        <v>241330.45819999999</v>
      </c>
      <c r="T391">
        <v>150053.27660000001</v>
      </c>
      <c r="U391">
        <v>262593.2341</v>
      </c>
    </row>
    <row r="392" spans="1:21">
      <c r="A392">
        <v>4</v>
      </c>
      <c r="B392" t="s">
        <v>365</v>
      </c>
      <c r="C392" t="s">
        <v>366</v>
      </c>
      <c r="D392" t="s">
        <v>729</v>
      </c>
      <c r="E392" t="s">
        <v>368</v>
      </c>
      <c r="F392">
        <v>3</v>
      </c>
      <c r="G392" t="s">
        <v>58</v>
      </c>
      <c r="H392">
        <v>49103.4</v>
      </c>
      <c r="I392">
        <v>85930.95</v>
      </c>
      <c r="J392">
        <v>66282.157200000001</v>
      </c>
      <c r="K392">
        <v>115993.7751</v>
      </c>
      <c r="L392">
        <v>84149.477100000004</v>
      </c>
      <c r="M392">
        <v>147261.58489999999</v>
      </c>
      <c r="N392">
        <v>109694.77559999999</v>
      </c>
      <c r="O392">
        <v>191965.8573</v>
      </c>
      <c r="P392">
        <v>136099.98000000001</v>
      </c>
      <c r="Q392">
        <v>238174.965</v>
      </c>
      <c r="R392">
        <v>153084.609</v>
      </c>
      <c r="S392">
        <v>267898.06579999998</v>
      </c>
      <c r="T392">
        <v>169804.47630000001</v>
      </c>
      <c r="U392">
        <v>297157.83350000001</v>
      </c>
    </row>
    <row r="393" spans="1:21">
      <c r="A393">
        <v>4</v>
      </c>
      <c r="B393" t="s">
        <v>365</v>
      </c>
      <c r="C393" t="s">
        <v>366</v>
      </c>
      <c r="D393" t="s">
        <v>729</v>
      </c>
      <c r="E393" t="s">
        <v>368</v>
      </c>
      <c r="F393">
        <v>4</v>
      </c>
      <c r="G393" t="s">
        <v>33</v>
      </c>
      <c r="H393">
        <v>54942.374250000001</v>
      </c>
      <c r="I393">
        <v>87907.798800000004</v>
      </c>
      <c r="J393">
        <v>76919.323950000005</v>
      </c>
      <c r="K393">
        <v>123070.9183</v>
      </c>
      <c r="L393">
        <v>98896.273650000003</v>
      </c>
      <c r="M393">
        <v>158234.03779999999</v>
      </c>
      <c r="N393">
        <v>131861.69820000001</v>
      </c>
      <c r="O393">
        <v>210978.71710000001</v>
      </c>
      <c r="P393">
        <v>164827.12280000001</v>
      </c>
      <c r="Q393">
        <v>263723.39640000003</v>
      </c>
      <c r="R393">
        <v>186804.07250000001</v>
      </c>
      <c r="S393">
        <v>298886.5159</v>
      </c>
      <c r="T393">
        <v>208781.02220000001</v>
      </c>
      <c r="U393">
        <v>334049.63540000003</v>
      </c>
    </row>
    <row r="394" spans="1:21">
      <c r="A394">
        <v>4</v>
      </c>
      <c r="B394" t="s">
        <v>365</v>
      </c>
      <c r="C394" t="s">
        <v>366</v>
      </c>
      <c r="D394" t="s">
        <v>729</v>
      </c>
      <c r="E394" t="s">
        <v>369</v>
      </c>
      <c r="F394">
        <v>1</v>
      </c>
      <c r="G394" t="s">
        <v>242</v>
      </c>
      <c r="H394">
        <v>66952.732000000004</v>
      </c>
      <c r="I394">
        <v>117167.281</v>
      </c>
      <c r="J394">
        <v>86764.986000000004</v>
      </c>
      <c r="K394">
        <v>151838.7255</v>
      </c>
      <c r="L394">
        <v>98625.4038</v>
      </c>
      <c r="M394">
        <v>172594.45670000001</v>
      </c>
      <c r="N394">
        <v>116817.8088</v>
      </c>
      <c r="O394">
        <v>204431.1654</v>
      </c>
      <c r="P394">
        <v>137321.64600000001</v>
      </c>
      <c r="Q394">
        <v>240312.8805</v>
      </c>
      <c r="R394">
        <v>150430.28</v>
      </c>
      <c r="S394">
        <v>263252.99</v>
      </c>
      <c r="T394">
        <v>162646.09899999999</v>
      </c>
      <c r="U394">
        <v>284630.67330000002</v>
      </c>
    </row>
    <row r="395" spans="1:21">
      <c r="A395">
        <v>4</v>
      </c>
      <c r="B395" t="s">
        <v>365</v>
      </c>
      <c r="C395" t="s">
        <v>366</v>
      </c>
      <c r="D395" t="s">
        <v>729</v>
      </c>
      <c r="E395" t="s">
        <v>369</v>
      </c>
      <c r="F395">
        <v>2</v>
      </c>
      <c r="G395" t="s">
        <v>31</v>
      </c>
      <c r="H395">
        <v>54525.903250000003</v>
      </c>
      <c r="I395">
        <v>95420.330690000003</v>
      </c>
      <c r="J395">
        <v>71782.712929999994</v>
      </c>
      <c r="K395">
        <v>125619.7476</v>
      </c>
      <c r="L395">
        <v>86303.974050000004</v>
      </c>
      <c r="M395">
        <v>151031.9546</v>
      </c>
      <c r="N395">
        <v>104451.09149999999</v>
      </c>
      <c r="O395">
        <v>182789.41010000001</v>
      </c>
      <c r="P395">
        <v>124423.4014</v>
      </c>
      <c r="Q395">
        <v>217740.95240000001</v>
      </c>
      <c r="R395">
        <v>137140.90150000001</v>
      </c>
      <c r="S395">
        <v>239996.57750000001</v>
      </c>
      <c r="T395">
        <v>149160.8965</v>
      </c>
      <c r="U395">
        <v>261031.56890000001</v>
      </c>
    </row>
    <row r="396" spans="1:21">
      <c r="A396">
        <v>4</v>
      </c>
      <c r="B396" t="s">
        <v>365</v>
      </c>
      <c r="C396" t="s">
        <v>366</v>
      </c>
      <c r="D396" t="s">
        <v>729</v>
      </c>
      <c r="E396" t="s">
        <v>369</v>
      </c>
      <c r="F396">
        <v>3</v>
      </c>
      <c r="G396" t="s">
        <v>58</v>
      </c>
      <c r="H396">
        <v>48940.324999999997</v>
      </c>
      <c r="I396">
        <v>85645.568750000006</v>
      </c>
      <c r="J396">
        <v>66159.770600000003</v>
      </c>
      <c r="K396">
        <v>115779.5986</v>
      </c>
      <c r="L396">
        <v>84038.1633</v>
      </c>
      <c r="M396">
        <v>147066.78580000001</v>
      </c>
      <c r="N396">
        <v>109654.0788</v>
      </c>
      <c r="O396">
        <v>191894.6379</v>
      </c>
      <c r="P396">
        <v>136092.91500000001</v>
      </c>
      <c r="Q396">
        <v>238162.60130000001</v>
      </c>
      <c r="R396">
        <v>153126.58199999999</v>
      </c>
      <c r="S396">
        <v>267971.51850000001</v>
      </c>
      <c r="T396">
        <v>169906.8749</v>
      </c>
      <c r="U396">
        <v>297337.03110000002</v>
      </c>
    </row>
    <row r="397" spans="1:21">
      <c r="A397">
        <v>4</v>
      </c>
      <c r="B397" t="s">
        <v>365</v>
      </c>
      <c r="C397" t="s">
        <v>366</v>
      </c>
      <c r="D397" t="s">
        <v>729</v>
      </c>
      <c r="E397" t="s">
        <v>369</v>
      </c>
      <c r="F397">
        <v>4</v>
      </c>
      <c r="G397" t="s">
        <v>33</v>
      </c>
      <c r="H397">
        <v>54392.420250000003</v>
      </c>
      <c r="I397">
        <v>87027.872399999993</v>
      </c>
      <c r="J397">
        <v>76149.388349999994</v>
      </c>
      <c r="K397">
        <v>121839.0214</v>
      </c>
      <c r="L397">
        <v>97906.356450000007</v>
      </c>
      <c r="M397">
        <v>156650.1703</v>
      </c>
      <c r="N397">
        <v>130541.8086</v>
      </c>
      <c r="O397">
        <v>208866.89379999999</v>
      </c>
      <c r="P397">
        <v>163177.26079999999</v>
      </c>
      <c r="Q397">
        <v>261083.61720000001</v>
      </c>
      <c r="R397">
        <v>184934.22889999999</v>
      </c>
      <c r="S397">
        <v>295894.76620000001</v>
      </c>
      <c r="T397">
        <v>206691.19699999999</v>
      </c>
      <c r="U397">
        <v>330705.91509999998</v>
      </c>
    </row>
    <row r="398" spans="1:21">
      <c r="A398">
        <v>4</v>
      </c>
      <c r="B398" t="s">
        <v>365</v>
      </c>
      <c r="C398" t="s">
        <v>366</v>
      </c>
      <c r="D398" t="s">
        <v>729</v>
      </c>
      <c r="E398" t="s">
        <v>370</v>
      </c>
      <c r="F398">
        <v>1</v>
      </c>
      <c r="G398" t="s">
        <v>242</v>
      </c>
      <c r="H398">
        <v>71953.044999999998</v>
      </c>
      <c r="I398">
        <v>125917.8288</v>
      </c>
      <c r="J398">
        <v>93240.787500000006</v>
      </c>
      <c r="K398">
        <v>163171.3781</v>
      </c>
      <c r="L398">
        <v>105992.6805</v>
      </c>
      <c r="M398">
        <v>185487.19089999999</v>
      </c>
      <c r="N398">
        <v>125530.788</v>
      </c>
      <c r="O398">
        <v>219678.87899999999</v>
      </c>
      <c r="P398">
        <v>147560.01</v>
      </c>
      <c r="Q398">
        <v>258230.01749999999</v>
      </c>
      <c r="R398">
        <v>161643.7775</v>
      </c>
      <c r="S398">
        <v>282876.61060000001</v>
      </c>
      <c r="T398">
        <v>174766.03750000001</v>
      </c>
      <c r="U398">
        <v>305840.56559999997</v>
      </c>
    </row>
    <row r="399" spans="1:21">
      <c r="A399">
        <v>4</v>
      </c>
      <c r="B399" t="s">
        <v>365</v>
      </c>
      <c r="C399" t="s">
        <v>366</v>
      </c>
      <c r="D399" t="s">
        <v>729</v>
      </c>
      <c r="E399" t="s">
        <v>370</v>
      </c>
      <c r="F399">
        <v>2</v>
      </c>
      <c r="G399" t="s">
        <v>31</v>
      </c>
      <c r="H399">
        <v>58623.606249999997</v>
      </c>
      <c r="I399">
        <v>102591.3109</v>
      </c>
      <c r="J399">
        <v>77169.211880000003</v>
      </c>
      <c r="K399">
        <v>135046.1208</v>
      </c>
      <c r="L399">
        <v>92768.654250000007</v>
      </c>
      <c r="M399">
        <v>162345.14490000001</v>
      </c>
      <c r="N399">
        <v>112254.6675</v>
      </c>
      <c r="O399">
        <v>196445.66810000001</v>
      </c>
      <c r="P399">
        <v>133710.77249999999</v>
      </c>
      <c r="Q399">
        <v>233993.85190000001</v>
      </c>
      <c r="R399">
        <v>147372.014</v>
      </c>
      <c r="S399">
        <v>257901.0245</v>
      </c>
      <c r="T399">
        <v>160282.0668</v>
      </c>
      <c r="U399">
        <v>280493.61680000002</v>
      </c>
    </row>
    <row r="400" spans="1:21">
      <c r="A400">
        <v>4</v>
      </c>
      <c r="B400" t="s">
        <v>365</v>
      </c>
      <c r="C400" t="s">
        <v>366</v>
      </c>
      <c r="D400" t="s">
        <v>729</v>
      </c>
      <c r="E400" t="s">
        <v>370</v>
      </c>
      <c r="F400">
        <v>3</v>
      </c>
      <c r="G400" t="s">
        <v>58</v>
      </c>
      <c r="H400">
        <v>51632.425000000003</v>
      </c>
      <c r="I400">
        <v>90356.743749999994</v>
      </c>
      <c r="J400">
        <v>69875.751399999994</v>
      </c>
      <c r="K400">
        <v>122282.565</v>
      </c>
      <c r="L400">
        <v>88792.832699999999</v>
      </c>
      <c r="M400">
        <v>155387.4572</v>
      </c>
      <c r="N400">
        <v>115939.7772</v>
      </c>
      <c r="O400">
        <v>202894.61009999999</v>
      </c>
      <c r="P400">
        <v>143928.13500000001</v>
      </c>
      <c r="Q400">
        <v>251874.23629999999</v>
      </c>
      <c r="R400">
        <v>161981.508</v>
      </c>
      <c r="S400">
        <v>283467.63900000002</v>
      </c>
      <c r="T400">
        <v>179775.8131</v>
      </c>
      <c r="U400">
        <v>314607.67290000001</v>
      </c>
    </row>
    <row r="401" spans="1:21">
      <c r="A401">
        <v>4</v>
      </c>
      <c r="B401" t="s">
        <v>365</v>
      </c>
      <c r="C401" t="s">
        <v>366</v>
      </c>
      <c r="D401" t="s">
        <v>729</v>
      </c>
      <c r="E401" t="s">
        <v>370</v>
      </c>
      <c r="F401">
        <v>4</v>
      </c>
      <c r="G401" t="s">
        <v>33</v>
      </c>
      <c r="H401">
        <v>57096.134749999997</v>
      </c>
      <c r="I401">
        <v>91353.815600000002</v>
      </c>
      <c r="J401">
        <v>79934.588650000005</v>
      </c>
      <c r="K401">
        <v>127895.34179999999</v>
      </c>
      <c r="L401">
        <v>102773.0426</v>
      </c>
      <c r="M401">
        <v>164436.86809999999</v>
      </c>
      <c r="N401">
        <v>137030.72339999999</v>
      </c>
      <c r="O401">
        <v>219249.1574</v>
      </c>
      <c r="P401">
        <v>171288.40429999999</v>
      </c>
      <c r="Q401">
        <v>274061.44679999998</v>
      </c>
      <c r="R401">
        <v>194126.85819999999</v>
      </c>
      <c r="S401">
        <v>310602.973</v>
      </c>
      <c r="T401">
        <v>216965.31210000001</v>
      </c>
      <c r="U401">
        <v>347144.49930000002</v>
      </c>
    </row>
    <row r="402" spans="1:21">
      <c r="A402">
        <v>4</v>
      </c>
      <c r="B402" t="s">
        <v>365</v>
      </c>
      <c r="C402" t="s">
        <v>366</v>
      </c>
      <c r="D402" t="s">
        <v>729</v>
      </c>
      <c r="E402" t="s">
        <v>371</v>
      </c>
      <c r="F402">
        <v>1</v>
      </c>
      <c r="G402" t="s">
        <v>242</v>
      </c>
      <c r="H402">
        <v>70286.274000000005</v>
      </c>
      <c r="I402">
        <v>123000.9795</v>
      </c>
      <c r="J402">
        <v>91082.187000000005</v>
      </c>
      <c r="K402">
        <v>159393.8273</v>
      </c>
      <c r="L402">
        <v>103536.9216</v>
      </c>
      <c r="M402">
        <v>181189.6128</v>
      </c>
      <c r="N402">
        <v>122626.4616</v>
      </c>
      <c r="O402">
        <v>214596.30780000001</v>
      </c>
      <c r="P402">
        <v>144147.22200000001</v>
      </c>
      <c r="Q402">
        <v>252257.6385</v>
      </c>
      <c r="R402">
        <v>157905.94500000001</v>
      </c>
      <c r="S402">
        <v>276335.40379999997</v>
      </c>
      <c r="T402">
        <v>170726.05799999999</v>
      </c>
      <c r="U402">
        <v>298770.60149999999</v>
      </c>
    </row>
    <row r="403" spans="1:21">
      <c r="A403">
        <v>4</v>
      </c>
      <c r="B403" t="s">
        <v>365</v>
      </c>
      <c r="C403" t="s">
        <v>366</v>
      </c>
      <c r="D403" t="s">
        <v>729</v>
      </c>
      <c r="E403" t="s">
        <v>371</v>
      </c>
      <c r="F403">
        <v>2</v>
      </c>
      <c r="G403" t="s">
        <v>31</v>
      </c>
      <c r="H403">
        <v>57257.705249999999</v>
      </c>
      <c r="I403">
        <v>100200.98420000001</v>
      </c>
      <c r="J403">
        <v>75373.712230000005</v>
      </c>
      <c r="K403">
        <v>131903.9964</v>
      </c>
      <c r="L403">
        <v>90613.760850000006</v>
      </c>
      <c r="M403">
        <v>158574.0815</v>
      </c>
      <c r="N403">
        <v>109653.4755</v>
      </c>
      <c r="O403">
        <v>191893.5821</v>
      </c>
      <c r="P403">
        <v>130614.98209999999</v>
      </c>
      <c r="Q403">
        <v>228576.2187</v>
      </c>
      <c r="R403">
        <v>143961.64319999999</v>
      </c>
      <c r="S403">
        <v>251932.87549999999</v>
      </c>
      <c r="T403">
        <v>156575.01</v>
      </c>
      <c r="U403">
        <v>274006.26750000002</v>
      </c>
    </row>
    <row r="404" spans="1:21">
      <c r="A404">
        <v>4</v>
      </c>
      <c r="B404" t="s">
        <v>365</v>
      </c>
      <c r="C404" t="s">
        <v>366</v>
      </c>
      <c r="D404" t="s">
        <v>729</v>
      </c>
      <c r="E404" t="s">
        <v>371</v>
      </c>
      <c r="F404">
        <v>3</v>
      </c>
      <c r="G404" t="s">
        <v>58</v>
      </c>
      <c r="H404">
        <v>50659.3125</v>
      </c>
      <c r="I404">
        <v>88653.796879999994</v>
      </c>
      <c r="J404">
        <v>68539.873500000002</v>
      </c>
      <c r="K404">
        <v>119944.77860000001</v>
      </c>
      <c r="L404">
        <v>87086.785499999998</v>
      </c>
      <c r="M404">
        <v>152401.87460000001</v>
      </c>
      <c r="N404">
        <v>113691.978</v>
      </c>
      <c r="O404">
        <v>198960.9615</v>
      </c>
      <c r="P404">
        <v>141129.33749999999</v>
      </c>
      <c r="Q404">
        <v>246976.3406</v>
      </c>
      <c r="R404">
        <v>158822.0325</v>
      </c>
      <c r="S404">
        <v>277938.55690000003</v>
      </c>
      <c r="T404">
        <v>176258.50649999999</v>
      </c>
      <c r="U404">
        <v>308452.38640000002</v>
      </c>
    </row>
    <row r="405" spans="1:21">
      <c r="A405">
        <v>4</v>
      </c>
      <c r="B405" t="s">
        <v>365</v>
      </c>
      <c r="C405" t="s">
        <v>366</v>
      </c>
      <c r="D405" t="s">
        <v>729</v>
      </c>
      <c r="E405" t="s">
        <v>371</v>
      </c>
      <c r="F405">
        <v>4</v>
      </c>
      <c r="G405" t="s">
        <v>33</v>
      </c>
      <c r="H405">
        <v>56091.24</v>
      </c>
      <c r="I405">
        <v>89745.983999999997</v>
      </c>
      <c r="J405">
        <v>78527.736000000004</v>
      </c>
      <c r="K405">
        <v>125644.37760000001</v>
      </c>
      <c r="L405">
        <v>100964.232</v>
      </c>
      <c r="M405">
        <v>161542.77119999999</v>
      </c>
      <c r="N405">
        <v>134618.976</v>
      </c>
      <c r="O405">
        <v>215390.3616</v>
      </c>
      <c r="P405">
        <v>168273.72</v>
      </c>
      <c r="Q405">
        <v>269237.95199999999</v>
      </c>
      <c r="R405">
        <v>190710.21599999999</v>
      </c>
      <c r="S405">
        <v>305136.3456</v>
      </c>
      <c r="T405">
        <v>213146.712</v>
      </c>
      <c r="U405">
        <v>341034.73920000001</v>
      </c>
    </row>
    <row r="406" spans="1:21">
      <c r="A406">
        <v>4</v>
      </c>
      <c r="B406" t="s">
        <v>365</v>
      </c>
      <c r="C406" t="s">
        <v>366</v>
      </c>
      <c r="D406" t="s">
        <v>729</v>
      </c>
      <c r="E406" t="s">
        <v>372</v>
      </c>
      <c r="F406">
        <v>1</v>
      </c>
      <c r="G406" t="s">
        <v>242</v>
      </c>
      <c r="H406">
        <v>68465.445000000007</v>
      </c>
      <c r="I406">
        <v>119814.5288</v>
      </c>
      <c r="J406">
        <v>88787.947499999995</v>
      </c>
      <c r="K406">
        <v>155378.9081</v>
      </c>
      <c r="L406">
        <v>100831.00049999999</v>
      </c>
      <c r="M406">
        <v>176454.25090000001</v>
      </c>
      <c r="N406">
        <v>119629.18799999999</v>
      </c>
      <c r="O406">
        <v>209351.079</v>
      </c>
      <c r="P406">
        <v>140685.21</v>
      </c>
      <c r="Q406">
        <v>246199.11749999999</v>
      </c>
      <c r="R406">
        <v>154148.13750000001</v>
      </c>
      <c r="S406">
        <v>269759.24060000002</v>
      </c>
      <c r="T406">
        <v>166728.2775</v>
      </c>
      <c r="U406">
        <v>291774.48560000001</v>
      </c>
    </row>
    <row r="407" spans="1:21">
      <c r="A407">
        <v>4</v>
      </c>
      <c r="B407" t="s">
        <v>365</v>
      </c>
      <c r="C407" t="s">
        <v>366</v>
      </c>
      <c r="D407" t="s">
        <v>729</v>
      </c>
      <c r="E407" t="s">
        <v>372</v>
      </c>
      <c r="F407">
        <v>2</v>
      </c>
      <c r="G407" t="s">
        <v>31</v>
      </c>
      <c r="H407">
        <v>55375.676249999997</v>
      </c>
      <c r="I407">
        <v>96907.433439999993</v>
      </c>
      <c r="J407">
        <v>73022.614879999994</v>
      </c>
      <c r="K407">
        <v>127789.576</v>
      </c>
      <c r="L407">
        <v>87966.884250000003</v>
      </c>
      <c r="M407">
        <v>153942.04740000001</v>
      </c>
      <c r="N407">
        <v>106770.1275</v>
      </c>
      <c r="O407">
        <v>186847.7231</v>
      </c>
      <c r="P407">
        <v>127311.00750000001</v>
      </c>
      <c r="Q407">
        <v>222794.26310000001</v>
      </c>
      <c r="R407">
        <v>140406.67199999999</v>
      </c>
      <c r="S407">
        <v>245711.67600000001</v>
      </c>
      <c r="T407">
        <v>152812.9388</v>
      </c>
      <c r="U407">
        <v>267422.64279999997</v>
      </c>
    </row>
    <row r="408" spans="1:21">
      <c r="A408">
        <v>4</v>
      </c>
      <c r="B408" t="s">
        <v>365</v>
      </c>
      <c r="C408" t="s">
        <v>366</v>
      </c>
      <c r="D408" t="s">
        <v>729</v>
      </c>
      <c r="E408" t="s">
        <v>372</v>
      </c>
      <c r="F408">
        <v>3</v>
      </c>
      <c r="G408" t="s">
        <v>58</v>
      </c>
      <c r="H408">
        <v>49557.875</v>
      </c>
      <c r="I408">
        <v>86726.28125</v>
      </c>
      <c r="J408">
        <v>66865.463000000003</v>
      </c>
      <c r="K408">
        <v>117014.5603</v>
      </c>
      <c r="L408">
        <v>84876.421499999997</v>
      </c>
      <c r="M408">
        <v>148533.73759999999</v>
      </c>
      <c r="N408">
        <v>110610.174</v>
      </c>
      <c r="O408">
        <v>193567.8045</v>
      </c>
      <c r="P408">
        <v>137222.32500000001</v>
      </c>
      <c r="Q408">
        <v>240139.06880000001</v>
      </c>
      <c r="R408">
        <v>154331.60999999999</v>
      </c>
      <c r="S408">
        <v>270080.3175</v>
      </c>
      <c r="T408">
        <v>171170.43950000001</v>
      </c>
      <c r="U408">
        <v>299548.26909999998</v>
      </c>
    </row>
    <row r="409" spans="1:21">
      <c r="A409">
        <v>4</v>
      </c>
      <c r="B409" t="s">
        <v>365</v>
      </c>
      <c r="C409" t="s">
        <v>366</v>
      </c>
      <c r="D409" t="s">
        <v>729</v>
      </c>
      <c r="E409" t="s">
        <v>372</v>
      </c>
      <c r="F409">
        <v>4</v>
      </c>
      <c r="G409" t="s">
        <v>33</v>
      </c>
      <c r="H409">
        <v>55564.313750000001</v>
      </c>
      <c r="I409">
        <v>88902.902000000002</v>
      </c>
      <c r="J409">
        <v>77790.039250000002</v>
      </c>
      <c r="K409">
        <v>124464.0628</v>
      </c>
      <c r="L409">
        <v>100015.7648</v>
      </c>
      <c r="M409">
        <v>160025.2236</v>
      </c>
      <c r="N409">
        <v>133354.353</v>
      </c>
      <c r="O409">
        <v>213366.96479999999</v>
      </c>
      <c r="P409">
        <v>166692.94130000001</v>
      </c>
      <c r="Q409">
        <v>266708.70600000001</v>
      </c>
      <c r="R409">
        <v>188918.66680000001</v>
      </c>
      <c r="S409">
        <v>302269.86680000002</v>
      </c>
      <c r="T409">
        <v>211144.39230000001</v>
      </c>
      <c r="U409">
        <v>337831.02759999997</v>
      </c>
    </row>
    <row r="410" spans="1:21">
      <c r="A410">
        <v>4</v>
      </c>
      <c r="B410" t="s">
        <v>365</v>
      </c>
      <c r="C410" t="s">
        <v>366</v>
      </c>
      <c r="D410" t="s">
        <v>729</v>
      </c>
      <c r="E410" t="s">
        <v>373</v>
      </c>
      <c r="F410">
        <v>1</v>
      </c>
      <c r="G410" t="s">
        <v>242</v>
      </c>
      <c r="H410">
        <v>66952.732000000004</v>
      </c>
      <c r="I410">
        <v>117167.281</v>
      </c>
      <c r="J410">
        <v>86764.986000000004</v>
      </c>
      <c r="K410">
        <v>151838.7255</v>
      </c>
      <c r="L410">
        <v>98625.4038</v>
      </c>
      <c r="M410">
        <v>172594.45670000001</v>
      </c>
      <c r="N410">
        <v>116817.8088</v>
      </c>
      <c r="O410">
        <v>204431.1654</v>
      </c>
      <c r="P410">
        <v>137321.64600000001</v>
      </c>
      <c r="Q410">
        <v>240312.8805</v>
      </c>
      <c r="R410">
        <v>150430.28</v>
      </c>
      <c r="S410">
        <v>263252.99</v>
      </c>
      <c r="T410">
        <v>162646.09899999999</v>
      </c>
      <c r="U410">
        <v>284630.67330000002</v>
      </c>
    </row>
    <row r="411" spans="1:21">
      <c r="A411">
        <v>4</v>
      </c>
      <c r="B411" t="s">
        <v>365</v>
      </c>
      <c r="C411" t="s">
        <v>366</v>
      </c>
      <c r="D411" t="s">
        <v>729</v>
      </c>
      <c r="E411" t="s">
        <v>373</v>
      </c>
      <c r="F411">
        <v>2</v>
      </c>
      <c r="G411" t="s">
        <v>31</v>
      </c>
      <c r="H411">
        <v>54525.903250000003</v>
      </c>
      <c r="I411">
        <v>95420.330690000003</v>
      </c>
      <c r="J411">
        <v>71782.712929999994</v>
      </c>
      <c r="K411">
        <v>125619.7476</v>
      </c>
      <c r="L411">
        <v>86303.974050000004</v>
      </c>
      <c r="M411">
        <v>151031.9546</v>
      </c>
      <c r="N411">
        <v>104451.09149999999</v>
      </c>
      <c r="O411">
        <v>182789.41010000001</v>
      </c>
      <c r="P411">
        <v>124423.4014</v>
      </c>
      <c r="Q411">
        <v>217740.95240000001</v>
      </c>
      <c r="R411">
        <v>137140.90150000001</v>
      </c>
      <c r="S411">
        <v>239996.57750000001</v>
      </c>
      <c r="T411">
        <v>149160.8965</v>
      </c>
      <c r="U411">
        <v>261031.56890000001</v>
      </c>
    </row>
    <row r="412" spans="1:21">
      <c r="A412">
        <v>4</v>
      </c>
      <c r="B412" t="s">
        <v>365</v>
      </c>
      <c r="C412" t="s">
        <v>366</v>
      </c>
      <c r="D412" t="s">
        <v>729</v>
      </c>
      <c r="E412" t="s">
        <v>373</v>
      </c>
      <c r="F412">
        <v>3</v>
      </c>
      <c r="G412" t="s">
        <v>58</v>
      </c>
      <c r="H412">
        <v>49394.8</v>
      </c>
      <c r="I412">
        <v>86440.9</v>
      </c>
      <c r="J412">
        <v>66743.076400000005</v>
      </c>
      <c r="K412">
        <v>116800.38370000001</v>
      </c>
      <c r="L412">
        <v>84765.107699999993</v>
      </c>
      <c r="M412">
        <v>148338.93849999999</v>
      </c>
      <c r="N412">
        <v>110569.47719999999</v>
      </c>
      <c r="O412">
        <v>193496.5851</v>
      </c>
      <c r="P412">
        <v>137215.26</v>
      </c>
      <c r="Q412">
        <v>240126.70499999999</v>
      </c>
      <c r="R412">
        <v>154373.58300000001</v>
      </c>
      <c r="S412">
        <v>270153.77029999997</v>
      </c>
      <c r="T412">
        <v>171272.83809999999</v>
      </c>
      <c r="U412">
        <v>299727.46669999999</v>
      </c>
    </row>
    <row r="413" spans="1:21">
      <c r="A413">
        <v>4</v>
      </c>
      <c r="B413" t="s">
        <v>365</v>
      </c>
      <c r="C413" t="s">
        <v>366</v>
      </c>
      <c r="D413" t="s">
        <v>729</v>
      </c>
      <c r="E413" t="s">
        <v>373</v>
      </c>
      <c r="F413">
        <v>4</v>
      </c>
      <c r="G413" t="s">
        <v>33</v>
      </c>
      <c r="H413">
        <v>55014.359750000003</v>
      </c>
      <c r="I413">
        <v>88022.975600000005</v>
      </c>
      <c r="J413">
        <v>77020.103650000005</v>
      </c>
      <c r="K413">
        <v>123232.1658</v>
      </c>
      <c r="L413">
        <v>99025.847550000006</v>
      </c>
      <c r="M413">
        <v>158441.3561</v>
      </c>
      <c r="N413">
        <v>132034.46340000001</v>
      </c>
      <c r="O413">
        <v>211255.14139999999</v>
      </c>
      <c r="P413">
        <v>165043.07930000001</v>
      </c>
      <c r="Q413">
        <v>264068.92680000002</v>
      </c>
      <c r="R413">
        <v>187048.82320000001</v>
      </c>
      <c r="S413">
        <v>299278.11700000003</v>
      </c>
      <c r="T413">
        <v>209054.56709999999</v>
      </c>
      <c r="U413">
        <v>334487.30729999999</v>
      </c>
    </row>
    <row r="414" spans="1:21">
      <c r="A414">
        <v>4</v>
      </c>
      <c r="B414" t="s">
        <v>365</v>
      </c>
      <c r="C414" t="s">
        <v>374</v>
      </c>
      <c r="D414" t="s">
        <v>730</v>
      </c>
      <c r="E414" t="s">
        <v>375</v>
      </c>
      <c r="F414">
        <v>1</v>
      </c>
      <c r="G414" t="s">
        <v>242</v>
      </c>
      <c r="H414">
        <v>73080.365999999995</v>
      </c>
      <c r="I414">
        <v>127890.64049999999</v>
      </c>
      <c r="J414">
        <v>94756.892999999996</v>
      </c>
      <c r="K414">
        <v>165824.56280000001</v>
      </c>
      <c r="L414">
        <v>107633.2644</v>
      </c>
      <c r="M414">
        <v>188358.2127</v>
      </c>
      <c r="N414">
        <v>127649.3544</v>
      </c>
      <c r="O414">
        <v>223386.3702</v>
      </c>
      <c r="P414">
        <v>150102.198</v>
      </c>
      <c r="Q414">
        <v>262678.84649999999</v>
      </c>
      <c r="R414">
        <v>164457.91500000001</v>
      </c>
      <c r="S414">
        <v>287801.35129999998</v>
      </c>
      <c r="T414">
        <v>177863.712</v>
      </c>
      <c r="U414">
        <v>311261.49599999998</v>
      </c>
    </row>
    <row r="415" spans="1:21">
      <c r="A415">
        <v>4</v>
      </c>
      <c r="B415" t="s">
        <v>365</v>
      </c>
      <c r="C415" t="s">
        <v>374</v>
      </c>
      <c r="D415" t="s">
        <v>730</v>
      </c>
      <c r="E415" t="s">
        <v>375</v>
      </c>
      <c r="F415">
        <v>2</v>
      </c>
      <c r="G415" t="s">
        <v>31</v>
      </c>
      <c r="H415">
        <v>59747.483249999997</v>
      </c>
      <c r="I415">
        <v>104558.09570000001</v>
      </c>
      <c r="J415">
        <v>78784.627429999993</v>
      </c>
      <c r="K415">
        <v>137873.098</v>
      </c>
      <c r="L415">
        <v>94903.870049999998</v>
      </c>
      <c r="M415">
        <v>166081.7726</v>
      </c>
      <c r="N415">
        <v>115182.3915</v>
      </c>
      <c r="O415">
        <v>201569.1851</v>
      </c>
      <c r="P415">
        <v>137338.5926</v>
      </c>
      <c r="Q415">
        <v>240342.53709999999</v>
      </c>
      <c r="R415">
        <v>151463.69899999999</v>
      </c>
      <c r="S415">
        <v>265061.47320000001</v>
      </c>
      <c r="T415">
        <v>164844.51300000001</v>
      </c>
      <c r="U415">
        <v>288477.89779999998</v>
      </c>
    </row>
    <row r="416" spans="1:21">
      <c r="A416">
        <v>4</v>
      </c>
      <c r="B416" t="s">
        <v>365</v>
      </c>
      <c r="C416" t="s">
        <v>374</v>
      </c>
      <c r="D416" t="s">
        <v>730</v>
      </c>
      <c r="E416" t="s">
        <v>375</v>
      </c>
      <c r="F416">
        <v>3</v>
      </c>
      <c r="G416" t="s">
        <v>58</v>
      </c>
      <c r="H416">
        <v>52236.0625</v>
      </c>
      <c r="I416">
        <v>91413.109379999994</v>
      </c>
      <c r="J416">
        <v>70563.587499999994</v>
      </c>
      <c r="K416">
        <v>123486.2781</v>
      </c>
      <c r="L416">
        <v>89608.837499999994</v>
      </c>
      <c r="M416">
        <v>156815.4656</v>
      </c>
      <c r="N416">
        <v>116867.85</v>
      </c>
      <c r="O416">
        <v>204518.73749999999</v>
      </c>
      <c r="P416">
        <v>145023.1875</v>
      </c>
      <c r="Q416">
        <v>253790.57810000001</v>
      </c>
      <c r="R416">
        <v>163148.36249999999</v>
      </c>
      <c r="S416">
        <v>285509.63439999998</v>
      </c>
      <c r="T416">
        <v>180997.5625</v>
      </c>
      <c r="U416">
        <v>316745.73440000002</v>
      </c>
    </row>
    <row r="417" spans="1:21">
      <c r="A417">
        <v>4</v>
      </c>
      <c r="B417" t="s">
        <v>365</v>
      </c>
      <c r="C417" t="s">
        <v>374</v>
      </c>
      <c r="D417" t="s">
        <v>730</v>
      </c>
      <c r="E417" t="s">
        <v>375</v>
      </c>
      <c r="F417">
        <v>4</v>
      </c>
      <c r="G417" t="s">
        <v>33</v>
      </c>
      <c r="H417">
        <v>59593.921249999999</v>
      </c>
      <c r="I417">
        <v>95350.274000000005</v>
      </c>
      <c r="J417">
        <v>83431.489749999993</v>
      </c>
      <c r="K417">
        <v>133490.3836</v>
      </c>
      <c r="L417">
        <v>107269.0583</v>
      </c>
      <c r="M417">
        <v>171630.4932</v>
      </c>
      <c r="N417">
        <v>143025.41099999999</v>
      </c>
      <c r="O417">
        <v>228840.65760000001</v>
      </c>
      <c r="P417">
        <v>178781.76379999999</v>
      </c>
      <c r="Q417">
        <v>286050.82199999999</v>
      </c>
      <c r="R417">
        <v>202619.33230000001</v>
      </c>
      <c r="S417">
        <v>324190.93160000001</v>
      </c>
      <c r="T417">
        <v>226456.9008</v>
      </c>
      <c r="U417">
        <v>362331.04119999998</v>
      </c>
    </row>
    <row r="418" spans="1:21">
      <c r="A418">
        <v>4</v>
      </c>
      <c r="B418" t="s">
        <v>365</v>
      </c>
      <c r="C418" t="s">
        <v>374</v>
      </c>
      <c r="D418" t="s">
        <v>730</v>
      </c>
      <c r="E418" t="s">
        <v>376</v>
      </c>
      <c r="F418">
        <v>1</v>
      </c>
      <c r="G418" t="s">
        <v>242</v>
      </c>
      <c r="H418">
        <v>82820.172999999995</v>
      </c>
      <c r="I418">
        <v>144935.3028</v>
      </c>
      <c r="J418">
        <v>107449.1915</v>
      </c>
      <c r="K418">
        <v>188036.0851</v>
      </c>
      <c r="L418">
        <v>121955.0607</v>
      </c>
      <c r="M418">
        <v>213421.35620000001</v>
      </c>
      <c r="N418">
        <v>144836.44320000001</v>
      </c>
      <c r="O418">
        <v>253463.77559999999</v>
      </c>
      <c r="P418">
        <v>170371.94399999999</v>
      </c>
      <c r="Q418">
        <v>298150.902</v>
      </c>
      <c r="R418">
        <v>186699.9075</v>
      </c>
      <c r="S418">
        <v>326724.83809999999</v>
      </c>
      <c r="T418">
        <v>201981.99849999999</v>
      </c>
      <c r="U418">
        <v>353468.49739999999</v>
      </c>
    </row>
    <row r="419" spans="1:21">
      <c r="A419">
        <v>4</v>
      </c>
      <c r="B419" t="s">
        <v>365</v>
      </c>
      <c r="C419" t="s">
        <v>374</v>
      </c>
      <c r="D419" t="s">
        <v>730</v>
      </c>
      <c r="E419" t="s">
        <v>376</v>
      </c>
      <c r="F419">
        <v>2</v>
      </c>
      <c r="G419" t="s">
        <v>31</v>
      </c>
      <c r="H419">
        <v>67346.268500000006</v>
      </c>
      <c r="I419">
        <v>117855.9699</v>
      </c>
      <c r="J419">
        <v>88929.625400000004</v>
      </c>
      <c r="K419">
        <v>155626.84450000001</v>
      </c>
      <c r="L419">
        <v>107301.88890000001</v>
      </c>
      <c r="M419">
        <v>187778.30559999999</v>
      </c>
      <c r="N419">
        <v>130544.637</v>
      </c>
      <c r="O419">
        <v>228453.11480000001</v>
      </c>
      <c r="P419">
        <v>155784.18410000001</v>
      </c>
      <c r="Q419">
        <v>272622.3222</v>
      </c>
      <c r="R419">
        <v>171891.42939999999</v>
      </c>
      <c r="S419">
        <v>300810.00140000001</v>
      </c>
      <c r="T419">
        <v>187179.3028</v>
      </c>
      <c r="U419">
        <v>327563.77980000002</v>
      </c>
    </row>
    <row r="420" spans="1:21">
      <c r="A420">
        <v>4</v>
      </c>
      <c r="B420" t="s">
        <v>365</v>
      </c>
      <c r="C420" t="s">
        <v>374</v>
      </c>
      <c r="D420" t="s">
        <v>730</v>
      </c>
      <c r="E420" t="s">
        <v>376</v>
      </c>
      <c r="F420">
        <v>3</v>
      </c>
      <c r="G420" t="s">
        <v>58</v>
      </c>
      <c r="H420">
        <v>59252.25</v>
      </c>
      <c r="I420">
        <v>103691.4375</v>
      </c>
      <c r="J420">
        <v>79872.87</v>
      </c>
      <c r="K420">
        <v>139777.52249999999</v>
      </c>
      <c r="L420">
        <v>101354.76</v>
      </c>
      <c r="M420">
        <v>177370.83</v>
      </c>
      <c r="N420">
        <v>132006.96</v>
      </c>
      <c r="O420">
        <v>231012.18</v>
      </c>
      <c r="P420">
        <v>163734.75</v>
      </c>
      <c r="Q420">
        <v>286535.8125</v>
      </c>
      <c r="R420">
        <v>184112.55</v>
      </c>
      <c r="S420">
        <v>322196.96250000002</v>
      </c>
      <c r="T420">
        <v>204159.18</v>
      </c>
      <c r="U420">
        <v>357278.565</v>
      </c>
    </row>
    <row r="421" spans="1:21">
      <c r="A421">
        <v>4</v>
      </c>
      <c r="B421" t="s">
        <v>365</v>
      </c>
      <c r="C421" t="s">
        <v>374</v>
      </c>
      <c r="D421" t="s">
        <v>730</v>
      </c>
      <c r="E421" t="s">
        <v>376</v>
      </c>
      <c r="F421">
        <v>4</v>
      </c>
      <c r="G421" t="s">
        <v>33</v>
      </c>
      <c r="H421">
        <v>68320.650500000003</v>
      </c>
      <c r="I421">
        <v>109313.0408</v>
      </c>
      <c r="J421">
        <v>95648.910699999993</v>
      </c>
      <c r="K421">
        <v>153038.25709999999</v>
      </c>
      <c r="L421">
        <v>122977.1709</v>
      </c>
      <c r="M421">
        <v>196763.47339999999</v>
      </c>
      <c r="N421">
        <v>163969.5612</v>
      </c>
      <c r="O421">
        <v>262351.29790000001</v>
      </c>
      <c r="P421">
        <v>204961.9515</v>
      </c>
      <c r="Q421">
        <v>327939.12239999999</v>
      </c>
      <c r="R421">
        <v>232290.21170000001</v>
      </c>
      <c r="S421">
        <v>371664.33870000002</v>
      </c>
      <c r="T421">
        <v>259618.4719</v>
      </c>
      <c r="U421">
        <v>415389.55499999999</v>
      </c>
    </row>
    <row r="422" spans="1:21">
      <c r="A422">
        <v>4</v>
      </c>
      <c r="B422" t="s">
        <v>365</v>
      </c>
      <c r="C422" t="s">
        <v>374</v>
      </c>
      <c r="D422" t="s">
        <v>730</v>
      </c>
      <c r="E422" t="s">
        <v>377</v>
      </c>
      <c r="F422">
        <v>1</v>
      </c>
      <c r="G422" t="s">
        <v>242</v>
      </c>
      <c r="H422">
        <v>76525.437000000005</v>
      </c>
      <c r="I422">
        <v>133919.5148</v>
      </c>
      <c r="J422">
        <v>99170.5435</v>
      </c>
      <c r="K422">
        <v>173548.45110000001</v>
      </c>
      <c r="L422">
        <v>112726.5183</v>
      </c>
      <c r="M422">
        <v>197271.40700000001</v>
      </c>
      <c r="N422">
        <v>133520.50080000001</v>
      </c>
      <c r="O422">
        <v>233660.87640000001</v>
      </c>
      <c r="P422">
        <v>156956.136</v>
      </c>
      <c r="Q422">
        <v>274673.23800000001</v>
      </c>
      <c r="R422">
        <v>171939.14749999999</v>
      </c>
      <c r="S422">
        <v>300893.50809999998</v>
      </c>
      <c r="T422">
        <v>185901.7665</v>
      </c>
      <c r="U422">
        <v>325328.09139999998</v>
      </c>
    </row>
    <row r="423" spans="1:21">
      <c r="A423">
        <v>4</v>
      </c>
      <c r="B423" t="s">
        <v>365</v>
      </c>
      <c r="C423" t="s">
        <v>374</v>
      </c>
      <c r="D423" t="s">
        <v>730</v>
      </c>
      <c r="E423" t="s">
        <v>377</v>
      </c>
      <c r="F423">
        <v>2</v>
      </c>
      <c r="G423" t="s">
        <v>31</v>
      </c>
      <c r="H423">
        <v>62869.236499999999</v>
      </c>
      <c r="I423">
        <v>110021.1639</v>
      </c>
      <c r="J423">
        <v>82796.236600000004</v>
      </c>
      <c r="K423">
        <v>144893.41409999999</v>
      </c>
      <c r="L423">
        <v>99587.564100000003</v>
      </c>
      <c r="M423">
        <v>174278.2372</v>
      </c>
      <c r="N423">
        <v>120602.73299999999</v>
      </c>
      <c r="O423">
        <v>211054.78279999999</v>
      </c>
      <c r="P423">
        <v>143694.0221</v>
      </c>
      <c r="Q423">
        <v>251464.5387</v>
      </c>
      <c r="R423">
        <v>158401.49419999999</v>
      </c>
      <c r="S423">
        <v>277202.61479999998</v>
      </c>
      <c r="T423">
        <v>172309.3708</v>
      </c>
      <c r="U423">
        <v>301541.39880000002</v>
      </c>
    </row>
    <row r="424" spans="1:21">
      <c r="A424">
        <v>4</v>
      </c>
      <c r="B424" t="s">
        <v>365</v>
      </c>
      <c r="C424" t="s">
        <v>374</v>
      </c>
      <c r="D424" t="s">
        <v>730</v>
      </c>
      <c r="E424" t="s">
        <v>377</v>
      </c>
      <c r="F424">
        <v>3</v>
      </c>
      <c r="G424" t="s">
        <v>58</v>
      </c>
      <c r="H424">
        <v>55078.5</v>
      </c>
      <c r="I424">
        <v>96387.375</v>
      </c>
      <c r="J424">
        <v>74515.98</v>
      </c>
      <c r="K424">
        <v>130402.965</v>
      </c>
      <c r="L424">
        <v>94678.74</v>
      </c>
      <c r="M424">
        <v>165687.79500000001</v>
      </c>
      <c r="N424">
        <v>123600.24</v>
      </c>
      <c r="O424">
        <v>216300.42</v>
      </c>
      <c r="P424">
        <v>153427.5</v>
      </c>
      <c r="Q424">
        <v>268498.125</v>
      </c>
      <c r="R424">
        <v>172660.5</v>
      </c>
      <c r="S424">
        <v>302155.875</v>
      </c>
      <c r="T424">
        <v>191614.62</v>
      </c>
      <c r="U424">
        <v>335325.58500000002</v>
      </c>
    </row>
    <row r="425" spans="1:21">
      <c r="A425">
        <v>4</v>
      </c>
      <c r="B425" t="s">
        <v>365</v>
      </c>
      <c r="C425" t="s">
        <v>374</v>
      </c>
      <c r="D425" t="s">
        <v>730</v>
      </c>
      <c r="E425" t="s">
        <v>377</v>
      </c>
      <c r="F425">
        <v>4</v>
      </c>
      <c r="G425" t="s">
        <v>33</v>
      </c>
      <c r="H425">
        <v>62354.131999999998</v>
      </c>
      <c r="I425">
        <v>99766.611199999999</v>
      </c>
      <c r="J425">
        <v>87295.784799999994</v>
      </c>
      <c r="K425">
        <v>139673.25570000001</v>
      </c>
      <c r="L425">
        <v>112237.4376</v>
      </c>
      <c r="M425">
        <v>179579.9002</v>
      </c>
      <c r="N425">
        <v>149649.91680000001</v>
      </c>
      <c r="O425">
        <v>239439.86689999999</v>
      </c>
      <c r="P425">
        <v>187062.39600000001</v>
      </c>
      <c r="Q425">
        <v>299299.83360000001</v>
      </c>
      <c r="R425">
        <v>212004.04879999999</v>
      </c>
      <c r="S425">
        <v>339206.47810000001</v>
      </c>
      <c r="T425">
        <v>236945.7016</v>
      </c>
      <c r="U425">
        <v>379113.1226</v>
      </c>
    </row>
    <row r="426" spans="1:21">
      <c r="A426">
        <v>4</v>
      </c>
      <c r="B426" t="s">
        <v>365</v>
      </c>
      <c r="C426" t="s">
        <v>374</v>
      </c>
      <c r="D426" t="s">
        <v>730</v>
      </c>
      <c r="E426" t="s">
        <v>378</v>
      </c>
      <c r="F426">
        <v>1</v>
      </c>
      <c r="G426" t="s">
        <v>242</v>
      </c>
      <c r="H426">
        <v>76961.387000000002</v>
      </c>
      <c r="I426">
        <v>134682.42730000001</v>
      </c>
      <c r="J426">
        <v>99727.148499999996</v>
      </c>
      <c r="K426">
        <v>174522.5099</v>
      </c>
      <c r="L426">
        <v>113371.7283</v>
      </c>
      <c r="M426">
        <v>198400.5245</v>
      </c>
      <c r="N426">
        <v>134258.20079999999</v>
      </c>
      <c r="O426">
        <v>234951.85140000001</v>
      </c>
      <c r="P426">
        <v>157815.486</v>
      </c>
      <c r="Q426">
        <v>276177.1005</v>
      </c>
      <c r="R426">
        <v>172876.10250000001</v>
      </c>
      <c r="S426">
        <v>302533.17940000002</v>
      </c>
      <c r="T426">
        <v>186906.4865</v>
      </c>
      <c r="U426">
        <v>327086.35139999999</v>
      </c>
    </row>
    <row r="427" spans="1:21">
      <c r="A427">
        <v>4</v>
      </c>
      <c r="B427" t="s">
        <v>365</v>
      </c>
      <c r="C427" t="s">
        <v>374</v>
      </c>
      <c r="D427" t="s">
        <v>730</v>
      </c>
      <c r="E427" t="s">
        <v>378</v>
      </c>
      <c r="F427">
        <v>2</v>
      </c>
      <c r="G427" t="s">
        <v>31</v>
      </c>
      <c r="H427">
        <v>63275.227749999998</v>
      </c>
      <c r="I427">
        <v>110731.6486</v>
      </c>
      <c r="J427">
        <v>83314.561230000007</v>
      </c>
      <c r="K427">
        <v>145800.48209999999</v>
      </c>
      <c r="L427">
        <v>100187.78539999999</v>
      </c>
      <c r="M427">
        <v>175328.6244</v>
      </c>
      <c r="N427">
        <v>121288.3005</v>
      </c>
      <c r="O427">
        <v>212254.52590000001</v>
      </c>
      <c r="P427">
        <v>144493.99280000001</v>
      </c>
      <c r="Q427">
        <v>252864.48730000001</v>
      </c>
      <c r="R427">
        <v>159272.16190000001</v>
      </c>
      <c r="S427">
        <v>278726.28330000001</v>
      </c>
      <c r="T427">
        <v>173243.01180000001</v>
      </c>
      <c r="U427">
        <v>303175.27059999999</v>
      </c>
    </row>
    <row r="428" spans="1:21">
      <c r="A428">
        <v>4</v>
      </c>
      <c r="B428" t="s">
        <v>365</v>
      </c>
      <c r="C428" t="s">
        <v>374</v>
      </c>
      <c r="D428" t="s">
        <v>730</v>
      </c>
      <c r="E428" t="s">
        <v>378</v>
      </c>
      <c r="F428">
        <v>3</v>
      </c>
      <c r="G428" t="s">
        <v>58</v>
      </c>
      <c r="H428">
        <v>55451.4375</v>
      </c>
      <c r="I428">
        <v>97040.015629999994</v>
      </c>
      <c r="J428">
        <v>75038.092499999999</v>
      </c>
      <c r="K428">
        <v>131316.66190000001</v>
      </c>
      <c r="L428">
        <v>95350.027499999997</v>
      </c>
      <c r="M428">
        <v>166862.54810000001</v>
      </c>
      <c r="N428">
        <v>124495.29</v>
      </c>
      <c r="O428">
        <v>217866.75750000001</v>
      </c>
      <c r="P428">
        <v>154546.3125</v>
      </c>
      <c r="Q428">
        <v>270456.04690000002</v>
      </c>
      <c r="R428">
        <v>173928.48749999999</v>
      </c>
      <c r="S428">
        <v>304374.85310000001</v>
      </c>
      <c r="T428">
        <v>193031.7825</v>
      </c>
      <c r="U428">
        <v>337805.61940000003</v>
      </c>
    </row>
    <row r="429" spans="1:21">
      <c r="A429">
        <v>4</v>
      </c>
      <c r="B429" t="s">
        <v>365</v>
      </c>
      <c r="C429" t="s">
        <v>374</v>
      </c>
      <c r="D429" t="s">
        <v>730</v>
      </c>
      <c r="E429" t="s">
        <v>378</v>
      </c>
      <c r="F429">
        <v>4</v>
      </c>
      <c r="G429" t="s">
        <v>33</v>
      </c>
      <c r="H429">
        <v>62701.094499999999</v>
      </c>
      <c r="I429">
        <v>100321.7512</v>
      </c>
      <c r="J429">
        <v>87781.532300000006</v>
      </c>
      <c r="K429">
        <v>140450.45170000001</v>
      </c>
      <c r="L429">
        <v>112861.97010000001</v>
      </c>
      <c r="M429">
        <v>180579.15220000001</v>
      </c>
      <c r="N429">
        <v>150482.6268</v>
      </c>
      <c r="O429">
        <v>240772.2029</v>
      </c>
      <c r="P429">
        <v>188103.28349999999</v>
      </c>
      <c r="Q429">
        <v>300965.2536</v>
      </c>
      <c r="R429">
        <v>213183.7213</v>
      </c>
      <c r="S429">
        <v>341093.95409999997</v>
      </c>
      <c r="T429">
        <v>238264.15909999999</v>
      </c>
      <c r="U429">
        <v>381222.65460000001</v>
      </c>
    </row>
    <row r="430" spans="1:21">
      <c r="A430">
        <v>4</v>
      </c>
      <c r="B430" t="s">
        <v>365</v>
      </c>
      <c r="C430" t="s">
        <v>374</v>
      </c>
      <c r="D430" t="s">
        <v>730</v>
      </c>
      <c r="E430" t="s">
        <v>379</v>
      </c>
      <c r="F430">
        <v>1</v>
      </c>
      <c r="G430" t="s">
        <v>242</v>
      </c>
      <c r="H430">
        <v>68401.842999999993</v>
      </c>
      <c r="I430">
        <v>119703.22530000001</v>
      </c>
      <c r="J430">
        <v>88587.0965</v>
      </c>
      <c r="K430">
        <v>155027.41889999999</v>
      </c>
      <c r="L430">
        <v>100780.2837</v>
      </c>
      <c r="M430">
        <v>176365.49650000001</v>
      </c>
      <c r="N430">
        <v>119192.8512</v>
      </c>
      <c r="O430">
        <v>208587.4896</v>
      </c>
      <c r="P430">
        <v>140061.204</v>
      </c>
      <c r="Q430">
        <v>245107.10699999999</v>
      </c>
      <c r="R430">
        <v>153401.7525</v>
      </c>
      <c r="S430">
        <v>268453.06689999998</v>
      </c>
      <c r="T430">
        <v>165803.24350000001</v>
      </c>
      <c r="U430">
        <v>290155.67609999998</v>
      </c>
    </row>
    <row r="431" spans="1:21">
      <c r="A431">
        <v>4</v>
      </c>
      <c r="B431" t="s">
        <v>365</v>
      </c>
      <c r="C431" t="s">
        <v>374</v>
      </c>
      <c r="D431" t="s">
        <v>730</v>
      </c>
      <c r="E431" t="s">
        <v>379</v>
      </c>
      <c r="F431">
        <v>2</v>
      </c>
      <c r="G431" t="s">
        <v>31</v>
      </c>
      <c r="H431">
        <v>56515.885999999999</v>
      </c>
      <c r="I431">
        <v>98902.800499999998</v>
      </c>
      <c r="J431">
        <v>74319.573650000006</v>
      </c>
      <c r="K431">
        <v>130059.2539</v>
      </c>
      <c r="L431">
        <v>89236.202399999995</v>
      </c>
      <c r="M431">
        <v>156163.3542</v>
      </c>
      <c r="N431">
        <v>107790.162</v>
      </c>
      <c r="O431">
        <v>188632.78349999999</v>
      </c>
      <c r="P431">
        <v>128315.3066</v>
      </c>
      <c r="Q431">
        <v>224551.78659999999</v>
      </c>
      <c r="R431">
        <v>141373.79440000001</v>
      </c>
      <c r="S431">
        <v>247404.14009999999</v>
      </c>
      <c r="T431">
        <v>153696.33429999999</v>
      </c>
      <c r="U431">
        <v>268968.58490000002</v>
      </c>
    </row>
    <row r="432" spans="1:21">
      <c r="A432">
        <v>4</v>
      </c>
      <c r="B432" t="s">
        <v>365</v>
      </c>
      <c r="C432" t="s">
        <v>374</v>
      </c>
      <c r="D432" t="s">
        <v>730</v>
      </c>
      <c r="E432" t="s">
        <v>379</v>
      </c>
      <c r="F432">
        <v>3</v>
      </c>
      <c r="G432" t="s">
        <v>58</v>
      </c>
      <c r="H432">
        <v>49826.5</v>
      </c>
      <c r="I432">
        <v>87196.375</v>
      </c>
      <c r="J432">
        <v>67514.44</v>
      </c>
      <c r="K432">
        <v>118150.27</v>
      </c>
      <c r="L432">
        <v>85829.445000000007</v>
      </c>
      <c r="M432">
        <v>150201.5288</v>
      </c>
      <c r="N432">
        <v>112158.42</v>
      </c>
      <c r="O432">
        <v>196277.23499999999</v>
      </c>
      <c r="P432">
        <v>139270.5</v>
      </c>
      <c r="Q432">
        <v>243723.375</v>
      </c>
      <c r="R432">
        <v>156781.65</v>
      </c>
      <c r="S432">
        <v>274367.88750000001</v>
      </c>
      <c r="T432">
        <v>174051.685</v>
      </c>
      <c r="U432">
        <v>304590.44880000001</v>
      </c>
    </row>
    <row r="433" spans="1:21">
      <c r="A433">
        <v>4</v>
      </c>
      <c r="B433" t="s">
        <v>365</v>
      </c>
      <c r="C433" t="s">
        <v>374</v>
      </c>
      <c r="D433" t="s">
        <v>730</v>
      </c>
      <c r="E433" t="s">
        <v>379</v>
      </c>
      <c r="F433">
        <v>4</v>
      </c>
      <c r="G433" t="s">
        <v>33</v>
      </c>
      <c r="H433">
        <v>55963.204749999997</v>
      </c>
      <c r="I433">
        <v>89541.127600000007</v>
      </c>
      <c r="J433">
        <v>78348.486650000006</v>
      </c>
      <c r="K433">
        <v>125357.57859999999</v>
      </c>
      <c r="L433">
        <v>100733.7686</v>
      </c>
      <c r="M433">
        <v>161174.02970000001</v>
      </c>
      <c r="N433">
        <v>134311.69140000001</v>
      </c>
      <c r="O433">
        <v>214898.70619999999</v>
      </c>
      <c r="P433">
        <v>167889.61429999999</v>
      </c>
      <c r="Q433">
        <v>268623.38280000002</v>
      </c>
      <c r="R433">
        <v>190274.89619999999</v>
      </c>
      <c r="S433">
        <v>304439.83380000002</v>
      </c>
      <c r="T433">
        <v>212660.17809999999</v>
      </c>
      <c r="U433">
        <v>340256.28490000003</v>
      </c>
    </row>
    <row r="434" spans="1:21">
      <c r="A434">
        <v>4</v>
      </c>
      <c r="B434" t="s">
        <v>365</v>
      </c>
      <c r="C434" t="s">
        <v>374</v>
      </c>
      <c r="D434" t="s">
        <v>730</v>
      </c>
      <c r="E434" t="s">
        <v>380</v>
      </c>
      <c r="F434">
        <v>1</v>
      </c>
      <c r="G434" t="s">
        <v>242</v>
      </c>
      <c r="H434">
        <v>79842.921000000002</v>
      </c>
      <c r="I434">
        <v>139725.11180000001</v>
      </c>
      <c r="J434">
        <v>103466.62549999999</v>
      </c>
      <c r="K434">
        <v>181066.59460000001</v>
      </c>
      <c r="L434">
        <v>117614.4939</v>
      </c>
      <c r="M434">
        <v>205825.36429999999</v>
      </c>
      <c r="N434">
        <v>139300.28640000001</v>
      </c>
      <c r="O434">
        <v>243775.5012</v>
      </c>
      <c r="P434">
        <v>163747.48800000001</v>
      </c>
      <c r="Q434">
        <v>286558.10399999999</v>
      </c>
      <c r="R434">
        <v>179377.1575</v>
      </c>
      <c r="S434">
        <v>313910.02559999999</v>
      </c>
      <c r="T434">
        <v>193940.70449999999</v>
      </c>
      <c r="U434">
        <v>339396.2329</v>
      </c>
    </row>
    <row r="435" spans="1:21">
      <c r="A435">
        <v>4</v>
      </c>
      <c r="B435" t="s">
        <v>365</v>
      </c>
      <c r="C435" t="s">
        <v>374</v>
      </c>
      <c r="D435" t="s">
        <v>730</v>
      </c>
      <c r="E435" t="s">
        <v>380</v>
      </c>
      <c r="F435">
        <v>2</v>
      </c>
      <c r="G435" t="s">
        <v>31</v>
      </c>
      <c r="H435">
        <v>65612.459499999997</v>
      </c>
      <c r="I435">
        <v>114821.80409999999</v>
      </c>
      <c r="J435">
        <v>86402.882299999997</v>
      </c>
      <c r="K435">
        <v>151205.04399999999</v>
      </c>
      <c r="L435">
        <v>103917.0303</v>
      </c>
      <c r="M435">
        <v>181854.80300000001</v>
      </c>
      <c r="N435">
        <v>125830.47900000001</v>
      </c>
      <c r="O435">
        <v>220203.3383</v>
      </c>
      <c r="P435">
        <v>149916.44510000001</v>
      </c>
      <c r="Q435">
        <v>262353.77899999998</v>
      </c>
      <c r="R435">
        <v>165256.649</v>
      </c>
      <c r="S435">
        <v>289199.13569999998</v>
      </c>
      <c r="T435">
        <v>179761.4178</v>
      </c>
      <c r="U435">
        <v>314582.48109999998</v>
      </c>
    </row>
    <row r="436" spans="1:21">
      <c r="A436">
        <v>4</v>
      </c>
      <c r="B436" t="s">
        <v>365</v>
      </c>
      <c r="C436" t="s">
        <v>374</v>
      </c>
      <c r="D436" t="s">
        <v>730</v>
      </c>
      <c r="E436" t="s">
        <v>380</v>
      </c>
      <c r="F436">
        <v>3</v>
      </c>
      <c r="G436" t="s">
        <v>58</v>
      </c>
      <c r="H436">
        <v>57034</v>
      </c>
      <c r="I436">
        <v>99809.5</v>
      </c>
      <c r="J436">
        <v>77199.64</v>
      </c>
      <c r="K436">
        <v>135099.37</v>
      </c>
      <c r="L436">
        <v>98105.67</v>
      </c>
      <c r="M436">
        <v>171684.92249999999</v>
      </c>
      <c r="N436">
        <v>128114.52</v>
      </c>
      <c r="O436">
        <v>224200.41</v>
      </c>
      <c r="P436">
        <v>159048</v>
      </c>
      <c r="Q436">
        <v>278334</v>
      </c>
      <c r="R436">
        <v>179004.9</v>
      </c>
      <c r="S436">
        <v>313258.57500000001</v>
      </c>
      <c r="T436">
        <v>198677.11</v>
      </c>
      <c r="U436">
        <v>347684.9425</v>
      </c>
    </row>
    <row r="437" spans="1:21">
      <c r="A437">
        <v>4</v>
      </c>
      <c r="B437" t="s">
        <v>365</v>
      </c>
      <c r="C437" t="s">
        <v>374</v>
      </c>
      <c r="D437" t="s">
        <v>730</v>
      </c>
      <c r="E437" t="s">
        <v>380</v>
      </c>
      <c r="F437">
        <v>4</v>
      </c>
      <c r="G437" t="s">
        <v>33</v>
      </c>
      <c r="H437">
        <v>64404.928500000002</v>
      </c>
      <c r="I437">
        <v>103047.88559999999</v>
      </c>
      <c r="J437">
        <v>90166.899900000004</v>
      </c>
      <c r="K437">
        <v>144267.0398</v>
      </c>
      <c r="L437">
        <v>115928.8713</v>
      </c>
      <c r="M437">
        <v>185486.19409999999</v>
      </c>
      <c r="N437">
        <v>154571.8284</v>
      </c>
      <c r="O437">
        <v>247314.92540000001</v>
      </c>
      <c r="P437">
        <v>193214.7855</v>
      </c>
      <c r="Q437">
        <v>309143.6568</v>
      </c>
      <c r="R437">
        <v>218976.75690000001</v>
      </c>
      <c r="S437">
        <v>350362.81099999999</v>
      </c>
      <c r="T437">
        <v>244738.72829999999</v>
      </c>
      <c r="U437">
        <v>391581.96529999998</v>
      </c>
    </row>
    <row r="438" spans="1:21">
      <c r="A438">
        <v>4</v>
      </c>
      <c r="B438" t="s">
        <v>365</v>
      </c>
      <c r="C438" t="s">
        <v>381</v>
      </c>
      <c r="D438" t="s">
        <v>731</v>
      </c>
      <c r="E438" t="s">
        <v>382</v>
      </c>
      <c r="F438">
        <v>1</v>
      </c>
      <c r="G438" t="s">
        <v>242</v>
      </c>
      <c r="H438">
        <v>65828.672000000006</v>
      </c>
      <c r="I438">
        <v>115200.17600000001</v>
      </c>
      <c r="J438">
        <v>85286.656000000003</v>
      </c>
      <c r="K438">
        <v>149251.64799999999</v>
      </c>
      <c r="L438">
        <v>96977.449800000002</v>
      </c>
      <c r="M438">
        <v>169710.53719999999</v>
      </c>
      <c r="N438">
        <v>114797.1048</v>
      </c>
      <c r="O438">
        <v>200894.93340000001</v>
      </c>
      <c r="P438">
        <v>134925.96599999999</v>
      </c>
      <c r="Q438">
        <v>236120.4405</v>
      </c>
      <c r="R438">
        <v>147794.43</v>
      </c>
      <c r="S438">
        <v>258640.2525</v>
      </c>
      <c r="T438">
        <v>159774.62899999999</v>
      </c>
      <c r="U438">
        <v>279605.60080000001</v>
      </c>
    </row>
    <row r="439" spans="1:21">
      <c r="A439">
        <v>4</v>
      </c>
      <c r="B439" t="s">
        <v>365</v>
      </c>
      <c r="C439" t="s">
        <v>381</v>
      </c>
      <c r="D439" t="s">
        <v>731</v>
      </c>
      <c r="E439" t="s">
        <v>382</v>
      </c>
      <c r="F439">
        <v>2</v>
      </c>
      <c r="G439" t="s">
        <v>31</v>
      </c>
      <c r="H439">
        <v>54206.115250000003</v>
      </c>
      <c r="I439">
        <v>94860.701690000002</v>
      </c>
      <c r="J439">
        <v>71344.613729999997</v>
      </c>
      <c r="K439">
        <v>124853.07399999999</v>
      </c>
      <c r="L439">
        <v>85752.950849999994</v>
      </c>
      <c r="M439">
        <v>150067.66399999999</v>
      </c>
      <c r="N439">
        <v>103740.9555</v>
      </c>
      <c r="O439">
        <v>181546.6721</v>
      </c>
      <c r="P439">
        <v>123559.8184</v>
      </c>
      <c r="Q439">
        <v>216229.68220000001</v>
      </c>
      <c r="R439">
        <v>136177.33470000001</v>
      </c>
      <c r="S439">
        <v>238310.33559999999</v>
      </c>
      <c r="T439">
        <v>148098.7585</v>
      </c>
      <c r="U439">
        <v>259172.82740000001</v>
      </c>
    </row>
    <row r="440" spans="1:21">
      <c r="A440">
        <v>4</v>
      </c>
      <c r="B440" t="s">
        <v>365</v>
      </c>
      <c r="C440" t="s">
        <v>381</v>
      </c>
      <c r="D440" t="s">
        <v>731</v>
      </c>
      <c r="E440" t="s">
        <v>382</v>
      </c>
      <c r="F440">
        <v>3</v>
      </c>
      <c r="G440" t="s">
        <v>58</v>
      </c>
      <c r="H440">
        <v>48657.4375</v>
      </c>
      <c r="I440">
        <v>85150.515629999994</v>
      </c>
      <c r="J440">
        <v>65796.692500000005</v>
      </c>
      <c r="K440">
        <v>115144.21189999999</v>
      </c>
      <c r="L440">
        <v>83585.677500000005</v>
      </c>
      <c r="M440">
        <v>146274.9356</v>
      </c>
      <c r="N440">
        <v>109084.29</v>
      </c>
      <c r="O440">
        <v>190897.50750000001</v>
      </c>
      <c r="P440">
        <v>135394.3125</v>
      </c>
      <c r="Q440">
        <v>236940.04689999999</v>
      </c>
      <c r="R440">
        <v>152350.38750000001</v>
      </c>
      <c r="S440">
        <v>266613.17810000002</v>
      </c>
      <c r="T440">
        <v>169056.63250000001</v>
      </c>
      <c r="U440">
        <v>295849.10690000001</v>
      </c>
    </row>
    <row r="441" spans="1:21">
      <c r="A441">
        <v>4</v>
      </c>
      <c r="B441" t="s">
        <v>365</v>
      </c>
      <c r="C441" t="s">
        <v>381</v>
      </c>
      <c r="D441" t="s">
        <v>731</v>
      </c>
      <c r="E441" t="s">
        <v>382</v>
      </c>
      <c r="F441">
        <v>4</v>
      </c>
      <c r="G441" t="s">
        <v>33</v>
      </c>
      <c r="H441">
        <v>55222.811999999998</v>
      </c>
      <c r="I441">
        <v>88356.499200000006</v>
      </c>
      <c r="J441">
        <v>77311.936799999996</v>
      </c>
      <c r="K441">
        <v>123699.0989</v>
      </c>
      <c r="L441">
        <v>99401.061600000001</v>
      </c>
      <c r="M441">
        <v>159041.6986</v>
      </c>
      <c r="N441">
        <v>132534.7488</v>
      </c>
      <c r="O441">
        <v>212055.5981</v>
      </c>
      <c r="P441">
        <v>165668.43599999999</v>
      </c>
      <c r="Q441">
        <v>265069.4976</v>
      </c>
      <c r="R441">
        <v>187757.56080000001</v>
      </c>
      <c r="S441">
        <v>300412.09730000002</v>
      </c>
      <c r="T441">
        <v>209846.6856</v>
      </c>
      <c r="U441">
        <v>335754.69699999999</v>
      </c>
    </row>
    <row r="442" spans="1:21">
      <c r="A442">
        <v>4</v>
      </c>
      <c r="B442" t="s">
        <v>365</v>
      </c>
      <c r="C442" t="s">
        <v>381</v>
      </c>
      <c r="D442" t="s">
        <v>731</v>
      </c>
      <c r="E442" t="s">
        <v>383</v>
      </c>
      <c r="F442">
        <v>1</v>
      </c>
      <c r="G442" t="s">
        <v>242</v>
      </c>
      <c r="H442">
        <v>74558.331999999995</v>
      </c>
      <c r="I442">
        <v>130477.08100000001</v>
      </c>
      <c r="J442">
        <v>96583.466</v>
      </c>
      <c r="K442">
        <v>169021.0655</v>
      </c>
      <c r="L442">
        <v>109842.59880000001</v>
      </c>
      <c r="M442">
        <v>192224.54790000001</v>
      </c>
      <c r="N442">
        <v>129984.26880000001</v>
      </c>
      <c r="O442">
        <v>227472.47039999999</v>
      </c>
      <c r="P442">
        <v>152763.696</v>
      </c>
      <c r="Q442">
        <v>267336.46799999999</v>
      </c>
      <c r="R442">
        <v>167326.41</v>
      </c>
      <c r="S442">
        <v>292821.21750000003</v>
      </c>
      <c r="T442">
        <v>180876.69399999999</v>
      </c>
      <c r="U442">
        <v>316534.2145</v>
      </c>
    </row>
    <row r="443" spans="1:21">
      <c r="A443">
        <v>4</v>
      </c>
      <c r="B443" t="s">
        <v>365</v>
      </c>
      <c r="C443" t="s">
        <v>381</v>
      </c>
      <c r="D443" t="s">
        <v>731</v>
      </c>
      <c r="E443" t="s">
        <v>383</v>
      </c>
      <c r="F443">
        <v>2</v>
      </c>
      <c r="G443" t="s">
        <v>31</v>
      </c>
      <c r="H443">
        <v>61470.163999999997</v>
      </c>
      <c r="I443">
        <v>107572.787</v>
      </c>
      <c r="J443">
        <v>80879.552599999995</v>
      </c>
      <c r="K443">
        <v>141539.21710000001</v>
      </c>
      <c r="L443">
        <v>97176.837599999999</v>
      </c>
      <c r="M443">
        <v>170059.46580000001</v>
      </c>
      <c r="N443">
        <v>117495.88800000001</v>
      </c>
      <c r="O443">
        <v>205617.804</v>
      </c>
      <c r="P443">
        <v>139915.84650000001</v>
      </c>
      <c r="Q443">
        <v>244852.73139999999</v>
      </c>
      <c r="R443">
        <v>154185.88939999999</v>
      </c>
      <c r="S443">
        <v>269825.30650000001</v>
      </c>
      <c r="T443">
        <v>167662.51699999999</v>
      </c>
      <c r="U443">
        <v>293409.40480000002</v>
      </c>
    </row>
    <row r="444" spans="1:21">
      <c r="A444">
        <v>4</v>
      </c>
      <c r="B444" t="s">
        <v>365</v>
      </c>
      <c r="C444" t="s">
        <v>381</v>
      </c>
      <c r="D444" t="s">
        <v>731</v>
      </c>
      <c r="E444" t="s">
        <v>383</v>
      </c>
      <c r="F444">
        <v>3</v>
      </c>
      <c r="G444" t="s">
        <v>58</v>
      </c>
      <c r="H444">
        <v>54382.875</v>
      </c>
      <c r="I444">
        <v>95170.03125</v>
      </c>
      <c r="J444">
        <v>73623.164999999994</v>
      </c>
      <c r="K444">
        <v>128840.53879999999</v>
      </c>
      <c r="L444">
        <v>93566.07</v>
      </c>
      <c r="M444">
        <v>163740.6225</v>
      </c>
      <c r="N444">
        <v>122199.12</v>
      </c>
      <c r="O444">
        <v>213848.46</v>
      </c>
      <c r="P444">
        <v>151709.625</v>
      </c>
      <c r="Q444">
        <v>265491.84379999997</v>
      </c>
      <c r="R444">
        <v>170751.82500000001</v>
      </c>
      <c r="S444">
        <v>298815.69380000001</v>
      </c>
      <c r="T444">
        <v>189523.86</v>
      </c>
      <c r="U444">
        <v>331666.755</v>
      </c>
    </row>
    <row r="445" spans="1:21">
      <c r="A445">
        <v>4</v>
      </c>
      <c r="B445" t="s">
        <v>365</v>
      </c>
      <c r="C445" t="s">
        <v>381</v>
      </c>
      <c r="D445" t="s">
        <v>731</v>
      </c>
      <c r="E445" t="s">
        <v>383</v>
      </c>
      <c r="F445">
        <v>4</v>
      </c>
      <c r="G445" t="s">
        <v>33</v>
      </c>
      <c r="H445">
        <v>61359.712249999997</v>
      </c>
      <c r="I445">
        <v>98175.539600000004</v>
      </c>
      <c r="J445">
        <v>85903.597150000001</v>
      </c>
      <c r="K445">
        <v>137445.75539999999</v>
      </c>
      <c r="L445">
        <v>110447.48209999999</v>
      </c>
      <c r="M445">
        <v>176715.9713</v>
      </c>
      <c r="N445">
        <v>147263.3094</v>
      </c>
      <c r="O445">
        <v>235621.29500000001</v>
      </c>
      <c r="P445">
        <v>184079.13680000001</v>
      </c>
      <c r="Q445">
        <v>294526.6188</v>
      </c>
      <c r="R445">
        <v>208623.02170000001</v>
      </c>
      <c r="S445">
        <v>333796.8346</v>
      </c>
      <c r="T445">
        <v>233166.90659999999</v>
      </c>
      <c r="U445">
        <v>373067.05050000001</v>
      </c>
    </row>
    <row r="446" spans="1:21">
      <c r="A446">
        <v>4</v>
      </c>
      <c r="B446" t="s">
        <v>365</v>
      </c>
      <c r="C446" t="s">
        <v>381</v>
      </c>
      <c r="D446" t="s">
        <v>731</v>
      </c>
      <c r="E446" t="s">
        <v>384</v>
      </c>
      <c r="F446">
        <v>1</v>
      </c>
      <c r="G446" t="s">
        <v>242</v>
      </c>
      <c r="H446">
        <v>67615.001000000004</v>
      </c>
      <c r="I446">
        <v>118326.2518</v>
      </c>
      <c r="J446">
        <v>87552.265499999994</v>
      </c>
      <c r="K446">
        <v>153216.46460000001</v>
      </c>
      <c r="L446">
        <v>99626.715899999996</v>
      </c>
      <c r="M446">
        <v>174346.75279999999</v>
      </c>
      <c r="N446">
        <v>117778.3584</v>
      </c>
      <c r="O446">
        <v>206112.12719999999</v>
      </c>
      <c r="P446">
        <v>138384.228</v>
      </c>
      <c r="Q446">
        <v>242172.399</v>
      </c>
      <c r="R446">
        <v>151556.6575</v>
      </c>
      <c r="S446">
        <v>265224.15059999999</v>
      </c>
      <c r="T446">
        <v>163793.2145</v>
      </c>
      <c r="U446">
        <v>286638.12540000002</v>
      </c>
    </row>
    <row r="447" spans="1:21">
      <c r="A447">
        <v>4</v>
      </c>
      <c r="B447" t="s">
        <v>365</v>
      </c>
      <c r="C447" t="s">
        <v>381</v>
      </c>
      <c r="D447" t="s">
        <v>731</v>
      </c>
      <c r="E447" t="s">
        <v>384</v>
      </c>
      <c r="F447">
        <v>2</v>
      </c>
      <c r="G447" t="s">
        <v>31</v>
      </c>
      <c r="H447">
        <v>55956.256999999998</v>
      </c>
      <c r="I447">
        <v>97923.44975</v>
      </c>
      <c r="J447">
        <v>73552.900049999997</v>
      </c>
      <c r="K447">
        <v>128717.5751</v>
      </c>
      <c r="L447">
        <v>88271.911800000002</v>
      </c>
      <c r="M447">
        <v>154475.84570000001</v>
      </c>
      <c r="N447">
        <v>106547.424</v>
      </c>
      <c r="O447">
        <v>186457.992</v>
      </c>
      <c r="P447">
        <v>126804.0364</v>
      </c>
      <c r="Q447">
        <v>221907.0637</v>
      </c>
      <c r="R447">
        <v>139687.55249999999</v>
      </c>
      <c r="S447">
        <v>244453.21679999999</v>
      </c>
      <c r="T447">
        <v>151837.59280000001</v>
      </c>
      <c r="U447">
        <v>265715.78730000003</v>
      </c>
    </row>
    <row r="448" spans="1:21">
      <c r="A448">
        <v>4</v>
      </c>
      <c r="B448" t="s">
        <v>365</v>
      </c>
      <c r="C448" t="s">
        <v>381</v>
      </c>
      <c r="D448" t="s">
        <v>731</v>
      </c>
      <c r="E448" t="s">
        <v>384</v>
      </c>
      <c r="F448">
        <v>3</v>
      </c>
      <c r="G448" t="s">
        <v>58</v>
      </c>
      <c r="H448">
        <v>50522.125</v>
      </c>
      <c r="I448">
        <v>88413.71875</v>
      </c>
      <c r="J448">
        <v>68407.255000000005</v>
      </c>
      <c r="K448">
        <v>119712.6963</v>
      </c>
      <c r="L448">
        <v>86942.115000000005</v>
      </c>
      <c r="M448">
        <v>152148.70129999999</v>
      </c>
      <c r="N448">
        <v>113559.54</v>
      </c>
      <c r="O448">
        <v>198729.19500000001</v>
      </c>
      <c r="P448">
        <v>140988.375</v>
      </c>
      <c r="Q448">
        <v>246729.6563</v>
      </c>
      <c r="R448">
        <v>158690.32500000001</v>
      </c>
      <c r="S448">
        <v>277708.06880000001</v>
      </c>
      <c r="T448">
        <v>176142.44500000001</v>
      </c>
      <c r="U448">
        <v>308249.27879999997</v>
      </c>
    </row>
    <row r="449" spans="1:21">
      <c r="A449">
        <v>4</v>
      </c>
      <c r="B449" t="s">
        <v>365</v>
      </c>
      <c r="C449" t="s">
        <v>381</v>
      </c>
      <c r="D449" t="s">
        <v>731</v>
      </c>
      <c r="E449" t="s">
        <v>384</v>
      </c>
      <c r="F449">
        <v>4</v>
      </c>
      <c r="G449" t="s">
        <v>33</v>
      </c>
      <c r="H449">
        <v>56957.624499999998</v>
      </c>
      <c r="I449">
        <v>91132.199200000003</v>
      </c>
      <c r="J449">
        <v>79740.674299999999</v>
      </c>
      <c r="K449">
        <v>127585.07889999999</v>
      </c>
      <c r="L449">
        <v>102523.72410000001</v>
      </c>
      <c r="M449">
        <v>164037.95860000001</v>
      </c>
      <c r="N449">
        <v>136698.29879999999</v>
      </c>
      <c r="O449">
        <v>218717.2781</v>
      </c>
      <c r="P449">
        <v>170872.87349999999</v>
      </c>
      <c r="Q449">
        <v>273396.59759999998</v>
      </c>
      <c r="R449">
        <v>193655.92329999999</v>
      </c>
      <c r="S449">
        <v>309849.47730000003</v>
      </c>
      <c r="T449">
        <v>216438.9731</v>
      </c>
      <c r="U449">
        <v>346302.35700000002</v>
      </c>
    </row>
    <row r="450" spans="1:21">
      <c r="A450">
        <v>4</v>
      </c>
      <c r="B450" t="s">
        <v>365</v>
      </c>
      <c r="C450" t="s">
        <v>381</v>
      </c>
      <c r="D450" t="s">
        <v>731</v>
      </c>
      <c r="E450" t="s">
        <v>385</v>
      </c>
      <c r="F450">
        <v>1</v>
      </c>
      <c r="G450" t="s">
        <v>242</v>
      </c>
      <c r="H450">
        <v>69890.468999999997</v>
      </c>
      <c r="I450">
        <v>122308.3208</v>
      </c>
      <c r="J450">
        <v>90578.379499999995</v>
      </c>
      <c r="K450">
        <v>158512.16409999999</v>
      </c>
      <c r="L450">
        <v>102950.5671</v>
      </c>
      <c r="M450">
        <v>180163.49239999999</v>
      </c>
      <c r="N450">
        <v>121960.9296</v>
      </c>
      <c r="O450">
        <v>213431.6268</v>
      </c>
      <c r="P450">
        <v>143373.432</v>
      </c>
      <c r="Q450">
        <v>250903.50599999999</v>
      </c>
      <c r="R450">
        <v>157063.1275</v>
      </c>
      <c r="S450">
        <v>274860.4731</v>
      </c>
      <c r="T450">
        <v>169823.89050000001</v>
      </c>
      <c r="U450">
        <v>297191.80839999998</v>
      </c>
    </row>
    <row r="451" spans="1:21">
      <c r="A451">
        <v>4</v>
      </c>
      <c r="B451" t="s">
        <v>365</v>
      </c>
      <c r="C451" t="s">
        <v>381</v>
      </c>
      <c r="D451" t="s">
        <v>731</v>
      </c>
      <c r="E451" t="s">
        <v>385</v>
      </c>
      <c r="F451">
        <v>2</v>
      </c>
      <c r="G451" t="s">
        <v>31</v>
      </c>
      <c r="H451">
        <v>57382.790500000003</v>
      </c>
      <c r="I451">
        <v>100419.88340000001</v>
      </c>
      <c r="J451">
        <v>75582.945200000002</v>
      </c>
      <c r="K451">
        <v>132270.15410000001</v>
      </c>
      <c r="L451">
        <v>90928.631699999998</v>
      </c>
      <c r="M451">
        <v>159125.10550000001</v>
      </c>
      <c r="N451">
        <v>110147.24099999999</v>
      </c>
      <c r="O451">
        <v>192757.67180000001</v>
      </c>
      <c r="P451">
        <v>131249.17610000001</v>
      </c>
      <c r="Q451">
        <v>229686.0582</v>
      </c>
      <c r="R451">
        <v>144691.18460000001</v>
      </c>
      <c r="S451">
        <v>253209.573</v>
      </c>
      <c r="T451">
        <v>157405.27679999999</v>
      </c>
      <c r="U451">
        <v>275459.23430000001</v>
      </c>
    </row>
    <row r="452" spans="1:21">
      <c r="A452">
        <v>4</v>
      </c>
      <c r="B452" t="s">
        <v>365</v>
      </c>
      <c r="C452" t="s">
        <v>381</v>
      </c>
      <c r="D452" t="s">
        <v>731</v>
      </c>
      <c r="E452" t="s">
        <v>385</v>
      </c>
      <c r="F452">
        <v>3</v>
      </c>
      <c r="G452" t="s">
        <v>58</v>
      </c>
      <c r="H452">
        <v>49312.5</v>
      </c>
      <c r="I452">
        <v>86296.875</v>
      </c>
      <c r="J452">
        <v>66767.820000000007</v>
      </c>
      <c r="K452">
        <v>116843.685</v>
      </c>
      <c r="L452">
        <v>84857.76</v>
      </c>
      <c r="M452">
        <v>148501.07999999999</v>
      </c>
      <c r="N452">
        <v>110835.36</v>
      </c>
      <c r="O452">
        <v>193961.88</v>
      </c>
      <c r="P452">
        <v>137605.5</v>
      </c>
      <c r="Q452">
        <v>240809.625</v>
      </c>
      <c r="R452">
        <v>154881.9</v>
      </c>
      <c r="S452">
        <v>271043.32500000001</v>
      </c>
      <c r="T452">
        <v>171914.28</v>
      </c>
      <c r="U452">
        <v>300849.99</v>
      </c>
    </row>
    <row r="453" spans="1:21">
      <c r="A453">
        <v>4</v>
      </c>
      <c r="B453" t="s">
        <v>365</v>
      </c>
      <c r="C453" t="s">
        <v>381</v>
      </c>
      <c r="D453" t="s">
        <v>731</v>
      </c>
      <c r="E453" t="s">
        <v>385</v>
      </c>
      <c r="F453">
        <v>4</v>
      </c>
      <c r="G453" t="s">
        <v>33</v>
      </c>
      <c r="H453">
        <v>55600.752999999997</v>
      </c>
      <c r="I453">
        <v>88961.204800000007</v>
      </c>
      <c r="J453">
        <v>77841.054199999999</v>
      </c>
      <c r="K453">
        <v>124545.68670000001</v>
      </c>
      <c r="L453">
        <v>100081.3554</v>
      </c>
      <c r="M453">
        <v>160130.1686</v>
      </c>
      <c r="N453">
        <v>133441.80720000001</v>
      </c>
      <c r="O453">
        <v>213506.8915</v>
      </c>
      <c r="P453">
        <v>166802.25899999999</v>
      </c>
      <c r="Q453">
        <v>266883.61440000002</v>
      </c>
      <c r="R453">
        <v>189042.56020000001</v>
      </c>
      <c r="S453">
        <v>302468.09629999998</v>
      </c>
      <c r="T453">
        <v>211282.86139999999</v>
      </c>
      <c r="U453">
        <v>338052.57819999999</v>
      </c>
    </row>
    <row r="454" spans="1:21">
      <c r="A454">
        <v>4</v>
      </c>
      <c r="B454" t="s">
        <v>365</v>
      </c>
      <c r="C454" t="s">
        <v>381</v>
      </c>
      <c r="D454" t="s">
        <v>731</v>
      </c>
      <c r="E454" t="s">
        <v>386</v>
      </c>
      <c r="F454">
        <v>1</v>
      </c>
      <c r="G454" t="s">
        <v>242</v>
      </c>
      <c r="H454">
        <v>67572.471999999994</v>
      </c>
      <c r="I454">
        <v>118251.826</v>
      </c>
      <c r="J454">
        <v>87513.076000000001</v>
      </c>
      <c r="K454">
        <v>153147.883</v>
      </c>
      <c r="L454">
        <v>99558.289799999999</v>
      </c>
      <c r="M454">
        <v>174227.00719999999</v>
      </c>
      <c r="N454">
        <v>117747.9048</v>
      </c>
      <c r="O454">
        <v>206058.8334</v>
      </c>
      <c r="P454">
        <v>138363.36600000001</v>
      </c>
      <c r="Q454">
        <v>242135.89050000001</v>
      </c>
      <c r="R454">
        <v>151542.25</v>
      </c>
      <c r="S454">
        <v>265198.9375</v>
      </c>
      <c r="T454">
        <v>163793.50899999999</v>
      </c>
      <c r="U454">
        <v>286638.64079999999</v>
      </c>
    </row>
    <row r="455" spans="1:21">
      <c r="A455">
        <v>4</v>
      </c>
      <c r="B455" t="s">
        <v>365</v>
      </c>
      <c r="C455" t="s">
        <v>381</v>
      </c>
      <c r="D455" t="s">
        <v>731</v>
      </c>
      <c r="E455" t="s">
        <v>386</v>
      </c>
      <c r="F455">
        <v>2</v>
      </c>
      <c r="G455" t="s">
        <v>31</v>
      </c>
      <c r="H455">
        <v>55830.080249999999</v>
      </c>
      <c r="I455">
        <v>97702.640440000003</v>
      </c>
      <c r="J455">
        <v>73417.912230000002</v>
      </c>
      <c r="K455">
        <v>128481.34639999999</v>
      </c>
      <c r="L455">
        <v>88153.835850000003</v>
      </c>
      <c r="M455">
        <v>154269.2127</v>
      </c>
      <c r="N455">
        <v>106483.2255</v>
      </c>
      <c r="O455">
        <v>186345.6446</v>
      </c>
      <c r="P455">
        <v>126759.7009</v>
      </c>
      <c r="Q455">
        <v>221829.47649999999</v>
      </c>
      <c r="R455">
        <v>139660.00570000001</v>
      </c>
      <c r="S455">
        <v>244405.0099</v>
      </c>
      <c r="T455">
        <v>151833.32250000001</v>
      </c>
      <c r="U455">
        <v>265708.31439999997</v>
      </c>
    </row>
    <row r="456" spans="1:21">
      <c r="A456">
        <v>4</v>
      </c>
      <c r="B456" t="s">
        <v>365</v>
      </c>
      <c r="C456" t="s">
        <v>381</v>
      </c>
      <c r="D456" t="s">
        <v>731</v>
      </c>
      <c r="E456" t="s">
        <v>386</v>
      </c>
      <c r="F456">
        <v>3</v>
      </c>
      <c r="G456" t="s">
        <v>58</v>
      </c>
      <c r="H456">
        <v>50149.1875</v>
      </c>
      <c r="I456">
        <v>87761.078129999994</v>
      </c>
      <c r="J456">
        <v>67885.142500000002</v>
      </c>
      <c r="K456">
        <v>118798.9994</v>
      </c>
      <c r="L456">
        <v>86270.827499999999</v>
      </c>
      <c r="M456">
        <v>150973.94810000001</v>
      </c>
      <c r="N456">
        <v>112664.49</v>
      </c>
      <c r="O456">
        <v>197162.85750000001</v>
      </c>
      <c r="P456">
        <v>139869.5625</v>
      </c>
      <c r="Q456">
        <v>244771.73439999999</v>
      </c>
      <c r="R456">
        <v>157422.33749999999</v>
      </c>
      <c r="S456">
        <v>275489.0906</v>
      </c>
      <c r="T456">
        <v>174725.2825</v>
      </c>
      <c r="U456">
        <v>305769.24440000003</v>
      </c>
    </row>
    <row r="457" spans="1:21">
      <c r="A457">
        <v>4</v>
      </c>
      <c r="B457" t="s">
        <v>365</v>
      </c>
      <c r="C457" t="s">
        <v>381</v>
      </c>
      <c r="D457" t="s">
        <v>731</v>
      </c>
      <c r="E457" t="s">
        <v>386</v>
      </c>
      <c r="F457">
        <v>4</v>
      </c>
      <c r="G457" t="s">
        <v>33</v>
      </c>
      <c r="H457">
        <v>56610.661999999997</v>
      </c>
      <c r="I457">
        <v>90577.059200000003</v>
      </c>
      <c r="J457">
        <v>79254.926800000001</v>
      </c>
      <c r="K457">
        <v>126807.8829</v>
      </c>
      <c r="L457">
        <v>101899.19160000001</v>
      </c>
      <c r="M457">
        <v>163038.7066</v>
      </c>
      <c r="N457">
        <v>135865.5888</v>
      </c>
      <c r="O457">
        <v>217384.94209999999</v>
      </c>
      <c r="P457">
        <v>169831.986</v>
      </c>
      <c r="Q457">
        <v>271731.1776</v>
      </c>
      <c r="R457">
        <v>192476.25080000001</v>
      </c>
      <c r="S457">
        <v>307962.0013</v>
      </c>
      <c r="T457">
        <v>215120.51560000001</v>
      </c>
      <c r="U457">
        <v>344192.82500000001</v>
      </c>
    </row>
    <row r="458" spans="1:21">
      <c r="A458">
        <v>4</v>
      </c>
      <c r="B458" t="s">
        <v>365</v>
      </c>
      <c r="C458" t="s">
        <v>381</v>
      </c>
      <c r="D458" t="s">
        <v>731</v>
      </c>
      <c r="E458" t="s">
        <v>387</v>
      </c>
      <c r="F458">
        <v>1</v>
      </c>
      <c r="G458" t="s">
        <v>242</v>
      </c>
      <c r="H458">
        <v>67923.364000000001</v>
      </c>
      <c r="I458">
        <v>118865.887</v>
      </c>
      <c r="J458">
        <v>87991.301999999996</v>
      </c>
      <c r="K458">
        <v>153984.77849999999</v>
      </c>
      <c r="L458">
        <v>100066.6476</v>
      </c>
      <c r="M458">
        <v>175116.63329999999</v>
      </c>
      <c r="N458">
        <v>118424.6976</v>
      </c>
      <c r="O458">
        <v>207243.22080000001</v>
      </c>
      <c r="P458">
        <v>139180.992</v>
      </c>
      <c r="Q458">
        <v>243566.736</v>
      </c>
      <c r="R458">
        <v>152450.39000000001</v>
      </c>
      <c r="S458">
        <v>266788.1825</v>
      </c>
      <c r="T458">
        <v>164798.818</v>
      </c>
      <c r="U458">
        <v>288397.93150000001</v>
      </c>
    </row>
    <row r="459" spans="1:21">
      <c r="A459">
        <v>4</v>
      </c>
      <c r="B459" t="s">
        <v>365</v>
      </c>
      <c r="C459" t="s">
        <v>381</v>
      </c>
      <c r="D459" t="s">
        <v>731</v>
      </c>
      <c r="E459" t="s">
        <v>387</v>
      </c>
      <c r="F459">
        <v>2</v>
      </c>
      <c r="G459" t="s">
        <v>31</v>
      </c>
      <c r="H459">
        <v>55983.718000000001</v>
      </c>
      <c r="I459">
        <v>97971.506500000003</v>
      </c>
      <c r="J459">
        <v>73666.261199999994</v>
      </c>
      <c r="K459">
        <v>128915.9571</v>
      </c>
      <c r="L459">
        <v>88517.905199999994</v>
      </c>
      <c r="M459">
        <v>154906.33410000001</v>
      </c>
      <c r="N459">
        <v>107040.39599999999</v>
      </c>
      <c r="O459">
        <v>187320.693</v>
      </c>
      <c r="P459">
        <v>127471.00049999999</v>
      </c>
      <c r="Q459">
        <v>223074.25090000001</v>
      </c>
      <c r="R459">
        <v>140475.57980000001</v>
      </c>
      <c r="S459">
        <v>245832.2647</v>
      </c>
      <c r="T459">
        <v>152758.42300000001</v>
      </c>
      <c r="U459">
        <v>267327.2403</v>
      </c>
    </row>
    <row r="460" spans="1:21">
      <c r="A460">
        <v>4</v>
      </c>
      <c r="B460" t="s">
        <v>365</v>
      </c>
      <c r="C460" t="s">
        <v>381</v>
      </c>
      <c r="D460" t="s">
        <v>731</v>
      </c>
      <c r="E460" t="s">
        <v>387</v>
      </c>
      <c r="F460">
        <v>3</v>
      </c>
      <c r="G460" t="s">
        <v>58</v>
      </c>
      <c r="H460">
        <v>50008.125</v>
      </c>
      <c r="I460">
        <v>87514.21875</v>
      </c>
      <c r="J460">
        <v>67660.634999999995</v>
      </c>
      <c r="K460">
        <v>118406.1113</v>
      </c>
      <c r="L460">
        <v>85970.43</v>
      </c>
      <c r="M460">
        <v>150448.2525</v>
      </c>
      <c r="N460">
        <v>112236.48</v>
      </c>
      <c r="O460">
        <v>196413.84</v>
      </c>
      <c r="P460">
        <v>139323.375</v>
      </c>
      <c r="Q460">
        <v>243815.9063</v>
      </c>
      <c r="R460">
        <v>156790.57500000001</v>
      </c>
      <c r="S460">
        <v>274383.50630000001</v>
      </c>
      <c r="T460">
        <v>174005.04</v>
      </c>
      <c r="U460">
        <v>304508.82</v>
      </c>
    </row>
    <row r="461" spans="1:21">
      <c r="A461">
        <v>4</v>
      </c>
      <c r="B461" t="s">
        <v>365</v>
      </c>
      <c r="C461" t="s">
        <v>381</v>
      </c>
      <c r="D461" t="s">
        <v>731</v>
      </c>
      <c r="E461" t="s">
        <v>387</v>
      </c>
      <c r="F461">
        <v>4</v>
      </c>
      <c r="G461" t="s">
        <v>33</v>
      </c>
      <c r="H461">
        <v>56595.172749999998</v>
      </c>
      <c r="I461">
        <v>90552.276400000002</v>
      </c>
      <c r="J461">
        <v>79233.241850000006</v>
      </c>
      <c r="K461">
        <v>126773.18700000001</v>
      </c>
      <c r="L461">
        <v>101871.311</v>
      </c>
      <c r="M461">
        <v>162994.0975</v>
      </c>
      <c r="N461">
        <v>135828.41459999999</v>
      </c>
      <c r="O461">
        <v>217325.46340000001</v>
      </c>
      <c r="P461">
        <v>169785.5183</v>
      </c>
      <c r="Q461">
        <v>271656.82919999998</v>
      </c>
      <c r="R461">
        <v>192423.58739999999</v>
      </c>
      <c r="S461">
        <v>307877.73979999998</v>
      </c>
      <c r="T461">
        <v>215061.65650000001</v>
      </c>
      <c r="U461">
        <v>344098.65029999998</v>
      </c>
    </row>
    <row r="462" spans="1:21">
      <c r="A462">
        <v>4</v>
      </c>
      <c r="B462" t="s">
        <v>365</v>
      </c>
      <c r="C462" t="s">
        <v>381</v>
      </c>
      <c r="D462" t="s">
        <v>731</v>
      </c>
      <c r="E462" t="s">
        <v>388</v>
      </c>
      <c r="F462">
        <v>1</v>
      </c>
      <c r="G462" t="s">
        <v>242</v>
      </c>
      <c r="H462">
        <v>72197.805999999997</v>
      </c>
      <c r="I462">
        <v>126346.1605</v>
      </c>
      <c r="J462">
        <v>93478.972999999998</v>
      </c>
      <c r="K462">
        <v>163588.2028</v>
      </c>
      <c r="L462">
        <v>106381.89539999999</v>
      </c>
      <c r="M462">
        <v>186168.31700000001</v>
      </c>
      <c r="N462">
        <v>125740.7904</v>
      </c>
      <c r="O462">
        <v>220046.38320000001</v>
      </c>
      <c r="P462">
        <v>147732.76800000001</v>
      </c>
      <c r="Q462">
        <v>258532.34400000001</v>
      </c>
      <c r="R462">
        <v>161791.125</v>
      </c>
      <c r="S462">
        <v>283134.46879999997</v>
      </c>
      <c r="T462">
        <v>174846.60699999999</v>
      </c>
      <c r="U462">
        <v>305981.56229999999</v>
      </c>
    </row>
    <row r="463" spans="1:21">
      <c r="A463">
        <v>4</v>
      </c>
      <c r="B463" t="s">
        <v>365</v>
      </c>
      <c r="C463" t="s">
        <v>381</v>
      </c>
      <c r="D463" t="s">
        <v>731</v>
      </c>
      <c r="E463" t="s">
        <v>388</v>
      </c>
      <c r="F463">
        <v>2</v>
      </c>
      <c r="G463" t="s">
        <v>31</v>
      </c>
      <c r="H463">
        <v>59791.277000000002</v>
      </c>
      <c r="I463">
        <v>104634.73480000001</v>
      </c>
      <c r="J463">
        <v>78579.531799999997</v>
      </c>
      <c r="K463">
        <v>137514.1807</v>
      </c>
      <c r="L463">
        <v>94283.965800000005</v>
      </c>
      <c r="M463">
        <v>164996.94020000001</v>
      </c>
      <c r="N463">
        <v>113767.674</v>
      </c>
      <c r="O463">
        <v>199093.4295</v>
      </c>
      <c r="P463">
        <v>135382.03580000001</v>
      </c>
      <c r="Q463">
        <v>236918.5626</v>
      </c>
      <c r="R463">
        <v>149127.1637</v>
      </c>
      <c r="S463">
        <v>260972.53649999999</v>
      </c>
      <c r="T463">
        <v>162086.29250000001</v>
      </c>
      <c r="U463">
        <v>283651.01189999998</v>
      </c>
    </row>
    <row r="464" spans="1:21">
      <c r="A464">
        <v>4</v>
      </c>
      <c r="B464" t="s">
        <v>365</v>
      </c>
      <c r="C464" t="s">
        <v>381</v>
      </c>
      <c r="D464" t="s">
        <v>731</v>
      </c>
      <c r="E464" t="s">
        <v>388</v>
      </c>
      <c r="F464">
        <v>3</v>
      </c>
      <c r="G464" t="s">
        <v>58</v>
      </c>
      <c r="H464">
        <v>53687.25</v>
      </c>
      <c r="I464">
        <v>93952.6875</v>
      </c>
      <c r="J464">
        <v>72730.350000000006</v>
      </c>
      <c r="K464">
        <v>127278.1125</v>
      </c>
      <c r="L464">
        <v>92453.4</v>
      </c>
      <c r="M464">
        <v>161793.45000000001</v>
      </c>
      <c r="N464">
        <v>120798</v>
      </c>
      <c r="O464">
        <v>211396.5</v>
      </c>
      <c r="P464">
        <v>149991.75</v>
      </c>
      <c r="Q464">
        <v>262485.5625</v>
      </c>
      <c r="R464">
        <v>168843.15</v>
      </c>
      <c r="S464">
        <v>295475.51250000001</v>
      </c>
      <c r="T464">
        <v>187433.1</v>
      </c>
      <c r="U464">
        <v>328007.92499999999</v>
      </c>
    </row>
    <row r="465" spans="1:21">
      <c r="A465">
        <v>4</v>
      </c>
      <c r="B465" t="s">
        <v>365</v>
      </c>
      <c r="C465" t="s">
        <v>381</v>
      </c>
      <c r="D465" t="s">
        <v>731</v>
      </c>
      <c r="E465" t="s">
        <v>388</v>
      </c>
      <c r="F465">
        <v>4</v>
      </c>
      <c r="G465" t="s">
        <v>33</v>
      </c>
      <c r="H465">
        <v>60365.292500000003</v>
      </c>
      <c r="I465">
        <v>96584.467999999993</v>
      </c>
      <c r="J465">
        <v>84511.409499999994</v>
      </c>
      <c r="K465">
        <v>135218.25520000001</v>
      </c>
      <c r="L465">
        <v>108657.52650000001</v>
      </c>
      <c r="M465">
        <v>173852.04240000001</v>
      </c>
      <c r="N465">
        <v>144876.70199999999</v>
      </c>
      <c r="O465">
        <v>231802.72320000001</v>
      </c>
      <c r="P465">
        <v>181095.8775</v>
      </c>
      <c r="Q465">
        <v>289753.40399999998</v>
      </c>
      <c r="R465">
        <v>205241.9945</v>
      </c>
      <c r="S465">
        <v>328387.1912</v>
      </c>
      <c r="T465">
        <v>229388.1115</v>
      </c>
      <c r="U465">
        <v>367020.97840000002</v>
      </c>
    </row>
    <row r="466" spans="1:21">
      <c r="A466">
        <v>4</v>
      </c>
      <c r="B466" t="s">
        <v>365</v>
      </c>
      <c r="C466" t="s">
        <v>381</v>
      </c>
      <c r="D466" t="s">
        <v>731</v>
      </c>
      <c r="E466" t="s">
        <v>389</v>
      </c>
      <c r="F466">
        <v>1</v>
      </c>
      <c r="G466" t="s">
        <v>242</v>
      </c>
      <c r="H466">
        <v>69890.468999999997</v>
      </c>
      <c r="I466">
        <v>122308.3208</v>
      </c>
      <c r="J466">
        <v>90578.379499999995</v>
      </c>
      <c r="K466">
        <v>158512.16409999999</v>
      </c>
      <c r="L466">
        <v>102950.5671</v>
      </c>
      <c r="M466">
        <v>180163.49239999999</v>
      </c>
      <c r="N466">
        <v>121960.9296</v>
      </c>
      <c r="O466">
        <v>213431.6268</v>
      </c>
      <c r="P466">
        <v>143373.432</v>
      </c>
      <c r="Q466">
        <v>250903.50599999999</v>
      </c>
      <c r="R466">
        <v>157063.1275</v>
      </c>
      <c r="S466">
        <v>274860.4731</v>
      </c>
      <c r="T466">
        <v>169823.89050000001</v>
      </c>
      <c r="U466">
        <v>297191.80839999998</v>
      </c>
    </row>
    <row r="467" spans="1:21">
      <c r="A467">
        <v>4</v>
      </c>
      <c r="B467" t="s">
        <v>365</v>
      </c>
      <c r="C467" t="s">
        <v>381</v>
      </c>
      <c r="D467" t="s">
        <v>731</v>
      </c>
      <c r="E467" t="s">
        <v>389</v>
      </c>
      <c r="F467">
        <v>2</v>
      </c>
      <c r="G467" t="s">
        <v>31</v>
      </c>
      <c r="H467">
        <v>57382.790500000003</v>
      </c>
      <c r="I467">
        <v>100419.88340000001</v>
      </c>
      <c r="J467">
        <v>75582.945200000002</v>
      </c>
      <c r="K467">
        <v>132270.15410000001</v>
      </c>
      <c r="L467">
        <v>90928.631699999998</v>
      </c>
      <c r="M467">
        <v>159125.10550000001</v>
      </c>
      <c r="N467">
        <v>110147.24099999999</v>
      </c>
      <c r="O467">
        <v>192757.67180000001</v>
      </c>
      <c r="P467">
        <v>131249.17610000001</v>
      </c>
      <c r="Q467">
        <v>229686.0582</v>
      </c>
      <c r="R467">
        <v>144691.18460000001</v>
      </c>
      <c r="S467">
        <v>253209.573</v>
      </c>
      <c r="T467">
        <v>157405.27679999999</v>
      </c>
      <c r="U467">
        <v>275459.23430000001</v>
      </c>
    </row>
    <row r="468" spans="1:21">
      <c r="A468">
        <v>4</v>
      </c>
      <c r="B468" t="s">
        <v>365</v>
      </c>
      <c r="C468" t="s">
        <v>381</v>
      </c>
      <c r="D468" t="s">
        <v>731</v>
      </c>
      <c r="E468" t="s">
        <v>389</v>
      </c>
      <c r="F468">
        <v>3</v>
      </c>
      <c r="G468" t="s">
        <v>58</v>
      </c>
      <c r="H468">
        <v>49312.5</v>
      </c>
      <c r="I468">
        <v>86296.875</v>
      </c>
      <c r="J468">
        <v>66767.820000000007</v>
      </c>
      <c r="K468">
        <v>116843.685</v>
      </c>
      <c r="L468">
        <v>84857.76</v>
      </c>
      <c r="M468">
        <v>148501.07999999999</v>
      </c>
      <c r="N468">
        <v>110835.36</v>
      </c>
      <c r="O468">
        <v>193961.88</v>
      </c>
      <c r="P468">
        <v>137605.5</v>
      </c>
      <c r="Q468">
        <v>240809.625</v>
      </c>
      <c r="R468">
        <v>154881.9</v>
      </c>
      <c r="S468">
        <v>271043.32500000001</v>
      </c>
      <c r="T468">
        <v>171914.28</v>
      </c>
      <c r="U468">
        <v>300849.99</v>
      </c>
    </row>
    <row r="469" spans="1:21">
      <c r="A469">
        <v>4</v>
      </c>
      <c r="B469" t="s">
        <v>365</v>
      </c>
      <c r="C469" t="s">
        <v>381</v>
      </c>
      <c r="D469" t="s">
        <v>731</v>
      </c>
      <c r="E469" t="s">
        <v>389</v>
      </c>
      <c r="F469">
        <v>4</v>
      </c>
      <c r="G469" t="s">
        <v>33</v>
      </c>
      <c r="H469">
        <v>55600.752999999997</v>
      </c>
      <c r="I469">
        <v>88961.204800000007</v>
      </c>
      <c r="J469">
        <v>77841.054199999999</v>
      </c>
      <c r="K469">
        <v>124545.68670000001</v>
      </c>
      <c r="L469">
        <v>100081.3554</v>
      </c>
      <c r="M469">
        <v>160130.1686</v>
      </c>
      <c r="N469">
        <v>133441.80720000001</v>
      </c>
      <c r="O469">
        <v>213506.8915</v>
      </c>
      <c r="P469">
        <v>166802.25899999999</v>
      </c>
      <c r="Q469">
        <v>266883.61440000002</v>
      </c>
      <c r="R469">
        <v>189042.56020000001</v>
      </c>
      <c r="S469">
        <v>302468.09629999998</v>
      </c>
      <c r="T469">
        <v>211282.86139999999</v>
      </c>
      <c r="U469">
        <v>338052.57819999999</v>
      </c>
    </row>
    <row r="470" spans="1:21">
      <c r="A470">
        <v>4</v>
      </c>
      <c r="B470" t="s">
        <v>365</v>
      </c>
      <c r="C470" t="s">
        <v>381</v>
      </c>
      <c r="D470" t="s">
        <v>731</v>
      </c>
      <c r="E470" t="s">
        <v>390</v>
      </c>
      <c r="F470">
        <v>1</v>
      </c>
      <c r="G470" t="s">
        <v>242</v>
      </c>
      <c r="H470">
        <v>64914.243000000002</v>
      </c>
      <c r="I470">
        <v>113599.9253</v>
      </c>
      <c r="J470">
        <v>84134.256500000003</v>
      </c>
      <c r="K470">
        <v>147234.94889999999</v>
      </c>
      <c r="L470">
        <v>95618.603700000007</v>
      </c>
      <c r="M470">
        <v>167332.55650000001</v>
      </c>
      <c r="N470">
        <v>113291.2512</v>
      </c>
      <c r="O470">
        <v>198259.68960000001</v>
      </c>
      <c r="P470">
        <v>133186.40400000001</v>
      </c>
      <c r="Q470">
        <v>233076.20699999999</v>
      </c>
      <c r="R470">
        <v>145906.11249999999</v>
      </c>
      <c r="S470">
        <v>255335.69690000001</v>
      </c>
      <c r="T470">
        <v>157765.4835</v>
      </c>
      <c r="U470">
        <v>276089.59610000002</v>
      </c>
    </row>
    <row r="471" spans="1:21">
      <c r="A471">
        <v>4</v>
      </c>
      <c r="B471" t="s">
        <v>365</v>
      </c>
      <c r="C471" t="s">
        <v>381</v>
      </c>
      <c r="D471" t="s">
        <v>731</v>
      </c>
      <c r="E471" t="s">
        <v>390</v>
      </c>
      <c r="F471">
        <v>2</v>
      </c>
      <c r="G471" t="s">
        <v>31</v>
      </c>
      <c r="H471">
        <v>53267.955999999998</v>
      </c>
      <c r="I471">
        <v>93218.922999999995</v>
      </c>
      <c r="J471">
        <v>70172.976649999997</v>
      </c>
      <c r="K471">
        <v>122802.70909999999</v>
      </c>
      <c r="L471">
        <v>84434.432400000005</v>
      </c>
      <c r="M471">
        <v>147760.2567</v>
      </c>
      <c r="N471">
        <v>102305.622</v>
      </c>
      <c r="O471">
        <v>179034.83850000001</v>
      </c>
      <c r="P471">
        <v>121915.5416</v>
      </c>
      <c r="Q471">
        <v>213352.19779999999</v>
      </c>
      <c r="R471">
        <v>134408.45240000001</v>
      </c>
      <c r="S471">
        <v>235214.7916</v>
      </c>
      <c r="T471">
        <v>146227.20629999999</v>
      </c>
      <c r="U471">
        <v>255897.6109</v>
      </c>
    </row>
    <row r="472" spans="1:21">
      <c r="A472">
        <v>4</v>
      </c>
      <c r="B472" t="s">
        <v>365</v>
      </c>
      <c r="C472" t="s">
        <v>381</v>
      </c>
      <c r="D472" t="s">
        <v>731</v>
      </c>
      <c r="E472" t="s">
        <v>390</v>
      </c>
      <c r="F472">
        <v>3</v>
      </c>
      <c r="G472" t="s">
        <v>58</v>
      </c>
      <c r="H472">
        <v>46379.25</v>
      </c>
      <c r="I472">
        <v>81163.6875</v>
      </c>
      <c r="J472">
        <v>62742.33</v>
      </c>
      <c r="K472">
        <v>109799.0775</v>
      </c>
      <c r="L472">
        <v>79717.365000000005</v>
      </c>
      <c r="M472">
        <v>139505.38879999999</v>
      </c>
      <c r="N472">
        <v>104063.94</v>
      </c>
      <c r="O472">
        <v>182111.89499999999</v>
      </c>
      <c r="P472">
        <v>129174.75</v>
      </c>
      <c r="Q472">
        <v>226055.8125</v>
      </c>
      <c r="R472">
        <v>145365.29999999999</v>
      </c>
      <c r="S472">
        <v>254389.27499999999</v>
      </c>
      <c r="T472">
        <v>161320.54500000001</v>
      </c>
      <c r="U472">
        <v>282310.95380000002</v>
      </c>
    </row>
    <row r="473" spans="1:21">
      <c r="A473">
        <v>4</v>
      </c>
      <c r="B473" t="s">
        <v>365</v>
      </c>
      <c r="C473" t="s">
        <v>381</v>
      </c>
      <c r="D473" t="s">
        <v>731</v>
      </c>
      <c r="E473" t="s">
        <v>390</v>
      </c>
      <c r="F473">
        <v>4</v>
      </c>
      <c r="G473" t="s">
        <v>33</v>
      </c>
      <c r="H473">
        <v>52524.558250000002</v>
      </c>
      <c r="I473">
        <v>84039.2932</v>
      </c>
      <c r="J473">
        <v>73534.381550000006</v>
      </c>
      <c r="K473">
        <v>117655.0105</v>
      </c>
      <c r="L473">
        <v>94544.204849999995</v>
      </c>
      <c r="M473">
        <v>151270.72779999999</v>
      </c>
      <c r="N473">
        <v>126058.93979999999</v>
      </c>
      <c r="O473">
        <v>201694.30369999999</v>
      </c>
      <c r="P473">
        <v>157573.67480000001</v>
      </c>
      <c r="Q473">
        <v>252117.87959999999</v>
      </c>
      <c r="R473">
        <v>178583.4981</v>
      </c>
      <c r="S473">
        <v>285733.5969</v>
      </c>
      <c r="T473">
        <v>199593.32139999999</v>
      </c>
      <c r="U473">
        <v>319349.31420000002</v>
      </c>
    </row>
    <row r="474" spans="1:21">
      <c r="A474">
        <v>4</v>
      </c>
      <c r="B474" t="s">
        <v>365</v>
      </c>
      <c r="C474" t="s">
        <v>391</v>
      </c>
      <c r="D474" t="s">
        <v>732</v>
      </c>
      <c r="E474" t="s">
        <v>392</v>
      </c>
      <c r="F474">
        <v>1</v>
      </c>
      <c r="G474" t="s">
        <v>242</v>
      </c>
      <c r="H474">
        <v>79094.593500000003</v>
      </c>
      <c r="I474">
        <v>138415.5386</v>
      </c>
      <c r="J474">
        <v>102465.7043</v>
      </c>
      <c r="K474">
        <v>179314.98240000001</v>
      </c>
      <c r="L474">
        <v>116523.4667</v>
      </c>
      <c r="M474">
        <v>203916.06659999999</v>
      </c>
      <c r="N474">
        <v>137909.03039999999</v>
      </c>
      <c r="O474">
        <v>241340.80319999999</v>
      </c>
      <c r="P474">
        <v>162082.818</v>
      </c>
      <c r="Q474">
        <v>283644.93150000001</v>
      </c>
      <c r="R474">
        <v>177537.0563</v>
      </c>
      <c r="S474">
        <v>310689.84840000002</v>
      </c>
      <c r="T474">
        <v>191920.12580000001</v>
      </c>
      <c r="U474">
        <v>335860.22009999998</v>
      </c>
    </row>
    <row r="475" spans="1:21">
      <c r="A475">
        <v>4</v>
      </c>
      <c r="B475" t="s">
        <v>365</v>
      </c>
      <c r="C475" t="s">
        <v>391</v>
      </c>
      <c r="D475" t="s">
        <v>732</v>
      </c>
      <c r="E475" t="s">
        <v>392</v>
      </c>
      <c r="F475">
        <v>2</v>
      </c>
      <c r="G475" t="s">
        <v>31</v>
      </c>
      <c r="H475">
        <v>64622.233500000002</v>
      </c>
      <c r="I475">
        <v>113088.9086</v>
      </c>
      <c r="J475">
        <v>85008.434529999999</v>
      </c>
      <c r="K475">
        <v>148764.7604</v>
      </c>
      <c r="L475">
        <v>102111.4449</v>
      </c>
      <c r="M475">
        <v>178695.02859999999</v>
      </c>
      <c r="N475">
        <v>123415.542</v>
      </c>
      <c r="O475">
        <v>215977.1985</v>
      </c>
      <c r="P475">
        <v>146945.95069999999</v>
      </c>
      <c r="Q475">
        <v>257155.4137</v>
      </c>
      <c r="R475">
        <v>161920.31520000001</v>
      </c>
      <c r="S475">
        <v>283360.55160000001</v>
      </c>
      <c r="T475">
        <v>176057.68840000001</v>
      </c>
      <c r="U475">
        <v>308100.9547</v>
      </c>
    </row>
    <row r="476" spans="1:21">
      <c r="A476">
        <v>4</v>
      </c>
      <c r="B476" t="s">
        <v>365</v>
      </c>
      <c r="C476" t="s">
        <v>391</v>
      </c>
      <c r="D476" t="s">
        <v>732</v>
      </c>
      <c r="E476" t="s">
        <v>392</v>
      </c>
      <c r="F476">
        <v>3</v>
      </c>
      <c r="G476" t="s">
        <v>58</v>
      </c>
      <c r="H476">
        <v>56725.224999999999</v>
      </c>
      <c r="I476">
        <v>99269.143750000003</v>
      </c>
      <c r="J476">
        <v>76846.793799999999</v>
      </c>
      <c r="K476">
        <v>134481.88920000001</v>
      </c>
      <c r="L476">
        <v>97686.540900000007</v>
      </c>
      <c r="M476">
        <v>170951.4466</v>
      </c>
      <c r="N476">
        <v>127636.4724</v>
      </c>
      <c r="O476">
        <v>223363.82670000001</v>
      </c>
      <c r="P476">
        <v>158483.29500000001</v>
      </c>
      <c r="Q476">
        <v>277345.76630000002</v>
      </c>
      <c r="R476">
        <v>178402.386</v>
      </c>
      <c r="S476">
        <v>312204.17550000001</v>
      </c>
      <c r="T476">
        <v>198045.32769999999</v>
      </c>
      <c r="U476">
        <v>346579.3235</v>
      </c>
    </row>
    <row r="477" spans="1:21">
      <c r="A477">
        <v>4</v>
      </c>
      <c r="B477" t="s">
        <v>365</v>
      </c>
      <c r="C477" t="s">
        <v>391</v>
      </c>
      <c r="D477" t="s">
        <v>732</v>
      </c>
      <c r="E477" t="s">
        <v>392</v>
      </c>
      <c r="F477">
        <v>4</v>
      </c>
      <c r="G477" t="s">
        <v>33</v>
      </c>
      <c r="H477">
        <v>62431.578249999999</v>
      </c>
      <c r="I477">
        <v>99890.525200000004</v>
      </c>
      <c r="J477">
        <v>87404.20955</v>
      </c>
      <c r="K477">
        <v>139846.7353</v>
      </c>
      <c r="L477">
        <v>112376.8409</v>
      </c>
      <c r="M477">
        <v>179802.9454</v>
      </c>
      <c r="N477">
        <v>149835.78779999999</v>
      </c>
      <c r="O477">
        <v>239737.2605</v>
      </c>
      <c r="P477">
        <v>187294.73480000001</v>
      </c>
      <c r="Q477">
        <v>299671.57559999998</v>
      </c>
      <c r="R477">
        <v>212267.36610000001</v>
      </c>
      <c r="S477">
        <v>339627.78570000001</v>
      </c>
      <c r="T477">
        <v>237239.99739999999</v>
      </c>
      <c r="U477">
        <v>379583.99579999998</v>
      </c>
    </row>
    <row r="478" spans="1:21">
      <c r="A478">
        <v>4</v>
      </c>
      <c r="B478" t="s">
        <v>365</v>
      </c>
      <c r="C478" t="s">
        <v>391</v>
      </c>
      <c r="D478" t="s">
        <v>732</v>
      </c>
      <c r="E478" t="s">
        <v>393</v>
      </c>
      <c r="F478">
        <v>1</v>
      </c>
      <c r="G478" t="s">
        <v>242</v>
      </c>
      <c r="H478">
        <v>80005.008000000002</v>
      </c>
      <c r="I478">
        <v>140008.764</v>
      </c>
      <c r="J478">
        <v>103612.82399999999</v>
      </c>
      <c r="K478">
        <v>181322.44200000001</v>
      </c>
      <c r="L478">
        <v>117876.42720000001</v>
      </c>
      <c r="M478">
        <v>206283.7476</v>
      </c>
      <c r="N478">
        <v>139407.6672</v>
      </c>
      <c r="O478">
        <v>243963.41759999999</v>
      </c>
      <c r="P478">
        <v>163813.82399999999</v>
      </c>
      <c r="Q478">
        <v>286674.19199999998</v>
      </c>
      <c r="R478">
        <v>179415.96</v>
      </c>
      <c r="S478">
        <v>313977.93</v>
      </c>
      <c r="T478">
        <v>193919.016</v>
      </c>
      <c r="U478">
        <v>339358.27799999999</v>
      </c>
    </row>
    <row r="479" spans="1:21">
      <c r="A479">
        <v>4</v>
      </c>
      <c r="B479" t="s">
        <v>365</v>
      </c>
      <c r="C479" t="s">
        <v>391</v>
      </c>
      <c r="D479" t="s">
        <v>732</v>
      </c>
      <c r="E479" t="s">
        <v>393</v>
      </c>
      <c r="F479">
        <v>2</v>
      </c>
      <c r="G479" t="s">
        <v>31</v>
      </c>
      <c r="H479">
        <v>65563.248000000007</v>
      </c>
      <c r="I479">
        <v>114735.68399999999</v>
      </c>
      <c r="J479">
        <v>86183.983200000002</v>
      </c>
      <c r="K479">
        <v>150821.9706</v>
      </c>
      <c r="L479">
        <v>103434.8832</v>
      </c>
      <c r="M479">
        <v>181011.04560000001</v>
      </c>
      <c r="N479">
        <v>124857.216</v>
      </c>
      <c r="O479">
        <v>218500.128</v>
      </c>
      <c r="P479">
        <v>148597.93799999999</v>
      </c>
      <c r="Q479">
        <v>260046.3915</v>
      </c>
      <c r="R479">
        <v>163697.8008</v>
      </c>
      <c r="S479">
        <v>286471.15139999997</v>
      </c>
      <c r="T479">
        <v>177938.72399999999</v>
      </c>
      <c r="U479">
        <v>311392.76699999999</v>
      </c>
    </row>
    <row r="480" spans="1:21">
      <c r="A480">
        <v>4</v>
      </c>
      <c r="B480" t="s">
        <v>365</v>
      </c>
      <c r="C480" t="s">
        <v>391</v>
      </c>
      <c r="D480" t="s">
        <v>732</v>
      </c>
      <c r="E480" t="s">
        <v>393</v>
      </c>
      <c r="F480">
        <v>3</v>
      </c>
      <c r="G480" t="s">
        <v>58</v>
      </c>
      <c r="H480">
        <v>57389.5625</v>
      </c>
      <c r="I480">
        <v>100431.7344</v>
      </c>
      <c r="J480">
        <v>77829.825500000006</v>
      </c>
      <c r="K480">
        <v>136202.19459999999</v>
      </c>
      <c r="L480">
        <v>98973.459000000003</v>
      </c>
      <c r="M480">
        <v>173203.5533</v>
      </c>
      <c r="N480">
        <v>129406.224</v>
      </c>
      <c r="O480">
        <v>226460.89199999999</v>
      </c>
      <c r="P480">
        <v>160717.38750000001</v>
      </c>
      <c r="Q480">
        <v>281255.42810000002</v>
      </c>
      <c r="R480">
        <v>180959.3475</v>
      </c>
      <c r="S480">
        <v>316678.85810000001</v>
      </c>
      <c r="T480">
        <v>200930.85200000001</v>
      </c>
      <c r="U480">
        <v>351628.99099999998</v>
      </c>
    </row>
    <row r="481" spans="1:21">
      <c r="A481">
        <v>4</v>
      </c>
      <c r="B481" t="s">
        <v>365</v>
      </c>
      <c r="C481" t="s">
        <v>391</v>
      </c>
      <c r="D481" t="s">
        <v>732</v>
      </c>
      <c r="E481" t="s">
        <v>393</v>
      </c>
      <c r="F481">
        <v>4</v>
      </c>
      <c r="G481" t="s">
        <v>33</v>
      </c>
      <c r="H481">
        <v>62850.526250000003</v>
      </c>
      <c r="I481">
        <v>100560.842</v>
      </c>
      <c r="J481">
        <v>87990.736749999996</v>
      </c>
      <c r="K481">
        <v>140785.17879999999</v>
      </c>
      <c r="L481">
        <v>113130.9473</v>
      </c>
      <c r="M481">
        <v>181009.51560000001</v>
      </c>
      <c r="N481">
        <v>150841.26300000001</v>
      </c>
      <c r="O481">
        <v>241346.0208</v>
      </c>
      <c r="P481">
        <v>188551.57879999999</v>
      </c>
      <c r="Q481">
        <v>301682.52600000001</v>
      </c>
      <c r="R481">
        <v>213691.7893</v>
      </c>
      <c r="S481">
        <v>341906.8628</v>
      </c>
      <c r="T481">
        <v>238831.99979999999</v>
      </c>
      <c r="U481">
        <v>382131.19959999999</v>
      </c>
    </row>
    <row r="482" spans="1:21">
      <c r="A482">
        <v>4</v>
      </c>
      <c r="B482" t="s">
        <v>365</v>
      </c>
      <c r="C482" t="s">
        <v>391</v>
      </c>
      <c r="D482" t="s">
        <v>732</v>
      </c>
      <c r="E482" t="s">
        <v>394</v>
      </c>
      <c r="F482">
        <v>1</v>
      </c>
      <c r="G482" t="s">
        <v>242</v>
      </c>
      <c r="H482">
        <v>77389.308000000005</v>
      </c>
      <c r="I482">
        <v>135431.28899999999</v>
      </c>
      <c r="J482">
        <v>100273.194</v>
      </c>
      <c r="K482">
        <v>175478.0895</v>
      </c>
      <c r="L482">
        <v>114005.1672</v>
      </c>
      <c r="M482">
        <v>199509.04259999999</v>
      </c>
      <c r="N482">
        <v>134981.46720000001</v>
      </c>
      <c r="O482">
        <v>236217.56760000001</v>
      </c>
      <c r="P482">
        <v>158657.72399999999</v>
      </c>
      <c r="Q482">
        <v>277651.01699999999</v>
      </c>
      <c r="R482">
        <v>173794.23</v>
      </c>
      <c r="S482">
        <v>304139.90250000003</v>
      </c>
      <c r="T482">
        <v>187890.696</v>
      </c>
      <c r="U482">
        <v>328808.71799999999</v>
      </c>
    </row>
    <row r="483" spans="1:21">
      <c r="A483">
        <v>4</v>
      </c>
      <c r="B483" t="s">
        <v>365</v>
      </c>
      <c r="C483" t="s">
        <v>391</v>
      </c>
      <c r="D483" t="s">
        <v>732</v>
      </c>
      <c r="E483" t="s">
        <v>394</v>
      </c>
      <c r="F483">
        <v>2</v>
      </c>
      <c r="G483" t="s">
        <v>31</v>
      </c>
      <c r="H483">
        <v>63127.300499999998</v>
      </c>
      <c r="I483">
        <v>110472.77589999999</v>
      </c>
      <c r="J483">
        <v>83074.035449999996</v>
      </c>
      <c r="K483">
        <v>145379.56200000001</v>
      </c>
      <c r="L483">
        <v>99833.555699999997</v>
      </c>
      <c r="M483">
        <v>174708.7225</v>
      </c>
      <c r="N483">
        <v>120743.811</v>
      </c>
      <c r="O483">
        <v>211301.66930000001</v>
      </c>
      <c r="P483">
        <v>143798.11429999999</v>
      </c>
      <c r="Q483">
        <v>251646.69990000001</v>
      </c>
      <c r="R483">
        <v>158473.79430000001</v>
      </c>
      <c r="S483">
        <v>277329.14</v>
      </c>
      <c r="T483">
        <v>172336.878</v>
      </c>
      <c r="U483">
        <v>301589.53649999999</v>
      </c>
    </row>
    <row r="484" spans="1:21">
      <c r="A484">
        <v>4</v>
      </c>
      <c r="B484" t="s">
        <v>365</v>
      </c>
      <c r="C484" t="s">
        <v>391</v>
      </c>
      <c r="D484" t="s">
        <v>732</v>
      </c>
      <c r="E484" t="s">
        <v>394</v>
      </c>
      <c r="F484">
        <v>3</v>
      </c>
      <c r="G484" t="s">
        <v>58</v>
      </c>
      <c r="H484">
        <v>55379.175000000003</v>
      </c>
      <c r="I484">
        <v>96913.556249999994</v>
      </c>
      <c r="J484">
        <v>74988.803400000004</v>
      </c>
      <c r="K484">
        <v>131230.40599999999</v>
      </c>
      <c r="L484">
        <v>95309.206200000001</v>
      </c>
      <c r="M484">
        <v>166791.1109</v>
      </c>
      <c r="N484">
        <v>124493.6232</v>
      </c>
      <c r="O484">
        <v>217863.8406</v>
      </c>
      <c r="P484">
        <v>154565.685</v>
      </c>
      <c r="Q484">
        <v>270489.94880000001</v>
      </c>
      <c r="R484">
        <v>173974.92300000001</v>
      </c>
      <c r="S484">
        <v>304456.1153</v>
      </c>
      <c r="T484">
        <v>193110.85860000001</v>
      </c>
      <c r="U484">
        <v>337944.00260000001</v>
      </c>
    </row>
    <row r="485" spans="1:21">
      <c r="A485">
        <v>4</v>
      </c>
      <c r="B485" t="s">
        <v>365</v>
      </c>
      <c r="C485" t="s">
        <v>391</v>
      </c>
      <c r="D485" t="s">
        <v>732</v>
      </c>
      <c r="E485" t="s">
        <v>394</v>
      </c>
      <c r="F485">
        <v>4</v>
      </c>
      <c r="G485" t="s">
        <v>33</v>
      </c>
      <c r="H485">
        <v>61079.720999999998</v>
      </c>
      <c r="I485">
        <v>97727.553599999999</v>
      </c>
      <c r="J485">
        <v>85511.609400000001</v>
      </c>
      <c r="K485">
        <v>136818.57500000001</v>
      </c>
      <c r="L485">
        <v>109943.4978</v>
      </c>
      <c r="M485">
        <v>175909.59650000001</v>
      </c>
      <c r="N485">
        <v>146591.33040000001</v>
      </c>
      <c r="O485">
        <v>234546.1286</v>
      </c>
      <c r="P485">
        <v>183239.163</v>
      </c>
      <c r="Q485">
        <v>293182.66080000001</v>
      </c>
      <c r="R485">
        <v>207671.0514</v>
      </c>
      <c r="S485">
        <v>332273.68219999998</v>
      </c>
      <c r="T485">
        <v>232102.93979999999</v>
      </c>
      <c r="U485">
        <v>371364.70370000001</v>
      </c>
    </row>
    <row r="486" spans="1:21">
      <c r="A486">
        <v>4</v>
      </c>
      <c r="B486" t="s">
        <v>365</v>
      </c>
      <c r="C486" t="s">
        <v>391</v>
      </c>
      <c r="D486" t="s">
        <v>732</v>
      </c>
      <c r="E486" t="s">
        <v>395</v>
      </c>
      <c r="F486">
        <v>1</v>
      </c>
      <c r="G486" t="s">
        <v>242</v>
      </c>
      <c r="H486">
        <v>74491.716</v>
      </c>
      <c r="I486">
        <v>130360.503</v>
      </c>
      <c r="J486">
        <v>96512.597999999998</v>
      </c>
      <c r="K486">
        <v>168897.0465</v>
      </c>
      <c r="L486">
        <v>109738.8594</v>
      </c>
      <c r="M486">
        <v>192043.00399999999</v>
      </c>
      <c r="N486">
        <v>129910.5144</v>
      </c>
      <c r="O486">
        <v>227343.4002</v>
      </c>
      <c r="P486">
        <v>152691.49799999999</v>
      </c>
      <c r="Q486">
        <v>267210.12150000001</v>
      </c>
      <c r="R486">
        <v>167255.51999999999</v>
      </c>
      <c r="S486">
        <v>292697.15999999997</v>
      </c>
      <c r="T486">
        <v>180815.45699999999</v>
      </c>
      <c r="U486">
        <v>316427.04979999998</v>
      </c>
    </row>
    <row r="487" spans="1:21">
      <c r="A487">
        <v>4</v>
      </c>
      <c r="B487" t="s">
        <v>365</v>
      </c>
      <c r="C487" t="s">
        <v>391</v>
      </c>
      <c r="D487" t="s">
        <v>732</v>
      </c>
      <c r="E487" t="s">
        <v>395</v>
      </c>
      <c r="F487">
        <v>2</v>
      </c>
      <c r="G487" t="s">
        <v>31</v>
      </c>
      <c r="H487">
        <v>60801.489750000001</v>
      </c>
      <c r="I487">
        <v>106402.60709999999</v>
      </c>
      <c r="J487">
        <v>80001.360780000003</v>
      </c>
      <c r="K487">
        <v>140002.38140000001</v>
      </c>
      <c r="L487">
        <v>96123.990149999998</v>
      </c>
      <c r="M487">
        <v>168216.9828</v>
      </c>
      <c r="N487">
        <v>116226.9945</v>
      </c>
      <c r="O487">
        <v>203397.24040000001</v>
      </c>
      <c r="P487">
        <v>138406.50409999999</v>
      </c>
      <c r="Q487">
        <v>242211.38219999999</v>
      </c>
      <c r="R487">
        <v>152523.72039999999</v>
      </c>
      <c r="S487">
        <v>266916.51059999998</v>
      </c>
      <c r="T487">
        <v>165856.40549999999</v>
      </c>
      <c r="U487">
        <v>290248.7096</v>
      </c>
    </row>
    <row r="488" spans="1:21">
      <c r="A488">
        <v>4</v>
      </c>
      <c r="B488" t="s">
        <v>365</v>
      </c>
      <c r="C488" t="s">
        <v>391</v>
      </c>
      <c r="D488" t="s">
        <v>732</v>
      </c>
      <c r="E488" t="s">
        <v>395</v>
      </c>
      <c r="F488">
        <v>3</v>
      </c>
      <c r="G488" t="s">
        <v>58</v>
      </c>
      <c r="H488">
        <v>53578.65</v>
      </c>
      <c r="I488">
        <v>93762.637499999997</v>
      </c>
      <c r="J488">
        <v>72547.507199999993</v>
      </c>
      <c r="K488">
        <v>126958.1376</v>
      </c>
      <c r="L488">
        <v>92204.927100000001</v>
      </c>
      <c r="M488">
        <v>161358.62239999999</v>
      </c>
      <c r="N488">
        <v>120435.3756</v>
      </c>
      <c r="O488">
        <v>210761.90729999999</v>
      </c>
      <c r="P488">
        <v>149525.73000000001</v>
      </c>
      <c r="Q488">
        <v>261670.0275</v>
      </c>
      <c r="R488">
        <v>168300.459</v>
      </c>
      <c r="S488">
        <v>294525.80330000003</v>
      </c>
      <c r="T488">
        <v>186810.42629999999</v>
      </c>
      <c r="U488">
        <v>326918.24599999998</v>
      </c>
    </row>
    <row r="489" spans="1:21">
      <c r="A489">
        <v>4</v>
      </c>
      <c r="B489" t="s">
        <v>365</v>
      </c>
      <c r="C489" t="s">
        <v>391</v>
      </c>
      <c r="D489" t="s">
        <v>732</v>
      </c>
      <c r="E489" t="s">
        <v>395</v>
      </c>
      <c r="F489">
        <v>4</v>
      </c>
      <c r="G489" t="s">
        <v>33</v>
      </c>
      <c r="H489">
        <v>59105.924249999996</v>
      </c>
      <c r="I489">
        <v>94569.478799999997</v>
      </c>
      <c r="J489">
        <v>82748.293950000007</v>
      </c>
      <c r="K489">
        <v>132397.2703</v>
      </c>
      <c r="L489">
        <v>106390.6637</v>
      </c>
      <c r="M489">
        <v>170225.0618</v>
      </c>
      <c r="N489">
        <v>141854.2182</v>
      </c>
      <c r="O489">
        <v>226966.74909999999</v>
      </c>
      <c r="P489">
        <v>177317.77280000001</v>
      </c>
      <c r="Q489">
        <v>283708.43640000001</v>
      </c>
      <c r="R489">
        <v>200960.14249999999</v>
      </c>
      <c r="S489">
        <v>321536.2279</v>
      </c>
      <c r="T489">
        <v>224602.5122</v>
      </c>
      <c r="U489">
        <v>359364.01939999999</v>
      </c>
    </row>
    <row r="490" spans="1:21">
      <c r="A490">
        <v>4</v>
      </c>
      <c r="B490" t="s">
        <v>365</v>
      </c>
      <c r="C490" t="s">
        <v>391</v>
      </c>
      <c r="D490" t="s">
        <v>732</v>
      </c>
      <c r="E490" t="s">
        <v>396</v>
      </c>
      <c r="F490">
        <v>1</v>
      </c>
      <c r="G490" t="s">
        <v>242</v>
      </c>
      <c r="H490">
        <v>74812.122499999998</v>
      </c>
      <c r="I490">
        <v>130921.2144</v>
      </c>
      <c r="J490">
        <v>96967.473750000005</v>
      </c>
      <c r="K490">
        <v>169693.0791</v>
      </c>
      <c r="L490">
        <v>110196.44779999999</v>
      </c>
      <c r="M490">
        <v>192843.7836</v>
      </c>
      <c r="N490">
        <v>130578.504</v>
      </c>
      <c r="O490">
        <v>228512.38200000001</v>
      </c>
      <c r="P490">
        <v>153513.93</v>
      </c>
      <c r="Q490">
        <v>268649.3775</v>
      </c>
      <c r="R490">
        <v>168177.4938</v>
      </c>
      <c r="S490">
        <v>294310.61410000001</v>
      </c>
      <c r="T490">
        <v>181851.82629999999</v>
      </c>
      <c r="U490">
        <v>318240.69589999999</v>
      </c>
    </row>
    <row r="491" spans="1:21">
      <c r="A491">
        <v>4</v>
      </c>
      <c r="B491" t="s">
        <v>365</v>
      </c>
      <c r="C491" t="s">
        <v>391</v>
      </c>
      <c r="D491" t="s">
        <v>732</v>
      </c>
      <c r="E491" t="s">
        <v>396</v>
      </c>
      <c r="F491">
        <v>2</v>
      </c>
      <c r="G491" t="s">
        <v>31</v>
      </c>
      <c r="H491">
        <v>60820.385000000002</v>
      </c>
      <c r="I491">
        <v>106435.6738</v>
      </c>
      <c r="J491">
        <v>80102.987129999994</v>
      </c>
      <c r="K491">
        <v>140180.22750000001</v>
      </c>
      <c r="L491">
        <v>96355.224000000002</v>
      </c>
      <c r="M491">
        <v>168621.64199999999</v>
      </c>
      <c r="N491">
        <v>116700.94500000001</v>
      </c>
      <c r="O491">
        <v>204226.6538</v>
      </c>
      <c r="P491">
        <v>139050.33660000001</v>
      </c>
      <c r="Q491">
        <v>243338.08900000001</v>
      </c>
      <c r="R491">
        <v>153285.93789999999</v>
      </c>
      <c r="S491">
        <v>268250.39130000002</v>
      </c>
      <c r="T491">
        <v>166748.7856</v>
      </c>
      <c r="U491">
        <v>291810.37479999999</v>
      </c>
    </row>
    <row r="492" spans="1:21">
      <c r="A492">
        <v>4</v>
      </c>
      <c r="B492" t="s">
        <v>365</v>
      </c>
      <c r="C492" t="s">
        <v>391</v>
      </c>
      <c r="D492" t="s">
        <v>732</v>
      </c>
      <c r="E492" t="s">
        <v>396</v>
      </c>
      <c r="F492">
        <v>3</v>
      </c>
      <c r="G492" t="s">
        <v>58</v>
      </c>
      <c r="H492">
        <v>53287.25</v>
      </c>
      <c r="I492">
        <v>93252.6875</v>
      </c>
      <c r="J492">
        <v>72086.588000000003</v>
      </c>
      <c r="K492">
        <v>126151.52899999999</v>
      </c>
      <c r="L492">
        <v>91589.296499999997</v>
      </c>
      <c r="M492">
        <v>160281.2689</v>
      </c>
      <c r="N492">
        <v>119560.674</v>
      </c>
      <c r="O492">
        <v>209231.1795</v>
      </c>
      <c r="P492">
        <v>148410.45000000001</v>
      </c>
      <c r="Q492">
        <v>259718.28750000001</v>
      </c>
      <c r="R492">
        <v>167011.48499999999</v>
      </c>
      <c r="S492">
        <v>292270.09879999998</v>
      </c>
      <c r="T492">
        <v>185342.06450000001</v>
      </c>
      <c r="U492">
        <v>324348.61290000001</v>
      </c>
    </row>
    <row r="493" spans="1:21">
      <c r="A493">
        <v>4</v>
      </c>
      <c r="B493" t="s">
        <v>365</v>
      </c>
      <c r="C493" t="s">
        <v>391</v>
      </c>
      <c r="D493" t="s">
        <v>732</v>
      </c>
      <c r="E493" t="s">
        <v>396</v>
      </c>
      <c r="F493">
        <v>4</v>
      </c>
      <c r="G493" t="s">
        <v>33</v>
      </c>
      <c r="H493">
        <v>59033.938750000001</v>
      </c>
      <c r="I493">
        <v>94454.301999999996</v>
      </c>
      <c r="J493">
        <v>82647.514249999993</v>
      </c>
      <c r="K493">
        <v>132236.02280000001</v>
      </c>
      <c r="L493">
        <v>106261.0898</v>
      </c>
      <c r="M493">
        <v>170017.74359999999</v>
      </c>
      <c r="N493">
        <v>141681.45300000001</v>
      </c>
      <c r="O493">
        <v>226690.3248</v>
      </c>
      <c r="P493">
        <v>177101.81630000001</v>
      </c>
      <c r="Q493">
        <v>283362.90600000002</v>
      </c>
      <c r="R493">
        <v>200715.39180000001</v>
      </c>
      <c r="S493">
        <v>321144.62680000003</v>
      </c>
      <c r="T493">
        <v>224328.96729999999</v>
      </c>
      <c r="U493">
        <v>358926.34759999998</v>
      </c>
    </row>
    <row r="494" spans="1:21">
      <c r="A494">
        <v>4</v>
      </c>
      <c r="B494" t="s">
        <v>365</v>
      </c>
      <c r="C494" t="s">
        <v>391</v>
      </c>
      <c r="D494" t="s">
        <v>732</v>
      </c>
      <c r="E494" t="s">
        <v>397</v>
      </c>
      <c r="F494">
        <v>1</v>
      </c>
      <c r="G494" t="s">
        <v>242</v>
      </c>
      <c r="H494">
        <v>76914.843500000003</v>
      </c>
      <c r="I494">
        <v>134600.9761</v>
      </c>
      <c r="J494">
        <v>99682.679250000001</v>
      </c>
      <c r="K494">
        <v>174444.6887</v>
      </c>
      <c r="L494">
        <v>113297.4167</v>
      </c>
      <c r="M494">
        <v>198270.4791</v>
      </c>
      <c r="N494">
        <v>134220.53039999999</v>
      </c>
      <c r="O494">
        <v>234885.92819999999</v>
      </c>
      <c r="P494">
        <v>157786.068</v>
      </c>
      <c r="Q494">
        <v>276125.61900000001</v>
      </c>
      <c r="R494">
        <v>172852.2813</v>
      </c>
      <c r="S494">
        <v>302491.49219999998</v>
      </c>
      <c r="T494">
        <v>186896.5258</v>
      </c>
      <c r="U494">
        <v>327068.92009999999</v>
      </c>
    </row>
    <row r="495" spans="1:21">
      <c r="A495">
        <v>4</v>
      </c>
      <c r="B495" t="s">
        <v>365</v>
      </c>
      <c r="C495" t="s">
        <v>391</v>
      </c>
      <c r="D495" t="s">
        <v>732</v>
      </c>
      <c r="E495" t="s">
        <v>397</v>
      </c>
      <c r="F495">
        <v>2</v>
      </c>
      <c r="G495" t="s">
        <v>31</v>
      </c>
      <c r="H495">
        <v>62592.277249999999</v>
      </c>
      <c r="I495">
        <v>109536.4852</v>
      </c>
      <c r="J495">
        <v>82416.811400000006</v>
      </c>
      <c r="K495">
        <v>144229.42000000001</v>
      </c>
      <c r="L495">
        <v>99110.338650000005</v>
      </c>
      <c r="M495">
        <v>173443.0926</v>
      </c>
      <c r="N495">
        <v>119987.70450000001</v>
      </c>
      <c r="O495">
        <v>209978.4829</v>
      </c>
      <c r="P495">
        <v>142946.09760000001</v>
      </c>
      <c r="Q495">
        <v>250155.67069999999</v>
      </c>
      <c r="R495">
        <v>157566.97649999999</v>
      </c>
      <c r="S495">
        <v>275742.20880000002</v>
      </c>
      <c r="T495">
        <v>171389.4834</v>
      </c>
      <c r="U495">
        <v>299931.59590000001</v>
      </c>
    </row>
    <row r="496" spans="1:21">
      <c r="A496">
        <v>4</v>
      </c>
      <c r="B496" t="s">
        <v>365</v>
      </c>
      <c r="C496" t="s">
        <v>391</v>
      </c>
      <c r="D496" t="s">
        <v>732</v>
      </c>
      <c r="E496" t="s">
        <v>397</v>
      </c>
      <c r="F496">
        <v>3</v>
      </c>
      <c r="G496" t="s">
        <v>58</v>
      </c>
      <c r="H496">
        <v>54633.3</v>
      </c>
      <c r="I496">
        <v>95608.274999999994</v>
      </c>
      <c r="J496">
        <v>73944.578399999999</v>
      </c>
      <c r="K496">
        <v>129403.0122</v>
      </c>
      <c r="L496">
        <v>93966.631200000003</v>
      </c>
      <c r="M496">
        <v>164441.60459999999</v>
      </c>
      <c r="N496">
        <v>122703.5232</v>
      </c>
      <c r="O496">
        <v>214731.16560000001</v>
      </c>
      <c r="P496">
        <v>152328.06</v>
      </c>
      <c r="Q496">
        <v>266574.10499999998</v>
      </c>
      <c r="R496">
        <v>171438.948</v>
      </c>
      <c r="S496">
        <v>300018.15899999999</v>
      </c>
      <c r="T496">
        <v>190276.5336</v>
      </c>
      <c r="U496">
        <v>332983.9338</v>
      </c>
    </row>
    <row r="497" spans="1:21">
      <c r="A497">
        <v>4</v>
      </c>
      <c r="B497" t="s">
        <v>365</v>
      </c>
      <c r="C497" t="s">
        <v>391</v>
      </c>
      <c r="D497" t="s">
        <v>732</v>
      </c>
      <c r="E497" t="s">
        <v>397</v>
      </c>
      <c r="F497">
        <v>4</v>
      </c>
      <c r="G497" t="s">
        <v>33</v>
      </c>
      <c r="H497">
        <v>60385.796000000002</v>
      </c>
      <c r="I497">
        <v>96617.2736</v>
      </c>
      <c r="J497">
        <v>84540.114400000006</v>
      </c>
      <c r="K497">
        <v>135264.18299999999</v>
      </c>
      <c r="L497">
        <v>108694.4328</v>
      </c>
      <c r="M497">
        <v>173911.0925</v>
      </c>
      <c r="N497">
        <v>144925.91039999999</v>
      </c>
      <c r="O497">
        <v>231881.4566</v>
      </c>
      <c r="P497">
        <v>181157.38800000001</v>
      </c>
      <c r="Q497">
        <v>289851.82079999999</v>
      </c>
      <c r="R497">
        <v>205311.7064</v>
      </c>
      <c r="S497">
        <v>328498.73019999999</v>
      </c>
      <c r="T497">
        <v>229466.02480000001</v>
      </c>
      <c r="U497">
        <v>367145.6397</v>
      </c>
    </row>
    <row r="498" spans="1:21">
      <c r="A498">
        <v>4</v>
      </c>
      <c r="B498" t="s">
        <v>365</v>
      </c>
      <c r="C498" t="s">
        <v>398</v>
      </c>
      <c r="D498" t="s">
        <v>733</v>
      </c>
      <c r="E498" t="s">
        <v>399</v>
      </c>
      <c r="F498">
        <v>1</v>
      </c>
      <c r="G498" t="s">
        <v>242</v>
      </c>
      <c r="H498">
        <v>67350.167499999996</v>
      </c>
      <c r="I498">
        <v>117862.7931</v>
      </c>
      <c r="J498">
        <v>87287.681249999994</v>
      </c>
      <c r="K498">
        <v>152753.44219999999</v>
      </c>
      <c r="L498">
        <v>99208.073250000001</v>
      </c>
      <c r="M498">
        <v>173614.12820000001</v>
      </c>
      <c r="N498">
        <v>117532.272</v>
      </c>
      <c r="O498">
        <v>205681.476</v>
      </c>
      <c r="P498">
        <v>138168.69</v>
      </c>
      <c r="Q498">
        <v>241795.20749999999</v>
      </c>
      <c r="R498">
        <v>151362.24129999999</v>
      </c>
      <c r="S498">
        <v>264883.92219999997</v>
      </c>
      <c r="T498">
        <v>163661.3688</v>
      </c>
      <c r="U498">
        <v>286407.39529999997</v>
      </c>
    </row>
    <row r="499" spans="1:21">
      <c r="A499">
        <v>4</v>
      </c>
      <c r="B499" t="s">
        <v>365</v>
      </c>
      <c r="C499" t="s">
        <v>398</v>
      </c>
      <c r="D499" t="s">
        <v>733</v>
      </c>
      <c r="E499" t="s">
        <v>399</v>
      </c>
      <c r="F499">
        <v>2</v>
      </c>
      <c r="G499" t="s">
        <v>31</v>
      </c>
      <c r="H499">
        <v>54802.862500000003</v>
      </c>
      <c r="I499">
        <v>95905.009380000003</v>
      </c>
      <c r="J499">
        <v>72162.138130000007</v>
      </c>
      <c r="K499">
        <v>126283.7417</v>
      </c>
      <c r="L499">
        <v>86781.199500000002</v>
      </c>
      <c r="M499">
        <v>151867.09909999999</v>
      </c>
      <c r="N499">
        <v>105066.12</v>
      </c>
      <c r="O499">
        <v>183865.71</v>
      </c>
      <c r="P499">
        <v>125171.3259</v>
      </c>
      <c r="Q499">
        <v>219049.8204</v>
      </c>
      <c r="R499">
        <v>137975.4191</v>
      </c>
      <c r="S499">
        <v>241456.9835</v>
      </c>
      <c r="T499">
        <v>150080.78390000001</v>
      </c>
      <c r="U499">
        <v>262641.37180000002</v>
      </c>
    </row>
    <row r="500" spans="1:21">
      <c r="A500">
        <v>4</v>
      </c>
      <c r="B500" t="s">
        <v>365</v>
      </c>
      <c r="C500" t="s">
        <v>398</v>
      </c>
      <c r="D500" t="s">
        <v>733</v>
      </c>
      <c r="E500" t="s">
        <v>399</v>
      </c>
      <c r="F500">
        <v>3</v>
      </c>
      <c r="G500" t="s">
        <v>58</v>
      </c>
      <c r="H500">
        <v>48485.85</v>
      </c>
      <c r="I500">
        <v>84850.237500000003</v>
      </c>
      <c r="J500">
        <v>65576.464800000002</v>
      </c>
      <c r="K500">
        <v>114758.8134</v>
      </c>
      <c r="L500">
        <v>83311.218900000007</v>
      </c>
      <c r="M500">
        <v>145794.63310000001</v>
      </c>
      <c r="N500">
        <v>108738.6804</v>
      </c>
      <c r="O500">
        <v>190292.69070000001</v>
      </c>
      <c r="P500">
        <v>134970.57</v>
      </c>
      <c r="Q500">
        <v>236198.4975</v>
      </c>
      <c r="R500">
        <v>151879.58100000001</v>
      </c>
      <c r="S500">
        <v>265789.26679999998</v>
      </c>
      <c r="T500">
        <v>168540.9117</v>
      </c>
      <c r="U500">
        <v>294946.5955</v>
      </c>
    </row>
    <row r="501" spans="1:21">
      <c r="A501">
        <v>4</v>
      </c>
      <c r="B501" t="s">
        <v>365</v>
      </c>
      <c r="C501" t="s">
        <v>398</v>
      </c>
      <c r="D501" t="s">
        <v>733</v>
      </c>
      <c r="E501" t="s">
        <v>399</v>
      </c>
      <c r="F501">
        <v>4</v>
      </c>
      <c r="G501" t="s">
        <v>33</v>
      </c>
      <c r="H501">
        <v>53770.480750000002</v>
      </c>
      <c r="I501">
        <v>86032.769199999995</v>
      </c>
      <c r="J501">
        <v>75278.673049999998</v>
      </c>
      <c r="K501">
        <v>120445.8769</v>
      </c>
      <c r="L501">
        <v>96786.865349999993</v>
      </c>
      <c r="M501">
        <v>154858.9846</v>
      </c>
      <c r="N501">
        <v>129049.1538</v>
      </c>
      <c r="O501">
        <v>206478.64610000001</v>
      </c>
      <c r="P501">
        <v>161311.4423</v>
      </c>
      <c r="Q501">
        <v>258098.3076</v>
      </c>
      <c r="R501">
        <v>182819.63459999999</v>
      </c>
      <c r="S501">
        <v>292511.41529999999</v>
      </c>
      <c r="T501">
        <v>204327.82689999999</v>
      </c>
      <c r="U501">
        <v>326924.52299999999</v>
      </c>
    </row>
    <row r="502" spans="1:21">
      <c r="A502">
        <v>4</v>
      </c>
      <c r="B502" t="s">
        <v>365</v>
      </c>
      <c r="C502" t="s">
        <v>398</v>
      </c>
      <c r="D502" t="s">
        <v>733</v>
      </c>
      <c r="E502" t="s">
        <v>400</v>
      </c>
      <c r="F502">
        <v>1</v>
      </c>
      <c r="G502" t="s">
        <v>242</v>
      </c>
      <c r="H502">
        <v>71555.609500000006</v>
      </c>
      <c r="I502">
        <v>125222.31660000001</v>
      </c>
      <c r="J502">
        <v>92718.092250000002</v>
      </c>
      <c r="K502">
        <v>162256.66140000001</v>
      </c>
      <c r="L502">
        <v>105410.0111</v>
      </c>
      <c r="M502">
        <v>184467.51930000001</v>
      </c>
      <c r="N502">
        <v>124816.3248</v>
      </c>
      <c r="O502">
        <v>218428.56839999999</v>
      </c>
      <c r="P502">
        <v>146712.96599999999</v>
      </c>
      <c r="Q502">
        <v>256747.6905</v>
      </c>
      <c r="R502">
        <v>160711.81630000001</v>
      </c>
      <c r="S502">
        <v>281245.67839999998</v>
      </c>
      <c r="T502">
        <v>173750.7678</v>
      </c>
      <c r="U502">
        <v>304063.84360000002</v>
      </c>
    </row>
    <row r="503" spans="1:21">
      <c r="A503">
        <v>4</v>
      </c>
      <c r="B503" t="s">
        <v>365</v>
      </c>
      <c r="C503" t="s">
        <v>398</v>
      </c>
      <c r="D503" t="s">
        <v>733</v>
      </c>
      <c r="E503" t="s">
        <v>400</v>
      </c>
      <c r="F503">
        <v>2</v>
      </c>
      <c r="G503" t="s">
        <v>31</v>
      </c>
      <c r="H503">
        <v>58346.646999999997</v>
      </c>
      <c r="I503">
        <v>102106.6323</v>
      </c>
      <c r="J503">
        <v>76789.786680000005</v>
      </c>
      <c r="K503">
        <v>134382.12669999999</v>
      </c>
      <c r="L503">
        <v>92291.428799999994</v>
      </c>
      <c r="M503">
        <v>161510.00039999999</v>
      </c>
      <c r="N503">
        <v>111639.639</v>
      </c>
      <c r="O503">
        <v>195369.3683</v>
      </c>
      <c r="P503">
        <v>132962.84789999999</v>
      </c>
      <c r="Q503">
        <v>232684.98389999999</v>
      </c>
      <c r="R503">
        <v>146537.4963</v>
      </c>
      <c r="S503">
        <v>256440.61859999999</v>
      </c>
      <c r="T503">
        <v>159362.17939999999</v>
      </c>
      <c r="U503">
        <v>278883.81390000001</v>
      </c>
    </row>
    <row r="504" spans="1:21">
      <c r="A504">
        <v>4</v>
      </c>
      <c r="B504" t="s">
        <v>365</v>
      </c>
      <c r="C504" t="s">
        <v>398</v>
      </c>
      <c r="D504" t="s">
        <v>733</v>
      </c>
      <c r="E504" t="s">
        <v>400</v>
      </c>
      <c r="F504">
        <v>3</v>
      </c>
      <c r="G504" t="s">
        <v>58</v>
      </c>
      <c r="H504">
        <v>52086.9</v>
      </c>
      <c r="I504">
        <v>91152.074999999997</v>
      </c>
      <c r="J504">
        <v>70459.057199999996</v>
      </c>
      <c r="K504">
        <v>123303.3501</v>
      </c>
      <c r="L504">
        <v>89519.777100000007</v>
      </c>
      <c r="M504">
        <v>156659.60990000001</v>
      </c>
      <c r="N504">
        <v>116855.1756</v>
      </c>
      <c r="O504">
        <v>204496.55729999999</v>
      </c>
      <c r="P504">
        <v>145050.48000000001</v>
      </c>
      <c r="Q504">
        <v>253838.34</v>
      </c>
      <c r="R504">
        <v>163228.50899999999</v>
      </c>
      <c r="S504">
        <v>285649.89079999999</v>
      </c>
      <c r="T504">
        <v>181141.7763</v>
      </c>
      <c r="U504">
        <v>316998.10849999997</v>
      </c>
    </row>
    <row r="505" spans="1:21">
      <c r="A505">
        <v>4</v>
      </c>
      <c r="B505" t="s">
        <v>365</v>
      </c>
      <c r="C505" t="s">
        <v>398</v>
      </c>
      <c r="D505" t="s">
        <v>733</v>
      </c>
      <c r="E505" t="s">
        <v>400</v>
      </c>
      <c r="F505">
        <v>4</v>
      </c>
      <c r="G505" t="s">
        <v>33</v>
      </c>
      <c r="H505">
        <v>57718.074249999998</v>
      </c>
      <c r="I505">
        <v>92348.918799999999</v>
      </c>
      <c r="J505">
        <v>80805.303950000001</v>
      </c>
      <c r="K505">
        <v>129288.4863</v>
      </c>
      <c r="L505">
        <v>103892.5337</v>
      </c>
      <c r="M505">
        <v>166228.05379999999</v>
      </c>
      <c r="N505">
        <v>138523.37820000001</v>
      </c>
      <c r="O505">
        <v>221637.4051</v>
      </c>
      <c r="P505">
        <v>173154.22279999999</v>
      </c>
      <c r="Q505">
        <v>277046.75640000001</v>
      </c>
      <c r="R505">
        <v>196241.45250000001</v>
      </c>
      <c r="S505">
        <v>313986.32390000002</v>
      </c>
      <c r="T505">
        <v>219328.68220000001</v>
      </c>
      <c r="U505">
        <v>350925.89140000002</v>
      </c>
    </row>
    <row r="506" spans="1:21">
      <c r="A506">
        <v>4</v>
      </c>
      <c r="B506" t="s">
        <v>365</v>
      </c>
      <c r="C506" t="s">
        <v>398</v>
      </c>
      <c r="D506" t="s">
        <v>733</v>
      </c>
      <c r="E506" t="s">
        <v>401</v>
      </c>
      <c r="F506">
        <v>1</v>
      </c>
      <c r="G506" t="s">
        <v>242</v>
      </c>
      <c r="H506">
        <v>66991.246499999994</v>
      </c>
      <c r="I506">
        <v>117234.6814</v>
      </c>
      <c r="J506">
        <v>86798.895749999996</v>
      </c>
      <c r="K506">
        <v>151898.06760000001</v>
      </c>
      <c r="L506">
        <v>98687.944350000005</v>
      </c>
      <c r="M506">
        <v>172703.9026</v>
      </c>
      <c r="N506">
        <v>116841.0456</v>
      </c>
      <c r="O506">
        <v>204471.82980000001</v>
      </c>
      <c r="P506">
        <v>137333.95199999999</v>
      </c>
      <c r="Q506">
        <v>240334.416</v>
      </c>
      <c r="R506">
        <v>150435.2738</v>
      </c>
      <c r="S506">
        <v>263261.7291</v>
      </c>
      <c r="T506">
        <v>162635.54930000001</v>
      </c>
      <c r="U506">
        <v>284612.21120000002</v>
      </c>
    </row>
    <row r="507" spans="1:21">
      <c r="A507">
        <v>4</v>
      </c>
      <c r="B507" t="s">
        <v>365</v>
      </c>
      <c r="C507" t="s">
        <v>398</v>
      </c>
      <c r="D507" t="s">
        <v>733</v>
      </c>
      <c r="E507" t="s">
        <v>401</v>
      </c>
      <c r="F507">
        <v>2</v>
      </c>
      <c r="G507" t="s">
        <v>31</v>
      </c>
      <c r="H507">
        <v>54654.935250000002</v>
      </c>
      <c r="I507">
        <v>95646.136689999999</v>
      </c>
      <c r="J507">
        <v>71921.612349999996</v>
      </c>
      <c r="K507">
        <v>125862.8216</v>
      </c>
      <c r="L507">
        <v>86426.969849999994</v>
      </c>
      <c r="M507">
        <v>151247.1972</v>
      </c>
      <c r="N507">
        <v>104521.6305</v>
      </c>
      <c r="O507">
        <v>182912.85339999999</v>
      </c>
      <c r="P507">
        <v>124475.4474</v>
      </c>
      <c r="Q507">
        <v>217832.033</v>
      </c>
      <c r="R507">
        <v>137177.0515</v>
      </c>
      <c r="S507">
        <v>240059.84020000001</v>
      </c>
      <c r="T507">
        <v>149174.6501</v>
      </c>
      <c r="U507">
        <v>261055.63769999999</v>
      </c>
    </row>
    <row r="508" spans="1:21">
      <c r="A508">
        <v>4</v>
      </c>
      <c r="B508" t="s">
        <v>365</v>
      </c>
      <c r="C508" t="s">
        <v>398</v>
      </c>
      <c r="D508" t="s">
        <v>733</v>
      </c>
      <c r="E508" t="s">
        <v>401</v>
      </c>
      <c r="F508">
        <v>3</v>
      </c>
      <c r="G508" t="s">
        <v>58</v>
      </c>
      <c r="H508">
        <v>48404.3125</v>
      </c>
      <c r="I508">
        <v>84707.546879999994</v>
      </c>
      <c r="J508">
        <v>65515.271500000003</v>
      </c>
      <c r="K508">
        <v>114651.7251</v>
      </c>
      <c r="L508">
        <v>83255.562000000005</v>
      </c>
      <c r="M508">
        <v>145697.2335</v>
      </c>
      <c r="N508">
        <v>108718.33199999999</v>
      </c>
      <c r="O508">
        <v>190257.08100000001</v>
      </c>
      <c r="P508">
        <v>134967.03750000001</v>
      </c>
      <c r="Q508">
        <v>236192.3156</v>
      </c>
      <c r="R508">
        <v>151900.5675</v>
      </c>
      <c r="S508">
        <v>265825.99310000002</v>
      </c>
      <c r="T508">
        <v>168592.111</v>
      </c>
      <c r="U508">
        <v>295036.19429999997</v>
      </c>
    </row>
    <row r="509" spans="1:21">
      <c r="A509">
        <v>4</v>
      </c>
      <c r="B509" t="s">
        <v>365</v>
      </c>
      <c r="C509" t="s">
        <v>398</v>
      </c>
      <c r="D509" t="s">
        <v>733</v>
      </c>
      <c r="E509" t="s">
        <v>401</v>
      </c>
      <c r="F509">
        <v>4</v>
      </c>
      <c r="G509" t="s">
        <v>33</v>
      </c>
      <c r="H509">
        <v>53495.503750000003</v>
      </c>
      <c r="I509">
        <v>85592.805999999997</v>
      </c>
      <c r="J509">
        <v>74893.705249999999</v>
      </c>
      <c r="K509">
        <v>119829.9284</v>
      </c>
      <c r="L509">
        <v>96291.906749999995</v>
      </c>
      <c r="M509">
        <v>154067.0508</v>
      </c>
      <c r="N509">
        <v>128389.209</v>
      </c>
      <c r="O509">
        <v>205422.73439999999</v>
      </c>
      <c r="P509">
        <v>160486.51130000001</v>
      </c>
      <c r="Q509">
        <v>256778.41800000001</v>
      </c>
      <c r="R509">
        <v>181884.71280000001</v>
      </c>
      <c r="S509">
        <v>291015.5404</v>
      </c>
      <c r="T509">
        <v>203282.9143</v>
      </c>
      <c r="U509">
        <v>325252.66279999999</v>
      </c>
    </row>
    <row r="510" spans="1:21">
      <c r="A510">
        <v>4</v>
      </c>
      <c r="B510" t="s">
        <v>365</v>
      </c>
      <c r="C510" t="s">
        <v>398</v>
      </c>
      <c r="D510" t="s">
        <v>733</v>
      </c>
      <c r="E510" t="s">
        <v>402</v>
      </c>
      <c r="F510">
        <v>1</v>
      </c>
      <c r="G510" t="s">
        <v>242</v>
      </c>
      <c r="H510">
        <v>70645.195000000007</v>
      </c>
      <c r="I510">
        <v>123629.0913</v>
      </c>
      <c r="J510">
        <v>91570.972500000003</v>
      </c>
      <c r="K510">
        <v>160249.20189999999</v>
      </c>
      <c r="L510">
        <v>104057.0505</v>
      </c>
      <c r="M510">
        <v>182099.83840000001</v>
      </c>
      <c r="N510">
        <v>123317.68799999999</v>
      </c>
      <c r="O510">
        <v>215805.954</v>
      </c>
      <c r="P510">
        <v>144981.96</v>
      </c>
      <c r="Q510">
        <v>253718.43</v>
      </c>
      <c r="R510">
        <v>158832.91250000001</v>
      </c>
      <c r="S510">
        <v>277957.5969</v>
      </c>
      <c r="T510">
        <v>171751.8775</v>
      </c>
      <c r="U510">
        <v>300565.7856</v>
      </c>
    </row>
    <row r="511" spans="1:21">
      <c r="A511">
        <v>4</v>
      </c>
      <c r="B511" t="s">
        <v>365</v>
      </c>
      <c r="C511" t="s">
        <v>398</v>
      </c>
      <c r="D511" t="s">
        <v>733</v>
      </c>
      <c r="E511" t="s">
        <v>402</v>
      </c>
      <c r="F511">
        <v>2</v>
      </c>
      <c r="G511" t="s">
        <v>31</v>
      </c>
      <c r="H511">
        <v>57405.6325</v>
      </c>
      <c r="I511">
        <v>100459.8569</v>
      </c>
      <c r="J511">
        <v>75614.237999999998</v>
      </c>
      <c r="K511">
        <v>132324.91649999999</v>
      </c>
      <c r="L511">
        <v>90967.9905</v>
      </c>
      <c r="M511">
        <v>159193.9834</v>
      </c>
      <c r="N511">
        <v>110197.965</v>
      </c>
      <c r="O511">
        <v>192846.4388</v>
      </c>
      <c r="P511">
        <v>131310.86060000001</v>
      </c>
      <c r="Q511">
        <v>229794.0061</v>
      </c>
      <c r="R511">
        <v>144760.01079999999</v>
      </c>
      <c r="S511">
        <v>253330.01879999999</v>
      </c>
      <c r="T511">
        <v>157481.14379999999</v>
      </c>
      <c r="U511">
        <v>275592.00160000002</v>
      </c>
    </row>
    <row r="512" spans="1:21">
      <c r="A512">
        <v>4</v>
      </c>
      <c r="B512" t="s">
        <v>365</v>
      </c>
      <c r="C512" t="s">
        <v>398</v>
      </c>
      <c r="D512" t="s">
        <v>733</v>
      </c>
      <c r="E512" t="s">
        <v>402</v>
      </c>
      <c r="F512">
        <v>3</v>
      </c>
      <c r="G512" t="s">
        <v>58</v>
      </c>
      <c r="H512">
        <v>50059.137499999997</v>
      </c>
      <c r="I512">
        <v>87603.49063</v>
      </c>
      <c r="J512">
        <v>67726.108099999998</v>
      </c>
      <c r="K512">
        <v>118520.68919999999</v>
      </c>
      <c r="L512">
        <v>86052.025800000003</v>
      </c>
      <c r="M512">
        <v>150591.04519999999</v>
      </c>
      <c r="N512">
        <v>112339.2288</v>
      </c>
      <c r="O512">
        <v>196593.65040000001</v>
      </c>
      <c r="P512">
        <v>139449.35250000001</v>
      </c>
      <c r="Q512">
        <v>244036.36689999999</v>
      </c>
      <c r="R512">
        <v>156930.54449999999</v>
      </c>
      <c r="S512">
        <v>274628.45289999997</v>
      </c>
      <c r="T512">
        <v>174158.36240000001</v>
      </c>
      <c r="U512">
        <v>304777.13419999997</v>
      </c>
    </row>
    <row r="513" spans="1:21">
      <c r="A513">
        <v>4</v>
      </c>
      <c r="B513" t="s">
        <v>365</v>
      </c>
      <c r="C513" t="s">
        <v>398</v>
      </c>
      <c r="D513" t="s">
        <v>733</v>
      </c>
      <c r="E513" t="s">
        <v>402</v>
      </c>
      <c r="F513">
        <v>4</v>
      </c>
      <c r="G513" t="s">
        <v>33</v>
      </c>
      <c r="H513">
        <v>55433.30775</v>
      </c>
      <c r="I513">
        <v>88693.292400000006</v>
      </c>
      <c r="J513">
        <v>77606.630850000001</v>
      </c>
      <c r="K513">
        <v>124170.6094</v>
      </c>
      <c r="L513">
        <v>99779.953949999996</v>
      </c>
      <c r="M513">
        <v>159647.92629999999</v>
      </c>
      <c r="N513">
        <v>133039.93859999999</v>
      </c>
      <c r="O513">
        <v>212863.90179999999</v>
      </c>
      <c r="P513">
        <v>166299.92329999999</v>
      </c>
      <c r="Q513">
        <v>266079.87719999999</v>
      </c>
      <c r="R513">
        <v>188473.2464</v>
      </c>
      <c r="S513">
        <v>301557.19420000003</v>
      </c>
      <c r="T513">
        <v>210646.56950000001</v>
      </c>
      <c r="U513">
        <v>337034.5111</v>
      </c>
    </row>
    <row r="514" spans="1:21">
      <c r="A514">
        <v>4</v>
      </c>
      <c r="B514" t="s">
        <v>365</v>
      </c>
      <c r="C514" t="s">
        <v>398</v>
      </c>
      <c r="D514" t="s">
        <v>733</v>
      </c>
      <c r="E514" t="s">
        <v>403</v>
      </c>
      <c r="F514">
        <v>1</v>
      </c>
      <c r="G514" t="s">
        <v>242</v>
      </c>
      <c r="H514">
        <v>67388.682000000001</v>
      </c>
      <c r="I514">
        <v>117930.19349999999</v>
      </c>
      <c r="J514">
        <v>87321.591</v>
      </c>
      <c r="K514">
        <v>152812.7843</v>
      </c>
      <c r="L514">
        <v>99270.613800000006</v>
      </c>
      <c r="M514">
        <v>173723.5742</v>
      </c>
      <c r="N514">
        <v>117555.5088</v>
      </c>
      <c r="O514">
        <v>205722.1404</v>
      </c>
      <c r="P514">
        <v>138180.99600000001</v>
      </c>
      <c r="Q514">
        <v>241816.74299999999</v>
      </c>
      <c r="R514">
        <v>151367.23499999999</v>
      </c>
      <c r="S514">
        <v>264892.66129999998</v>
      </c>
      <c r="T514">
        <v>163650.81899999999</v>
      </c>
      <c r="U514">
        <v>286388.93329999998</v>
      </c>
    </row>
    <row r="515" spans="1:21">
      <c r="A515">
        <v>4</v>
      </c>
      <c r="B515" t="s">
        <v>365</v>
      </c>
      <c r="C515" t="s">
        <v>398</v>
      </c>
      <c r="D515" t="s">
        <v>733</v>
      </c>
      <c r="E515" t="s">
        <v>403</v>
      </c>
      <c r="F515">
        <v>2</v>
      </c>
      <c r="G515" t="s">
        <v>31</v>
      </c>
      <c r="H515">
        <v>54931.894500000002</v>
      </c>
      <c r="I515">
        <v>96130.81538</v>
      </c>
      <c r="J515">
        <v>72301.037549999994</v>
      </c>
      <c r="K515">
        <v>126526.81570000001</v>
      </c>
      <c r="L515">
        <v>86904.195300000007</v>
      </c>
      <c r="M515">
        <v>152082.34179999999</v>
      </c>
      <c r="N515">
        <v>105136.659</v>
      </c>
      <c r="O515">
        <v>183989.15330000001</v>
      </c>
      <c r="P515">
        <v>125223.372</v>
      </c>
      <c r="Q515">
        <v>219140.90100000001</v>
      </c>
      <c r="R515">
        <v>138011.5692</v>
      </c>
      <c r="S515">
        <v>241520.24609999999</v>
      </c>
      <c r="T515">
        <v>150094.53750000001</v>
      </c>
      <c r="U515">
        <v>262665.44059999997</v>
      </c>
    </row>
    <row r="516" spans="1:21">
      <c r="A516">
        <v>4</v>
      </c>
      <c r="B516" t="s">
        <v>365</v>
      </c>
      <c r="C516" t="s">
        <v>398</v>
      </c>
      <c r="D516" t="s">
        <v>733</v>
      </c>
      <c r="E516" t="s">
        <v>403</v>
      </c>
      <c r="F516">
        <v>3</v>
      </c>
      <c r="G516" t="s">
        <v>58</v>
      </c>
      <c r="H516">
        <v>48631.55</v>
      </c>
      <c r="I516">
        <v>85105.212499999994</v>
      </c>
      <c r="J516">
        <v>65806.924400000004</v>
      </c>
      <c r="K516">
        <v>115162.1177</v>
      </c>
      <c r="L516">
        <v>83619.034199999995</v>
      </c>
      <c r="M516">
        <v>146333.30989999999</v>
      </c>
      <c r="N516">
        <v>109176.0312</v>
      </c>
      <c r="O516">
        <v>191058.0546</v>
      </c>
      <c r="P516">
        <v>135528.21</v>
      </c>
      <c r="Q516">
        <v>237174.36749999999</v>
      </c>
      <c r="R516">
        <v>152524.068</v>
      </c>
      <c r="S516">
        <v>266917.11900000001</v>
      </c>
      <c r="T516">
        <v>169275.0926</v>
      </c>
      <c r="U516">
        <v>296231.41210000002</v>
      </c>
    </row>
    <row r="517" spans="1:21">
      <c r="A517">
        <v>4</v>
      </c>
      <c r="B517" t="s">
        <v>365</v>
      </c>
      <c r="C517" t="s">
        <v>398</v>
      </c>
      <c r="D517" t="s">
        <v>733</v>
      </c>
      <c r="E517" t="s">
        <v>403</v>
      </c>
      <c r="F517">
        <v>4</v>
      </c>
      <c r="G517" t="s">
        <v>33</v>
      </c>
      <c r="H517">
        <v>53806.4735</v>
      </c>
      <c r="I517">
        <v>86090.357600000003</v>
      </c>
      <c r="J517">
        <v>75329.062900000004</v>
      </c>
      <c r="K517">
        <v>120526.5006</v>
      </c>
      <c r="L517">
        <v>96851.652300000002</v>
      </c>
      <c r="M517">
        <v>154962.64369999999</v>
      </c>
      <c r="N517">
        <v>129135.5364</v>
      </c>
      <c r="O517">
        <v>206616.85819999999</v>
      </c>
      <c r="P517">
        <v>161419.42050000001</v>
      </c>
      <c r="Q517">
        <v>258271.07279999999</v>
      </c>
      <c r="R517">
        <v>182942.0099</v>
      </c>
      <c r="S517">
        <v>292707.21580000001</v>
      </c>
      <c r="T517">
        <v>204464.5993</v>
      </c>
      <c r="U517">
        <v>327143.35889999999</v>
      </c>
    </row>
    <row r="518" spans="1:21">
      <c r="A518">
        <v>4</v>
      </c>
      <c r="B518" t="s">
        <v>365</v>
      </c>
      <c r="C518" t="s">
        <v>398</v>
      </c>
      <c r="D518" t="s">
        <v>733</v>
      </c>
      <c r="E518" t="s">
        <v>404</v>
      </c>
      <c r="F518">
        <v>1</v>
      </c>
      <c r="G518" t="s">
        <v>242</v>
      </c>
      <c r="H518">
        <v>70760.738500000007</v>
      </c>
      <c r="I518">
        <v>123831.29240000001</v>
      </c>
      <c r="J518">
        <v>91672.701749999993</v>
      </c>
      <c r="K518">
        <v>160427.22810000001</v>
      </c>
      <c r="L518">
        <v>104244.6722</v>
      </c>
      <c r="M518">
        <v>182428.17629999999</v>
      </c>
      <c r="N518">
        <v>123387.39840000001</v>
      </c>
      <c r="O518">
        <v>215927.9472</v>
      </c>
      <c r="P518">
        <v>145018.878</v>
      </c>
      <c r="Q518">
        <v>253783.03649999999</v>
      </c>
      <c r="R518">
        <v>158847.89379999999</v>
      </c>
      <c r="S518">
        <v>277983.81410000002</v>
      </c>
      <c r="T518">
        <v>171720.22829999999</v>
      </c>
      <c r="U518">
        <v>300510.39939999999</v>
      </c>
    </row>
    <row r="519" spans="1:21">
      <c r="A519">
        <v>4</v>
      </c>
      <c r="B519" t="s">
        <v>365</v>
      </c>
      <c r="C519" t="s">
        <v>398</v>
      </c>
      <c r="D519" t="s">
        <v>733</v>
      </c>
      <c r="E519" t="s">
        <v>404</v>
      </c>
      <c r="F519">
        <v>2</v>
      </c>
      <c r="G519" t="s">
        <v>31</v>
      </c>
      <c r="H519">
        <v>57792.728499999997</v>
      </c>
      <c r="I519">
        <v>101137.2749</v>
      </c>
      <c r="J519">
        <v>76030.936279999994</v>
      </c>
      <c r="K519">
        <v>133054.1385</v>
      </c>
      <c r="L519">
        <v>91336.977899999998</v>
      </c>
      <c r="M519">
        <v>159839.7113</v>
      </c>
      <c r="N519">
        <v>110409.58199999999</v>
      </c>
      <c r="O519">
        <v>193216.76850000001</v>
      </c>
      <c r="P519">
        <v>131466.9988</v>
      </c>
      <c r="Q519">
        <v>230067.24789999999</v>
      </c>
      <c r="R519">
        <v>144868.46100000001</v>
      </c>
      <c r="S519">
        <v>253519.80669999999</v>
      </c>
      <c r="T519">
        <v>157522.40460000001</v>
      </c>
      <c r="U519">
        <v>275664.20809999999</v>
      </c>
    </row>
    <row r="520" spans="1:21">
      <c r="A520">
        <v>4</v>
      </c>
      <c r="B520" t="s">
        <v>365</v>
      </c>
      <c r="C520" t="s">
        <v>398</v>
      </c>
      <c r="D520" t="s">
        <v>733</v>
      </c>
      <c r="E520" t="s">
        <v>404</v>
      </c>
      <c r="F520">
        <v>3</v>
      </c>
      <c r="G520" t="s">
        <v>58</v>
      </c>
      <c r="H520">
        <v>50950.712500000001</v>
      </c>
      <c r="I520">
        <v>89163.746880000006</v>
      </c>
      <c r="J520">
        <v>69000.792700000005</v>
      </c>
      <c r="K520">
        <v>120751.3872</v>
      </c>
      <c r="L520">
        <v>87702.416100000002</v>
      </c>
      <c r="M520">
        <v>153479.22820000001</v>
      </c>
      <c r="N520">
        <v>114566.6796</v>
      </c>
      <c r="O520">
        <v>200491.6893</v>
      </c>
      <c r="P520">
        <v>142244.61749999999</v>
      </c>
      <c r="Q520">
        <v>248928.08059999999</v>
      </c>
      <c r="R520">
        <v>160111.00649999999</v>
      </c>
      <c r="S520">
        <v>280194.26140000002</v>
      </c>
      <c r="T520">
        <v>177726.8683</v>
      </c>
      <c r="U520">
        <v>311022.01949999999</v>
      </c>
    </row>
    <row r="521" spans="1:21">
      <c r="A521">
        <v>4</v>
      </c>
      <c r="B521" t="s">
        <v>365</v>
      </c>
      <c r="C521" t="s">
        <v>398</v>
      </c>
      <c r="D521" t="s">
        <v>733</v>
      </c>
      <c r="E521" t="s">
        <v>404</v>
      </c>
      <c r="F521">
        <v>4</v>
      </c>
      <c r="G521" t="s">
        <v>33</v>
      </c>
      <c r="H521">
        <v>56163.2255</v>
      </c>
      <c r="I521">
        <v>89861.160799999998</v>
      </c>
      <c r="J521">
        <v>78628.515700000004</v>
      </c>
      <c r="K521">
        <v>125805.6251</v>
      </c>
      <c r="L521">
        <v>101093.80590000001</v>
      </c>
      <c r="M521">
        <v>161750.0894</v>
      </c>
      <c r="N521">
        <v>134791.74119999999</v>
      </c>
      <c r="O521">
        <v>215666.78589999999</v>
      </c>
      <c r="P521">
        <v>168489.6765</v>
      </c>
      <c r="Q521">
        <v>269583.48239999998</v>
      </c>
      <c r="R521">
        <v>190954.96669999999</v>
      </c>
      <c r="S521">
        <v>305527.94669999997</v>
      </c>
      <c r="T521">
        <v>213420.25690000001</v>
      </c>
      <c r="U521">
        <v>341472.41100000002</v>
      </c>
    </row>
    <row r="522" spans="1:21">
      <c r="A522">
        <v>4</v>
      </c>
      <c r="B522" t="s">
        <v>365</v>
      </c>
      <c r="C522" t="s">
        <v>398</v>
      </c>
      <c r="D522" t="s">
        <v>733</v>
      </c>
      <c r="E522" t="s">
        <v>405</v>
      </c>
      <c r="F522">
        <v>1</v>
      </c>
      <c r="G522" t="s">
        <v>242</v>
      </c>
      <c r="H522">
        <v>67350.167499999996</v>
      </c>
      <c r="I522">
        <v>117862.7931</v>
      </c>
      <c r="J522">
        <v>87287.681249999994</v>
      </c>
      <c r="K522">
        <v>152753.44219999999</v>
      </c>
      <c r="L522">
        <v>99208.073250000001</v>
      </c>
      <c r="M522">
        <v>173614.12820000001</v>
      </c>
      <c r="N522">
        <v>117532.272</v>
      </c>
      <c r="O522">
        <v>205681.476</v>
      </c>
      <c r="P522">
        <v>138168.69</v>
      </c>
      <c r="Q522">
        <v>241795.20749999999</v>
      </c>
      <c r="R522">
        <v>151362.24129999999</v>
      </c>
      <c r="S522">
        <v>264883.92219999997</v>
      </c>
      <c r="T522">
        <v>163661.3688</v>
      </c>
      <c r="U522">
        <v>286407.39529999997</v>
      </c>
    </row>
    <row r="523" spans="1:21">
      <c r="A523">
        <v>4</v>
      </c>
      <c r="B523" t="s">
        <v>365</v>
      </c>
      <c r="C523" t="s">
        <v>398</v>
      </c>
      <c r="D523" t="s">
        <v>733</v>
      </c>
      <c r="E523" t="s">
        <v>405</v>
      </c>
      <c r="F523">
        <v>2</v>
      </c>
      <c r="G523" t="s">
        <v>31</v>
      </c>
      <c r="H523">
        <v>54802.862500000003</v>
      </c>
      <c r="I523">
        <v>95905.009380000003</v>
      </c>
      <c r="J523">
        <v>72162.138130000007</v>
      </c>
      <c r="K523">
        <v>126283.7417</v>
      </c>
      <c r="L523">
        <v>86781.199500000002</v>
      </c>
      <c r="M523">
        <v>151867.09909999999</v>
      </c>
      <c r="N523">
        <v>105066.12</v>
      </c>
      <c r="O523">
        <v>183865.71</v>
      </c>
      <c r="P523">
        <v>125171.3259</v>
      </c>
      <c r="Q523">
        <v>219049.8204</v>
      </c>
      <c r="R523">
        <v>137975.4191</v>
      </c>
      <c r="S523">
        <v>241456.9835</v>
      </c>
      <c r="T523">
        <v>150080.78390000001</v>
      </c>
      <c r="U523">
        <v>262641.37180000002</v>
      </c>
    </row>
    <row r="524" spans="1:21">
      <c r="A524">
        <v>4</v>
      </c>
      <c r="B524" t="s">
        <v>365</v>
      </c>
      <c r="C524" t="s">
        <v>398</v>
      </c>
      <c r="D524" t="s">
        <v>733</v>
      </c>
      <c r="E524" t="s">
        <v>405</v>
      </c>
      <c r="F524">
        <v>3</v>
      </c>
      <c r="G524" t="s">
        <v>58</v>
      </c>
      <c r="H524">
        <v>48485.85</v>
      </c>
      <c r="I524">
        <v>84850.237500000003</v>
      </c>
      <c r="J524">
        <v>65576.464800000002</v>
      </c>
      <c r="K524">
        <v>114758.8134</v>
      </c>
      <c r="L524">
        <v>83311.218900000007</v>
      </c>
      <c r="M524">
        <v>145794.63310000001</v>
      </c>
      <c r="N524">
        <v>108738.6804</v>
      </c>
      <c r="O524">
        <v>190292.69070000001</v>
      </c>
      <c r="P524">
        <v>134970.57</v>
      </c>
      <c r="Q524">
        <v>236198.4975</v>
      </c>
      <c r="R524">
        <v>151879.58100000001</v>
      </c>
      <c r="S524">
        <v>265789.26679999998</v>
      </c>
      <c r="T524">
        <v>168540.9117</v>
      </c>
      <c r="U524">
        <v>294946.5955</v>
      </c>
    </row>
    <row r="525" spans="1:21">
      <c r="A525">
        <v>4</v>
      </c>
      <c r="B525" t="s">
        <v>365</v>
      </c>
      <c r="C525" t="s">
        <v>398</v>
      </c>
      <c r="D525" t="s">
        <v>733</v>
      </c>
      <c r="E525" t="s">
        <v>405</v>
      </c>
      <c r="F525">
        <v>4</v>
      </c>
      <c r="G525" t="s">
        <v>33</v>
      </c>
      <c r="H525">
        <v>53770.480750000002</v>
      </c>
      <c r="I525">
        <v>86032.769199999995</v>
      </c>
      <c r="J525">
        <v>75278.673049999998</v>
      </c>
      <c r="K525">
        <v>120445.8769</v>
      </c>
      <c r="L525">
        <v>96786.865349999993</v>
      </c>
      <c r="M525">
        <v>154858.9846</v>
      </c>
      <c r="N525">
        <v>129049.1538</v>
      </c>
      <c r="O525">
        <v>206478.64610000001</v>
      </c>
      <c r="P525">
        <v>161311.4423</v>
      </c>
      <c r="Q525">
        <v>258098.3076</v>
      </c>
      <c r="R525">
        <v>182819.63459999999</v>
      </c>
      <c r="S525">
        <v>292511.41529999999</v>
      </c>
      <c r="T525">
        <v>204327.82689999999</v>
      </c>
      <c r="U525">
        <v>326924.52299999999</v>
      </c>
    </row>
    <row r="526" spans="1:21">
      <c r="A526">
        <v>4</v>
      </c>
      <c r="B526" t="s">
        <v>365</v>
      </c>
      <c r="C526" t="s">
        <v>406</v>
      </c>
      <c r="D526" t="s">
        <v>734</v>
      </c>
      <c r="E526" t="s">
        <v>407</v>
      </c>
      <c r="F526">
        <v>1</v>
      </c>
      <c r="G526" t="s">
        <v>242</v>
      </c>
      <c r="H526">
        <v>71070.732000000004</v>
      </c>
      <c r="I526">
        <v>124373.781</v>
      </c>
      <c r="J526">
        <v>92130.626000000004</v>
      </c>
      <c r="K526">
        <v>161228.5955</v>
      </c>
      <c r="L526">
        <v>104680.9188</v>
      </c>
      <c r="M526">
        <v>183191.6079</v>
      </c>
      <c r="N526">
        <v>124082.6688</v>
      </c>
      <c r="O526">
        <v>217144.6704</v>
      </c>
      <c r="P526">
        <v>145888.89600000001</v>
      </c>
      <c r="Q526">
        <v>255305.568</v>
      </c>
      <c r="R526">
        <v>159830.76999999999</v>
      </c>
      <c r="S526">
        <v>279703.84749999997</v>
      </c>
      <c r="T526">
        <v>172838.93400000001</v>
      </c>
      <c r="U526">
        <v>302468.13449999999</v>
      </c>
    </row>
    <row r="527" spans="1:21">
      <c r="A527">
        <v>4</v>
      </c>
      <c r="B527" t="s">
        <v>365</v>
      </c>
      <c r="C527" t="s">
        <v>406</v>
      </c>
      <c r="D527" t="s">
        <v>734</v>
      </c>
      <c r="E527" t="s">
        <v>407</v>
      </c>
      <c r="F527">
        <v>2</v>
      </c>
      <c r="G527" t="s">
        <v>31</v>
      </c>
      <c r="H527">
        <v>58222.233999999997</v>
      </c>
      <c r="I527">
        <v>101888.90949999999</v>
      </c>
      <c r="J527">
        <v>76732.955600000001</v>
      </c>
      <c r="K527">
        <v>134282.67230000001</v>
      </c>
      <c r="L527">
        <v>92375.067599999995</v>
      </c>
      <c r="M527">
        <v>161656.3683</v>
      </c>
      <c r="N527">
        <v>112011.348</v>
      </c>
      <c r="O527">
        <v>196019.859</v>
      </c>
      <c r="P527">
        <v>133516.0815</v>
      </c>
      <c r="Q527">
        <v>233653.14259999999</v>
      </c>
      <c r="R527">
        <v>147220.54740000001</v>
      </c>
      <c r="S527">
        <v>257635.95800000001</v>
      </c>
      <c r="T527">
        <v>160193.389</v>
      </c>
      <c r="U527">
        <v>280338.43079999997</v>
      </c>
    </row>
    <row r="528" spans="1:21">
      <c r="A528">
        <v>4</v>
      </c>
      <c r="B528" t="s">
        <v>365</v>
      </c>
      <c r="C528" t="s">
        <v>406</v>
      </c>
      <c r="D528" t="s">
        <v>734</v>
      </c>
      <c r="E528" t="s">
        <v>407</v>
      </c>
      <c r="F528">
        <v>3</v>
      </c>
      <c r="G528" t="s">
        <v>58</v>
      </c>
      <c r="H528">
        <v>50703.75</v>
      </c>
      <c r="I528">
        <v>88731.5625</v>
      </c>
      <c r="J528">
        <v>68553.45</v>
      </c>
      <c r="K528">
        <v>119968.53750000001</v>
      </c>
      <c r="L528">
        <v>87083.1</v>
      </c>
      <c r="M528">
        <v>152395.42499999999</v>
      </c>
      <c r="N528">
        <v>113637.6</v>
      </c>
      <c r="O528">
        <v>198865.8</v>
      </c>
      <c r="P528">
        <v>141041.25</v>
      </c>
      <c r="Q528">
        <v>246822.1875</v>
      </c>
      <c r="R528">
        <v>158699.25</v>
      </c>
      <c r="S528">
        <v>277723.6875</v>
      </c>
      <c r="T528">
        <v>176095.8</v>
      </c>
      <c r="U528">
        <v>308167.65000000002</v>
      </c>
    </row>
    <row r="529" spans="1:21">
      <c r="A529">
        <v>4</v>
      </c>
      <c r="B529" t="s">
        <v>365</v>
      </c>
      <c r="C529" t="s">
        <v>406</v>
      </c>
      <c r="D529" t="s">
        <v>734</v>
      </c>
      <c r="E529" t="s">
        <v>407</v>
      </c>
      <c r="F529">
        <v>4</v>
      </c>
      <c r="G529" t="s">
        <v>33</v>
      </c>
      <c r="H529">
        <v>57589.592499999999</v>
      </c>
      <c r="I529">
        <v>92143.347999999998</v>
      </c>
      <c r="J529">
        <v>80625.429499999998</v>
      </c>
      <c r="K529">
        <v>129000.6872</v>
      </c>
      <c r="L529">
        <v>103661.2665</v>
      </c>
      <c r="M529">
        <v>165858.0264</v>
      </c>
      <c r="N529">
        <v>138215.022</v>
      </c>
      <c r="O529">
        <v>221144.03520000001</v>
      </c>
      <c r="P529">
        <v>172768.7775</v>
      </c>
      <c r="Q529">
        <v>276430.04399999999</v>
      </c>
      <c r="R529">
        <v>195804.6145</v>
      </c>
      <c r="S529">
        <v>313287.38319999998</v>
      </c>
      <c r="T529">
        <v>218840.4515</v>
      </c>
      <c r="U529">
        <v>350144.72240000003</v>
      </c>
    </row>
    <row r="530" spans="1:21">
      <c r="A530">
        <v>4</v>
      </c>
      <c r="B530" t="s">
        <v>365</v>
      </c>
      <c r="C530" t="s">
        <v>406</v>
      </c>
      <c r="D530" t="s">
        <v>734</v>
      </c>
      <c r="E530" t="s">
        <v>408</v>
      </c>
      <c r="F530">
        <v>1</v>
      </c>
      <c r="G530" t="s">
        <v>242</v>
      </c>
      <c r="H530">
        <v>71591.740000000005</v>
      </c>
      <c r="I530">
        <v>125285.545</v>
      </c>
      <c r="J530">
        <v>92765.61</v>
      </c>
      <c r="K530">
        <v>162339.8175</v>
      </c>
      <c r="L530">
        <v>105462.981</v>
      </c>
      <c r="M530">
        <v>184560.21679999999</v>
      </c>
      <c r="N530">
        <v>124881.276</v>
      </c>
      <c r="O530">
        <v>218542.23300000001</v>
      </c>
      <c r="P530">
        <v>146789.97</v>
      </c>
      <c r="Q530">
        <v>256882.44750000001</v>
      </c>
      <c r="R530">
        <v>160796.54</v>
      </c>
      <c r="S530">
        <v>281393.94500000001</v>
      </c>
      <c r="T530">
        <v>173843.065</v>
      </c>
      <c r="U530">
        <v>304225.36379999999</v>
      </c>
    </row>
    <row r="531" spans="1:21">
      <c r="A531">
        <v>4</v>
      </c>
      <c r="B531" t="s">
        <v>365</v>
      </c>
      <c r="C531" t="s">
        <v>406</v>
      </c>
      <c r="D531" t="s">
        <v>734</v>
      </c>
      <c r="E531" t="s">
        <v>408</v>
      </c>
      <c r="F531">
        <v>2</v>
      </c>
      <c r="G531" t="s">
        <v>31</v>
      </c>
      <c r="H531">
        <v>58880.578750000001</v>
      </c>
      <c r="I531">
        <v>103041.0128</v>
      </c>
      <c r="J531">
        <v>77521.255879999997</v>
      </c>
      <c r="K531">
        <v>135662.19779999999</v>
      </c>
      <c r="L531">
        <v>93211.440749999994</v>
      </c>
      <c r="M531">
        <v>163120.02129999999</v>
      </c>
      <c r="N531">
        <v>112825.3125</v>
      </c>
      <c r="O531">
        <v>197444.29689999999</v>
      </c>
      <c r="P531">
        <v>134404.7231</v>
      </c>
      <c r="Q531">
        <v>235208.26550000001</v>
      </c>
      <c r="R531">
        <v>148146.3088</v>
      </c>
      <c r="S531">
        <v>259256.04029999999</v>
      </c>
      <c r="T531">
        <v>161135.5705</v>
      </c>
      <c r="U531">
        <v>281987.24839999998</v>
      </c>
    </row>
    <row r="532" spans="1:21">
      <c r="A532">
        <v>4</v>
      </c>
      <c r="B532" t="s">
        <v>365</v>
      </c>
      <c r="C532" t="s">
        <v>406</v>
      </c>
      <c r="D532" t="s">
        <v>734</v>
      </c>
      <c r="E532" t="s">
        <v>408</v>
      </c>
      <c r="F532">
        <v>3</v>
      </c>
      <c r="G532" t="s">
        <v>58</v>
      </c>
      <c r="H532">
        <v>52054.4375</v>
      </c>
      <c r="I532">
        <v>91095.265629999994</v>
      </c>
      <c r="J532">
        <v>70417.392500000002</v>
      </c>
      <c r="K532">
        <v>123230.4369</v>
      </c>
      <c r="L532">
        <v>89467.852499999994</v>
      </c>
      <c r="M532">
        <v>156568.74189999999</v>
      </c>
      <c r="N532">
        <v>116789.79</v>
      </c>
      <c r="O532">
        <v>204382.13250000001</v>
      </c>
      <c r="P532">
        <v>144970.3125</v>
      </c>
      <c r="Q532">
        <v>253698.04689999999</v>
      </c>
      <c r="R532">
        <v>163139.4375</v>
      </c>
      <c r="S532">
        <v>285494.01559999998</v>
      </c>
      <c r="T532">
        <v>181044.20749999999</v>
      </c>
      <c r="U532">
        <v>316827.36310000002</v>
      </c>
    </row>
    <row r="533" spans="1:21">
      <c r="A533">
        <v>4</v>
      </c>
      <c r="B533" t="s">
        <v>365</v>
      </c>
      <c r="C533" t="s">
        <v>406</v>
      </c>
      <c r="D533" t="s">
        <v>734</v>
      </c>
      <c r="E533" t="s">
        <v>408</v>
      </c>
      <c r="F533">
        <v>4</v>
      </c>
      <c r="G533" t="s">
        <v>33</v>
      </c>
      <c r="H533">
        <v>58961.953249999999</v>
      </c>
      <c r="I533">
        <v>94339.125199999995</v>
      </c>
      <c r="J533">
        <v>82546.734549999994</v>
      </c>
      <c r="K533">
        <v>132074.77530000001</v>
      </c>
      <c r="L533">
        <v>106131.5159</v>
      </c>
      <c r="M533">
        <v>169810.42540000001</v>
      </c>
      <c r="N533">
        <v>141508.68780000001</v>
      </c>
      <c r="O533">
        <v>226413.90049999999</v>
      </c>
      <c r="P533">
        <v>176885.85980000001</v>
      </c>
      <c r="Q533">
        <v>283017.37560000003</v>
      </c>
      <c r="R533">
        <v>200470.64110000001</v>
      </c>
      <c r="S533">
        <v>320753.0257</v>
      </c>
      <c r="T533">
        <v>224055.42240000001</v>
      </c>
      <c r="U533">
        <v>358488.67580000003</v>
      </c>
    </row>
    <row r="534" spans="1:21">
      <c r="A534">
        <v>4</v>
      </c>
      <c r="B534" t="s">
        <v>365</v>
      </c>
      <c r="C534" t="s">
        <v>406</v>
      </c>
      <c r="D534" t="s">
        <v>734</v>
      </c>
      <c r="E534" t="s">
        <v>409</v>
      </c>
      <c r="F534">
        <v>1</v>
      </c>
      <c r="G534" t="s">
        <v>242</v>
      </c>
      <c r="H534">
        <v>70762.369000000006</v>
      </c>
      <c r="I534">
        <v>123834.1458</v>
      </c>
      <c r="J534">
        <v>91691.589500000002</v>
      </c>
      <c r="K534">
        <v>160460.28159999999</v>
      </c>
      <c r="L534">
        <v>104240.9871</v>
      </c>
      <c r="M534">
        <v>182421.7274</v>
      </c>
      <c r="N534">
        <v>123436.3296</v>
      </c>
      <c r="O534">
        <v>216013.57680000001</v>
      </c>
      <c r="P534">
        <v>145092.13200000001</v>
      </c>
      <c r="Q534">
        <v>253911.231</v>
      </c>
      <c r="R534">
        <v>158937.03750000001</v>
      </c>
      <c r="S534">
        <v>278139.81559999997</v>
      </c>
      <c r="T534">
        <v>171833.33050000001</v>
      </c>
      <c r="U534">
        <v>300708.3284</v>
      </c>
    </row>
    <row r="535" spans="1:21">
      <c r="A535">
        <v>4</v>
      </c>
      <c r="B535" t="s">
        <v>365</v>
      </c>
      <c r="C535" t="s">
        <v>406</v>
      </c>
      <c r="D535" t="s">
        <v>734</v>
      </c>
      <c r="E535" t="s">
        <v>409</v>
      </c>
      <c r="F535">
        <v>2</v>
      </c>
      <c r="G535" t="s">
        <v>31</v>
      </c>
      <c r="H535">
        <v>58194.773000000001</v>
      </c>
      <c r="I535">
        <v>101840.85279999999</v>
      </c>
      <c r="J535">
        <v>76619.594450000004</v>
      </c>
      <c r="K535">
        <v>134084.29029999999</v>
      </c>
      <c r="L535">
        <v>92129.074200000003</v>
      </c>
      <c r="M535">
        <v>161225.8799</v>
      </c>
      <c r="N535">
        <v>111518.376</v>
      </c>
      <c r="O535">
        <v>195157.158</v>
      </c>
      <c r="P535">
        <v>132849.11739999999</v>
      </c>
      <c r="Q535">
        <v>232485.95540000001</v>
      </c>
      <c r="R535">
        <v>146432.52009999999</v>
      </c>
      <c r="S535">
        <v>256256.91010000001</v>
      </c>
      <c r="T535">
        <v>159272.5588</v>
      </c>
      <c r="U535">
        <v>278726.97779999999</v>
      </c>
    </row>
    <row r="536" spans="1:21">
      <c r="A536">
        <v>4</v>
      </c>
      <c r="B536" t="s">
        <v>365</v>
      </c>
      <c r="C536" t="s">
        <v>406</v>
      </c>
      <c r="D536" t="s">
        <v>734</v>
      </c>
      <c r="E536" t="s">
        <v>409</v>
      </c>
      <c r="F536">
        <v>3</v>
      </c>
      <c r="G536" t="s">
        <v>58</v>
      </c>
      <c r="H536">
        <v>51681.5</v>
      </c>
      <c r="I536">
        <v>90442.625</v>
      </c>
      <c r="J536">
        <v>69895.28</v>
      </c>
      <c r="K536">
        <v>122316.74</v>
      </c>
      <c r="L536">
        <v>88796.565000000002</v>
      </c>
      <c r="M536">
        <v>155393.98879999999</v>
      </c>
      <c r="N536">
        <v>115894.74</v>
      </c>
      <c r="O536">
        <v>202815.79500000001</v>
      </c>
      <c r="P536">
        <v>143851.5</v>
      </c>
      <c r="Q536">
        <v>251740.125</v>
      </c>
      <c r="R536">
        <v>161871.45000000001</v>
      </c>
      <c r="S536">
        <v>283275.03749999998</v>
      </c>
      <c r="T536">
        <v>179627.04500000001</v>
      </c>
      <c r="U536">
        <v>314347.32880000002</v>
      </c>
    </row>
    <row r="537" spans="1:21">
      <c r="A537">
        <v>4</v>
      </c>
      <c r="B537" t="s">
        <v>365</v>
      </c>
      <c r="C537" t="s">
        <v>406</v>
      </c>
      <c r="D537" t="s">
        <v>734</v>
      </c>
      <c r="E537" t="s">
        <v>409</v>
      </c>
      <c r="F537">
        <v>4</v>
      </c>
      <c r="G537" t="s">
        <v>33</v>
      </c>
      <c r="H537">
        <v>58614.990749999997</v>
      </c>
      <c r="I537">
        <v>93783.985199999996</v>
      </c>
      <c r="J537">
        <v>82060.987049999996</v>
      </c>
      <c r="K537">
        <v>131297.57930000001</v>
      </c>
      <c r="L537">
        <v>105506.9834</v>
      </c>
      <c r="M537">
        <v>168811.1734</v>
      </c>
      <c r="N537">
        <v>140675.97779999999</v>
      </c>
      <c r="O537">
        <v>225081.56450000001</v>
      </c>
      <c r="P537">
        <v>175844.97229999999</v>
      </c>
      <c r="Q537">
        <v>281351.95559999999</v>
      </c>
      <c r="R537">
        <v>199290.96859999999</v>
      </c>
      <c r="S537">
        <v>318865.54969999997</v>
      </c>
      <c r="T537">
        <v>222736.96489999999</v>
      </c>
      <c r="U537">
        <v>356379.14380000002</v>
      </c>
    </row>
    <row r="538" spans="1:21">
      <c r="A538">
        <v>4</v>
      </c>
      <c r="B538" t="s">
        <v>365</v>
      </c>
      <c r="C538" t="s">
        <v>406</v>
      </c>
      <c r="D538" t="s">
        <v>734</v>
      </c>
      <c r="E538" t="s">
        <v>410</v>
      </c>
      <c r="F538">
        <v>1</v>
      </c>
      <c r="G538" t="s">
        <v>242</v>
      </c>
      <c r="H538">
        <v>65658.555999999997</v>
      </c>
      <c r="I538">
        <v>114902.473</v>
      </c>
      <c r="J538">
        <v>85129.898000000001</v>
      </c>
      <c r="K538">
        <v>148977.32149999999</v>
      </c>
      <c r="L538">
        <v>96703.7454</v>
      </c>
      <c r="M538">
        <v>169231.5545</v>
      </c>
      <c r="N538">
        <v>114675.2904</v>
      </c>
      <c r="O538">
        <v>200681.75820000001</v>
      </c>
      <c r="P538">
        <v>134842.51800000001</v>
      </c>
      <c r="Q538">
        <v>235974.40650000001</v>
      </c>
      <c r="R538">
        <v>147736.79999999999</v>
      </c>
      <c r="S538">
        <v>258539.4</v>
      </c>
      <c r="T538">
        <v>159775.807</v>
      </c>
      <c r="U538">
        <v>279607.66230000003</v>
      </c>
    </row>
    <row r="539" spans="1:21">
      <c r="A539">
        <v>4</v>
      </c>
      <c r="B539" t="s">
        <v>365</v>
      </c>
      <c r="C539" t="s">
        <v>406</v>
      </c>
      <c r="D539" t="s">
        <v>734</v>
      </c>
      <c r="E539" t="s">
        <v>410</v>
      </c>
      <c r="F539">
        <v>2</v>
      </c>
      <c r="G539" t="s">
        <v>31</v>
      </c>
      <c r="H539">
        <v>53701.40825</v>
      </c>
      <c r="I539">
        <v>93977.464439999996</v>
      </c>
      <c r="J539">
        <v>70804.662429999997</v>
      </c>
      <c r="K539">
        <v>123908.15919999999</v>
      </c>
      <c r="L539">
        <v>85280.64705</v>
      </c>
      <c r="M539">
        <v>149241.1323</v>
      </c>
      <c r="N539">
        <v>103484.1615</v>
      </c>
      <c r="O539">
        <v>181097.28260000001</v>
      </c>
      <c r="P539">
        <v>123382.4764</v>
      </c>
      <c r="Q539">
        <v>215919.33369999999</v>
      </c>
      <c r="R539">
        <v>136067.14749999999</v>
      </c>
      <c r="S539">
        <v>238117.508</v>
      </c>
      <c r="T539">
        <v>148081.67749999999</v>
      </c>
      <c r="U539">
        <v>259142.9356</v>
      </c>
    </row>
    <row r="540" spans="1:21">
      <c r="A540">
        <v>4</v>
      </c>
      <c r="B540" t="s">
        <v>365</v>
      </c>
      <c r="C540" t="s">
        <v>406</v>
      </c>
      <c r="D540" t="s">
        <v>734</v>
      </c>
      <c r="E540" t="s">
        <v>410</v>
      </c>
      <c r="F540">
        <v>3</v>
      </c>
      <c r="G540" t="s">
        <v>58</v>
      </c>
      <c r="H540">
        <v>47629.4375</v>
      </c>
      <c r="I540">
        <v>83351.515629999994</v>
      </c>
      <c r="J540">
        <v>64303.452499999999</v>
      </c>
      <c r="K540">
        <v>112531.0419</v>
      </c>
      <c r="L540">
        <v>81642.307499999995</v>
      </c>
      <c r="M540">
        <v>142874.03810000001</v>
      </c>
      <c r="N540">
        <v>106438.17</v>
      </c>
      <c r="O540">
        <v>186266.79749999999</v>
      </c>
      <c r="P540">
        <v>132064.3125</v>
      </c>
      <c r="Q540">
        <v>231112.54689999999</v>
      </c>
      <c r="R540">
        <v>148550.88750000001</v>
      </c>
      <c r="S540">
        <v>259964.05309999999</v>
      </c>
      <c r="T540">
        <v>164781.82250000001</v>
      </c>
      <c r="U540">
        <v>288368.18939999997</v>
      </c>
    </row>
    <row r="541" spans="1:21">
      <c r="A541">
        <v>4</v>
      </c>
      <c r="B541" t="s">
        <v>365</v>
      </c>
      <c r="C541" t="s">
        <v>406</v>
      </c>
      <c r="D541" t="s">
        <v>734</v>
      </c>
      <c r="E541" t="s">
        <v>410</v>
      </c>
      <c r="F541">
        <v>4</v>
      </c>
      <c r="G541" t="s">
        <v>33</v>
      </c>
      <c r="H541">
        <v>54497.908499999998</v>
      </c>
      <c r="I541">
        <v>87196.653600000005</v>
      </c>
      <c r="J541">
        <v>76297.071899999995</v>
      </c>
      <c r="K541">
        <v>122075.315</v>
      </c>
      <c r="L541">
        <v>98096.2353</v>
      </c>
      <c r="M541">
        <v>156953.97649999999</v>
      </c>
      <c r="N541">
        <v>130794.9804</v>
      </c>
      <c r="O541">
        <v>209271.96859999999</v>
      </c>
      <c r="P541">
        <v>163493.7255</v>
      </c>
      <c r="Q541">
        <v>261589.9608</v>
      </c>
      <c r="R541">
        <v>185292.88889999999</v>
      </c>
      <c r="S541">
        <v>296468.62219999998</v>
      </c>
      <c r="T541">
        <v>207092.05230000001</v>
      </c>
      <c r="U541">
        <v>331347.28370000003</v>
      </c>
    </row>
    <row r="542" spans="1:21">
      <c r="A542">
        <v>4</v>
      </c>
      <c r="B542" t="s">
        <v>365</v>
      </c>
      <c r="C542" t="s">
        <v>406</v>
      </c>
      <c r="D542" t="s">
        <v>734</v>
      </c>
      <c r="E542" t="s">
        <v>411</v>
      </c>
      <c r="F542">
        <v>1</v>
      </c>
      <c r="G542" t="s">
        <v>242</v>
      </c>
      <c r="H542">
        <v>69932.998000000007</v>
      </c>
      <c r="I542">
        <v>122382.74649999999</v>
      </c>
      <c r="J542">
        <v>90617.569000000003</v>
      </c>
      <c r="K542">
        <v>158580.7458</v>
      </c>
      <c r="L542">
        <v>103018.9932</v>
      </c>
      <c r="M542">
        <v>180283.23809999999</v>
      </c>
      <c r="N542">
        <v>121991.3832</v>
      </c>
      <c r="O542">
        <v>213484.92060000001</v>
      </c>
      <c r="P542">
        <v>143394.29399999999</v>
      </c>
      <c r="Q542">
        <v>250940.01449999999</v>
      </c>
      <c r="R542">
        <v>157077.535</v>
      </c>
      <c r="S542">
        <v>274885.6863</v>
      </c>
      <c r="T542">
        <v>169823.59599999999</v>
      </c>
      <c r="U542">
        <v>297191.29300000001</v>
      </c>
    </row>
    <row r="543" spans="1:21">
      <c r="A543">
        <v>4</v>
      </c>
      <c r="B543" t="s">
        <v>365</v>
      </c>
      <c r="C543" t="s">
        <v>406</v>
      </c>
      <c r="D543" t="s">
        <v>734</v>
      </c>
      <c r="E543" t="s">
        <v>411</v>
      </c>
      <c r="F543">
        <v>2</v>
      </c>
      <c r="G543" t="s">
        <v>31</v>
      </c>
      <c r="H543">
        <v>57508.967250000002</v>
      </c>
      <c r="I543">
        <v>100640.6927</v>
      </c>
      <c r="J543">
        <v>75717.93303</v>
      </c>
      <c r="K543">
        <v>132506.38279999999</v>
      </c>
      <c r="L543">
        <v>91046.707649999997</v>
      </c>
      <c r="M543">
        <v>159331.7384</v>
      </c>
      <c r="N543">
        <v>110211.43949999999</v>
      </c>
      <c r="O543">
        <v>192870.0191</v>
      </c>
      <c r="P543">
        <v>131293.5116</v>
      </c>
      <c r="Q543">
        <v>229763.6453</v>
      </c>
      <c r="R543">
        <v>144718.73139999999</v>
      </c>
      <c r="S543">
        <v>253257.77989999999</v>
      </c>
      <c r="T543">
        <v>157409.54699999999</v>
      </c>
      <c r="U543">
        <v>275466.70730000001</v>
      </c>
    </row>
    <row r="544" spans="1:21">
      <c r="A544">
        <v>4</v>
      </c>
      <c r="B544" t="s">
        <v>365</v>
      </c>
      <c r="C544" t="s">
        <v>406</v>
      </c>
      <c r="D544" t="s">
        <v>734</v>
      </c>
      <c r="E544" t="s">
        <v>411</v>
      </c>
      <c r="F544">
        <v>3</v>
      </c>
      <c r="G544" t="s">
        <v>58</v>
      </c>
      <c r="H544">
        <v>50844.8125</v>
      </c>
      <c r="I544">
        <v>88978.421879999994</v>
      </c>
      <c r="J544">
        <v>68777.957500000004</v>
      </c>
      <c r="K544">
        <v>120361.4256</v>
      </c>
      <c r="L544">
        <v>87383.497499999998</v>
      </c>
      <c r="M544">
        <v>152921.12059999999</v>
      </c>
      <c r="N544">
        <v>114065.61</v>
      </c>
      <c r="O544">
        <v>199614.8175</v>
      </c>
      <c r="P544">
        <v>141587.4375</v>
      </c>
      <c r="Q544">
        <v>247778.01560000001</v>
      </c>
      <c r="R544">
        <v>159331.01250000001</v>
      </c>
      <c r="S544">
        <v>278829.27189999999</v>
      </c>
      <c r="T544">
        <v>176816.04250000001</v>
      </c>
      <c r="U544">
        <v>309428.07439999998</v>
      </c>
    </row>
    <row r="545" spans="1:21">
      <c r="A545">
        <v>4</v>
      </c>
      <c r="B545" t="s">
        <v>365</v>
      </c>
      <c r="C545" t="s">
        <v>406</v>
      </c>
      <c r="D545" t="s">
        <v>734</v>
      </c>
      <c r="E545" t="s">
        <v>411</v>
      </c>
      <c r="F545">
        <v>4</v>
      </c>
      <c r="G545" t="s">
        <v>33</v>
      </c>
      <c r="H545">
        <v>57605.081749999998</v>
      </c>
      <c r="I545">
        <v>92168.130799999999</v>
      </c>
      <c r="J545">
        <v>80647.114449999994</v>
      </c>
      <c r="K545">
        <v>129035.38310000001</v>
      </c>
      <c r="L545">
        <v>103689.14720000001</v>
      </c>
      <c r="M545">
        <v>165902.6354</v>
      </c>
      <c r="N545">
        <v>138252.19620000001</v>
      </c>
      <c r="O545">
        <v>221203.51389999999</v>
      </c>
      <c r="P545">
        <v>172815.24530000001</v>
      </c>
      <c r="Q545">
        <v>276504.39240000001</v>
      </c>
      <c r="R545">
        <v>195857.27799999999</v>
      </c>
      <c r="S545">
        <v>313371.6447</v>
      </c>
      <c r="T545">
        <v>218899.3107</v>
      </c>
      <c r="U545">
        <v>350238.897</v>
      </c>
    </row>
    <row r="546" spans="1:21">
      <c r="A546">
        <v>4</v>
      </c>
      <c r="B546" t="s">
        <v>365</v>
      </c>
      <c r="C546" t="s">
        <v>406</v>
      </c>
      <c r="D546" t="s">
        <v>734</v>
      </c>
      <c r="E546" t="s">
        <v>412</v>
      </c>
      <c r="F546">
        <v>1</v>
      </c>
      <c r="G546" t="s">
        <v>242</v>
      </c>
      <c r="H546">
        <v>71113.260999999999</v>
      </c>
      <c r="I546">
        <v>124448.2068</v>
      </c>
      <c r="J546">
        <v>92169.815499999997</v>
      </c>
      <c r="K546">
        <v>161297.1771</v>
      </c>
      <c r="L546">
        <v>104749.3449</v>
      </c>
      <c r="M546">
        <v>183311.3536</v>
      </c>
      <c r="N546">
        <v>124113.12239999999</v>
      </c>
      <c r="O546">
        <v>217197.96419999999</v>
      </c>
      <c r="P546">
        <v>145909.758</v>
      </c>
      <c r="Q546">
        <v>255342.0765</v>
      </c>
      <c r="R546">
        <v>159845.17749999999</v>
      </c>
      <c r="S546">
        <v>279729.06060000003</v>
      </c>
      <c r="T546">
        <v>172838.63949999999</v>
      </c>
      <c r="U546">
        <v>302467.61910000001</v>
      </c>
    </row>
    <row r="547" spans="1:21">
      <c r="A547">
        <v>4</v>
      </c>
      <c r="B547" t="s">
        <v>365</v>
      </c>
      <c r="C547" t="s">
        <v>406</v>
      </c>
      <c r="D547" t="s">
        <v>734</v>
      </c>
      <c r="E547" t="s">
        <v>412</v>
      </c>
      <c r="F547">
        <v>2</v>
      </c>
      <c r="G547" t="s">
        <v>31</v>
      </c>
      <c r="H547">
        <v>58348.410750000003</v>
      </c>
      <c r="I547">
        <v>102109.7188</v>
      </c>
      <c r="J547">
        <v>76867.943429999999</v>
      </c>
      <c r="K547">
        <v>134518.90100000001</v>
      </c>
      <c r="L547">
        <v>92493.143549999993</v>
      </c>
      <c r="M547">
        <v>161863.0012</v>
      </c>
      <c r="N547">
        <v>112075.5465</v>
      </c>
      <c r="O547">
        <v>196132.2064</v>
      </c>
      <c r="P547">
        <v>133560.41699999999</v>
      </c>
      <c r="Q547">
        <v>233730.7298</v>
      </c>
      <c r="R547">
        <v>147248.09419999999</v>
      </c>
      <c r="S547">
        <v>257684.1649</v>
      </c>
      <c r="T547">
        <v>160197.6593</v>
      </c>
      <c r="U547">
        <v>280345.90370000002</v>
      </c>
    </row>
    <row r="548" spans="1:21">
      <c r="A548">
        <v>4</v>
      </c>
      <c r="B548" t="s">
        <v>365</v>
      </c>
      <c r="C548" t="s">
        <v>406</v>
      </c>
      <c r="D548" t="s">
        <v>734</v>
      </c>
      <c r="E548" t="s">
        <v>412</v>
      </c>
      <c r="F548">
        <v>3</v>
      </c>
      <c r="G548" t="s">
        <v>58</v>
      </c>
      <c r="H548">
        <v>51308.5625</v>
      </c>
      <c r="I548">
        <v>89789.984379999994</v>
      </c>
      <c r="J548">
        <v>69373.167499999996</v>
      </c>
      <c r="K548">
        <v>121403.0431</v>
      </c>
      <c r="L548">
        <v>88125.277499999997</v>
      </c>
      <c r="M548">
        <v>154219.23560000001</v>
      </c>
      <c r="N548">
        <v>114999.69</v>
      </c>
      <c r="O548">
        <v>201249.45749999999</v>
      </c>
      <c r="P548">
        <v>142732.6875</v>
      </c>
      <c r="Q548">
        <v>249782.20310000001</v>
      </c>
      <c r="R548">
        <v>160603.46249999999</v>
      </c>
      <c r="S548">
        <v>281056.05940000003</v>
      </c>
      <c r="T548">
        <v>178209.88250000001</v>
      </c>
      <c r="U548">
        <v>311867.29440000001</v>
      </c>
    </row>
    <row r="549" spans="1:21">
      <c r="A549">
        <v>4</v>
      </c>
      <c r="B549" t="s">
        <v>365</v>
      </c>
      <c r="C549" t="s">
        <v>406</v>
      </c>
      <c r="D549" t="s">
        <v>734</v>
      </c>
      <c r="E549" t="s">
        <v>412</v>
      </c>
      <c r="F549">
        <v>4</v>
      </c>
      <c r="G549" t="s">
        <v>33</v>
      </c>
      <c r="H549">
        <v>58268.028250000003</v>
      </c>
      <c r="I549">
        <v>93228.845199999996</v>
      </c>
      <c r="J549">
        <v>81575.239549999998</v>
      </c>
      <c r="K549">
        <v>130520.3833</v>
      </c>
      <c r="L549">
        <v>104882.4509</v>
      </c>
      <c r="M549">
        <v>167811.92139999999</v>
      </c>
      <c r="N549">
        <v>139843.2678</v>
      </c>
      <c r="O549">
        <v>223749.2285</v>
      </c>
      <c r="P549">
        <v>174804.08480000001</v>
      </c>
      <c r="Q549">
        <v>279686.5356</v>
      </c>
      <c r="R549">
        <v>198111.29610000001</v>
      </c>
      <c r="S549">
        <v>316978.07370000001</v>
      </c>
      <c r="T549">
        <v>221418.5074</v>
      </c>
      <c r="U549">
        <v>354269.61180000001</v>
      </c>
    </row>
    <row r="550" spans="1:21">
      <c r="A550">
        <v>4</v>
      </c>
      <c r="B550" t="s">
        <v>365</v>
      </c>
      <c r="C550" t="s">
        <v>406</v>
      </c>
      <c r="D550" t="s">
        <v>734</v>
      </c>
      <c r="E550" t="s">
        <v>400</v>
      </c>
      <c r="F550">
        <v>1</v>
      </c>
      <c r="G550" t="s">
        <v>242</v>
      </c>
      <c r="H550">
        <v>64435.764000000003</v>
      </c>
      <c r="I550">
        <v>112762.587</v>
      </c>
      <c r="J550">
        <v>83538.462</v>
      </c>
      <c r="K550">
        <v>146192.30850000001</v>
      </c>
      <c r="L550">
        <v>94904.967600000004</v>
      </c>
      <c r="M550">
        <v>166083.69330000001</v>
      </c>
      <c r="N550">
        <v>112523.09759999999</v>
      </c>
      <c r="O550">
        <v>196915.42079999999</v>
      </c>
      <c r="P550">
        <v>132306.19200000001</v>
      </c>
      <c r="Q550">
        <v>231535.83600000001</v>
      </c>
      <c r="R550">
        <v>144954.75</v>
      </c>
      <c r="S550">
        <v>253670.8125</v>
      </c>
      <c r="T550">
        <v>156761.05799999999</v>
      </c>
      <c r="U550">
        <v>274331.85149999999</v>
      </c>
    </row>
    <row r="551" spans="1:21">
      <c r="A551">
        <v>4</v>
      </c>
      <c r="B551" t="s">
        <v>365</v>
      </c>
      <c r="C551" t="s">
        <v>406</v>
      </c>
      <c r="D551" t="s">
        <v>734</v>
      </c>
      <c r="E551" t="s">
        <v>400</v>
      </c>
      <c r="F551">
        <v>2</v>
      </c>
      <c r="G551" t="s">
        <v>31</v>
      </c>
      <c r="H551">
        <v>52735.788</v>
      </c>
      <c r="I551">
        <v>92287.629000000001</v>
      </c>
      <c r="J551">
        <v>69519.664199999999</v>
      </c>
      <c r="K551">
        <v>121659.4124</v>
      </c>
      <c r="L551">
        <v>83716.135200000004</v>
      </c>
      <c r="M551">
        <v>146503.2366</v>
      </c>
      <c r="N551">
        <v>101555.856</v>
      </c>
      <c r="O551">
        <v>177722.74799999999</v>
      </c>
      <c r="P551">
        <v>121071.2355</v>
      </c>
      <c r="Q551">
        <v>211874.66209999999</v>
      </c>
      <c r="R551">
        <v>133510.2378</v>
      </c>
      <c r="S551">
        <v>233642.91620000001</v>
      </c>
      <c r="T551">
        <v>145289.29500000001</v>
      </c>
      <c r="U551">
        <v>254256.26629999999</v>
      </c>
    </row>
    <row r="552" spans="1:21">
      <c r="A552">
        <v>4</v>
      </c>
      <c r="B552" t="s">
        <v>365</v>
      </c>
      <c r="C552" t="s">
        <v>406</v>
      </c>
      <c r="D552" t="s">
        <v>734</v>
      </c>
      <c r="E552" t="s">
        <v>400</v>
      </c>
      <c r="F552">
        <v>3</v>
      </c>
      <c r="G552" t="s">
        <v>58</v>
      </c>
      <c r="H552">
        <v>46560.875</v>
      </c>
      <c r="I552">
        <v>81481.53125</v>
      </c>
      <c r="J552">
        <v>62888.525000000001</v>
      </c>
      <c r="K552">
        <v>110054.9188</v>
      </c>
      <c r="L552">
        <v>79858.350000000006</v>
      </c>
      <c r="M552">
        <v>139752.11249999999</v>
      </c>
      <c r="N552">
        <v>104142</v>
      </c>
      <c r="O552">
        <v>182248.5</v>
      </c>
      <c r="P552">
        <v>129227.625</v>
      </c>
      <c r="Q552">
        <v>226148.3438</v>
      </c>
      <c r="R552">
        <v>145374.22500000001</v>
      </c>
      <c r="S552">
        <v>254404.89379999999</v>
      </c>
      <c r="T552">
        <v>161273.9</v>
      </c>
      <c r="U552">
        <v>282229.32500000001</v>
      </c>
    </row>
    <row r="553" spans="1:21">
      <c r="A553">
        <v>4</v>
      </c>
      <c r="B553" t="s">
        <v>365</v>
      </c>
      <c r="C553" t="s">
        <v>406</v>
      </c>
      <c r="D553" t="s">
        <v>734</v>
      </c>
      <c r="E553" t="s">
        <v>400</v>
      </c>
      <c r="F553">
        <v>4</v>
      </c>
      <c r="G553" t="s">
        <v>33</v>
      </c>
      <c r="H553">
        <v>53156.526250000003</v>
      </c>
      <c r="I553">
        <v>85050.441999999995</v>
      </c>
      <c r="J553">
        <v>74419.136750000005</v>
      </c>
      <c r="K553">
        <v>119070.6188</v>
      </c>
      <c r="L553">
        <v>95681.74725</v>
      </c>
      <c r="M553">
        <v>153090.79560000001</v>
      </c>
      <c r="N553">
        <v>127575.663</v>
      </c>
      <c r="O553">
        <v>204121.06080000001</v>
      </c>
      <c r="P553">
        <v>159469.57879999999</v>
      </c>
      <c r="Q553">
        <v>255151.326</v>
      </c>
      <c r="R553">
        <v>180732.1893</v>
      </c>
      <c r="S553">
        <v>289171.50280000002</v>
      </c>
      <c r="T553">
        <v>201994.79980000001</v>
      </c>
      <c r="U553">
        <v>323191.67959999997</v>
      </c>
    </row>
    <row r="554" spans="1:21">
      <c r="A554">
        <v>4</v>
      </c>
      <c r="B554" t="s">
        <v>365</v>
      </c>
      <c r="C554" t="s">
        <v>406</v>
      </c>
      <c r="D554" t="s">
        <v>734</v>
      </c>
      <c r="E554" t="s">
        <v>413</v>
      </c>
      <c r="F554">
        <v>1</v>
      </c>
      <c r="G554" t="s">
        <v>242</v>
      </c>
      <c r="H554">
        <v>71198.319000000003</v>
      </c>
      <c r="I554">
        <v>124597.0583</v>
      </c>
      <c r="J554">
        <v>92248.194499999998</v>
      </c>
      <c r="K554">
        <v>161434.34039999999</v>
      </c>
      <c r="L554">
        <v>104886.1971</v>
      </c>
      <c r="M554">
        <v>183550.8449</v>
      </c>
      <c r="N554">
        <v>124174.02959999999</v>
      </c>
      <c r="O554">
        <v>217304.55179999999</v>
      </c>
      <c r="P554">
        <v>145951.48199999999</v>
      </c>
      <c r="Q554">
        <v>255415.09349999999</v>
      </c>
      <c r="R554">
        <v>159873.99249999999</v>
      </c>
      <c r="S554">
        <v>279779.48690000002</v>
      </c>
      <c r="T554">
        <v>172838.05050000001</v>
      </c>
      <c r="U554">
        <v>302466.58840000001</v>
      </c>
    </row>
    <row r="555" spans="1:21">
      <c r="A555">
        <v>4</v>
      </c>
      <c r="B555" t="s">
        <v>365</v>
      </c>
      <c r="C555" t="s">
        <v>406</v>
      </c>
      <c r="D555" t="s">
        <v>734</v>
      </c>
      <c r="E555" t="s">
        <v>413</v>
      </c>
      <c r="F555">
        <v>2</v>
      </c>
      <c r="G555" t="s">
        <v>31</v>
      </c>
      <c r="H555">
        <v>58600.76425</v>
      </c>
      <c r="I555">
        <v>102551.3374</v>
      </c>
      <c r="J555">
        <v>77137.919080000007</v>
      </c>
      <c r="K555">
        <v>134991.3584</v>
      </c>
      <c r="L555">
        <v>92729.295450000005</v>
      </c>
      <c r="M555">
        <v>162276.26699999999</v>
      </c>
      <c r="N555">
        <v>112203.94349999999</v>
      </c>
      <c r="O555">
        <v>196356.90109999999</v>
      </c>
      <c r="P555">
        <v>133649.08799999999</v>
      </c>
      <c r="Q555">
        <v>233885.90400000001</v>
      </c>
      <c r="R555">
        <v>147303.18780000001</v>
      </c>
      <c r="S555">
        <v>257780.57870000001</v>
      </c>
      <c r="T555">
        <v>160206.1998</v>
      </c>
      <c r="U555">
        <v>280360.84960000002</v>
      </c>
    </row>
    <row r="556" spans="1:21">
      <c r="A556">
        <v>4</v>
      </c>
      <c r="B556" t="s">
        <v>365</v>
      </c>
      <c r="C556" t="s">
        <v>406</v>
      </c>
      <c r="D556" t="s">
        <v>734</v>
      </c>
      <c r="E556" t="s">
        <v>413</v>
      </c>
      <c r="F556">
        <v>3</v>
      </c>
      <c r="G556" t="s">
        <v>58</v>
      </c>
      <c r="H556">
        <v>52054.4375</v>
      </c>
      <c r="I556">
        <v>91095.265629999994</v>
      </c>
      <c r="J556">
        <v>70417.392500000002</v>
      </c>
      <c r="K556">
        <v>123230.4369</v>
      </c>
      <c r="L556">
        <v>89467.852499999994</v>
      </c>
      <c r="M556">
        <v>156568.74189999999</v>
      </c>
      <c r="N556">
        <v>116789.79</v>
      </c>
      <c r="O556">
        <v>204382.13250000001</v>
      </c>
      <c r="P556">
        <v>144970.3125</v>
      </c>
      <c r="Q556">
        <v>253698.04689999999</v>
      </c>
      <c r="R556">
        <v>163139.4375</v>
      </c>
      <c r="S556">
        <v>285494.01559999998</v>
      </c>
      <c r="T556">
        <v>181044.20749999999</v>
      </c>
      <c r="U556">
        <v>316827.36310000002</v>
      </c>
    </row>
    <row r="557" spans="1:21">
      <c r="A557">
        <v>4</v>
      </c>
      <c r="B557" t="s">
        <v>365</v>
      </c>
      <c r="C557" t="s">
        <v>406</v>
      </c>
      <c r="D557" t="s">
        <v>734</v>
      </c>
      <c r="E557" t="s">
        <v>413</v>
      </c>
      <c r="F557">
        <v>4</v>
      </c>
      <c r="G557" t="s">
        <v>33</v>
      </c>
      <c r="H557">
        <v>58961.953249999999</v>
      </c>
      <c r="I557">
        <v>94339.125199999995</v>
      </c>
      <c r="J557">
        <v>82546.734549999994</v>
      </c>
      <c r="K557">
        <v>132074.77530000001</v>
      </c>
      <c r="L557">
        <v>106131.5159</v>
      </c>
      <c r="M557">
        <v>169810.42540000001</v>
      </c>
      <c r="N557">
        <v>141508.68780000001</v>
      </c>
      <c r="O557">
        <v>226413.90049999999</v>
      </c>
      <c r="P557">
        <v>176885.85980000001</v>
      </c>
      <c r="Q557">
        <v>283017.37560000003</v>
      </c>
      <c r="R557">
        <v>200470.64110000001</v>
      </c>
      <c r="S557">
        <v>320753.0257</v>
      </c>
      <c r="T557">
        <v>224055.42240000001</v>
      </c>
      <c r="U557">
        <v>358488.67580000003</v>
      </c>
    </row>
    <row r="558" spans="1:21">
      <c r="A558">
        <v>4</v>
      </c>
      <c r="B558" t="s">
        <v>365</v>
      </c>
      <c r="C558" t="s">
        <v>406</v>
      </c>
      <c r="D558" t="s">
        <v>734</v>
      </c>
      <c r="E558" t="s">
        <v>326</v>
      </c>
      <c r="F558">
        <v>1</v>
      </c>
      <c r="G558" t="s">
        <v>242</v>
      </c>
      <c r="H558">
        <v>69454.519</v>
      </c>
      <c r="I558">
        <v>121545.4083</v>
      </c>
      <c r="J558">
        <v>90021.7745</v>
      </c>
      <c r="K558">
        <v>157538.1054</v>
      </c>
      <c r="L558">
        <v>102305.35709999999</v>
      </c>
      <c r="M558">
        <v>179034.3749</v>
      </c>
      <c r="N558">
        <v>121223.22960000001</v>
      </c>
      <c r="O558">
        <v>212140.65179999999</v>
      </c>
      <c r="P558">
        <v>142514.08199999999</v>
      </c>
      <c r="Q558">
        <v>249399.64350000001</v>
      </c>
      <c r="R558">
        <v>156126.17249999999</v>
      </c>
      <c r="S558">
        <v>273220.80190000002</v>
      </c>
      <c r="T558">
        <v>168819.17050000001</v>
      </c>
      <c r="U558">
        <v>295433.54840000003</v>
      </c>
    </row>
    <row r="559" spans="1:21">
      <c r="A559">
        <v>4</v>
      </c>
      <c r="B559" t="s">
        <v>365</v>
      </c>
      <c r="C559" t="s">
        <v>406</v>
      </c>
      <c r="D559" t="s">
        <v>734</v>
      </c>
      <c r="E559" t="s">
        <v>326</v>
      </c>
      <c r="F559">
        <v>2</v>
      </c>
      <c r="G559" t="s">
        <v>31</v>
      </c>
      <c r="H559">
        <v>56976.799249999996</v>
      </c>
      <c r="I559">
        <v>99709.398690000002</v>
      </c>
      <c r="J559">
        <v>75064.620580000003</v>
      </c>
      <c r="K559">
        <v>131363.08600000001</v>
      </c>
      <c r="L559">
        <v>90328.410449999996</v>
      </c>
      <c r="M559">
        <v>158074.71830000001</v>
      </c>
      <c r="N559">
        <v>109461.6735</v>
      </c>
      <c r="O559">
        <v>191557.92860000001</v>
      </c>
      <c r="P559">
        <v>130449.2055</v>
      </c>
      <c r="Q559">
        <v>228286.1096</v>
      </c>
      <c r="R559">
        <v>143820.51680000001</v>
      </c>
      <c r="S559">
        <v>251685.9044</v>
      </c>
      <c r="T559">
        <v>156471.63579999999</v>
      </c>
      <c r="U559">
        <v>273825.36259999999</v>
      </c>
    </row>
    <row r="560" spans="1:21">
      <c r="A560">
        <v>4</v>
      </c>
      <c r="B560" t="s">
        <v>365</v>
      </c>
      <c r="C560" t="s">
        <v>406</v>
      </c>
      <c r="D560" t="s">
        <v>734</v>
      </c>
      <c r="E560" t="s">
        <v>326</v>
      </c>
      <c r="F560">
        <v>3</v>
      </c>
      <c r="G560" t="s">
        <v>58</v>
      </c>
      <c r="H560">
        <v>50794.5625</v>
      </c>
      <c r="I560">
        <v>88890.484379999994</v>
      </c>
      <c r="J560">
        <v>68626.547500000001</v>
      </c>
      <c r="K560">
        <v>120096.4581</v>
      </c>
      <c r="L560">
        <v>87153.592499999999</v>
      </c>
      <c r="M560">
        <v>152518.78690000001</v>
      </c>
      <c r="N560">
        <v>113676.63</v>
      </c>
      <c r="O560">
        <v>198934.10250000001</v>
      </c>
      <c r="P560">
        <v>141067.6875</v>
      </c>
      <c r="Q560">
        <v>246868.45310000001</v>
      </c>
      <c r="R560">
        <v>158703.71249999999</v>
      </c>
      <c r="S560">
        <v>277731.49690000003</v>
      </c>
      <c r="T560">
        <v>176072.47750000001</v>
      </c>
      <c r="U560">
        <v>308126.83559999999</v>
      </c>
    </row>
    <row r="561" spans="1:21">
      <c r="A561">
        <v>4</v>
      </c>
      <c r="B561" t="s">
        <v>365</v>
      </c>
      <c r="C561" t="s">
        <v>406</v>
      </c>
      <c r="D561" t="s">
        <v>734</v>
      </c>
      <c r="E561" t="s">
        <v>326</v>
      </c>
      <c r="F561">
        <v>4</v>
      </c>
      <c r="G561" t="s">
        <v>33</v>
      </c>
      <c r="H561">
        <v>57905.576500000003</v>
      </c>
      <c r="I561">
        <v>92648.922399999996</v>
      </c>
      <c r="J561">
        <v>81067.807100000005</v>
      </c>
      <c r="K561">
        <v>129708.4914</v>
      </c>
      <c r="L561">
        <v>104230.0377</v>
      </c>
      <c r="M561">
        <v>166768.06030000001</v>
      </c>
      <c r="N561">
        <v>138973.3836</v>
      </c>
      <c r="O561">
        <v>222357.41380000001</v>
      </c>
      <c r="P561">
        <v>173716.72949999999</v>
      </c>
      <c r="Q561">
        <v>277946.7672</v>
      </c>
      <c r="R561">
        <v>196878.9601</v>
      </c>
      <c r="S561">
        <v>315006.33620000002</v>
      </c>
      <c r="T561">
        <v>220041.19070000001</v>
      </c>
      <c r="U561">
        <v>352065.90509999997</v>
      </c>
    </row>
    <row r="562" spans="1:21">
      <c r="A562">
        <v>4</v>
      </c>
      <c r="B562" t="s">
        <v>365</v>
      </c>
      <c r="C562" t="s">
        <v>406</v>
      </c>
      <c r="D562" t="s">
        <v>734</v>
      </c>
      <c r="E562" t="s">
        <v>414</v>
      </c>
      <c r="F562">
        <v>1</v>
      </c>
      <c r="G562" t="s">
        <v>242</v>
      </c>
      <c r="H562">
        <v>68752.735000000001</v>
      </c>
      <c r="I562">
        <v>120317.28630000001</v>
      </c>
      <c r="J562">
        <v>89065.322499999995</v>
      </c>
      <c r="K562">
        <v>155864.3144</v>
      </c>
      <c r="L562">
        <v>101288.6415</v>
      </c>
      <c r="M562">
        <v>177255.1226</v>
      </c>
      <c r="N562">
        <v>119869.644</v>
      </c>
      <c r="O562">
        <v>209771.87700000001</v>
      </c>
      <c r="P562">
        <v>140878.82999999999</v>
      </c>
      <c r="Q562">
        <v>246537.95250000001</v>
      </c>
      <c r="R562">
        <v>154309.89249999999</v>
      </c>
      <c r="S562">
        <v>270042.31189999997</v>
      </c>
      <c r="T562">
        <v>166808.55249999999</v>
      </c>
      <c r="U562">
        <v>291914.9669</v>
      </c>
    </row>
    <row r="563" spans="1:21">
      <c r="A563">
        <v>4</v>
      </c>
      <c r="B563" t="s">
        <v>365</v>
      </c>
      <c r="C563" t="s">
        <v>406</v>
      </c>
      <c r="D563" t="s">
        <v>734</v>
      </c>
      <c r="E563" t="s">
        <v>414</v>
      </c>
      <c r="F563">
        <v>2</v>
      </c>
      <c r="G563" t="s">
        <v>31</v>
      </c>
      <c r="H563">
        <v>56669.52375</v>
      </c>
      <c r="I563">
        <v>99171.666559999998</v>
      </c>
      <c r="J563">
        <v>74567.922630000001</v>
      </c>
      <c r="K563">
        <v>130493.8646</v>
      </c>
      <c r="L563">
        <v>89600.27175</v>
      </c>
      <c r="M563">
        <v>156800.47560000001</v>
      </c>
      <c r="N563">
        <v>108347.3325</v>
      </c>
      <c r="O563">
        <v>189607.83189999999</v>
      </c>
      <c r="P563">
        <v>129026.6063</v>
      </c>
      <c r="Q563">
        <v>225796.56090000001</v>
      </c>
      <c r="R563">
        <v>142189.36850000001</v>
      </c>
      <c r="S563">
        <v>248831.39490000001</v>
      </c>
      <c r="T563">
        <v>154621.43479999999</v>
      </c>
      <c r="U563">
        <v>270587.51079999999</v>
      </c>
    </row>
    <row r="564" spans="1:21">
      <c r="A564">
        <v>4</v>
      </c>
      <c r="B564" t="s">
        <v>365</v>
      </c>
      <c r="C564" t="s">
        <v>406</v>
      </c>
      <c r="D564" t="s">
        <v>734</v>
      </c>
      <c r="E564" t="s">
        <v>414</v>
      </c>
      <c r="F564">
        <v>3</v>
      </c>
      <c r="G564" t="s">
        <v>58</v>
      </c>
      <c r="H564">
        <v>50381.0625</v>
      </c>
      <c r="I564">
        <v>88166.859379999994</v>
      </c>
      <c r="J564">
        <v>68182.747499999998</v>
      </c>
      <c r="K564">
        <v>119319.80809999999</v>
      </c>
      <c r="L564">
        <v>86641.717499999999</v>
      </c>
      <c r="M564">
        <v>151623.0056</v>
      </c>
      <c r="N564">
        <v>113131.53</v>
      </c>
      <c r="O564">
        <v>197980.17749999999</v>
      </c>
      <c r="P564">
        <v>140442.1875</v>
      </c>
      <c r="Q564">
        <v>245773.82810000001</v>
      </c>
      <c r="R564">
        <v>158058.5625</v>
      </c>
      <c r="S564">
        <v>276602.48440000002</v>
      </c>
      <c r="T564">
        <v>175422.20250000001</v>
      </c>
      <c r="U564">
        <v>306988.85440000001</v>
      </c>
    </row>
    <row r="565" spans="1:21">
      <c r="A565">
        <v>4</v>
      </c>
      <c r="B565" t="s">
        <v>365</v>
      </c>
      <c r="C565" t="s">
        <v>406</v>
      </c>
      <c r="D565" t="s">
        <v>734</v>
      </c>
      <c r="E565" t="s">
        <v>414</v>
      </c>
      <c r="F565">
        <v>4</v>
      </c>
      <c r="G565" t="s">
        <v>33</v>
      </c>
      <c r="H565">
        <v>56942.135249999999</v>
      </c>
      <c r="I565">
        <v>91107.416400000002</v>
      </c>
      <c r="J565">
        <v>79718.989350000003</v>
      </c>
      <c r="K565">
        <v>127550.383</v>
      </c>
      <c r="L565">
        <v>102495.8435</v>
      </c>
      <c r="M565">
        <v>163993.34950000001</v>
      </c>
      <c r="N565">
        <v>136661.12460000001</v>
      </c>
      <c r="O565">
        <v>218657.79939999999</v>
      </c>
      <c r="P565">
        <v>170826.40580000001</v>
      </c>
      <c r="Q565">
        <v>273322.24920000002</v>
      </c>
      <c r="R565">
        <v>193603.2599</v>
      </c>
      <c r="S565">
        <v>309765.21580000001</v>
      </c>
      <c r="T565">
        <v>216380.114</v>
      </c>
      <c r="U565">
        <v>346208.18229999999</v>
      </c>
    </row>
    <row r="566" spans="1:21">
      <c r="A566">
        <v>4</v>
      </c>
      <c r="B566" t="s">
        <v>365</v>
      </c>
      <c r="C566" t="s">
        <v>415</v>
      </c>
      <c r="D566" t="s">
        <v>735</v>
      </c>
      <c r="E566" t="s">
        <v>416</v>
      </c>
      <c r="F566">
        <v>1</v>
      </c>
      <c r="G566" t="s">
        <v>242</v>
      </c>
      <c r="H566">
        <v>77780.097999999998</v>
      </c>
      <c r="I566">
        <v>136115.1715</v>
      </c>
      <c r="J566">
        <v>100636.459</v>
      </c>
      <c r="K566">
        <v>176113.8033</v>
      </c>
      <c r="L566">
        <v>114632.7732</v>
      </c>
      <c r="M566">
        <v>200607.35310000001</v>
      </c>
      <c r="N566">
        <v>135269.98319999999</v>
      </c>
      <c r="O566">
        <v>236722.4706</v>
      </c>
      <c r="P566">
        <v>158862.59400000001</v>
      </c>
      <c r="Q566">
        <v>278009.53950000001</v>
      </c>
      <c r="R566">
        <v>173942.72500000001</v>
      </c>
      <c r="S566">
        <v>304399.76880000002</v>
      </c>
      <c r="T566">
        <v>187908.55600000001</v>
      </c>
      <c r="U566">
        <v>328839.973</v>
      </c>
    </row>
    <row r="567" spans="1:21">
      <c r="A567">
        <v>4</v>
      </c>
      <c r="B567" t="s">
        <v>365</v>
      </c>
      <c r="C567" t="s">
        <v>415</v>
      </c>
      <c r="D567" t="s">
        <v>735</v>
      </c>
      <c r="E567" t="s">
        <v>416</v>
      </c>
      <c r="F567">
        <v>2</v>
      </c>
      <c r="G567" t="s">
        <v>31</v>
      </c>
      <c r="H567">
        <v>64816.80975</v>
      </c>
      <c r="I567">
        <v>113429.41710000001</v>
      </c>
      <c r="J567">
        <v>85047.776280000005</v>
      </c>
      <c r="K567">
        <v>148833.6085</v>
      </c>
      <c r="L567">
        <v>101850.6902</v>
      </c>
      <c r="M567">
        <v>178238.7078</v>
      </c>
      <c r="N567">
        <v>122551.6545</v>
      </c>
      <c r="O567">
        <v>214465.39540000001</v>
      </c>
      <c r="P567">
        <v>145692.9829</v>
      </c>
      <c r="Q567">
        <v>254962.72</v>
      </c>
      <c r="R567">
        <v>160390.75090000001</v>
      </c>
      <c r="S567">
        <v>280683.81400000001</v>
      </c>
      <c r="T567">
        <v>174215.08499999999</v>
      </c>
      <c r="U567">
        <v>304876.39880000002</v>
      </c>
    </row>
    <row r="568" spans="1:21">
      <c r="A568">
        <v>4</v>
      </c>
      <c r="B568" t="s">
        <v>365</v>
      </c>
      <c r="C568" t="s">
        <v>415</v>
      </c>
      <c r="D568" t="s">
        <v>735</v>
      </c>
      <c r="E568" t="s">
        <v>416</v>
      </c>
      <c r="F568">
        <v>3</v>
      </c>
      <c r="G568" t="s">
        <v>58</v>
      </c>
      <c r="H568">
        <v>57325.8125</v>
      </c>
      <c r="I568">
        <v>100320.1719</v>
      </c>
      <c r="J568">
        <v>77878.377500000002</v>
      </c>
      <c r="K568">
        <v>136287.1606</v>
      </c>
      <c r="L568">
        <v>99095.782500000001</v>
      </c>
      <c r="M568">
        <v>173417.6194</v>
      </c>
      <c r="N568">
        <v>129709.47</v>
      </c>
      <c r="O568">
        <v>226991.57250000001</v>
      </c>
      <c r="P568">
        <v>161153.4375</v>
      </c>
      <c r="Q568">
        <v>282018.51559999998</v>
      </c>
      <c r="R568">
        <v>181518.5625</v>
      </c>
      <c r="S568">
        <v>317657.48440000002</v>
      </c>
      <c r="T568">
        <v>201628.04749999999</v>
      </c>
      <c r="U568">
        <v>352849.08309999999</v>
      </c>
    </row>
    <row r="569" spans="1:21">
      <c r="A569">
        <v>4</v>
      </c>
      <c r="B569" t="s">
        <v>365</v>
      </c>
      <c r="C569" t="s">
        <v>415</v>
      </c>
      <c r="D569" t="s">
        <v>735</v>
      </c>
      <c r="E569" t="s">
        <v>416</v>
      </c>
      <c r="F569">
        <v>4</v>
      </c>
      <c r="G569" t="s">
        <v>33</v>
      </c>
      <c r="H569">
        <v>63518.933499999999</v>
      </c>
      <c r="I569">
        <v>101630.2936</v>
      </c>
      <c r="J569">
        <v>88926.506899999993</v>
      </c>
      <c r="K569">
        <v>142282.41099999999</v>
      </c>
      <c r="L569">
        <v>114334.0803</v>
      </c>
      <c r="M569">
        <v>182934.52849999999</v>
      </c>
      <c r="N569">
        <v>152445.44039999999</v>
      </c>
      <c r="O569">
        <v>243912.7046</v>
      </c>
      <c r="P569">
        <v>190556.80050000001</v>
      </c>
      <c r="Q569">
        <v>304890.88079999998</v>
      </c>
      <c r="R569">
        <v>215964.37390000001</v>
      </c>
      <c r="S569">
        <v>345542.99819999997</v>
      </c>
      <c r="T569">
        <v>241371.9473</v>
      </c>
      <c r="U569">
        <v>386195.11570000002</v>
      </c>
    </row>
    <row r="570" spans="1:21">
      <c r="A570">
        <v>4</v>
      </c>
      <c r="B570" t="s">
        <v>365</v>
      </c>
      <c r="C570" t="s">
        <v>415</v>
      </c>
      <c r="D570" t="s">
        <v>735</v>
      </c>
      <c r="E570" t="s">
        <v>417</v>
      </c>
      <c r="F570">
        <v>1</v>
      </c>
      <c r="G570" t="s">
        <v>242</v>
      </c>
      <c r="H570">
        <v>69582.106</v>
      </c>
      <c r="I570">
        <v>121768.68550000001</v>
      </c>
      <c r="J570">
        <v>90139.342999999993</v>
      </c>
      <c r="K570">
        <v>157743.85029999999</v>
      </c>
      <c r="L570">
        <v>102510.6354</v>
      </c>
      <c r="M570">
        <v>179393.61199999999</v>
      </c>
      <c r="N570">
        <v>121314.5904</v>
      </c>
      <c r="O570">
        <v>212300.53320000001</v>
      </c>
      <c r="P570">
        <v>142576.66800000001</v>
      </c>
      <c r="Q570">
        <v>249509.16899999999</v>
      </c>
      <c r="R570">
        <v>156169.39499999999</v>
      </c>
      <c r="S570">
        <v>273296.44130000001</v>
      </c>
      <c r="T570">
        <v>168818.28700000001</v>
      </c>
      <c r="U570">
        <v>295432.00229999999</v>
      </c>
    </row>
    <row r="571" spans="1:21">
      <c r="A571">
        <v>4</v>
      </c>
      <c r="B571" t="s">
        <v>365</v>
      </c>
      <c r="C571" t="s">
        <v>415</v>
      </c>
      <c r="D571" t="s">
        <v>735</v>
      </c>
      <c r="E571" t="s">
        <v>417</v>
      </c>
      <c r="F571">
        <v>2</v>
      </c>
      <c r="G571" t="s">
        <v>31</v>
      </c>
      <c r="H571">
        <v>57355.3295</v>
      </c>
      <c r="I571">
        <v>100371.8266</v>
      </c>
      <c r="J571">
        <v>75469.584050000005</v>
      </c>
      <c r="K571">
        <v>132071.7721</v>
      </c>
      <c r="L571">
        <v>90682.638300000006</v>
      </c>
      <c r="M571">
        <v>158694.617</v>
      </c>
      <c r="N571">
        <v>109654.269</v>
      </c>
      <c r="O571">
        <v>191894.97080000001</v>
      </c>
      <c r="P571">
        <v>130582.212</v>
      </c>
      <c r="Q571">
        <v>228518.87100000001</v>
      </c>
      <c r="R571">
        <v>143903.15719999999</v>
      </c>
      <c r="S571">
        <v>251830.5251</v>
      </c>
      <c r="T571">
        <v>156484.44649999999</v>
      </c>
      <c r="U571">
        <v>273847.78139999998</v>
      </c>
    </row>
    <row r="572" spans="1:21">
      <c r="A572">
        <v>4</v>
      </c>
      <c r="B572" t="s">
        <v>365</v>
      </c>
      <c r="C572" t="s">
        <v>415</v>
      </c>
      <c r="D572" t="s">
        <v>735</v>
      </c>
      <c r="E572" t="s">
        <v>417</v>
      </c>
      <c r="F572">
        <v>3</v>
      </c>
      <c r="G572" t="s">
        <v>58</v>
      </c>
      <c r="H572">
        <v>50754</v>
      </c>
      <c r="I572">
        <v>88819.5</v>
      </c>
      <c r="J572">
        <v>68704.86</v>
      </c>
      <c r="K572">
        <v>120233.505</v>
      </c>
      <c r="L572">
        <v>87313.005000000005</v>
      </c>
      <c r="M572">
        <v>152797.75880000001</v>
      </c>
      <c r="N572">
        <v>114026.58</v>
      </c>
      <c r="O572">
        <v>199546.51500000001</v>
      </c>
      <c r="P572">
        <v>141561</v>
      </c>
      <c r="Q572">
        <v>247731.75</v>
      </c>
      <c r="R572">
        <v>159326.54999999999</v>
      </c>
      <c r="S572">
        <v>278821.46250000002</v>
      </c>
      <c r="T572">
        <v>176839.36499999999</v>
      </c>
      <c r="U572">
        <v>309468.88880000002</v>
      </c>
    </row>
    <row r="573" spans="1:21">
      <c r="A573">
        <v>4</v>
      </c>
      <c r="B573" t="s">
        <v>365</v>
      </c>
      <c r="C573" t="s">
        <v>415</v>
      </c>
      <c r="D573" t="s">
        <v>735</v>
      </c>
      <c r="E573" t="s">
        <v>417</v>
      </c>
      <c r="F573">
        <v>4</v>
      </c>
      <c r="G573" t="s">
        <v>33</v>
      </c>
      <c r="H573">
        <v>57289.097750000001</v>
      </c>
      <c r="I573">
        <v>91662.556400000001</v>
      </c>
      <c r="J573">
        <v>80204.736850000001</v>
      </c>
      <c r="K573">
        <v>128327.579</v>
      </c>
      <c r="L573">
        <v>103120.376</v>
      </c>
      <c r="M573">
        <v>164992.60149999999</v>
      </c>
      <c r="N573">
        <v>137493.8346</v>
      </c>
      <c r="O573">
        <v>219990.1354</v>
      </c>
      <c r="P573">
        <v>171867.29329999999</v>
      </c>
      <c r="Q573">
        <v>274987.6692</v>
      </c>
      <c r="R573">
        <v>194782.93239999999</v>
      </c>
      <c r="S573">
        <v>311652.69179999997</v>
      </c>
      <c r="T573">
        <v>217698.57149999999</v>
      </c>
      <c r="U573">
        <v>348317.71429999999</v>
      </c>
    </row>
    <row r="574" spans="1:21">
      <c r="A574">
        <v>4</v>
      </c>
      <c r="B574" t="s">
        <v>365</v>
      </c>
      <c r="C574" t="s">
        <v>415</v>
      </c>
      <c r="D574" t="s">
        <v>735</v>
      </c>
      <c r="E574" t="s">
        <v>418</v>
      </c>
      <c r="F574">
        <v>1</v>
      </c>
      <c r="G574" t="s">
        <v>242</v>
      </c>
      <c r="H574">
        <v>69103.626999999993</v>
      </c>
      <c r="I574">
        <v>120931.34729999999</v>
      </c>
      <c r="J574">
        <v>89543.548500000004</v>
      </c>
      <c r="K574">
        <v>156701.20989999999</v>
      </c>
      <c r="L574">
        <v>101796.9993</v>
      </c>
      <c r="M574">
        <v>178144.7488</v>
      </c>
      <c r="N574">
        <v>120546.4368</v>
      </c>
      <c r="O574">
        <v>210956.26439999999</v>
      </c>
      <c r="P574">
        <v>141696.45600000001</v>
      </c>
      <c r="Q574">
        <v>247968.79800000001</v>
      </c>
      <c r="R574">
        <v>155218.0325</v>
      </c>
      <c r="S574">
        <v>271631.55690000003</v>
      </c>
      <c r="T574">
        <v>167813.8615</v>
      </c>
      <c r="U574">
        <v>293674.25760000001</v>
      </c>
    </row>
    <row r="575" spans="1:21">
      <c r="A575">
        <v>4</v>
      </c>
      <c r="B575" t="s">
        <v>365</v>
      </c>
      <c r="C575" t="s">
        <v>415</v>
      </c>
      <c r="D575" t="s">
        <v>735</v>
      </c>
      <c r="E575" t="s">
        <v>418</v>
      </c>
      <c r="F575">
        <v>2</v>
      </c>
      <c r="G575" t="s">
        <v>31</v>
      </c>
      <c r="H575">
        <v>56823.161500000002</v>
      </c>
      <c r="I575">
        <v>99440.532630000002</v>
      </c>
      <c r="J575">
        <v>74816.271599999993</v>
      </c>
      <c r="K575">
        <v>130928.47530000001</v>
      </c>
      <c r="L575">
        <v>89964.341100000005</v>
      </c>
      <c r="M575">
        <v>157437.5969</v>
      </c>
      <c r="N575">
        <v>108904.503</v>
      </c>
      <c r="O575">
        <v>190582.88029999999</v>
      </c>
      <c r="P575">
        <v>129737.9059</v>
      </c>
      <c r="Q575">
        <v>227041.33530000001</v>
      </c>
      <c r="R575">
        <v>143004.94270000001</v>
      </c>
      <c r="S575">
        <v>250258.6496</v>
      </c>
      <c r="T575">
        <v>155546.53529999999</v>
      </c>
      <c r="U575">
        <v>272206.43670000002</v>
      </c>
    </row>
    <row r="576" spans="1:21">
      <c r="A576">
        <v>4</v>
      </c>
      <c r="B576" t="s">
        <v>365</v>
      </c>
      <c r="C576" t="s">
        <v>415</v>
      </c>
      <c r="D576" t="s">
        <v>735</v>
      </c>
      <c r="E576" t="s">
        <v>418</v>
      </c>
      <c r="F576">
        <v>3</v>
      </c>
      <c r="G576" t="s">
        <v>58</v>
      </c>
      <c r="H576">
        <v>50240</v>
      </c>
      <c r="I576">
        <v>87920</v>
      </c>
      <c r="J576">
        <v>67958.240000000005</v>
      </c>
      <c r="K576">
        <v>118926.92</v>
      </c>
      <c r="L576">
        <v>86341.32</v>
      </c>
      <c r="M576">
        <v>151097.31</v>
      </c>
      <c r="N576">
        <v>112703.52</v>
      </c>
      <c r="O576">
        <v>197231.16</v>
      </c>
      <c r="P576">
        <v>139896</v>
      </c>
      <c r="Q576">
        <v>244818</v>
      </c>
      <c r="R576">
        <v>157426.79999999999</v>
      </c>
      <c r="S576">
        <v>275496.90000000002</v>
      </c>
      <c r="T576">
        <v>174701.96</v>
      </c>
      <c r="U576">
        <v>305728.43</v>
      </c>
    </row>
    <row r="577" spans="1:21">
      <c r="A577">
        <v>4</v>
      </c>
      <c r="B577" t="s">
        <v>365</v>
      </c>
      <c r="C577" t="s">
        <v>415</v>
      </c>
      <c r="D577" t="s">
        <v>735</v>
      </c>
      <c r="E577" t="s">
        <v>418</v>
      </c>
      <c r="F577">
        <v>4</v>
      </c>
      <c r="G577" t="s">
        <v>33</v>
      </c>
      <c r="H577">
        <v>56926.646000000001</v>
      </c>
      <c r="I577">
        <v>91082.633600000001</v>
      </c>
      <c r="J577">
        <v>79697.304399999994</v>
      </c>
      <c r="K577">
        <v>127515.68700000001</v>
      </c>
      <c r="L577">
        <v>102467.96279999999</v>
      </c>
      <c r="M577">
        <v>163948.74050000001</v>
      </c>
      <c r="N577">
        <v>136623.9504</v>
      </c>
      <c r="O577">
        <v>218598.32060000001</v>
      </c>
      <c r="P577">
        <v>170779.93799999999</v>
      </c>
      <c r="Q577">
        <v>273247.9008</v>
      </c>
      <c r="R577">
        <v>193550.59640000001</v>
      </c>
      <c r="S577">
        <v>309680.95419999998</v>
      </c>
      <c r="T577">
        <v>216321.2548</v>
      </c>
      <c r="U577">
        <v>346114.00770000002</v>
      </c>
    </row>
    <row r="578" spans="1:21">
      <c r="A578">
        <v>4</v>
      </c>
      <c r="B578" t="s">
        <v>365</v>
      </c>
      <c r="C578" t="s">
        <v>415</v>
      </c>
      <c r="D578" t="s">
        <v>735</v>
      </c>
      <c r="E578" t="s">
        <v>358</v>
      </c>
      <c r="F578">
        <v>1</v>
      </c>
      <c r="G578" t="s">
        <v>242</v>
      </c>
      <c r="H578">
        <v>71283.376999999993</v>
      </c>
      <c r="I578">
        <v>124745.90979999999</v>
      </c>
      <c r="J578">
        <v>92326.573499999999</v>
      </c>
      <c r="K578">
        <v>161571.5036</v>
      </c>
      <c r="L578">
        <v>105023.0493</v>
      </c>
      <c r="M578">
        <v>183790.3363</v>
      </c>
      <c r="N578">
        <v>124234.9368</v>
      </c>
      <c r="O578">
        <v>217411.13939999999</v>
      </c>
      <c r="P578">
        <v>145993.20600000001</v>
      </c>
      <c r="Q578">
        <v>255488.11050000001</v>
      </c>
      <c r="R578">
        <v>159902.8075</v>
      </c>
      <c r="S578">
        <v>279829.91310000001</v>
      </c>
      <c r="T578">
        <v>172837.4615</v>
      </c>
      <c r="U578">
        <v>302465.5576</v>
      </c>
    </row>
    <row r="579" spans="1:21">
      <c r="A579">
        <v>4</v>
      </c>
      <c r="B579" t="s">
        <v>365</v>
      </c>
      <c r="C579" t="s">
        <v>415</v>
      </c>
      <c r="D579" t="s">
        <v>735</v>
      </c>
      <c r="E579" t="s">
        <v>358</v>
      </c>
      <c r="F579">
        <v>2</v>
      </c>
      <c r="G579" t="s">
        <v>31</v>
      </c>
      <c r="H579">
        <v>58853.117749999998</v>
      </c>
      <c r="I579">
        <v>102992.9561</v>
      </c>
      <c r="J579">
        <v>77407.89473</v>
      </c>
      <c r="K579">
        <v>135463.81580000001</v>
      </c>
      <c r="L579">
        <v>92965.447350000002</v>
      </c>
      <c r="M579">
        <v>162689.53289999999</v>
      </c>
      <c r="N579">
        <v>112332.34050000001</v>
      </c>
      <c r="O579">
        <v>196581.59589999999</v>
      </c>
      <c r="P579">
        <v>133737.75899999999</v>
      </c>
      <c r="Q579">
        <v>234041.07829999999</v>
      </c>
      <c r="R579">
        <v>147358.28140000001</v>
      </c>
      <c r="S579">
        <v>257876.99249999999</v>
      </c>
      <c r="T579">
        <v>160214.7403</v>
      </c>
      <c r="U579">
        <v>280375.7954</v>
      </c>
    </row>
    <row r="580" spans="1:21">
      <c r="A580">
        <v>4</v>
      </c>
      <c r="B580" t="s">
        <v>365</v>
      </c>
      <c r="C580" t="s">
        <v>415</v>
      </c>
      <c r="D580" t="s">
        <v>735</v>
      </c>
      <c r="E580" t="s">
        <v>358</v>
      </c>
      <c r="F580">
        <v>3</v>
      </c>
      <c r="G580" t="s">
        <v>58</v>
      </c>
      <c r="H580">
        <v>52104.6875</v>
      </c>
      <c r="I580">
        <v>91183.203129999994</v>
      </c>
      <c r="J580">
        <v>70568.802500000005</v>
      </c>
      <c r="K580">
        <v>123495.4044</v>
      </c>
      <c r="L580">
        <v>89697.757500000007</v>
      </c>
      <c r="M580">
        <v>156971.07560000001</v>
      </c>
      <c r="N580">
        <v>117178.77</v>
      </c>
      <c r="O580">
        <v>205062.8475</v>
      </c>
      <c r="P580">
        <v>145490.0625</v>
      </c>
      <c r="Q580">
        <v>254607.60939999999</v>
      </c>
      <c r="R580">
        <v>163766.73749999999</v>
      </c>
      <c r="S580">
        <v>286591.79060000001</v>
      </c>
      <c r="T580">
        <v>181787.77249999999</v>
      </c>
      <c r="U580">
        <v>318128.60190000001</v>
      </c>
    </row>
    <row r="581" spans="1:21">
      <c r="A581">
        <v>4</v>
      </c>
      <c r="B581" t="s">
        <v>365</v>
      </c>
      <c r="C581" t="s">
        <v>415</v>
      </c>
      <c r="D581" t="s">
        <v>735</v>
      </c>
      <c r="E581" t="s">
        <v>358</v>
      </c>
      <c r="F581">
        <v>4</v>
      </c>
      <c r="G581" t="s">
        <v>33</v>
      </c>
      <c r="H581">
        <v>58661.458500000001</v>
      </c>
      <c r="I581">
        <v>93858.333599999998</v>
      </c>
      <c r="J581">
        <v>82126.041899999997</v>
      </c>
      <c r="K581">
        <v>131401.66699999999</v>
      </c>
      <c r="L581">
        <v>105590.6253</v>
      </c>
      <c r="M581">
        <v>168945.00049999999</v>
      </c>
      <c r="N581">
        <v>140787.50039999999</v>
      </c>
      <c r="O581">
        <v>225260.0006</v>
      </c>
      <c r="P581">
        <v>175984.37549999999</v>
      </c>
      <c r="Q581">
        <v>281575.00079999998</v>
      </c>
      <c r="R581">
        <v>199448.9589</v>
      </c>
      <c r="S581">
        <v>319118.33419999998</v>
      </c>
      <c r="T581">
        <v>222913.5423</v>
      </c>
      <c r="U581">
        <v>356661.66769999999</v>
      </c>
    </row>
    <row r="582" spans="1:21">
      <c r="A582">
        <v>4</v>
      </c>
      <c r="B582" t="s">
        <v>365</v>
      </c>
      <c r="C582" t="s">
        <v>415</v>
      </c>
      <c r="D582" t="s">
        <v>735</v>
      </c>
      <c r="E582" t="s">
        <v>419</v>
      </c>
      <c r="F582">
        <v>1</v>
      </c>
      <c r="G582" t="s">
        <v>242</v>
      </c>
      <c r="H582">
        <v>70368.948000000004</v>
      </c>
      <c r="I582">
        <v>123145.659</v>
      </c>
      <c r="J582">
        <v>91174.173999999999</v>
      </c>
      <c r="K582">
        <v>159554.8045</v>
      </c>
      <c r="L582">
        <v>103664.2032</v>
      </c>
      <c r="M582">
        <v>181412.35560000001</v>
      </c>
      <c r="N582">
        <v>122729.08319999999</v>
      </c>
      <c r="O582">
        <v>214775.89559999999</v>
      </c>
      <c r="P582">
        <v>144253.644</v>
      </c>
      <c r="Q582">
        <v>252443.87700000001</v>
      </c>
      <c r="R582">
        <v>158014.49</v>
      </c>
      <c r="S582">
        <v>276525.35749999998</v>
      </c>
      <c r="T582">
        <v>170828.31599999999</v>
      </c>
      <c r="U582">
        <v>298949.55300000001</v>
      </c>
    </row>
    <row r="583" spans="1:21">
      <c r="A583">
        <v>4</v>
      </c>
      <c r="B583" t="s">
        <v>365</v>
      </c>
      <c r="C583" t="s">
        <v>415</v>
      </c>
      <c r="D583" t="s">
        <v>735</v>
      </c>
      <c r="E583" t="s">
        <v>419</v>
      </c>
      <c r="F583">
        <v>2</v>
      </c>
      <c r="G583" t="s">
        <v>31</v>
      </c>
      <c r="H583">
        <v>57914.958500000001</v>
      </c>
      <c r="I583">
        <v>101351.1774</v>
      </c>
      <c r="J583">
        <v>76236.25765</v>
      </c>
      <c r="K583">
        <v>133413.4509</v>
      </c>
      <c r="L583">
        <v>91646.928899999999</v>
      </c>
      <c r="M583">
        <v>160382.1256</v>
      </c>
      <c r="N583">
        <v>110897.007</v>
      </c>
      <c r="O583">
        <v>194069.7623</v>
      </c>
      <c r="P583">
        <v>132093.4823</v>
      </c>
      <c r="Q583">
        <v>231163.59390000001</v>
      </c>
      <c r="R583">
        <v>145589.39910000001</v>
      </c>
      <c r="S583">
        <v>254781.44839999999</v>
      </c>
      <c r="T583">
        <v>158343.18799999999</v>
      </c>
      <c r="U583">
        <v>277100.57900000003</v>
      </c>
    </row>
    <row r="584" spans="1:21">
      <c r="A584">
        <v>4</v>
      </c>
      <c r="B584" t="s">
        <v>365</v>
      </c>
      <c r="C584" t="s">
        <v>415</v>
      </c>
      <c r="D584" t="s">
        <v>735</v>
      </c>
      <c r="E584" t="s">
        <v>419</v>
      </c>
      <c r="F584">
        <v>3</v>
      </c>
      <c r="G584" t="s">
        <v>58</v>
      </c>
      <c r="H584">
        <v>50985.875</v>
      </c>
      <c r="I584">
        <v>89225.28125</v>
      </c>
      <c r="J584">
        <v>69002.464999999997</v>
      </c>
      <c r="K584">
        <v>120754.3138</v>
      </c>
      <c r="L584">
        <v>87683.895000000004</v>
      </c>
      <c r="M584">
        <v>153446.81630000001</v>
      </c>
      <c r="N584">
        <v>114493.62</v>
      </c>
      <c r="O584">
        <v>200363.83499999999</v>
      </c>
      <c r="P584">
        <v>142133.625</v>
      </c>
      <c r="Q584">
        <v>248733.8438</v>
      </c>
      <c r="R584">
        <v>159962.77499999999</v>
      </c>
      <c r="S584">
        <v>279934.85629999998</v>
      </c>
      <c r="T584">
        <v>177536.285</v>
      </c>
      <c r="U584">
        <v>310688.4988</v>
      </c>
    </row>
    <row r="585" spans="1:21">
      <c r="A585">
        <v>4</v>
      </c>
      <c r="B585" t="s">
        <v>365</v>
      </c>
      <c r="C585" t="s">
        <v>415</v>
      </c>
      <c r="D585" t="s">
        <v>735</v>
      </c>
      <c r="E585" t="s">
        <v>419</v>
      </c>
      <c r="F585">
        <v>4</v>
      </c>
      <c r="G585" t="s">
        <v>33</v>
      </c>
      <c r="H585">
        <v>57620.571000000004</v>
      </c>
      <c r="I585">
        <v>92192.9136</v>
      </c>
      <c r="J585">
        <v>80668.799400000004</v>
      </c>
      <c r="K585">
        <v>129070.079</v>
      </c>
      <c r="L585">
        <v>103717.0278</v>
      </c>
      <c r="M585">
        <v>165947.2445</v>
      </c>
      <c r="N585">
        <v>138289.37040000001</v>
      </c>
      <c r="O585">
        <v>221262.9926</v>
      </c>
      <c r="P585">
        <v>172861.71299999999</v>
      </c>
      <c r="Q585">
        <v>276578.74080000003</v>
      </c>
      <c r="R585">
        <v>195909.94140000001</v>
      </c>
      <c r="S585">
        <v>313455.90620000003</v>
      </c>
      <c r="T585">
        <v>218958.1698</v>
      </c>
      <c r="U585">
        <v>350333.07169999997</v>
      </c>
    </row>
    <row r="586" spans="1:21">
      <c r="A586">
        <v>4</v>
      </c>
      <c r="B586" t="s">
        <v>365</v>
      </c>
      <c r="C586" t="s">
        <v>415</v>
      </c>
      <c r="D586" t="s">
        <v>735</v>
      </c>
      <c r="E586" t="s">
        <v>369</v>
      </c>
      <c r="F586">
        <v>1</v>
      </c>
      <c r="G586" t="s">
        <v>242</v>
      </c>
      <c r="H586">
        <v>67838.305999999997</v>
      </c>
      <c r="I586">
        <v>118717.0355</v>
      </c>
      <c r="J586">
        <v>87912.922999999995</v>
      </c>
      <c r="K586">
        <v>153847.6153</v>
      </c>
      <c r="L586">
        <v>99929.795400000003</v>
      </c>
      <c r="M586">
        <v>174877.14199999999</v>
      </c>
      <c r="N586">
        <v>118363.7904</v>
      </c>
      <c r="O586">
        <v>207136.63320000001</v>
      </c>
      <c r="P586">
        <v>139139.26800000001</v>
      </c>
      <c r="Q586">
        <v>243493.71900000001</v>
      </c>
      <c r="R586">
        <v>152421.57500000001</v>
      </c>
      <c r="S586">
        <v>266737.75630000001</v>
      </c>
      <c r="T586">
        <v>164799.40700000001</v>
      </c>
      <c r="U586">
        <v>288398.96230000001</v>
      </c>
    </row>
    <row r="587" spans="1:21">
      <c r="A587">
        <v>4</v>
      </c>
      <c r="B587" t="s">
        <v>365</v>
      </c>
      <c r="C587" t="s">
        <v>415</v>
      </c>
      <c r="D587" t="s">
        <v>735</v>
      </c>
      <c r="E587" t="s">
        <v>369</v>
      </c>
      <c r="F587">
        <v>2</v>
      </c>
      <c r="G587" t="s">
        <v>31</v>
      </c>
      <c r="H587">
        <v>55731.364500000003</v>
      </c>
      <c r="I587">
        <v>97529.887879999995</v>
      </c>
      <c r="J587">
        <v>73396.285550000001</v>
      </c>
      <c r="K587">
        <v>128443.4997</v>
      </c>
      <c r="L587">
        <v>88281.753299999997</v>
      </c>
      <c r="M587">
        <v>154493.06830000001</v>
      </c>
      <c r="N587">
        <v>106911.999</v>
      </c>
      <c r="O587">
        <v>187095.99830000001</v>
      </c>
      <c r="P587">
        <v>127382.32950000001</v>
      </c>
      <c r="Q587">
        <v>222919.0766</v>
      </c>
      <c r="R587">
        <v>140420.48620000001</v>
      </c>
      <c r="S587">
        <v>245735.85089999999</v>
      </c>
      <c r="T587">
        <v>152749.88250000001</v>
      </c>
      <c r="U587">
        <v>267312.29440000001</v>
      </c>
    </row>
    <row r="588" spans="1:21">
      <c r="A588">
        <v>4</v>
      </c>
      <c r="B588" t="s">
        <v>365</v>
      </c>
      <c r="C588" t="s">
        <v>415</v>
      </c>
      <c r="D588" t="s">
        <v>735</v>
      </c>
      <c r="E588" t="s">
        <v>369</v>
      </c>
      <c r="F588">
        <v>3</v>
      </c>
      <c r="G588" t="s">
        <v>58</v>
      </c>
      <c r="H588">
        <v>50189.75</v>
      </c>
      <c r="I588">
        <v>87832.0625</v>
      </c>
      <c r="J588">
        <v>67806.83</v>
      </c>
      <c r="K588">
        <v>118661.9525</v>
      </c>
      <c r="L588">
        <v>86111.414999999994</v>
      </c>
      <c r="M588">
        <v>150694.97630000001</v>
      </c>
      <c r="N588">
        <v>112314.54</v>
      </c>
      <c r="O588">
        <v>196550.44500000001</v>
      </c>
      <c r="P588">
        <v>139376.25</v>
      </c>
      <c r="Q588">
        <v>243908.4375</v>
      </c>
      <c r="R588">
        <v>156799.5</v>
      </c>
      <c r="S588">
        <v>274399.125</v>
      </c>
      <c r="T588">
        <v>173958.39499999999</v>
      </c>
      <c r="U588">
        <v>304427.19130000001</v>
      </c>
    </row>
    <row r="589" spans="1:21">
      <c r="A589">
        <v>4</v>
      </c>
      <c r="B589" t="s">
        <v>365</v>
      </c>
      <c r="C589" t="s">
        <v>415</v>
      </c>
      <c r="D589" t="s">
        <v>735</v>
      </c>
      <c r="E589" t="s">
        <v>369</v>
      </c>
      <c r="F589">
        <v>4</v>
      </c>
      <c r="G589" t="s">
        <v>33</v>
      </c>
      <c r="H589">
        <v>57227.140749999999</v>
      </c>
      <c r="I589">
        <v>91563.425199999998</v>
      </c>
      <c r="J589">
        <v>80117.997050000005</v>
      </c>
      <c r="K589">
        <v>128188.7953</v>
      </c>
      <c r="L589">
        <v>103008.85340000001</v>
      </c>
      <c r="M589">
        <v>164814.1654</v>
      </c>
      <c r="N589">
        <v>137345.1378</v>
      </c>
      <c r="O589">
        <v>219752.2205</v>
      </c>
      <c r="P589">
        <v>171681.42230000001</v>
      </c>
      <c r="Q589">
        <v>274690.27559999999</v>
      </c>
      <c r="R589">
        <v>194572.27859999999</v>
      </c>
      <c r="S589">
        <v>311315.64569999999</v>
      </c>
      <c r="T589">
        <v>217463.1349</v>
      </c>
      <c r="U589">
        <v>347941.01579999999</v>
      </c>
    </row>
    <row r="590" spans="1:21">
      <c r="A590">
        <v>4</v>
      </c>
      <c r="B590" t="s">
        <v>365</v>
      </c>
      <c r="C590" t="s">
        <v>415</v>
      </c>
      <c r="D590" t="s">
        <v>735</v>
      </c>
      <c r="E590" t="s">
        <v>400</v>
      </c>
      <c r="F590">
        <v>1</v>
      </c>
      <c r="G590" t="s">
        <v>242</v>
      </c>
      <c r="H590">
        <v>68359.313999999998</v>
      </c>
      <c r="I590">
        <v>119628.79949999999</v>
      </c>
      <c r="J590">
        <v>88547.907000000007</v>
      </c>
      <c r="K590">
        <v>154958.83730000001</v>
      </c>
      <c r="L590">
        <v>100711.8576</v>
      </c>
      <c r="M590">
        <v>176245.75080000001</v>
      </c>
      <c r="N590">
        <v>119162.3976</v>
      </c>
      <c r="O590">
        <v>208534.19579999999</v>
      </c>
      <c r="P590">
        <v>140040.342</v>
      </c>
      <c r="Q590">
        <v>245070.59849999999</v>
      </c>
      <c r="R590">
        <v>153387.345</v>
      </c>
      <c r="S590">
        <v>268427.85379999998</v>
      </c>
      <c r="T590">
        <v>165803.538</v>
      </c>
      <c r="U590">
        <v>290156.19150000002</v>
      </c>
    </row>
    <row r="591" spans="1:21">
      <c r="A591">
        <v>4</v>
      </c>
      <c r="B591" t="s">
        <v>365</v>
      </c>
      <c r="C591" t="s">
        <v>415</v>
      </c>
      <c r="D591" t="s">
        <v>735</v>
      </c>
      <c r="E591" t="s">
        <v>400</v>
      </c>
      <c r="F591">
        <v>2</v>
      </c>
      <c r="G591" t="s">
        <v>31</v>
      </c>
      <c r="H591">
        <v>56389.70925</v>
      </c>
      <c r="I591">
        <v>98681.991190000001</v>
      </c>
      <c r="J591">
        <v>74184.585829999996</v>
      </c>
      <c r="K591">
        <v>129823.0252</v>
      </c>
      <c r="L591">
        <v>89118.126449999996</v>
      </c>
      <c r="M591">
        <v>155956.7213</v>
      </c>
      <c r="N591">
        <v>107725.9635</v>
      </c>
      <c r="O591">
        <v>188520.43609999999</v>
      </c>
      <c r="P591">
        <v>128270.9711</v>
      </c>
      <c r="Q591">
        <v>224474.19949999999</v>
      </c>
      <c r="R591">
        <v>141346.2476</v>
      </c>
      <c r="S591">
        <v>247355.9332</v>
      </c>
      <c r="T591">
        <v>153692.06400000001</v>
      </c>
      <c r="U591">
        <v>268961.11200000002</v>
      </c>
    </row>
    <row r="592" spans="1:21">
      <c r="A592">
        <v>4</v>
      </c>
      <c r="B592" t="s">
        <v>365</v>
      </c>
      <c r="C592" t="s">
        <v>415</v>
      </c>
      <c r="D592" t="s">
        <v>735</v>
      </c>
      <c r="E592" t="s">
        <v>400</v>
      </c>
      <c r="F592">
        <v>3</v>
      </c>
      <c r="G592" t="s">
        <v>58</v>
      </c>
      <c r="H592">
        <v>50149.1875</v>
      </c>
      <c r="I592">
        <v>87761.078129999994</v>
      </c>
      <c r="J592">
        <v>67885.142500000002</v>
      </c>
      <c r="K592">
        <v>118798.9994</v>
      </c>
      <c r="L592">
        <v>86270.827499999999</v>
      </c>
      <c r="M592">
        <v>150973.94810000001</v>
      </c>
      <c r="N592">
        <v>112664.49</v>
      </c>
      <c r="O592">
        <v>197162.85750000001</v>
      </c>
      <c r="P592">
        <v>139869.5625</v>
      </c>
      <c r="Q592">
        <v>244771.73439999999</v>
      </c>
      <c r="R592">
        <v>157422.33749999999</v>
      </c>
      <c r="S592">
        <v>275489.0906</v>
      </c>
      <c r="T592">
        <v>174725.2825</v>
      </c>
      <c r="U592">
        <v>305769.24440000003</v>
      </c>
    </row>
    <row r="593" spans="1:21">
      <c r="A593">
        <v>4</v>
      </c>
      <c r="B593" t="s">
        <v>365</v>
      </c>
      <c r="C593" t="s">
        <v>415</v>
      </c>
      <c r="D593" t="s">
        <v>735</v>
      </c>
      <c r="E593" t="s">
        <v>400</v>
      </c>
      <c r="F593">
        <v>4</v>
      </c>
      <c r="G593" t="s">
        <v>33</v>
      </c>
      <c r="H593">
        <v>56610.661999999997</v>
      </c>
      <c r="I593">
        <v>90577.059200000003</v>
      </c>
      <c r="J593">
        <v>79254.926800000001</v>
      </c>
      <c r="K593">
        <v>126807.8829</v>
      </c>
      <c r="L593">
        <v>101899.19160000001</v>
      </c>
      <c r="M593">
        <v>163038.7066</v>
      </c>
      <c r="N593">
        <v>135865.5888</v>
      </c>
      <c r="O593">
        <v>217384.94209999999</v>
      </c>
      <c r="P593">
        <v>169831.986</v>
      </c>
      <c r="Q593">
        <v>271731.1776</v>
      </c>
      <c r="R593">
        <v>192476.25080000001</v>
      </c>
      <c r="S593">
        <v>307962.0013</v>
      </c>
      <c r="T593">
        <v>215120.51560000001</v>
      </c>
      <c r="U593">
        <v>344192.82500000001</v>
      </c>
    </row>
    <row r="594" spans="1:21">
      <c r="A594">
        <v>4</v>
      </c>
      <c r="B594" t="s">
        <v>365</v>
      </c>
      <c r="C594" t="s">
        <v>415</v>
      </c>
      <c r="D594" t="s">
        <v>735</v>
      </c>
      <c r="E594" t="s">
        <v>401</v>
      </c>
      <c r="F594">
        <v>1</v>
      </c>
      <c r="G594" t="s">
        <v>242</v>
      </c>
      <c r="H594">
        <v>68359.313999999998</v>
      </c>
      <c r="I594">
        <v>119628.79949999999</v>
      </c>
      <c r="J594">
        <v>88547.907000000007</v>
      </c>
      <c r="K594">
        <v>154958.83730000001</v>
      </c>
      <c r="L594">
        <v>100711.8576</v>
      </c>
      <c r="M594">
        <v>176245.75080000001</v>
      </c>
      <c r="N594">
        <v>119162.3976</v>
      </c>
      <c r="O594">
        <v>208534.19579999999</v>
      </c>
      <c r="P594">
        <v>140040.342</v>
      </c>
      <c r="Q594">
        <v>245070.59849999999</v>
      </c>
      <c r="R594">
        <v>153387.345</v>
      </c>
      <c r="S594">
        <v>268427.85379999998</v>
      </c>
      <c r="T594">
        <v>165803.538</v>
      </c>
      <c r="U594">
        <v>290156.19150000002</v>
      </c>
    </row>
    <row r="595" spans="1:21">
      <c r="A595">
        <v>4</v>
      </c>
      <c r="B595" t="s">
        <v>365</v>
      </c>
      <c r="C595" t="s">
        <v>415</v>
      </c>
      <c r="D595" t="s">
        <v>735</v>
      </c>
      <c r="E595" t="s">
        <v>401</v>
      </c>
      <c r="F595">
        <v>2</v>
      </c>
      <c r="G595" t="s">
        <v>31</v>
      </c>
      <c r="H595">
        <v>56389.70925</v>
      </c>
      <c r="I595">
        <v>98681.991190000001</v>
      </c>
      <c r="J595">
        <v>74184.585829999996</v>
      </c>
      <c r="K595">
        <v>129823.0252</v>
      </c>
      <c r="L595">
        <v>89118.126449999996</v>
      </c>
      <c r="M595">
        <v>155956.7213</v>
      </c>
      <c r="N595">
        <v>107725.9635</v>
      </c>
      <c r="O595">
        <v>188520.43609999999</v>
      </c>
      <c r="P595">
        <v>128270.9711</v>
      </c>
      <c r="Q595">
        <v>224474.19949999999</v>
      </c>
      <c r="R595">
        <v>141346.2476</v>
      </c>
      <c r="S595">
        <v>247355.9332</v>
      </c>
      <c r="T595">
        <v>153692.06400000001</v>
      </c>
      <c r="U595">
        <v>268961.11200000002</v>
      </c>
    </row>
    <row r="596" spans="1:21">
      <c r="A596">
        <v>4</v>
      </c>
      <c r="B596" t="s">
        <v>365</v>
      </c>
      <c r="C596" t="s">
        <v>415</v>
      </c>
      <c r="D596" t="s">
        <v>735</v>
      </c>
      <c r="E596" t="s">
        <v>401</v>
      </c>
      <c r="F596">
        <v>3</v>
      </c>
      <c r="G596" t="s">
        <v>58</v>
      </c>
      <c r="H596">
        <v>50149.1875</v>
      </c>
      <c r="I596">
        <v>87761.078129999994</v>
      </c>
      <c r="J596">
        <v>67885.142500000002</v>
      </c>
      <c r="K596">
        <v>118798.9994</v>
      </c>
      <c r="L596">
        <v>86270.827499999999</v>
      </c>
      <c r="M596">
        <v>150973.94810000001</v>
      </c>
      <c r="N596">
        <v>112664.49</v>
      </c>
      <c r="O596">
        <v>197162.85750000001</v>
      </c>
      <c r="P596">
        <v>139869.5625</v>
      </c>
      <c r="Q596">
        <v>244771.73439999999</v>
      </c>
      <c r="R596">
        <v>157422.33749999999</v>
      </c>
      <c r="S596">
        <v>275489.0906</v>
      </c>
      <c r="T596">
        <v>174725.2825</v>
      </c>
      <c r="U596">
        <v>305769.24440000003</v>
      </c>
    </row>
    <row r="597" spans="1:21">
      <c r="A597">
        <v>4</v>
      </c>
      <c r="B597" t="s">
        <v>365</v>
      </c>
      <c r="C597" t="s">
        <v>415</v>
      </c>
      <c r="D597" t="s">
        <v>735</v>
      </c>
      <c r="E597" t="s">
        <v>401</v>
      </c>
      <c r="F597">
        <v>4</v>
      </c>
      <c r="G597" t="s">
        <v>33</v>
      </c>
      <c r="H597">
        <v>56610.661999999997</v>
      </c>
      <c r="I597">
        <v>90577.059200000003</v>
      </c>
      <c r="J597">
        <v>79254.926800000001</v>
      </c>
      <c r="K597">
        <v>126807.8829</v>
      </c>
      <c r="L597">
        <v>101899.19160000001</v>
      </c>
      <c r="M597">
        <v>163038.7066</v>
      </c>
      <c r="N597">
        <v>135865.5888</v>
      </c>
      <c r="O597">
        <v>217384.94209999999</v>
      </c>
      <c r="P597">
        <v>169831.986</v>
      </c>
      <c r="Q597">
        <v>271731.1776</v>
      </c>
      <c r="R597">
        <v>192476.25080000001</v>
      </c>
      <c r="S597">
        <v>307962.0013</v>
      </c>
      <c r="T597">
        <v>215120.51560000001</v>
      </c>
      <c r="U597">
        <v>344192.82500000001</v>
      </c>
    </row>
    <row r="598" spans="1:21">
      <c r="A598">
        <v>4</v>
      </c>
      <c r="B598" t="s">
        <v>365</v>
      </c>
      <c r="C598" t="s">
        <v>415</v>
      </c>
      <c r="D598" t="s">
        <v>735</v>
      </c>
      <c r="E598" t="s">
        <v>420</v>
      </c>
      <c r="F598">
        <v>1</v>
      </c>
      <c r="G598" t="s">
        <v>242</v>
      </c>
      <c r="H598">
        <v>68231.726999999999</v>
      </c>
      <c r="I598">
        <v>119405.5223</v>
      </c>
      <c r="J598">
        <v>88430.338499999998</v>
      </c>
      <c r="K598">
        <v>154753.09239999999</v>
      </c>
      <c r="L598">
        <v>100506.5793</v>
      </c>
      <c r="M598">
        <v>175886.51379999999</v>
      </c>
      <c r="N598">
        <v>119071.0368</v>
      </c>
      <c r="O598">
        <v>208374.3144</v>
      </c>
      <c r="P598">
        <v>139977.75599999999</v>
      </c>
      <c r="Q598">
        <v>244961.073</v>
      </c>
      <c r="R598">
        <v>153344.1225</v>
      </c>
      <c r="S598">
        <v>268352.2144</v>
      </c>
      <c r="T598">
        <v>165804.4215</v>
      </c>
      <c r="U598">
        <v>290157.73759999999</v>
      </c>
    </row>
    <row r="599" spans="1:21">
      <c r="A599">
        <v>4</v>
      </c>
      <c r="B599" t="s">
        <v>365</v>
      </c>
      <c r="C599" t="s">
        <v>415</v>
      </c>
      <c r="D599" t="s">
        <v>735</v>
      </c>
      <c r="E599" t="s">
        <v>420</v>
      </c>
      <c r="F599">
        <v>2</v>
      </c>
      <c r="G599" t="s">
        <v>31</v>
      </c>
      <c r="H599">
        <v>56011.178999999996</v>
      </c>
      <c r="I599">
        <v>98019.563250000007</v>
      </c>
      <c r="J599">
        <v>73779.622350000005</v>
      </c>
      <c r="K599">
        <v>129114.3391</v>
      </c>
      <c r="L599">
        <v>88763.8986</v>
      </c>
      <c r="M599">
        <v>155336.82260000001</v>
      </c>
      <c r="N599">
        <v>107533.368</v>
      </c>
      <c r="O599">
        <v>188183.394</v>
      </c>
      <c r="P599">
        <v>128137.96460000001</v>
      </c>
      <c r="Q599">
        <v>224241.4381</v>
      </c>
      <c r="R599">
        <v>141263.6072</v>
      </c>
      <c r="S599">
        <v>247211.3125</v>
      </c>
      <c r="T599">
        <v>153679.25330000001</v>
      </c>
      <c r="U599">
        <v>268938.69319999998</v>
      </c>
    </row>
    <row r="600" spans="1:21">
      <c r="A600">
        <v>4</v>
      </c>
      <c r="B600" t="s">
        <v>365</v>
      </c>
      <c r="C600" t="s">
        <v>415</v>
      </c>
      <c r="D600" t="s">
        <v>735</v>
      </c>
      <c r="E600" t="s">
        <v>420</v>
      </c>
      <c r="F600">
        <v>3</v>
      </c>
      <c r="G600" t="s">
        <v>58</v>
      </c>
      <c r="H600">
        <v>49494.125</v>
      </c>
      <c r="I600">
        <v>86614.71875</v>
      </c>
      <c r="J600">
        <v>66914.014999999999</v>
      </c>
      <c r="K600">
        <v>117099.5263</v>
      </c>
      <c r="L600">
        <v>84998.744999999995</v>
      </c>
      <c r="M600">
        <v>148747.80379999999</v>
      </c>
      <c r="N600">
        <v>110913.42</v>
      </c>
      <c r="O600">
        <v>194098.48499999999</v>
      </c>
      <c r="P600">
        <v>137658.375</v>
      </c>
      <c r="Q600">
        <v>240902.1563</v>
      </c>
      <c r="R600">
        <v>154890.82500000001</v>
      </c>
      <c r="S600">
        <v>271058.94380000001</v>
      </c>
      <c r="T600">
        <v>171867.63500000001</v>
      </c>
      <c r="U600">
        <v>300768.36129999999</v>
      </c>
    </row>
    <row r="601" spans="1:21">
      <c r="A601">
        <v>4</v>
      </c>
      <c r="B601" t="s">
        <v>365</v>
      </c>
      <c r="C601" t="s">
        <v>415</v>
      </c>
      <c r="D601" t="s">
        <v>735</v>
      </c>
      <c r="E601" t="s">
        <v>420</v>
      </c>
      <c r="F601">
        <v>4</v>
      </c>
      <c r="G601" t="s">
        <v>33</v>
      </c>
      <c r="H601">
        <v>56232.720999999998</v>
      </c>
      <c r="I601">
        <v>89972.353600000002</v>
      </c>
      <c r="J601">
        <v>78725.809399999998</v>
      </c>
      <c r="K601">
        <v>125961.295</v>
      </c>
      <c r="L601">
        <v>101218.89780000001</v>
      </c>
      <c r="M601">
        <v>161950.2365</v>
      </c>
      <c r="N601">
        <v>134958.53039999999</v>
      </c>
      <c r="O601">
        <v>215933.64859999999</v>
      </c>
      <c r="P601">
        <v>168698.163</v>
      </c>
      <c r="Q601">
        <v>269917.06079999998</v>
      </c>
      <c r="R601">
        <v>191191.25140000001</v>
      </c>
      <c r="S601">
        <v>305906.00219999999</v>
      </c>
      <c r="T601">
        <v>213684.33979999999</v>
      </c>
      <c r="U601">
        <v>341894.9437</v>
      </c>
    </row>
    <row r="602" spans="1:21">
      <c r="A602">
        <v>4</v>
      </c>
      <c r="B602" t="s">
        <v>365</v>
      </c>
      <c r="C602" t="s">
        <v>415</v>
      </c>
      <c r="D602" t="s">
        <v>735</v>
      </c>
      <c r="E602" t="s">
        <v>421</v>
      </c>
      <c r="F602">
        <v>1</v>
      </c>
      <c r="G602" t="s">
        <v>242</v>
      </c>
      <c r="H602">
        <v>67838.305999999997</v>
      </c>
      <c r="I602">
        <v>118717.0355</v>
      </c>
      <c r="J602">
        <v>87912.922999999995</v>
      </c>
      <c r="K602">
        <v>153847.6153</v>
      </c>
      <c r="L602">
        <v>99929.795400000003</v>
      </c>
      <c r="M602">
        <v>174877.14199999999</v>
      </c>
      <c r="N602">
        <v>118363.7904</v>
      </c>
      <c r="O602">
        <v>207136.63320000001</v>
      </c>
      <c r="P602">
        <v>139139.26800000001</v>
      </c>
      <c r="Q602">
        <v>243493.71900000001</v>
      </c>
      <c r="R602">
        <v>152421.57500000001</v>
      </c>
      <c r="S602">
        <v>266737.75630000001</v>
      </c>
      <c r="T602">
        <v>164799.40700000001</v>
      </c>
      <c r="U602">
        <v>288398.96230000001</v>
      </c>
    </row>
    <row r="603" spans="1:21">
      <c r="A603">
        <v>4</v>
      </c>
      <c r="B603" t="s">
        <v>365</v>
      </c>
      <c r="C603" t="s">
        <v>415</v>
      </c>
      <c r="D603" t="s">
        <v>735</v>
      </c>
      <c r="E603" t="s">
        <v>421</v>
      </c>
      <c r="F603">
        <v>2</v>
      </c>
      <c r="G603" t="s">
        <v>31</v>
      </c>
      <c r="H603">
        <v>55731.364500000003</v>
      </c>
      <c r="I603">
        <v>97529.887879999995</v>
      </c>
      <c r="J603">
        <v>73396.285550000001</v>
      </c>
      <c r="K603">
        <v>128443.4997</v>
      </c>
      <c r="L603">
        <v>88281.753299999997</v>
      </c>
      <c r="M603">
        <v>154493.06830000001</v>
      </c>
      <c r="N603">
        <v>106911.999</v>
      </c>
      <c r="O603">
        <v>187095.99830000001</v>
      </c>
      <c r="P603">
        <v>127382.32950000001</v>
      </c>
      <c r="Q603">
        <v>222919.0766</v>
      </c>
      <c r="R603">
        <v>140420.48620000001</v>
      </c>
      <c r="S603">
        <v>245735.85089999999</v>
      </c>
      <c r="T603">
        <v>152749.88250000001</v>
      </c>
      <c r="U603">
        <v>267312.29440000001</v>
      </c>
    </row>
    <row r="604" spans="1:21">
      <c r="A604">
        <v>4</v>
      </c>
      <c r="B604" t="s">
        <v>365</v>
      </c>
      <c r="C604" t="s">
        <v>415</v>
      </c>
      <c r="D604" t="s">
        <v>735</v>
      </c>
      <c r="E604" t="s">
        <v>421</v>
      </c>
      <c r="F604">
        <v>3</v>
      </c>
      <c r="G604" t="s">
        <v>58</v>
      </c>
      <c r="H604">
        <v>50189.75</v>
      </c>
      <c r="I604">
        <v>87832.0625</v>
      </c>
      <c r="J604">
        <v>67806.83</v>
      </c>
      <c r="K604">
        <v>118661.9525</v>
      </c>
      <c r="L604">
        <v>86111.414999999994</v>
      </c>
      <c r="M604">
        <v>150694.97630000001</v>
      </c>
      <c r="N604">
        <v>112314.54</v>
      </c>
      <c r="O604">
        <v>196550.44500000001</v>
      </c>
      <c r="P604">
        <v>139376.25</v>
      </c>
      <c r="Q604">
        <v>243908.4375</v>
      </c>
      <c r="R604">
        <v>156799.5</v>
      </c>
      <c r="S604">
        <v>274399.125</v>
      </c>
      <c r="T604">
        <v>173958.39499999999</v>
      </c>
      <c r="U604">
        <v>304427.19130000001</v>
      </c>
    </row>
    <row r="605" spans="1:21">
      <c r="A605">
        <v>4</v>
      </c>
      <c r="B605" t="s">
        <v>365</v>
      </c>
      <c r="C605" t="s">
        <v>415</v>
      </c>
      <c r="D605" t="s">
        <v>735</v>
      </c>
      <c r="E605" t="s">
        <v>421</v>
      </c>
      <c r="F605">
        <v>4</v>
      </c>
      <c r="G605" t="s">
        <v>33</v>
      </c>
      <c r="H605">
        <v>57227.140749999999</v>
      </c>
      <c r="I605">
        <v>91563.425199999998</v>
      </c>
      <c r="J605">
        <v>80117.997050000005</v>
      </c>
      <c r="K605">
        <v>128188.7953</v>
      </c>
      <c r="L605">
        <v>103008.85340000001</v>
      </c>
      <c r="M605">
        <v>164814.1654</v>
      </c>
      <c r="N605">
        <v>137345.1378</v>
      </c>
      <c r="O605">
        <v>219752.2205</v>
      </c>
      <c r="P605">
        <v>171681.42230000001</v>
      </c>
      <c r="Q605">
        <v>274690.27559999999</v>
      </c>
      <c r="R605">
        <v>194572.27859999999</v>
      </c>
      <c r="S605">
        <v>311315.64569999999</v>
      </c>
      <c r="T605">
        <v>217463.1349</v>
      </c>
      <c r="U605">
        <v>347941.01579999999</v>
      </c>
    </row>
    <row r="606" spans="1:21">
      <c r="A606">
        <v>4</v>
      </c>
      <c r="B606" t="s">
        <v>365</v>
      </c>
      <c r="C606" t="s">
        <v>415</v>
      </c>
      <c r="D606" t="s">
        <v>735</v>
      </c>
      <c r="E606" t="s">
        <v>422</v>
      </c>
      <c r="F606">
        <v>1</v>
      </c>
      <c r="G606" t="s">
        <v>242</v>
      </c>
      <c r="H606">
        <v>70368.948000000004</v>
      </c>
      <c r="I606">
        <v>123145.659</v>
      </c>
      <c r="J606">
        <v>91174.173999999999</v>
      </c>
      <c r="K606">
        <v>159554.8045</v>
      </c>
      <c r="L606">
        <v>103664.2032</v>
      </c>
      <c r="M606">
        <v>181412.35560000001</v>
      </c>
      <c r="N606">
        <v>122729.08319999999</v>
      </c>
      <c r="O606">
        <v>214775.89559999999</v>
      </c>
      <c r="P606">
        <v>144253.644</v>
      </c>
      <c r="Q606">
        <v>252443.87700000001</v>
      </c>
      <c r="R606">
        <v>158014.49</v>
      </c>
      <c r="S606">
        <v>276525.35749999998</v>
      </c>
      <c r="T606">
        <v>170828.31599999999</v>
      </c>
      <c r="U606">
        <v>298949.55300000001</v>
      </c>
    </row>
    <row r="607" spans="1:21">
      <c r="A607">
        <v>4</v>
      </c>
      <c r="B607" t="s">
        <v>365</v>
      </c>
      <c r="C607" t="s">
        <v>415</v>
      </c>
      <c r="D607" t="s">
        <v>735</v>
      </c>
      <c r="E607" t="s">
        <v>422</v>
      </c>
      <c r="F607">
        <v>2</v>
      </c>
      <c r="G607" t="s">
        <v>31</v>
      </c>
      <c r="H607">
        <v>57914.958500000001</v>
      </c>
      <c r="I607">
        <v>101351.1774</v>
      </c>
      <c r="J607">
        <v>76236.25765</v>
      </c>
      <c r="K607">
        <v>133413.4509</v>
      </c>
      <c r="L607">
        <v>91646.928899999999</v>
      </c>
      <c r="M607">
        <v>160382.1256</v>
      </c>
      <c r="N607">
        <v>110897.007</v>
      </c>
      <c r="O607">
        <v>194069.7623</v>
      </c>
      <c r="P607">
        <v>132093.4823</v>
      </c>
      <c r="Q607">
        <v>231163.59390000001</v>
      </c>
      <c r="R607">
        <v>145589.39910000001</v>
      </c>
      <c r="S607">
        <v>254781.44839999999</v>
      </c>
      <c r="T607">
        <v>158343.18799999999</v>
      </c>
      <c r="U607">
        <v>277100.57900000003</v>
      </c>
    </row>
    <row r="608" spans="1:21">
      <c r="A608">
        <v>4</v>
      </c>
      <c r="B608" t="s">
        <v>365</v>
      </c>
      <c r="C608" t="s">
        <v>415</v>
      </c>
      <c r="D608" t="s">
        <v>735</v>
      </c>
      <c r="E608" t="s">
        <v>422</v>
      </c>
      <c r="F608">
        <v>3</v>
      </c>
      <c r="G608" t="s">
        <v>58</v>
      </c>
      <c r="H608">
        <v>50985.875</v>
      </c>
      <c r="I608">
        <v>89225.28125</v>
      </c>
      <c r="J608">
        <v>69002.464999999997</v>
      </c>
      <c r="K608">
        <v>120754.3138</v>
      </c>
      <c r="L608">
        <v>87683.895000000004</v>
      </c>
      <c r="M608">
        <v>153446.81630000001</v>
      </c>
      <c r="N608">
        <v>114493.62</v>
      </c>
      <c r="O608">
        <v>200363.83499999999</v>
      </c>
      <c r="P608">
        <v>142133.625</v>
      </c>
      <c r="Q608">
        <v>248733.8438</v>
      </c>
      <c r="R608">
        <v>159962.77499999999</v>
      </c>
      <c r="S608">
        <v>279934.85629999998</v>
      </c>
      <c r="T608">
        <v>177536.285</v>
      </c>
      <c r="U608">
        <v>310688.4988</v>
      </c>
    </row>
    <row r="609" spans="1:21">
      <c r="A609">
        <v>4</v>
      </c>
      <c r="B609" t="s">
        <v>365</v>
      </c>
      <c r="C609" t="s">
        <v>415</v>
      </c>
      <c r="D609" t="s">
        <v>735</v>
      </c>
      <c r="E609" t="s">
        <v>422</v>
      </c>
      <c r="F609">
        <v>4</v>
      </c>
      <c r="G609" t="s">
        <v>33</v>
      </c>
      <c r="H609">
        <v>57620.571000000004</v>
      </c>
      <c r="I609">
        <v>92192.9136</v>
      </c>
      <c r="J609">
        <v>80668.799400000004</v>
      </c>
      <c r="K609">
        <v>129070.079</v>
      </c>
      <c r="L609">
        <v>103717.0278</v>
      </c>
      <c r="M609">
        <v>165947.2445</v>
      </c>
      <c r="N609">
        <v>138289.37040000001</v>
      </c>
      <c r="O609">
        <v>221262.9926</v>
      </c>
      <c r="P609">
        <v>172861.71299999999</v>
      </c>
      <c r="Q609">
        <v>276578.74080000003</v>
      </c>
      <c r="R609">
        <v>195909.94140000001</v>
      </c>
      <c r="S609">
        <v>313455.90620000003</v>
      </c>
      <c r="T609">
        <v>218958.1698</v>
      </c>
      <c r="U609">
        <v>350333.07169999997</v>
      </c>
    </row>
    <row r="610" spans="1:21">
      <c r="A610">
        <v>4</v>
      </c>
      <c r="B610" t="s">
        <v>365</v>
      </c>
      <c r="C610" t="s">
        <v>415</v>
      </c>
      <c r="D610" t="s">
        <v>735</v>
      </c>
      <c r="E610" t="s">
        <v>423</v>
      </c>
      <c r="F610">
        <v>1</v>
      </c>
      <c r="G610" t="s">
        <v>242</v>
      </c>
      <c r="H610">
        <v>69890.468999999997</v>
      </c>
      <c r="I610">
        <v>122308.3208</v>
      </c>
      <c r="J610">
        <v>90578.379499999995</v>
      </c>
      <c r="K610">
        <v>158512.16409999999</v>
      </c>
      <c r="L610">
        <v>102950.5671</v>
      </c>
      <c r="M610">
        <v>180163.49239999999</v>
      </c>
      <c r="N610">
        <v>121960.9296</v>
      </c>
      <c r="O610">
        <v>213431.6268</v>
      </c>
      <c r="P610">
        <v>143373.432</v>
      </c>
      <c r="Q610">
        <v>250903.50599999999</v>
      </c>
      <c r="R610">
        <v>157063.1275</v>
      </c>
      <c r="S610">
        <v>274860.4731</v>
      </c>
      <c r="T610">
        <v>169823.89050000001</v>
      </c>
      <c r="U610">
        <v>297191.80839999998</v>
      </c>
    </row>
    <row r="611" spans="1:21">
      <c r="A611">
        <v>4</v>
      </c>
      <c r="B611" t="s">
        <v>365</v>
      </c>
      <c r="C611" t="s">
        <v>415</v>
      </c>
      <c r="D611" t="s">
        <v>735</v>
      </c>
      <c r="E611" t="s">
        <v>423</v>
      </c>
      <c r="F611">
        <v>2</v>
      </c>
      <c r="G611" t="s">
        <v>31</v>
      </c>
      <c r="H611">
        <v>57382.790500000003</v>
      </c>
      <c r="I611">
        <v>100419.88340000001</v>
      </c>
      <c r="J611">
        <v>75582.945200000002</v>
      </c>
      <c r="K611">
        <v>132270.15410000001</v>
      </c>
      <c r="L611">
        <v>90928.631699999998</v>
      </c>
      <c r="M611">
        <v>159125.10550000001</v>
      </c>
      <c r="N611">
        <v>110147.24099999999</v>
      </c>
      <c r="O611">
        <v>192757.67180000001</v>
      </c>
      <c r="P611">
        <v>131249.17610000001</v>
      </c>
      <c r="Q611">
        <v>229686.0582</v>
      </c>
      <c r="R611">
        <v>144691.18460000001</v>
      </c>
      <c r="S611">
        <v>253209.573</v>
      </c>
      <c r="T611">
        <v>157405.27679999999</v>
      </c>
      <c r="U611">
        <v>275459.23430000001</v>
      </c>
    </row>
    <row r="612" spans="1:21">
      <c r="A612">
        <v>4</v>
      </c>
      <c r="B612" t="s">
        <v>365</v>
      </c>
      <c r="C612" t="s">
        <v>415</v>
      </c>
      <c r="D612" t="s">
        <v>735</v>
      </c>
      <c r="E612" t="s">
        <v>423</v>
      </c>
      <c r="F612">
        <v>3</v>
      </c>
      <c r="G612" t="s">
        <v>58</v>
      </c>
      <c r="H612">
        <v>50240</v>
      </c>
      <c r="I612">
        <v>87920</v>
      </c>
      <c r="J612">
        <v>67958.240000000005</v>
      </c>
      <c r="K612">
        <v>118926.92</v>
      </c>
      <c r="L612">
        <v>86341.32</v>
      </c>
      <c r="M612">
        <v>151097.31</v>
      </c>
      <c r="N612">
        <v>112703.52</v>
      </c>
      <c r="O612">
        <v>197231.16</v>
      </c>
      <c r="P612">
        <v>139896</v>
      </c>
      <c r="Q612">
        <v>244818</v>
      </c>
      <c r="R612">
        <v>157426.79999999999</v>
      </c>
      <c r="S612">
        <v>275496.90000000002</v>
      </c>
      <c r="T612">
        <v>174701.96</v>
      </c>
      <c r="U612">
        <v>305728.43</v>
      </c>
    </row>
    <row r="613" spans="1:21">
      <c r="A613">
        <v>4</v>
      </c>
      <c r="B613" t="s">
        <v>365</v>
      </c>
      <c r="C613" t="s">
        <v>415</v>
      </c>
      <c r="D613" t="s">
        <v>735</v>
      </c>
      <c r="E613" t="s">
        <v>423</v>
      </c>
      <c r="F613">
        <v>4</v>
      </c>
      <c r="G613" t="s">
        <v>33</v>
      </c>
      <c r="H613">
        <v>56926.646000000001</v>
      </c>
      <c r="I613">
        <v>91082.633600000001</v>
      </c>
      <c r="J613">
        <v>79697.304399999994</v>
      </c>
      <c r="K613">
        <v>127515.68700000001</v>
      </c>
      <c r="L613">
        <v>102467.96279999999</v>
      </c>
      <c r="M613">
        <v>163948.74050000001</v>
      </c>
      <c r="N613">
        <v>136623.9504</v>
      </c>
      <c r="O613">
        <v>218598.32060000001</v>
      </c>
      <c r="P613">
        <v>170779.93799999999</v>
      </c>
      <c r="Q613">
        <v>273247.9008</v>
      </c>
      <c r="R613">
        <v>193550.59640000001</v>
      </c>
      <c r="S613">
        <v>309680.95419999998</v>
      </c>
      <c r="T613">
        <v>216321.2548</v>
      </c>
      <c r="U613">
        <v>346114.00770000002</v>
      </c>
    </row>
    <row r="614" spans="1:21">
      <c r="A614">
        <v>4</v>
      </c>
      <c r="B614" t="s">
        <v>365</v>
      </c>
      <c r="C614" t="s">
        <v>415</v>
      </c>
      <c r="D614" t="s">
        <v>735</v>
      </c>
      <c r="E614" t="s">
        <v>424</v>
      </c>
      <c r="F614">
        <v>1</v>
      </c>
      <c r="G614" t="s">
        <v>242</v>
      </c>
      <c r="H614">
        <v>69582.106</v>
      </c>
      <c r="I614">
        <v>121768.68550000001</v>
      </c>
      <c r="J614">
        <v>90139.342999999993</v>
      </c>
      <c r="K614">
        <v>157743.85029999999</v>
      </c>
      <c r="L614">
        <v>102510.6354</v>
      </c>
      <c r="M614">
        <v>179393.61199999999</v>
      </c>
      <c r="N614">
        <v>121314.5904</v>
      </c>
      <c r="O614">
        <v>212300.53320000001</v>
      </c>
      <c r="P614">
        <v>142576.66800000001</v>
      </c>
      <c r="Q614">
        <v>249509.16899999999</v>
      </c>
      <c r="R614">
        <v>156169.39499999999</v>
      </c>
      <c r="S614">
        <v>273296.44130000001</v>
      </c>
      <c r="T614">
        <v>168818.28700000001</v>
      </c>
      <c r="U614">
        <v>295432.00229999999</v>
      </c>
    </row>
    <row r="615" spans="1:21">
      <c r="A615">
        <v>4</v>
      </c>
      <c r="B615" t="s">
        <v>365</v>
      </c>
      <c r="C615" t="s">
        <v>415</v>
      </c>
      <c r="D615" t="s">
        <v>735</v>
      </c>
      <c r="E615" t="s">
        <v>424</v>
      </c>
      <c r="F615">
        <v>2</v>
      </c>
      <c r="G615" t="s">
        <v>31</v>
      </c>
      <c r="H615">
        <v>57355.3295</v>
      </c>
      <c r="I615">
        <v>100371.8266</v>
      </c>
      <c r="J615">
        <v>75469.584050000005</v>
      </c>
      <c r="K615">
        <v>132071.7721</v>
      </c>
      <c r="L615">
        <v>90682.638300000006</v>
      </c>
      <c r="M615">
        <v>158694.617</v>
      </c>
      <c r="N615">
        <v>109654.269</v>
      </c>
      <c r="O615">
        <v>191894.97080000001</v>
      </c>
      <c r="P615">
        <v>130582.212</v>
      </c>
      <c r="Q615">
        <v>228518.87100000001</v>
      </c>
      <c r="R615">
        <v>143903.15719999999</v>
      </c>
      <c r="S615">
        <v>251830.5251</v>
      </c>
      <c r="T615">
        <v>156484.44649999999</v>
      </c>
      <c r="U615">
        <v>273847.78139999998</v>
      </c>
    </row>
    <row r="616" spans="1:21">
      <c r="A616">
        <v>4</v>
      </c>
      <c r="B616" t="s">
        <v>365</v>
      </c>
      <c r="C616" t="s">
        <v>415</v>
      </c>
      <c r="D616" t="s">
        <v>735</v>
      </c>
      <c r="E616" t="s">
        <v>424</v>
      </c>
      <c r="F616">
        <v>3</v>
      </c>
      <c r="G616" t="s">
        <v>58</v>
      </c>
      <c r="H616">
        <v>50754</v>
      </c>
      <c r="I616">
        <v>88819.5</v>
      </c>
      <c r="J616">
        <v>68704.86</v>
      </c>
      <c r="K616">
        <v>120233.505</v>
      </c>
      <c r="L616">
        <v>87313.005000000005</v>
      </c>
      <c r="M616">
        <v>152797.75880000001</v>
      </c>
      <c r="N616">
        <v>114026.58</v>
      </c>
      <c r="O616">
        <v>199546.51500000001</v>
      </c>
      <c r="P616">
        <v>141561</v>
      </c>
      <c r="Q616">
        <v>247731.75</v>
      </c>
      <c r="R616">
        <v>159326.54999999999</v>
      </c>
      <c r="S616">
        <v>278821.46250000002</v>
      </c>
      <c r="T616">
        <v>176839.36499999999</v>
      </c>
      <c r="U616">
        <v>309468.88880000002</v>
      </c>
    </row>
    <row r="617" spans="1:21">
      <c r="A617">
        <v>4</v>
      </c>
      <c r="B617" t="s">
        <v>365</v>
      </c>
      <c r="C617" t="s">
        <v>415</v>
      </c>
      <c r="D617" t="s">
        <v>735</v>
      </c>
      <c r="E617" t="s">
        <v>424</v>
      </c>
      <c r="F617">
        <v>4</v>
      </c>
      <c r="G617" t="s">
        <v>33</v>
      </c>
      <c r="H617">
        <v>57289.097750000001</v>
      </c>
      <c r="I617">
        <v>91662.556400000001</v>
      </c>
      <c r="J617">
        <v>80204.736850000001</v>
      </c>
      <c r="K617">
        <v>128327.579</v>
      </c>
      <c r="L617">
        <v>103120.376</v>
      </c>
      <c r="M617">
        <v>164992.60149999999</v>
      </c>
      <c r="N617">
        <v>137493.8346</v>
      </c>
      <c r="O617">
        <v>219990.1354</v>
      </c>
      <c r="P617">
        <v>171867.29329999999</v>
      </c>
      <c r="Q617">
        <v>274987.6692</v>
      </c>
      <c r="R617">
        <v>194782.93239999999</v>
      </c>
      <c r="S617">
        <v>311652.69179999997</v>
      </c>
      <c r="T617">
        <v>217698.57149999999</v>
      </c>
      <c r="U617">
        <v>348317.71429999999</v>
      </c>
    </row>
    <row r="618" spans="1:21">
      <c r="A618">
        <v>4</v>
      </c>
      <c r="B618" t="s">
        <v>365</v>
      </c>
      <c r="C618" t="s">
        <v>425</v>
      </c>
      <c r="D618" t="s">
        <v>736</v>
      </c>
      <c r="E618" t="s">
        <v>426</v>
      </c>
      <c r="F618">
        <v>1</v>
      </c>
      <c r="G618" t="s">
        <v>242</v>
      </c>
      <c r="H618">
        <v>71876.016000000003</v>
      </c>
      <c r="I618">
        <v>125783.02800000001</v>
      </c>
      <c r="J618">
        <v>93172.967999999993</v>
      </c>
      <c r="K618">
        <v>163052.69399999999</v>
      </c>
      <c r="L618">
        <v>105867.59940000001</v>
      </c>
      <c r="M618">
        <v>185268.299</v>
      </c>
      <c r="N618">
        <v>125484.3144</v>
      </c>
      <c r="O618">
        <v>219597.5502</v>
      </c>
      <c r="P618">
        <v>147535.39799999999</v>
      </c>
      <c r="Q618">
        <v>258186.94649999999</v>
      </c>
      <c r="R618">
        <v>161633.79</v>
      </c>
      <c r="S618">
        <v>282859.13250000001</v>
      </c>
      <c r="T618">
        <v>174787.13699999999</v>
      </c>
      <c r="U618">
        <v>305877.48979999998</v>
      </c>
    </row>
    <row r="619" spans="1:21">
      <c r="A619">
        <v>4</v>
      </c>
      <c r="B619" t="s">
        <v>365</v>
      </c>
      <c r="C619" t="s">
        <v>425</v>
      </c>
      <c r="D619" t="s">
        <v>736</v>
      </c>
      <c r="E619" t="s">
        <v>426</v>
      </c>
      <c r="F619">
        <v>2</v>
      </c>
      <c r="G619" t="s">
        <v>31</v>
      </c>
      <c r="H619">
        <v>58365.542249999999</v>
      </c>
      <c r="I619">
        <v>102139.6989</v>
      </c>
      <c r="J619">
        <v>76891.413029999996</v>
      </c>
      <c r="K619">
        <v>134559.97279999999</v>
      </c>
      <c r="L619">
        <v>92522.662649999998</v>
      </c>
      <c r="M619">
        <v>161914.65960000001</v>
      </c>
      <c r="N619">
        <v>112113.5895</v>
      </c>
      <c r="O619">
        <v>196198.78159999999</v>
      </c>
      <c r="P619">
        <v>133606.68040000001</v>
      </c>
      <c r="Q619">
        <v>233811.69070000001</v>
      </c>
      <c r="R619">
        <v>147299.7139</v>
      </c>
      <c r="S619">
        <v>257774.49919999999</v>
      </c>
      <c r="T619">
        <v>160254.5595</v>
      </c>
      <c r="U619">
        <v>280445.4791</v>
      </c>
    </row>
    <row r="620" spans="1:21">
      <c r="A620">
        <v>4</v>
      </c>
      <c r="B620" t="s">
        <v>365</v>
      </c>
      <c r="C620" t="s">
        <v>425</v>
      </c>
      <c r="D620" t="s">
        <v>736</v>
      </c>
      <c r="E620" t="s">
        <v>426</v>
      </c>
      <c r="F620">
        <v>3</v>
      </c>
      <c r="G620" t="s">
        <v>58</v>
      </c>
      <c r="H620">
        <v>51795.5</v>
      </c>
      <c r="I620">
        <v>90642.125</v>
      </c>
      <c r="J620">
        <v>69998.138000000006</v>
      </c>
      <c r="K620">
        <v>122496.7415</v>
      </c>
      <c r="L620">
        <v>88904.146500000003</v>
      </c>
      <c r="M620">
        <v>155582.25640000001</v>
      </c>
      <c r="N620">
        <v>115980.474</v>
      </c>
      <c r="O620">
        <v>202965.82949999999</v>
      </c>
      <c r="P620">
        <v>143935.20000000001</v>
      </c>
      <c r="Q620">
        <v>251886.6</v>
      </c>
      <c r="R620">
        <v>161939.535</v>
      </c>
      <c r="S620">
        <v>283394.1863</v>
      </c>
      <c r="T620">
        <v>179673.41450000001</v>
      </c>
      <c r="U620">
        <v>314428.4754</v>
      </c>
    </row>
    <row r="621" spans="1:21">
      <c r="A621">
        <v>4</v>
      </c>
      <c r="B621" t="s">
        <v>365</v>
      </c>
      <c r="C621" t="s">
        <v>425</v>
      </c>
      <c r="D621" t="s">
        <v>736</v>
      </c>
      <c r="E621" t="s">
        <v>426</v>
      </c>
      <c r="F621">
        <v>4</v>
      </c>
      <c r="G621" t="s">
        <v>33</v>
      </c>
      <c r="H621">
        <v>57646.088750000003</v>
      </c>
      <c r="I621">
        <v>92233.741999999998</v>
      </c>
      <c r="J621">
        <v>80704.524250000002</v>
      </c>
      <c r="K621">
        <v>129127.23880000001</v>
      </c>
      <c r="L621">
        <v>103762.9598</v>
      </c>
      <c r="M621">
        <v>166020.73560000001</v>
      </c>
      <c r="N621">
        <v>138350.61300000001</v>
      </c>
      <c r="O621">
        <v>221360.98079999999</v>
      </c>
      <c r="P621">
        <v>172938.26629999999</v>
      </c>
      <c r="Q621">
        <v>276701.22600000002</v>
      </c>
      <c r="R621">
        <v>195996.70180000001</v>
      </c>
      <c r="S621">
        <v>313594.72279999999</v>
      </c>
      <c r="T621">
        <v>219055.1373</v>
      </c>
      <c r="U621">
        <v>350488.21960000001</v>
      </c>
    </row>
    <row r="622" spans="1:21">
      <c r="A622">
        <v>4</v>
      </c>
      <c r="B622" t="s">
        <v>365</v>
      </c>
      <c r="C622" t="s">
        <v>425</v>
      </c>
      <c r="D622" t="s">
        <v>736</v>
      </c>
      <c r="E622" t="s">
        <v>427</v>
      </c>
      <c r="F622">
        <v>1</v>
      </c>
      <c r="G622" t="s">
        <v>242</v>
      </c>
      <c r="H622">
        <v>73978.736999999994</v>
      </c>
      <c r="I622">
        <v>129462.7898</v>
      </c>
      <c r="J622">
        <v>95888.173500000004</v>
      </c>
      <c r="K622">
        <v>167804.30360000001</v>
      </c>
      <c r="L622">
        <v>108968.5683</v>
      </c>
      <c r="M622">
        <v>190694.9945</v>
      </c>
      <c r="N622">
        <v>129126.34080000001</v>
      </c>
      <c r="O622">
        <v>225971.09640000001</v>
      </c>
      <c r="P622">
        <v>151807.53599999999</v>
      </c>
      <c r="Q622">
        <v>265663.18800000002</v>
      </c>
      <c r="R622">
        <v>166308.57750000001</v>
      </c>
      <c r="S622">
        <v>291040.01059999998</v>
      </c>
      <c r="T622">
        <v>179831.8365</v>
      </c>
      <c r="U622">
        <v>314705.71389999997</v>
      </c>
    </row>
    <row r="623" spans="1:21">
      <c r="A623">
        <v>4</v>
      </c>
      <c r="B623" t="s">
        <v>365</v>
      </c>
      <c r="C623" t="s">
        <v>425</v>
      </c>
      <c r="D623" t="s">
        <v>736</v>
      </c>
      <c r="E623" t="s">
        <v>427</v>
      </c>
      <c r="F623">
        <v>2</v>
      </c>
      <c r="G623" t="s">
        <v>31</v>
      </c>
      <c r="H623">
        <v>60137.434500000003</v>
      </c>
      <c r="I623">
        <v>105240.5104</v>
      </c>
      <c r="J623">
        <v>79205.237299999993</v>
      </c>
      <c r="K623">
        <v>138609.16529999999</v>
      </c>
      <c r="L623">
        <v>95277.777300000002</v>
      </c>
      <c r="M623">
        <v>166736.1103</v>
      </c>
      <c r="N623">
        <v>115400.349</v>
      </c>
      <c r="O623">
        <v>201950.61079999999</v>
      </c>
      <c r="P623">
        <v>137502.44140000001</v>
      </c>
      <c r="Q623">
        <v>240629.27239999999</v>
      </c>
      <c r="R623">
        <v>151580.7525</v>
      </c>
      <c r="S623">
        <v>265266.31679999997</v>
      </c>
      <c r="T623">
        <v>164895.2573</v>
      </c>
      <c r="U623">
        <v>288566.70020000002</v>
      </c>
    </row>
    <row r="624" spans="1:21">
      <c r="A624">
        <v>4</v>
      </c>
      <c r="B624" t="s">
        <v>365</v>
      </c>
      <c r="C624" t="s">
        <v>425</v>
      </c>
      <c r="D624" t="s">
        <v>736</v>
      </c>
      <c r="E624" t="s">
        <v>427</v>
      </c>
      <c r="F624">
        <v>3</v>
      </c>
      <c r="G624" t="s">
        <v>58</v>
      </c>
      <c r="H624">
        <v>52459.837500000001</v>
      </c>
      <c r="I624">
        <v>91804.715630000006</v>
      </c>
      <c r="J624">
        <v>70981.169699999999</v>
      </c>
      <c r="K624">
        <v>124217.04700000001</v>
      </c>
      <c r="L624">
        <v>90191.064599999998</v>
      </c>
      <c r="M624">
        <v>157834.36309999999</v>
      </c>
      <c r="N624">
        <v>117750.22560000001</v>
      </c>
      <c r="O624">
        <v>206062.89480000001</v>
      </c>
      <c r="P624">
        <v>146169.29250000001</v>
      </c>
      <c r="Q624">
        <v>255796.26190000001</v>
      </c>
      <c r="R624">
        <v>164496.49650000001</v>
      </c>
      <c r="S624">
        <v>287868.8689</v>
      </c>
      <c r="T624">
        <v>182558.9388</v>
      </c>
      <c r="U624">
        <v>319478.14289999998</v>
      </c>
    </row>
    <row r="625" spans="1:21">
      <c r="A625">
        <v>4</v>
      </c>
      <c r="B625" t="s">
        <v>365</v>
      </c>
      <c r="C625" t="s">
        <v>425</v>
      </c>
      <c r="D625" t="s">
        <v>736</v>
      </c>
      <c r="E625" t="s">
        <v>427</v>
      </c>
      <c r="F625">
        <v>4</v>
      </c>
      <c r="G625" t="s">
        <v>33</v>
      </c>
      <c r="H625">
        <v>58065.036749999999</v>
      </c>
      <c r="I625">
        <v>92904.058799999999</v>
      </c>
      <c r="J625">
        <v>81291.051449999999</v>
      </c>
      <c r="K625">
        <v>130065.6823</v>
      </c>
      <c r="L625">
        <v>104517.0662</v>
      </c>
      <c r="M625">
        <v>167227.3058</v>
      </c>
      <c r="N625">
        <v>139356.0882</v>
      </c>
      <c r="O625">
        <v>222969.74110000001</v>
      </c>
      <c r="P625">
        <v>174195.1103</v>
      </c>
      <c r="Q625">
        <v>278712.1764</v>
      </c>
      <c r="R625">
        <v>197421.125</v>
      </c>
      <c r="S625">
        <v>315873.79989999998</v>
      </c>
      <c r="T625">
        <v>220647.1397</v>
      </c>
      <c r="U625">
        <v>353035.42340000003</v>
      </c>
    </row>
    <row r="626" spans="1:21">
      <c r="A626">
        <v>4</v>
      </c>
      <c r="B626" t="s">
        <v>365</v>
      </c>
      <c r="C626" t="s">
        <v>425</v>
      </c>
      <c r="D626" t="s">
        <v>736</v>
      </c>
      <c r="E626" t="s">
        <v>419</v>
      </c>
      <c r="F626">
        <v>1</v>
      </c>
      <c r="G626" t="s">
        <v>242</v>
      </c>
      <c r="H626">
        <v>66760.159499999994</v>
      </c>
      <c r="I626">
        <v>116830.2791</v>
      </c>
      <c r="J626">
        <v>86595.437250000003</v>
      </c>
      <c r="K626">
        <v>151542.01519999999</v>
      </c>
      <c r="L626">
        <v>98312.701050000003</v>
      </c>
      <c r="M626">
        <v>172047.2268</v>
      </c>
      <c r="N626">
        <v>116701.62480000001</v>
      </c>
      <c r="O626">
        <v>204227.84340000001</v>
      </c>
      <c r="P626">
        <v>137260.11600000001</v>
      </c>
      <c r="Q626">
        <v>240205.20300000001</v>
      </c>
      <c r="R626">
        <v>150405.3113</v>
      </c>
      <c r="S626">
        <v>263209.29470000003</v>
      </c>
      <c r="T626">
        <v>162698.84779999999</v>
      </c>
      <c r="U626">
        <v>284722.98359999998</v>
      </c>
    </row>
    <row r="627" spans="1:21">
      <c r="A627">
        <v>4</v>
      </c>
      <c r="B627" t="s">
        <v>365</v>
      </c>
      <c r="C627" t="s">
        <v>425</v>
      </c>
      <c r="D627" t="s">
        <v>736</v>
      </c>
      <c r="E627" t="s">
        <v>419</v>
      </c>
      <c r="F627">
        <v>2</v>
      </c>
      <c r="G627" t="s">
        <v>31</v>
      </c>
      <c r="H627">
        <v>53880.74325</v>
      </c>
      <c r="I627">
        <v>94291.300690000004</v>
      </c>
      <c r="J627">
        <v>71088.215800000005</v>
      </c>
      <c r="K627">
        <v>124404.3777</v>
      </c>
      <c r="L627">
        <v>85688.995049999998</v>
      </c>
      <c r="M627">
        <v>149955.74129999999</v>
      </c>
      <c r="N627">
        <v>104098.3965</v>
      </c>
      <c r="O627">
        <v>182172.19390000001</v>
      </c>
      <c r="P627">
        <v>124163.17110000001</v>
      </c>
      <c r="Q627">
        <v>217285.54939999999</v>
      </c>
      <c r="R627">
        <v>136960.15109999999</v>
      </c>
      <c r="S627">
        <v>239680.26439999999</v>
      </c>
      <c r="T627">
        <v>149092.12839999999</v>
      </c>
      <c r="U627">
        <v>260911.22469999999</v>
      </c>
    </row>
    <row r="628" spans="1:21">
      <c r="A628">
        <v>4</v>
      </c>
      <c r="B628" t="s">
        <v>365</v>
      </c>
      <c r="C628" t="s">
        <v>425</v>
      </c>
      <c r="D628" t="s">
        <v>736</v>
      </c>
      <c r="E628" t="s">
        <v>419</v>
      </c>
      <c r="F628">
        <v>3</v>
      </c>
      <c r="G628" t="s">
        <v>58</v>
      </c>
      <c r="H628">
        <v>47302.875</v>
      </c>
      <c r="I628">
        <v>82780.03125</v>
      </c>
      <c r="J628">
        <v>63840.860999999997</v>
      </c>
      <c r="K628">
        <v>111721.5068</v>
      </c>
      <c r="L628">
        <v>81045.198000000004</v>
      </c>
      <c r="M628">
        <v>141829.09650000001</v>
      </c>
      <c r="N628">
        <v>105636.52800000001</v>
      </c>
      <c r="O628">
        <v>184863.924</v>
      </c>
      <c r="P628">
        <v>131060.02499999999</v>
      </c>
      <c r="Q628">
        <v>229355.04380000001</v>
      </c>
      <c r="R628">
        <v>147410.14499999999</v>
      </c>
      <c r="S628">
        <v>257967.75380000001</v>
      </c>
      <c r="T628">
        <v>163504.04399999999</v>
      </c>
      <c r="U628">
        <v>286132.07699999999</v>
      </c>
    </row>
    <row r="629" spans="1:21">
      <c r="A629">
        <v>4</v>
      </c>
      <c r="B629" t="s">
        <v>365</v>
      </c>
      <c r="C629" t="s">
        <v>425</v>
      </c>
      <c r="D629" t="s">
        <v>736</v>
      </c>
      <c r="E629" t="s">
        <v>419</v>
      </c>
      <c r="F629">
        <v>4</v>
      </c>
      <c r="G629" t="s">
        <v>33</v>
      </c>
      <c r="H629">
        <v>52968.577499999999</v>
      </c>
      <c r="I629">
        <v>84749.724000000002</v>
      </c>
      <c r="J629">
        <v>74156.008499999996</v>
      </c>
      <c r="K629">
        <v>118649.6136</v>
      </c>
      <c r="L629">
        <v>95343.439499999993</v>
      </c>
      <c r="M629">
        <v>152549.50320000001</v>
      </c>
      <c r="N629">
        <v>127124.586</v>
      </c>
      <c r="O629">
        <v>203399.3376</v>
      </c>
      <c r="P629">
        <v>158905.73250000001</v>
      </c>
      <c r="Q629">
        <v>254249.17199999999</v>
      </c>
      <c r="R629">
        <v>180093.1635</v>
      </c>
      <c r="S629">
        <v>288149.06160000002</v>
      </c>
      <c r="T629">
        <v>201280.59450000001</v>
      </c>
      <c r="U629">
        <v>322048.95120000001</v>
      </c>
    </row>
    <row r="630" spans="1:21">
      <c r="A630">
        <v>4</v>
      </c>
      <c r="B630" t="s">
        <v>365</v>
      </c>
      <c r="C630" t="s">
        <v>425</v>
      </c>
      <c r="D630" t="s">
        <v>736</v>
      </c>
      <c r="E630" t="s">
        <v>404</v>
      </c>
      <c r="F630">
        <v>1</v>
      </c>
      <c r="G630" t="s">
        <v>242</v>
      </c>
      <c r="H630">
        <v>66798.673999999999</v>
      </c>
      <c r="I630">
        <v>116897.6795</v>
      </c>
      <c r="J630">
        <v>86629.346999999994</v>
      </c>
      <c r="K630">
        <v>151601.3573</v>
      </c>
      <c r="L630">
        <v>98375.241599999994</v>
      </c>
      <c r="M630">
        <v>172156.6728</v>
      </c>
      <c r="N630">
        <v>116724.8616</v>
      </c>
      <c r="O630">
        <v>204268.50779999999</v>
      </c>
      <c r="P630">
        <v>137272.42199999999</v>
      </c>
      <c r="Q630">
        <v>240226.73850000001</v>
      </c>
      <c r="R630">
        <v>150410.30499999999</v>
      </c>
      <c r="S630">
        <v>263218.03379999998</v>
      </c>
      <c r="T630">
        <v>162688.29800000001</v>
      </c>
      <c r="U630">
        <v>284704.52149999997</v>
      </c>
    </row>
    <row r="631" spans="1:21">
      <c r="A631">
        <v>4</v>
      </c>
      <c r="B631" t="s">
        <v>365</v>
      </c>
      <c r="C631" t="s">
        <v>425</v>
      </c>
      <c r="D631" t="s">
        <v>736</v>
      </c>
      <c r="E631" t="s">
        <v>404</v>
      </c>
      <c r="F631">
        <v>2</v>
      </c>
      <c r="G631" t="s">
        <v>31</v>
      </c>
      <c r="H631">
        <v>54009.775249999999</v>
      </c>
      <c r="I631">
        <v>94517.106690000001</v>
      </c>
      <c r="J631">
        <v>71227.115229999996</v>
      </c>
      <c r="K631">
        <v>124647.4516</v>
      </c>
      <c r="L631">
        <v>85811.990850000002</v>
      </c>
      <c r="M631">
        <v>150170.984</v>
      </c>
      <c r="N631">
        <v>104168.93550000001</v>
      </c>
      <c r="O631">
        <v>182295.63709999999</v>
      </c>
      <c r="P631">
        <v>124215.21709999999</v>
      </c>
      <c r="Q631">
        <v>217376.63</v>
      </c>
      <c r="R631">
        <v>136996.30119999999</v>
      </c>
      <c r="S631">
        <v>239743.527</v>
      </c>
      <c r="T631">
        <v>149105.88200000001</v>
      </c>
      <c r="U631">
        <v>260935.2935</v>
      </c>
    </row>
    <row r="632" spans="1:21">
      <c r="A632">
        <v>4</v>
      </c>
      <c r="B632" t="s">
        <v>365</v>
      </c>
      <c r="C632" t="s">
        <v>425</v>
      </c>
      <c r="D632" t="s">
        <v>736</v>
      </c>
      <c r="E632" t="s">
        <v>404</v>
      </c>
      <c r="F632">
        <v>3</v>
      </c>
      <c r="G632" t="s">
        <v>58</v>
      </c>
      <c r="H632">
        <v>46994.1</v>
      </c>
      <c r="I632">
        <v>82239.675000000003</v>
      </c>
      <c r="J632">
        <v>63488.014799999997</v>
      </c>
      <c r="K632">
        <v>111104.02589999999</v>
      </c>
      <c r="L632">
        <v>80626.068899999998</v>
      </c>
      <c r="M632">
        <v>141095.62059999999</v>
      </c>
      <c r="N632">
        <v>105158.4804</v>
      </c>
      <c r="O632">
        <v>184027.3407</v>
      </c>
      <c r="P632">
        <v>130495.32</v>
      </c>
      <c r="Q632">
        <v>228366.81</v>
      </c>
      <c r="R632">
        <v>146807.63099999999</v>
      </c>
      <c r="S632">
        <v>256913.35430000001</v>
      </c>
      <c r="T632">
        <v>162872.2617</v>
      </c>
      <c r="U632">
        <v>285026.45799999998</v>
      </c>
    </row>
    <row r="633" spans="1:21">
      <c r="A633">
        <v>4</v>
      </c>
      <c r="B633" t="s">
        <v>365</v>
      </c>
      <c r="C633" t="s">
        <v>425</v>
      </c>
      <c r="D633" t="s">
        <v>736</v>
      </c>
      <c r="E633" t="s">
        <v>404</v>
      </c>
      <c r="F633">
        <v>4</v>
      </c>
      <c r="G633" t="s">
        <v>33</v>
      </c>
      <c r="H633">
        <v>52382.630749999997</v>
      </c>
      <c r="I633">
        <v>83812.209199999998</v>
      </c>
      <c r="J633">
        <v>73335.683050000007</v>
      </c>
      <c r="K633">
        <v>117337.0929</v>
      </c>
      <c r="L633">
        <v>94288.735350000003</v>
      </c>
      <c r="M633">
        <v>150861.97659999999</v>
      </c>
      <c r="N633">
        <v>125718.3138</v>
      </c>
      <c r="O633">
        <v>201149.3021</v>
      </c>
      <c r="P633">
        <v>157147.89230000001</v>
      </c>
      <c r="Q633">
        <v>251436.62760000001</v>
      </c>
      <c r="R633">
        <v>178100.94459999999</v>
      </c>
      <c r="S633">
        <v>284961.51130000001</v>
      </c>
      <c r="T633">
        <v>199053.9969</v>
      </c>
      <c r="U633">
        <v>318486.39500000002</v>
      </c>
    </row>
    <row r="634" spans="1:21">
      <c r="A634">
        <v>4</v>
      </c>
      <c r="B634" t="s">
        <v>365</v>
      </c>
      <c r="C634" t="s">
        <v>425</v>
      </c>
      <c r="D634" t="s">
        <v>736</v>
      </c>
      <c r="E634" t="s">
        <v>428</v>
      </c>
      <c r="F634">
        <v>1</v>
      </c>
      <c r="G634" t="s">
        <v>242</v>
      </c>
      <c r="H634">
        <v>65093.388500000001</v>
      </c>
      <c r="I634">
        <v>113913.4299</v>
      </c>
      <c r="J634">
        <v>84436.836750000002</v>
      </c>
      <c r="K634">
        <v>147764.46429999999</v>
      </c>
      <c r="L634">
        <v>95856.942150000003</v>
      </c>
      <c r="M634">
        <v>167749.6488</v>
      </c>
      <c r="N634">
        <v>113797.2984</v>
      </c>
      <c r="O634">
        <v>199145.27220000001</v>
      </c>
      <c r="P634">
        <v>133847.32800000001</v>
      </c>
      <c r="Q634">
        <v>234232.82399999999</v>
      </c>
      <c r="R634">
        <v>146667.47880000001</v>
      </c>
      <c r="S634">
        <v>256668.08780000001</v>
      </c>
      <c r="T634">
        <v>158658.8683</v>
      </c>
      <c r="U634">
        <v>277653.01939999999</v>
      </c>
    </row>
    <row r="635" spans="1:21">
      <c r="A635">
        <v>4</v>
      </c>
      <c r="B635" t="s">
        <v>365</v>
      </c>
      <c r="C635" t="s">
        <v>425</v>
      </c>
      <c r="D635" t="s">
        <v>736</v>
      </c>
      <c r="E635" t="s">
        <v>428</v>
      </c>
      <c r="F635">
        <v>2</v>
      </c>
      <c r="G635" t="s">
        <v>31</v>
      </c>
      <c r="H635">
        <v>52514.842250000002</v>
      </c>
      <c r="I635">
        <v>91900.973939999996</v>
      </c>
      <c r="J635">
        <v>69292.716149999993</v>
      </c>
      <c r="K635">
        <v>121262.2533</v>
      </c>
      <c r="L635">
        <v>83534.101649999997</v>
      </c>
      <c r="M635">
        <v>146184.67790000001</v>
      </c>
      <c r="N635">
        <v>101497.20450000001</v>
      </c>
      <c r="O635">
        <v>177620.1079</v>
      </c>
      <c r="P635">
        <v>121067.38069999999</v>
      </c>
      <c r="Q635">
        <v>211867.91620000001</v>
      </c>
      <c r="R635">
        <v>133549.78020000001</v>
      </c>
      <c r="S635">
        <v>233712.11540000001</v>
      </c>
      <c r="T635">
        <v>145385.0716</v>
      </c>
      <c r="U635">
        <v>254423.87530000001</v>
      </c>
    </row>
    <row r="636" spans="1:21">
      <c r="A636">
        <v>4</v>
      </c>
      <c r="B636" t="s">
        <v>365</v>
      </c>
      <c r="C636" t="s">
        <v>425</v>
      </c>
      <c r="D636" t="s">
        <v>736</v>
      </c>
      <c r="E636" t="s">
        <v>428</v>
      </c>
      <c r="F636">
        <v>3</v>
      </c>
      <c r="G636" t="s">
        <v>58</v>
      </c>
      <c r="H636">
        <v>45875.287499999999</v>
      </c>
      <c r="I636">
        <v>80281.753129999997</v>
      </c>
      <c r="J636">
        <v>61921.677300000003</v>
      </c>
      <c r="K636">
        <v>108362.9353</v>
      </c>
      <c r="L636">
        <v>78612.206399999995</v>
      </c>
      <c r="M636">
        <v>137571.36120000001</v>
      </c>
      <c r="N636">
        <v>102473.33040000001</v>
      </c>
      <c r="O636">
        <v>179328.32819999999</v>
      </c>
      <c r="P636">
        <v>127138.88250000001</v>
      </c>
      <c r="Q636">
        <v>222493.04440000001</v>
      </c>
      <c r="R636">
        <v>143003.6685</v>
      </c>
      <c r="S636">
        <v>250256.41990000001</v>
      </c>
      <c r="T636">
        <v>158620.77420000001</v>
      </c>
      <c r="U636">
        <v>277586.35489999998</v>
      </c>
    </row>
    <row r="637" spans="1:21">
      <c r="A637">
        <v>4</v>
      </c>
      <c r="B637" t="s">
        <v>365</v>
      </c>
      <c r="C637" t="s">
        <v>425</v>
      </c>
      <c r="D637" t="s">
        <v>736</v>
      </c>
      <c r="E637" t="s">
        <v>428</v>
      </c>
      <c r="F637">
        <v>4</v>
      </c>
      <c r="G637" t="s">
        <v>33</v>
      </c>
      <c r="H637">
        <v>51341.74325</v>
      </c>
      <c r="I637">
        <v>82146.789199999999</v>
      </c>
      <c r="J637">
        <v>71878.440549999999</v>
      </c>
      <c r="K637">
        <v>115005.5049</v>
      </c>
      <c r="L637">
        <v>92415.137849999999</v>
      </c>
      <c r="M637">
        <v>147864.2206</v>
      </c>
      <c r="N637">
        <v>123220.1838</v>
      </c>
      <c r="O637">
        <v>197152.2941</v>
      </c>
      <c r="P637">
        <v>154025.2298</v>
      </c>
      <c r="Q637">
        <v>246440.3676</v>
      </c>
      <c r="R637">
        <v>174561.9271</v>
      </c>
      <c r="S637">
        <v>279299.0833</v>
      </c>
      <c r="T637">
        <v>195098.6244</v>
      </c>
      <c r="U637">
        <v>312157.799</v>
      </c>
    </row>
    <row r="638" spans="1:21">
      <c r="A638">
        <v>4</v>
      </c>
      <c r="B638" t="s">
        <v>365</v>
      </c>
      <c r="C638" t="s">
        <v>425</v>
      </c>
      <c r="D638" t="s">
        <v>736</v>
      </c>
      <c r="E638" t="s">
        <v>429</v>
      </c>
      <c r="F638">
        <v>1</v>
      </c>
      <c r="G638" t="s">
        <v>242</v>
      </c>
      <c r="H638">
        <v>67875.437000000005</v>
      </c>
      <c r="I638">
        <v>118782.0148</v>
      </c>
      <c r="J638">
        <v>88095.703500000003</v>
      </c>
      <c r="K638">
        <v>154167.4811</v>
      </c>
      <c r="L638">
        <v>99935.628299999997</v>
      </c>
      <c r="M638">
        <v>174887.34950000001</v>
      </c>
      <c r="N638">
        <v>118798.5408</v>
      </c>
      <c r="O638">
        <v>207897.44639999999</v>
      </c>
      <c r="P638">
        <v>139776.636</v>
      </c>
      <c r="Q638">
        <v>244609.11300000001</v>
      </c>
      <c r="R638">
        <v>153191.20749999999</v>
      </c>
      <c r="S638">
        <v>268084.61310000002</v>
      </c>
      <c r="T638">
        <v>165765.75649999999</v>
      </c>
      <c r="U638">
        <v>290090.07390000002</v>
      </c>
    </row>
    <row r="639" spans="1:21">
      <c r="A639">
        <v>4</v>
      </c>
      <c r="B639" t="s">
        <v>365</v>
      </c>
      <c r="C639" t="s">
        <v>425</v>
      </c>
      <c r="D639" t="s">
        <v>736</v>
      </c>
      <c r="E639" t="s">
        <v>429</v>
      </c>
      <c r="F639">
        <v>2</v>
      </c>
      <c r="G639" t="s">
        <v>31</v>
      </c>
      <c r="H639">
        <v>54453.557000000001</v>
      </c>
      <c r="I639">
        <v>95293.724749999994</v>
      </c>
      <c r="J639">
        <v>71948.692550000007</v>
      </c>
      <c r="K639">
        <v>125910.212</v>
      </c>
      <c r="L639">
        <v>86874.679799999998</v>
      </c>
      <c r="M639">
        <v>152030.68969999999</v>
      </c>
      <c r="N639">
        <v>105802.40399999999</v>
      </c>
      <c r="O639">
        <v>185154.20699999999</v>
      </c>
      <c r="P639">
        <v>126302.8526</v>
      </c>
      <c r="Q639">
        <v>221029.9921</v>
      </c>
      <c r="R639">
        <v>139391.40400000001</v>
      </c>
      <c r="S639">
        <v>243934.95689999999</v>
      </c>
      <c r="T639">
        <v>151824.28330000001</v>
      </c>
      <c r="U639">
        <v>265692.49570000003</v>
      </c>
    </row>
    <row r="640" spans="1:21">
      <c r="A640">
        <v>4</v>
      </c>
      <c r="B640" t="s">
        <v>365</v>
      </c>
      <c r="C640" t="s">
        <v>425</v>
      </c>
      <c r="D640" t="s">
        <v>736</v>
      </c>
      <c r="E640" t="s">
        <v>429</v>
      </c>
      <c r="F640">
        <v>3</v>
      </c>
      <c r="G640" t="s">
        <v>58</v>
      </c>
      <c r="H640">
        <v>48147.662499999999</v>
      </c>
      <c r="I640">
        <v>84258.409379999997</v>
      </c>
      <c r="J640">
        <v>64838.206299999998</v>
      </c>
      <c r="K640">
        <v>113466.861</v>
      </c>
      <c r="L640">
        <v>82246.928400000004</v>
      </c>
      <c r="M640">
        <v>143932.12469999999</v>
      </c>
      <c r="N640">
        <v>107050.3224</v>
      </c>
      <c r="O640">
        <v>187338.06419999999</v>
      </c>
      <c r="P640">
        <v>132750.60750000001</v>
      </c>
      <c r="Q640">
        <v>232313.5631</v>
      </c>
      <c r="R640">
        <v>149238.6735</v>
      </c>
      <c r="S640">
        <v>261167.67860000001</v>
      </c>
      <c r="T640">
        <v>165450.59020000001</v>
      </c>
      <c r="U640">
        <v>289538.53289999999</v>
      </c>
    </row>
    <row r="641" spans="1:21">
      <c r="A641">
        <v>4</v>
      </c>
      <c r="B641" t="s">
        <v>365</v>
      </c>
      <c r="C641" t="s">
        <v>425</v>
      </c>
      <c r="D641" t="s">
        <v>736</v>
      </c>
      <c r="E641" t="s">
        <v>429</v>
      </c>
      <c r="F641">
        <v>4</v>
      </c>
      <c r="G641" t="s">
        <v>33</v>
      </c>
      <c r="H641">
        <v>54451.440750000002</v>
      </c>
      <c r="I641">
        <v>87122.305200000003</v>
      </c>
      <c r="J641">
        <v>76232.017049999995</v>
      </c>
      <c r="K641">
        <v>121971.2273</v>
      </c>
      <c r="L641">
        <v>98012.593349999996</v>
      </c>
      <c r="M641">
        <v>156820.14939999999</v>
      </c>
      <c r="N641">
        <v>130683.4578</v>
      </c>
      <c r="O641">
        <v>209093.5325</v>
      </c>
      <c r="P641">
        <v>163354.3223</v>
      </c>
      <c r="Q641">
        <v>261366.91560000001</v>
      </c>
      <c r="R641">
        <v>185134.89859999999</v>
      </c>
      <c r="S641">
        <v>296215.83769999997</v>
      </c>
      <c r="T641">
        <v>206915.4749</v>
      </c>
      <c r="U641">
        <v>331064.7598</v>
      </c>
    </row>
    <row r="642" spans="1:21">
      <c r="A642">
        <v>4</v>
      </c>
      <c r="B642" t="s">
        <v>365</v>
      </c>
      <c r="C642" t="s">
        <v>425</v>
      </c>
      <c r="D642" t="s">
        <v>736</v>
      </c>
      <c r="E642" t="s">
        <v>430</v>
      </c>
      <c r="F642">
        <v>1</v>
      </c>
      <c r="G642" t="s">
        <v>242</v>
      </c>
      <c r="H642">
        <v>68824.365999999995</v>
      </c>
      <c r="I642">
        <v>120442.64049999999</v>
      </c>
      <c r="J642">
        <v>89276.732999999993</v>
      </c>
      <c r="K642">
        <v>156234.28279999999</v>
      </c>
      <c r="L642">
        <v>101351.12940000001</v>
      </c>
      <c r="M642">
        <v>177364.47649999999</v>
      </c>
      <c r="N642">
        <v>120320.41439999999</v>
      </c>
      <c r="O642">
        <v>210560.72519999999</v>
      </c>
      <c r="P642">
        <v>141519.948</v>
      </c>
      <c r="Q642">
        <v>247659.90900000001</v>
      </c>
      <c r="R642">
        <v>155075.10500000001</v>
      </c>
      <c r="S642">
        <v>271381.4338</v>
      </c>
      <c r="T642">
        <v>167754.09700000001</v>
      </c>
      <c r="U642">
        <v>293569.66979999997</v>
      </c>
    </row>
    <row r="643" spans="1:21">
      <c r="A643">
        <v>4</v>
      </c>
      <c r="B643" t="s">
        <v>365</v>
      </c>
      <c r="C643" t="s">
        <v>425</v>
      </c>
      <c r="D643" t="s">
        <v>736</v>
      </c>
      <c r="E643" t="s">
        <v>430</v>
      </c>
      <c r="F643">
        <v>2</v>
      </c>
      <c r="G643" t="s">
        <v>31</v>
      </c>
      <c r="H643">
        <v>55523.603499999997</v>
      </c>
      <c r="I643">
        <v>97166.306129999997</v>
      </c>
      <c r="J643">
        <v>73263.140650000001</v>
      </c>
      <c r="K643">
        <v>128210.4961</v>
      </c>
      <c r="L643">
        <v>88321.113899999997</v>
      </c>
      <c r="M643">
        <v>154561.94930000001</v>
      </c>
      <c r="N643">
        <v>107314.617</v>
      </c>
      <c r="O643">
        <v>187800.57980000001</v>
      </c>
      <c r="P643">
        <v>128006.886</v>
      </c>
      <c r="Q643">
        <v>224012.05050000001</v>
      </c>
      <c r="R643">
        <v>141205.03959999999</v>
      </c>
      <c r="S643">
        <v>247108.8193</v>
      </c>
      <c r="T643">
        <v>153719.07250000001</v>
      </c>
      <c r="U643">
        <v>269008.37689999997</v>
      </c>
    </row>
    <row r="644" spans="1:21">
      <c r="A644">
        <v>4</v>
      </c>
      <c r="B644" t="s">
        <v>365</v>
      </c>
      <c r="C644" t="s">
        <v>425</v>
      </c>
      <c r="D644" t="s">
        <v>736</v>
      </c>
      <c r="E644" t="s">
        <v>430</v>
      </c>
      <c r="F644">
        <v>3</v>
      </c>
      <c r="G644" t="s">
        <v>58</v>
      </c>
      <c r="H644">
        <v>49184.9375</v>
      </c>
      <c r="I644">
        <v>86073.640629999994</v>
      </c>
      <c r="J644">
        <v>66343.3505</v>
      </c>
      <c r="K644">
        <v>116100.8634</v>
      </c>
      <c r="L644">
        <v>84205.134000000005</v>
      </c>
      <c r="M644">
        <v>147358.98449999999</v>
      </c>
      <c r="N644">
        <v>109715.124</v>
      </c>
      <c r="O644">
        <v>192001.467</v>
      </c>
      <c r="P644">
        <v>136103.51250000001</v>
      </c>
      <c r="Q644">
        <v>238181.14689999999</v>
      </c>
      <c r="R644">
        <v>153063.6225</v>
      </c>
      <c r="S644">
        <v>267861.3394</v>
      </c>
      <c r="T644">
        <v>169753.277</v>
      </c>
      <c r="U644">
        <v>297068.23479999998</v>
      </c>
    </row>
    <row r="645" spans="1:21">
      <c r="A645">
        <v>4</v>
      </c>
      <c r="B645" t="s">
        <v>365</v>
      </c>
      <c r="C645" t="s">
        <v>425</v>
      </c>
      <c r="D645" t="s">
        <v>736</v>
      </c>
      <c r="E645" t="s">
        <v>430</v>
      </c>
      <c r="F645">
        <v>4</v>
      </c>
      <c r="G645" t="s">
        <v>33</v>
      </c>
      <c r="H645">
        <v>55217.35125</v>
      </c>
      <c r="I645">
        <v>88347.762000000002</v>
      </c>
      <c r="J645">
        <v>77304.291750000004</v>
      </c>
      <c r="K645">
        <v>123686.8668</v>
      </c>
      <c r="L645">
        <v>99391.232250000001</v>
      </c>
      <c r="M645">
        <v>159025.97159999999</v>
      </c>
      <c r="N645">
        <v>132521.64300000001</v>
      </c>
      <c r="O645">
        <v>212034.62880000001</v>
      </c>
      <c r="P645">
        <v>165652.05379999999</v>
      </c>
      <c r="Q645">
        <v>265043.28600000002</v>
      </c>
      <c r="R645">
        <v>187738.99429999999</v>
      </c>
      <c r="S645">
        <v>300382.39079999999</v>
      </c>
      <c r="T645">
        <v>209825.93479999999</v>
      </c>
      <c r="U645">
        <v>335721.49560000002</v>
      </c>
    </row>
    <row r="646" spans="1:21">
      <c r="A646">
        <v>4</v>
      </c>
      <c r="B646" t="s">
        <v>365</v>
      </c>
      <c r="C646" t="s">
        <v>425</v>
      </c>
      <c r="D646" t="s">
        <v>736</v>
      </c>
      <c r="E646" t="s">
        <v>431</v>
      </c>
      <c r="F646">
        <v>1</v>
      </c>
      <c r="G646" t="s">
        <v>242</v>
      </c>
      <c r="H646">
        <v>70683.709499999997</v>
      </c>
      <c r="I646">
        <v>123696.49159999999</v>
      </c>
      <c r="J646">
        <v>91604.882249999995</v>
      </c>
      <c r="K646">
        <v>160308.54389999999</v>
      </c>
      <c r="L646">
        <v>104119.59110000001</v>
      </c>
      <c r="M646">
        <v>182209.2843</v>
      </c>
      <c r="N646">
        <v>123340.92479999999</v>
      </c>
      <c r="O646">
        <v>215846.61840000001</v>
      </c>
      <c r="P646">
        <v>144994.266</v>
      </c>
      <c r="Q646">
        <v>253739.96549999999</v>
      </c>
      <c r="R646">
        <v>158837.9063</v>
      </c>
      <c r="S646">
        <v>277966.33590000001</v>
      </c>
      <c r="T646">
        <v>171741.3278</v>
      </c>
      <c r="U646">
        <v>300547.3236</v>
      </c>
    </row>
    <row r="647" spans="1:21">
      <c r="A647">
        <v>4</v>
      </c>
      <c r="B647" t="s">
        <v>365</v>
      </c>
      <c r="C647" t="s">
        <v>425</v>
      </c>
      <c r="D647" t="s">
        <v>736</v>
      </c>
      <c r="E647" t="s">
        <v>431</v>
      </c>
      <c r="F647">
        <v>2</v>
      </c>
      <c r="G647" t="s">
        <v>31</v>
      </c>
      <c r="H647">
        <v>57534.664499999999</v>
      </c>
      <c r="I647">
        <v>100685.6629</v>
      </c>
      <c r="J647">
        <v>75753.137430000002</v>
      </c>
      <c r="K647">
        <v>132567.99050000001</v>
      </c>
      <c r="L647">
        <v>91090.986300000004</v>
      </c>
      <c r="M647">
        <v>159409.226</v>
      </c>
      <c r="N647">
        <v>110268.504</v>
      </c>
      <c r="O647">
        <v>192969.88200000001</v>
      </c>
      <c r="P647">
        <v>131362.90669999999</v>
      </c>
      <c r="Q647">
        <v>229885.08670000001</v>
      </c>
      <c r="R647">
        <v>144796.16080000001</v>
      </c>
      <c r="S647">
        <v>253393.28140000001</v>
      </c>
      <c r="T647">
        <v>157494.89739999999</v>
      </c>
      <c r="U647">
        <v>275616.07040000003</v>
      </c>
    </row>
    <row r="648" spans="1:21">
      <c r="A648">
        <v>4</v>
      </c>
      <c r="B648" t="s">
        <v>365</v>
      </c>
      <c r="C648" t="s">
        <v>425</v>
      </c>
      <c r="D648" t="s">
        <v>736</v>
      </c>
      <c r="E648" t="s">
        <v>431</v>
      </c>
      <c r="F648">
        <v>3</v>
      </c>
      <c r="G648" t="s">
        <v>58</v>
      </c>
      <c r="H648">
        <v>50659.3125</v>
      </c>
      <c r="I648">
        <v>88653.796879999994</v>
      </c>
      <c r="J648">
        <v>68539.873500000002</v>
      </c>
      <c r="K648">
        <v>119944.77860000001</v>
      </c>
      <c r="L648">
        <v>87086.785499999998</v>
      </c>
      <c r="M648">
        <v>152401.87460000001</v>
      </c>
      <c r="N648">
        <v>113691.978</v>
      </c>
      <c r="O648">
        <v>198960.9615</v>
      </c>
      <c r="P648">
        <v>141129.33749999999</v>
      </c>
      <c r="Q648">
        <v>246976.3406</v>
      </c>
      <c r="R648">
        <v>158822.0325</v>
      </c>
      <c r="S648">
        <v>277938.55690000003</v>
      </c>
      <c r="T648">
        <v>176258.50649999999</v>
      </c>
      <c r="U648">
        <v>308452.38640000002</v>
      </c>
    </row>
    <row r="649" spans="1:21">
      <c r="A649">
        <v>4</v>
      </c>
      <c r="B649" t="s">
        <v>365</v>
      </c>
      <c r="C649" t="s">
        <v>425</v>
      </c>
      <c r="D649" t="s">
        <v>736</v>
      </c>
      <c r="E649" t="s">
        <v>431</v>
      </c>
      <c r="F649">
        <v>4</v>
      </c>
      <c r="G649" t="s">
        <v>33</v>
      </c>
      <c r="H649">
        <v>56091.24</v>
      </c>
      <c r="I649">
        <v>89745.983999999997</v>
      </c>
      <c r="J649">
        <v>78527.736000000004</v>
      </c>
      <c r="K649">
        <v>125644.37760000001</v>
      </c>
      <c r="L649">
        <v>100964.232</v>
      </c>
      <c r="M649">
        <v>161542.77119999999</v>
      </c>
      <c r="N649">
        <v>134618.976</v>
      </c>
      <c r="O649">
        <v>215390.3616</v>
      </c>
      <c r="P649">
        <v>168273.72</v>
      </c>
      <c r="Q649">
        <v>269237.95199999999</v>
      </c>
      <c r="R649">
        <v>190710.21599999999</v>
      </c>
      <c r="S649">
        <v>305136.3456</v>
      </c>
      <c r="T649">
        <v>213146.712</v>
      </c>
      <c r="U649">
        <v>341034.73920000001</v>
      </c>
    </row>
    <row r="650" spans="1:21">
      <c r="A650">
        <v>4</v>
      </c>
      <c r="B650" t="s">
        <v>365</v>
      </c>
      <c r="C650" t="s">
        <v>425</v>
      </c>
      <c r="D650" t="s">
        <v>736</v>
      </c>
      <c r="E650" t="s">
        <v>432</v>
      </c>
      <c r="F650">
        <v>1</v>
      </c>
      <c r="G650" t="s">
        <v>242</v>
      </c>
      <c r="H650">
        <v>73978.736999999994</v>
      </c>
      <c r="I650">
        <v>129462.7898</v>
      </c>
      <c r="J650">
        <v>95888.173500000004</v>
      </c>
      <c r="K650">
        <v>167804.30360000001</v>
      </c>
      <c r="L650">
        <v>108968.5683</v>
      </c>
      <c r="M650">
        <v>190694.9945</v>
      </c>
      <c r="N650">
        <v>129126.34080000001</v>
      </c>
      <c r="O650">
        <v>225971.09640000001</v>
      </c>
      <c r="P650">
        <v>151807.53599999999</v>
      </c>
      <c r="Q650">
        <v>265663.18800000002</v>
      </c>
      <c r="R650">
        <v>166308.57750000001</v>
      </c>
      <c r="S650">
        <v>291040.01059999998</v>
      </c>
      <c r="T650">
        <v>179831.8365</v>
      </c>
      <c r="U650">
        <v>314705.71389999997</v>
      </c>
    </row>
    <row r="651" spans="1:21">
      <c r="A651">
        <v>4</v>
      </c>
      <c r="B651" t="s">
        <v>365</v>
      </c>
      <c r="C651" t="s">
        <v>425</v>
      </c>
      <c r="D651" t="s">
        <v>736</v>
      </c>
      <c r="E651" t="s">
        <v>432</v>
      </c>
      <c r="F651">
        <v>2</v>
      </c>
      <c r="G651" t="s">
        <v>31</v>
      </c>
      <c r="H651">
        <v>60137.434500000003</v>
      </c>
      <c r="I651">
        <v>105240.5104</v>
      </c>
      <c r="J651">
        <v>79205.237299999993</v>
      </c>
      <c r="K651">
        <v>138609.16529999999</v>
      </c>
      <c r="L651">
        <v>95277.777300000002</v>
      </c>
      <c r="M651">
        <v>166736.1103</v>
      </c>
      <c r="N651">
        <v>115400.349</v>
      </c>
      <c r="O651">
        <v>201950.61079999999</v>
      </c>
      <c r="P651">
        <v>137502.44140000001</v>
      </c>
      <c r="Q651">
        <v>240629.27239999999</v>
      </c>
      <c r="R651">
        <v>151580.7525</v>
      </c>
      <c r="S651">
        <v>265266.31679999997</v>
      </c>
      <c r="T651">
        <v>164895.2573</v>
      </c>
      <c r="U651">
        <v>288566.70020000002</v>
      </c>
    </row>
    <row r="652" spans="1:21">
      <c r="A652">
        <v>4</v>
      </c>
      <c r="B652" t="s">
        <v>365</v>
      </c>
      <c r="C652" t="s">
        <v>425</v>
      </c>
      <c r="D652" t="s">
        <v>736</v>
      </c>
      <c r="E652" t="s">
        <v>432</v>
      </c>
      <c r="F652">
        <v>3</v>
      </c>
      <c r="G652" t="s">
        <v>58</v>
      </c>
      <c r="H652">
        <v>52459.837500000001</v>
      </c>
      <c r="I652">
        <v>91804.715630000006</v>
      </c>
      <c r="J652">
        <v>70981.169699999999</v>
      </c>
      <c r="K652">
        <v>124217.04700000001</v>
      </c>
      <c r="L652">
        <v>90191.064599999998</v>
      </c>
      <c r="M652">
        <v>157834.36309999999</v>
      </c>
      <c r="N652">
        <v>117750.22560000001</v>
      </c>
      <c r="O652">
        <v>206062.89480000001</v>
      </c>
      <c r="P652">
        <v>146169.29250000001</v>
      </c>
      <c r="Q652">
        <v>255796.26190000001</v>
      </c>
      <c r="R652">
        <v>164496.49650000001</v>
      </c>
      <c r="S652">
        <v>287868.8689</v>
      </c>
      <c r="T652">
        <v>182558.9388</v>
      </c>
      <c r="U652">
        <v>319478.14289999998</v>
      </c>
    </row>
    <row r="653" spans="1:21">
      <c r="A653">
        <v>4</v>
      </c>
      <c r="B653" t="s">
        <v>365</v>
      </c>
      <c r="C653" t="s">
        <v>425</v>
      </c>
      <c r="D653" t="s">
        <v>736</v>
      </c>
      <c r="E653" t="s">
        <v>432</v>
      </c>
      <c r="F653">
        <v>4</v>
      </c>
      <c r="G653" t="s">
        <v>33</v>
      </c>
      <c r="H653">
        <v>58065.036749999999</v>
      </c>
      <c r="I653">
        <v>92904.058799999999</v>
      </c>
      <c r="J653">
        <v>81291.051449999999</v>
      </c>
      <c r="K653">
        <v>130065.6823</v>
      </c>
      <c r="L653">
        <v>104517.0662</v>
      </c>
      <c r="M653">
        <v>167227.3058</v>
      </c>
      <c r="N653">
        <v>139356.0882</v>
      </c>
      <c r="O653">
        <v>222969.74110000001</v>
      </c>
      <c r="P653">
        <v>174195.1103</v>
      </c>
      <c r="Q653">
        <v>278712.1764</v>
      </c>
      <c r="R653">
        <v>197421.125</v>
      </c>
      <c r="S653">
        <v>315873.79989999998</v>
      </c>
      <c r="T653">
        <v>220647.1397</v>
      </c>
      <c r="U653">
        <v>353035.42340000003</v>
      </c>
    </row>
    <row r="654" spans="1:21">
      <c r="A654">
        <v>4</v>
      </c>
      <c r="B654" t="s">
        <v>365</v>
      </c>
      <c r="C654" t="s">
        <v>425</v>
      </c>
      <c r="D654" t="s">
        <v>736</v>
      </c>
      <c r="E654" t="s">
        <v>433</v>
      </c>
      <c r="F654">
        <v>1</v>
      </c>
      <c r="G654" t="s">
        <v>242</v>
      </c>
      <c r="H654">
        <v>68824.365999999995</v>
      </c>
      <c r="I654">
        <v>120442.64049999999</v>
      </c>
      <c r="J654">
        <v>89276.732999999993</v>
      </c>
      <c r="K654">
        <v>156234.28279999999</v>
      </c>
      <c r="L654">
        <v>101351.12940000001</v>
      </c>
      <c r="M654">
        <v>177364.47649999999</v>
      </c>
      <c r="N654">
        <v>120320.41439999999</v>
      </c>
      <c r="O654">
        <v>210560.72519999999</v>
      </c>
      <c r="P654">
        <v>141519.948</v>
      </c>
      <c r="Q654">
        <v>247659.90900000001</v>
      </c>
      <c r="R654">
        <v>155075.10500000001</v>
      </c>
      <c r="S654">
        <v>271381.4338</v>
      </c>
      <c r="T654">
        <v>167754.09700000001</v>
      </c>
      <c r="U654">
        <v>293569.66979999997</v>
      </c>
    </row>
    <row r="655" spans="1:21">
      <c r="A655">
        <v>4</v>
      </c>
      <c r="B655" t="s">
        <v>365</v>
      </c>
      <c r="C655" t="s">
        <v>425</v>
      </c>
      <c r="D655" t="s">
        <v>736</v>
      </c>
      <c r="E655" t="s">
        <v>433</v>
      </c>
      <c r="F655">
        <v>2</v>
      </c>
      <c r="G655" t="s">
        <v>31</v>
      </c>
      <c r="H655">
        <v>55523.603499999997</v>
      </c>
      <c r="I655">
        <v>97166.306129999997</v>
      </c>
      <c r="J655">
        <v>73263.140650000001</v>
      </c>
      <c r="K655">
        <v>128210.4961</v>
      </c>
      <c r="L655">
        <v>88321.113899999997</v>
      </c>
      <c r="M655">
        <v>154561.94930000001</v>
      </c>
      <c r="N655">
        <v>107314.617</v>
      </c>
      <c r="O655">
        <v>187800.57980000001</v>
      </c>
      <c r="P655">
        <v>128006.886</v>
      </c>
      <c r="Q655">
        <v>224012.05050000001</v>
      </c>
      <c r="R655">
        <v>141205.03959999999</v>
      </c>
      <c r="S655">
        <v>247108.8193</v>
      </c>
      <c r="T655">
        <v>153719.07250000001</v>
      </c>
      <c r="U655">
        <v>269008.37689999997</v>
      </c>
    </row>
    <row r="656" spans="1:21">
      <c r="A656">
        <v>4</v>
      </c>
      <c r="B656" t="s">
        <v>365</v>
      </c>
      <c r="C656" t="s">
        <v>425</v>
      </c>
      <c r="D656" t="s">
        <v>736</v>
      </c>
      <c r="E656" t="s">
        <v>433</v>
      </c>
      <c r="F656">
        <v>3</v>
      </c>
      <c r="G656" t="s">
        <v>58</v>
      </c>
      <c r="H656">
        <v>49184.9375</v>
      </c>
      <c r="I656">
        <v>86073.640629999994</v>
      </c>
      <c r="J656">
        <v>66343.3505</v>
      </c>
      <c r="K656">
        <v>116100.8634</v>
      </c>
      <c r="L656">
        <v>84205.134000000005</v>
      </c>
      <c r="M656">
        <v>147358.98449999999</v>
      </c>
      <c r="N656">
        <v>109715.124</v>
      </c>
      <c r="O656">
        <v>192001.467</v>
      </c>
      <c r="P656">
        <v>136103.51250000001</v>
      </c>
      <c r="Q656">
        <v>238181.14689999999</v>
      </c>
      <c r="R656">
        <v>153063.6225</v>
      </c>
      <c r="S656">
        <v>267861.3394</v>
      </c>
      <c r="T656">
        <v>169753.277</v>
      </c>
      <c r="U656">
        <v>297068.23479999998</v>
      </c>
    </row>
    <row r="657" spans="1:21">
      <c r="A657">
        <v>4</v>
      </c>
      <c r="B657" t="s">
        <v>365</v>
      </c>
      <c r="C657" t="s">
        <v>425</v>
      </c>
      <c r="D657" t="s">
        <v>736</v>
      </c>
      <c r="E657" t="s">
        <v>433</v>
      </c>
      <c r="F657">
        <v>4</v>
      </c>
      <c r="G657" t="s">
        <v>33</v>
      </c>
      <c r="H657">
        <v>55217.35125</v>
      </c>
      <c r="I657">
        <v>88347.762000000002</v>
      </c>
      <c r="J657">
        <v>77304.291750000004</v>
      </c>
      <c r="K657">
        <v>123686.8668</v>
      </c>
      <c r="L657">
        <v>99391.232250000001</v>
      </c>
      <c r="M657">
        <v>159025.97159999999</v>
      </c>
      <c r="N657">
        <v>132521.64300000001</v>
      </c>
      <c r="O657">
        <v>212034.62880000001</v>
      </c>
      <c r="P657">
        <v>165652.05379999999</v>
      </c>
      <c r="Q657">
        <v>265043.28600000002</v>
      </c>
      <c r="R657">
        <v>187738.99429999999</v>
      </c>
      <c r="S657">
        <v>300382.39079999999</v>
      </c>
      <c r="T657">
        <v>209825.93479999999</v>
      </c>
      <c r="U657">
        <v>335721.49560000002</v>
      </c>
    </row>
    <row r="658" spans="1:21">
      <c r="A658">
        <v>5</v>
      </c>
      <c r="B658" t="s">
        <v>434</v>
      </c>
      <c r="C658" t="s">
        <v>435</v>
      </c>
      <c r="D658" t="s">
        <v>737</v>
      </c>
      <c r="E658" t="s">
        <v>436</v>
      </c>
      <c r="F658">
        <v>1</v>
      </c>
      <c r="G658" t="s">
        <v>242</v>
      </c>
      <c r="H658">
        <v>88582.2405</v>
      </c>
      <c r="I658">
        <v>155018.9209</v>
      </c>
      <c r="J658">
        <v>114792.88280000001</v>
      </c>
      <c r="K658">
        <v>200887.5448</v>
      </c>
      <c r="L658">
        <v>130487.72900000001</v>
      </c>
      <c r="M658">
        <v>228353.5257</v>
      </c>
      <c r="N658">
        <v>154550.81520000001</v>
      </c>
      <c r="O658">
        <v>270463.92660000001</v>
      </c>
      <c r="P658">
        <v>181675.584</v>
      </c>
      <c r="Q658">
        <v>317932.272</v>
      </c>
      <c r="R658">
        <v>199017.10879999999</v>
      </c>
      <c r="S658">
        <v>348279.94030000002</v>
      </c>
      <c r="T658">
        <v>215176.3823</v>
      </c>
      <c r="U658">
        <v>376558.66889999999</v>
      </c>
    </row>
    <row r="659" spans="1:21">
      <c r="A659">
        <v>5</v>
      </c>
      <c r="B659" t="s">
        <v>434</v>
      </c>
      <c r="C659" t="s">
        <v>435</v>
      </c>
      <c r="D659" t="s">
        <v>737</v>
      </c>
      <c r="E659" t="s">
        <v>436</v>
      </c>
      <c r="F659">
        <v>2</v>
      </c>
      <c r="G659" t="s">
        <v>31</v>
      </c>
      <c r="H659">
        <v>72153.58425</v>
      </c>
      <c r="I659">
        <v>126268.7724</v>
      </c>
      <c r="J659">
        <v>94985.308950000006</v>
      </c>
      <c r="K659">
        <v>166224.29070000001</v>
      </c>
      <c r="L659">
        <v>114194.5925</v>
      </c>
      <c r="M659">
        <v>199840.5368</v>
      </c>
      <c r="N659">
        <v>138196.0485</v>
      </c>
      <c r="O659">
        <v>241843.08489999999</v>
      </c>
      <c r="P659">
        <v>164616.63020000001</v>
      </c>
      <c r="Q659">
        <v>288079.10279999999</v>
      </c>
      <c r="R659">
        <v>181439.5724</v>
      </c>
      <c r="S659">
        <v>317519.25170000002</v>
      </c>
      <c r="T659">
        <v>197338.8806</v>
      </c>
      <c r="U659">
        <v>345343.04109999997</v>
      </c>
    </row>
    <row r="660" spans="1:21">
      <c r="A660">
        <v>5</v>
      </c>
      <c r="B660" t="s">
        <v>434</v>
      </c>
      <c r="C660" t="s">
        <v>435</v>
      </c>
      <c r="D660" t="s">
        <v>737</v>
      </c>
      <c r="E660" t="s">
        <v>436</v>
      </c>
      <c r="F660">
        <v>3</v>
      </c>
      <c r="G660" t="s">
        <v>58</v>
      </c>
      <c r="H660">
        <v>63490.224999999999</v>
      </c>
      <c r="I660">
        <v>111107.89380000001</v>
      </c>
      <c r="J660">
        <v>85920.599799999996</v>
      </c>
      <c r="K660">
        <v>150361.0497</v>
      </c>
      <c r="L660">
        <v>109180.2114</v>
      </c>
      <c r="M660">
        <v>191065.37</v>
      </c>
      <c r="N660">
        <v>142557.41039999999</v>
      </c>
      <c r="O660">
        <v>249475.4682</v>
      </c>
      <c r="P660">
        <v>176970.19500000001</v>
      </c>
      <c r="Q660">
        <v>309697.84129999997</v>
      </c>
      <c r="R660">
        <v>199166.78099999999</v>
      </c>
      <c r="S660">
        <v>348541.86680000002</v>
      </c>
      <c r="T660">
        <v>221044.51420000001</v>
      </c>
      <c r="U660">
        <v>386827.89990000002</v>
      </c>
    </row>
    <row r="661" spans="1:21">
      <c r="A661">
        <v>5</v>
      </c>
      <c r="B661" t="s">
        <v>434</v>
      </c>
      <c r="C661" t="s">
        <v>435</v>
      </c>
      <c r="D661" t="s">
        <v>737</v>
      </c>
      <c r="E661" t="s">
        <v>436</v>
      </c>
      <c r="F661">
        <v>4</v>
      </c>
      <c r="G661" t="s">
        <v>33</v>
      </c>
      <c r="H661">
        <v>70218.786999999997</v>
      </c>
      <c r="I661">
        <v>112350.0592</v>
      </c>
      <c r="J661">
        <v>98306.301800000001</v>
      </c>
      <c r="K661">
        <v>157290.08290000001</v>
      </c>
      <c r="L661">
        <v>126393.81660000001</v>
      </c>
      <c r="M661">
        <v>202230.1066</v>
      </c>
      <c r="N661">
        <v>168525.0888</v>
      </c>
      <c r="O661">
        <v>269640.1421</v>
      </c>
      <c r="P661">
        <v>210656.361</v>
      </c>
      <c r="Q661">
        <v>337050.1776</v>
      </c>
      <c r="R661">
        <v>238743.87580000001</v>
      </c>
      <c r="S661">
        <v>381990.20130000002</v>
      </c>
      <c r="T661">
        <v>266831.39059999998</v>
      </c>
      <c r="U661">
        <v>426930.22499999998</v>
      </c>
    </row>
    <row r="662" spans="1:21">
      <c r="A662">
        <v>5</v>
      </c>
      <c r="B662" t="s">
        <v>434</v>
      </c>
      <c r="C662" t="s">
        <v>435</v>
      </c>
      <c r="D662" t="s">
        <v>737</v>
      </c>
      <c r="E662" t="s">
        <v>437</v>
      </c>
      <c r="F662">
        <v>1</v>
      </c>
      <c r="G662" t="s">
        <v>242</v>
      </c>
      <c r="H662">
        <v>102865.33749999999</v>
      </c>
      <c r="I662">
        <v>180014.3406</v>
      </c>
      <c r="J662">
        <v>133242.7163</v>
      </c>
      <c r="K662">
        <v>233174.75339999999</v>
      </c>
      <c r="L662">
        <v>151549.30129999999</v>
      </c>
      <c r="M662">
        <v>265211.27720000001</v>
      </c>
      <c r="N662">
        <v>179307.3</v>
      </c>
      <c r="O662">
        <v>313787.77500000002</v>
      </c>
      <c r="P662">
        <v>210721.2</v>
      </c>
      <c r="Q662">
        <v>368762.1</v>
      </c>
      <c r="R662">
        <v>230803.66630000001</v>
      </c>
      <c r="S662">
        <v>403906.41590000002</v>
      </c>
      <c r="T662">
        <v>249484.5588</v>
      </c>
      <c r="U662">
        <v>436597.97779999999</v>
      </c>
    </row>
    <row r="663" spans="1:21">
      <c r="A663">
        <v>5</v>
      </c>
      <c r="B663" t="s">
        <v>434</v>
      </c>
      <c r="C663" t="s">
        <v>435</v>
      </c>
      <c r="D663" t="s">
        <v>737</v>
      </c>
      <c r="E663" t="s">
        <v>437</v>
      </c>
      <c r="F663">
        <v>2</v>
      </c>
      <c r="G663" t="s">
        <v>31</v>
      </c>
      <c r="H663">
        <v>84150.838749999995</v>
      </c>
      <c r="I663">
        <v>147263.96780000001</v>
      </c>
      <c r="J663">
        <v>110663.7543</v>
      </c>
      <c r="K663">
        <v>193661.5699</v>
      </c>
      <c r="L663">
        <v>132880.17379999999</v>
      </c>
      <c r="M663">
        <v>232540.30410000001</v>
      </c>
      <c r="N663">
        <v>160517.79749999999</v>
      </c>
      <c r="O663">
        <v>280906.14559999999</v>
      </c>
      <c r="P663">
        <v>191086.9866</v>
      </c>
      <c r="Q663">
        <v>334402.22649999999</v>
      </c>
      <c r="R663">
        <v>210536.17490000001</v>
      </c>
      <c r="S663">
        <v>368438.30599999998</v>
      </c>
      <c r="T663">
        <v>228890.12390000001</v>
      </c>
      <c r="U663">
        <v>400557.71679999999</v>
      </c>
    </row>
    <row r="664" spans="1:21">
      <c r="A664">
        <v>5</v>
      </c>
      <c r="B664" t="s">
        <v>434</v>
      </c>
      <c r="C664" t="s">
        <v>435</v>
      </c>
      <c r="D664" t="s">
        <v>737</v>
      </c>
      <c r="E664" t="s">
        <v>437</v>
      </c>
      <c r="F664">
        <v>3</v>
      </c>
      <c r="G664" t="s">
        <v>58</v>
      </c>
      <c r="H664">
        <v>73675.824999999997</v>
      </c>
      <c r="I664">
        <v>128932.69379999999</v>
      </c>
      <c r="J664">
        <v>99862.684599999993</v>
      </c>
      <c r="K664">
        <v>174759.69810000001</v>
      </c>
      <c r="L664">
        <v>126967.6278</v>
      </c>
      <c r="M664">
        <v>222193.3487</v>
      </c>
      <c r="N664">
        <v>165950.8008</v>
      </c>
      <c r="O664">
        <v>290413.90139999997</v>
      </c>
      <c r="P664">
        <v>206080.51500000001</v>
      </c>
      <c r="Q664">
        <v>360640.90130000003</v>
      </c>
      <c r="R664">
        <v>232008.53700000001</v>
      </c>
      <c r="S664">
        <v>406014.93979999999</v>
      </c>
      <c r="T664">
        <v>257583.5434</v>
      </c>
      <c r="U664">
        <v>450771.201</v>
      </c>
    </row>
    <row r="665" spans="1:21">
      <c r="A665">
        <v>5</v>
      </c>
      <c r="B665" t="s">
        <v>434</v>
      </c>
      <c r="C665" t="s">
        <v>435</v>
      </c>
      <c r="D665" t="s">
        <v>737</v>
      </c>
      <c r="E665" t="s">
        <v>437</v>
      </c>
      <c r="F665">
        <v>4</v>
      </c>
      <c r="G665" t="s">
        <v>33</v>
      </c>
      <c r="H665">
        <v>80889.673999999999</v>
      </c>
      <c r="I665">
        <v>129423.47840000001</v>
      </c>
      <c r="J665">
        <v>113245.5436</v>
      </c>
      <c r="K665">
        <v>181192.86979999999</v>
      </c>
      <c r="L665">
        <v>145601.41320000001</v>
      </c>
      <c r="M665">
        <v>232962.2611</v>
      </c>
      <c r="N665">
        <v>194135.2176</v>
      </c>
      <c r="O665">
        <v>310616.34820000001</v>
      </c>
      <c r="P665">
        <v>242669.022</v>
      </c>
      <c r="Q665">
        <v>388270.43520000001</v>
      </c>
      <c r="R665">
        <v>275024.89159999997</v>
      </c>
      <c r="S665">
        <v>440039.82659999997</v>
      </c>
      <c r="T665">
        <v>307380.76120000001</v>
      </c>
      <c r="U665">
        <v>491809.21789999999</v>
      </c>
    </row>
    <row r="666" spans="1:21">
      <c r="A666">
        <v>5</v>
      </c>
      <c r="B666" t="s">
        <v>434</v>
      </c>
      <c r="C666" t="s">
        <v>435</v>
      </c>
      <c r="D666" t="s">
        <v>737</v>
      </c>
      <c r="E666" t="s">
        <v>438</v>
      </c>
      <c r="F666">
        <v>1</v>
      </c>
      <c r="G666" t="s">
        <v>242</v>
      </c>
      <c r="H666">
        <v>88979.676000000007</v>
      </c>
      <c r="I666">
        <v>155714.43299999999</v>
      </c>
      <c r="J666">
        <v>115315.57799999999</v>
      </c>
      <c r="K666">
        <v>201802.26149999999</v>
      </c>
      <c r="L666">
        <v>131070.39840000001</v>
      </c>
      <c r="M666">
        <v>229373.1972</v>
      </c>
      <c r="N666">
        <v>155265.27840000001</v>
      </c>
      <c r="O666">
        <v>271714.23719999997</v>
      </c>
      <c r="P666">
        <v>182522.628</v>
      </c>
      <c r="Q666">
        <v>319414.59899999999</v>
      </c>
      <c r="R666">
        <v>199949.07</v>
      </c>
      <c r="S666">
        <v>349910.8725</v>
      </c>
      <c r="T666">
        <v>216191.652</v>
      </c>
      <c r="U666">
        <v>378335.391</v>
      </c>
    </row>
    <row r="667" spans="1:21">
      <c r="A667">
        <v>5</v>
      </c>
      <c r="B667" t="s">
        <v>434</v>
      </c>
      <c r="C667" t="s">
        <v>435</v>
      </c>
      <c r="D667" t="s">
        <v>737</v>
      </c>
      <c r="E667" t="s">
        <v>438</v>
      </c>
      <c r="F667">
        <v>2</v>
      </c>
      <c r="G667" t="s">
        <v>31</v>
      </c>
      <c r="H667">
        <v>72430.5435</v>
      </c>
      <c r="I667">
        <v>126753.45110000001</v>
      </c>
      <c r="J667">
        <v>95364.734150000004</v>
      </c>
      <c r="K667">
        <v>166888.28479999999</v>
      </c>
      <c r="L667">
        <v>114671.81789999999</v>
      </c>
      <c r="M667">
        <v>200675.6813</v>
      </c>
      <c r="N667">
        <v>138811.07699999999</v>
      </c>
      <c r="O667">
        <v>242919.3848</v>
      </c>
      <c r="P667">
        <v>165364.55480000001</v>
      </c>
      <c r="Q667">
        <v>289387.97080000001</v>
      </c>
      <c r="R667">
        <v>182274.0901</v>
      </c>
      <c r="S667">
        <v>318979.65769999998</v>
      </c>
      <c r="T667">
        <v>198258.76800000001</v>
      </c>
      <c r="U667">
        <v>346952.84399999998</v>
      </c>
    </row>
    <row r="668" spans="1:21">
      <c r="A668">
        <v>5</v>
      </c>
      <c r="B668" t="s">
        <v>434</v>
      </c>
      <c r="C668" t="s">
        <v>435</v>
      </c>
      <c r="D668" t="s">
        <v>737</v>
      </c>
      <c r="E668" t="s">
        <v>438</v>
      </c>
      <c r="F668">
        <v>3</v>
      </c>
      <c r="G668" t="s">
        <v>58</v>
      </c>
      <c r="H668">
        <v>63262.987500000003</v>
      </c>
      <c r="I668">
        <v>110710.22809999999</v>
      </c>
      <c r="J668">
        <v>85628.946899999995</v>
      </c>
      <c r="K668">
        <v>149850.65710000001</v>
      </c>
      <c r="L668">
        <v>108816.7392</v>
      </c>
      <c r="M668">
        <v>190429.2936</v>
      </c>
      <c r="N668">
        <v>142099.71119999999</v>
      </c>
      <c r="O668">
        <v>248674.49460000001</v>
      </c>
      <c r="P668">
        <v>176409.02249999999</v>
      </c>
      <c r="Q668">
        <v>308715.78940000001</v>
      </c>
      <c r="R668">
        <v>198543.28049999999</v>
      </c>
      <c r="S668">
        <v>347450.74089999998</v>
      </c>
      <c r="T668">
        <v>220361.53260000001</v>
      </c>
      <c r="U668">
        <v>385632.68209999998</v>
      </c>
    </row>
    <row r="669" spans="1:21">
      <c r="A669">
        <v>5</v>
      </c>
      <c r="B669" t="s">
        <v>434</v>
      </c>
      <c r="C669" t="s">
        <v>435</v>
      </c>
      <c r="D669" t="s">
        <v>737</v>
      </c>
      <c r="E669" t="s">
        <v>438</v>
      </c>
      <c r="F669">
        <v>4</v>
      </c>
      <c r="G669" t="s">
        <v>33</v>
      </c>
      <c r="H669">
        <v>69907.817249999993</v>
      </c>
      <c r="I669">
        <v>111852.5076</v>
      </c>
      <c r="J669">
        <v>97870.944149999996</v>
      </c>
      <c r="K669">
        <v>156593.51060000001</v>
      </c>
      <c r="L669">
        <v>125834.0711</v>
      </c>
      <c r="M669">
        <v>201334.51370000001</v>
      </c>
      <c r="N669">
        <v>167778.76139999999</v>
      </c>
      <c r="O669">
        <v>268446.01819999999</v>
      </c>
      <c r="P669">
        <v>209723.45180000001</v>
      </c>
      <c r="Q669">
        <v>335557.52279999998</v>
      </c>
      <c r="R669">
        <v>237686.57870000001</v>
      </c>
      <c r="S669">
        <v>380298.5258</v>
      </c>
      <c r="T669">
        <v>265649.70559999999</v>
      </c>
      <c r="U669">
        <v>425039.52889999998</v>
      </c>
    </row>
    <row r="670" spans="1:21">
      <c r="A670">
        <v>5</v>
      </c>
      <c r="B670" t="s">
        <v>434</v>
      </c>
      <c r="C670" t="s">
        <v>435</v>
      </c>
      <c r="D670" t="s">
        <v>737</v>
      </c>
      <c r="E670" t="s">
        <v>439</v>
      </c>
      <c r="F670">
        <v>1</v>
      </c>
      <c r="G670" t="s">
        <v>242</v>
      </c>
      <c r="H670">
        <v>88300.348499999993</v>
      </c>
      <c r="I670">
        <v>154525.60990000001</v>
      </c>
      <c r="J670">
        <v>114371.91680000001</v>
      </c>
      <c r="K670">
        <v>200150.85430000001</v>
      </c>
      <c r="L670">
        <v>130092.68120000001</v>
      </c>
      <c r="M670">
        <v>227662.19200000001</v>
      </c>
      <c r="N670">
        <v>153906.0624</v>
      </c>
      <c r="O670">
        <v>269335.60920000001</v>
      </c>
      <c r="P670">
        <v>180865.45800000001</v>
      </c>
      <c r="Q670">
        <v>316514.5515</v>
      </c>
      <c r="R670">
        <v>198100.12880000001</v>
      </c>
      <c r="S670">
        <v>346675.22529999999</v>
      </c>
      <c r="T670">
        <v>214129.4633</v>
      </c>
      <c r="U670">
        <v>374726.56069999997</v>
      </c>
    </row>
    <row r="671" spans="1:21">
      <c r="A671">
        <v>5</v>
      </c>
      <c r="B671" t="s">
        <v>434</v>
      </c>
      <c r="C671" t="s">
        <v>435</v>
      </c>
      <c r="D671" t="s">
        <v>737</v>
      </c>
      <c r="E671" t="s">
        <v>439</v>
      </c>
      <c r="F671">
        <v>2</v>
      </c>
      <c r="G671" t="s">
        <v>31</v>
      </c>
      <c r="H671">
        <v>72263.721000000005</v>
      </c>
      <c r="I671">
        <v>126461.51179999999</v>
      </c>
      <c r="J671">
        <v>95022.582030000005</v>
      </c>
      <c r="K671">
        <v>166289.51850000001</v>
      </c>
      <c r="L671">
        <v>114086.3544</v>
      </c>
      <c r="M671">
        <v>199651.1202</v>
      </c>
      <c r="N671">
        <v>137792.63699999999</v>
      </c>
      <c r="O671">
        <v>241137.11480000001</v>
      </c>
      <c r="P671">
        <v>164024.8438</v>
      </c>
      <c r="Q671">
        <v>287043.4767</v>
      </c>
      <c r="R671">
        <v>180713.505</v>
      </c>
      <c r="S671">
        <v>316248.63370000001</v>
      </c>
      <c r="T671">
        <v>196460.25409999999</v>
      </c>
      <c r="U671">
        <v>343805.44469999999</v>
      </c>
    </row>
    <row r="672" spans="1:21">
      <c r="A672">
        <v>5</v>
      </c>
      <c r="B672" t="s">
        <v>434</v>
      </c>
      <c r="C672" t="s">
        <v>435</v>
      </c>
      <c r="D672" t="s">
        <v>737</v>
      </c>
      <c r="E672" t="s">
        <v>439</v>
      </c>
      <c r="F672">
        <v>3</v>
      </c>
      <c r="G672" t="s">
        <v>58</v>
      </c>
      <c r="H672">
        <v>63472.85</v>
      </c>
      <c r="I672">
        <v>111077.4875</v>
      </c>
      <c r="J672">
        <v>86028.6728</v>
      </c>
      <c r="K672">
        <v>150550.17739999999</v>
      </c>
      <c r="L672">
        <v>109376.7129</v>
      </c>
      <c r="M672">
        <v>191409.2476</v>
      </c>
      <c r="N672">
        <v>142954.0644</v>
      </c>
      <c r="O672">
        <v>250169.6127</v>
      </c>
      <c r="P672">
        <v>177520.77</v>
      </c>
      <c r="Q672">
        <v>310661.34749999997</v>
      </c>
      <c r="R672">
        <v>199853.24100000001</v>
      </c>
      <c r="S672">
        <v>349743.17180000001</v>
      </c>
      <c r="T672">
        <v>221881.0937</v>
      </c>
      <c r="U672">
        <v>388291.91399999999</v>
      </c>
    </row>
    <row r="673" spans="1:21">
      <c r="A673">
        <v>5</v>
      </c>
      <c r="B673" t="s">
        <v>434</v>
      </c>
      <c r="C673" t="s">
        <v>435</v>
      </c>
      <c r="D673" t="s">
        <v>737</v>
      </c>
      <c r="E673" t="s">
        <v>439</v>
      </c>
      <c r="F673">
        <v>4</v>
      </c>
      <c r="G673" t="s">
        <v>33</v>
      </c>
      <c r="H673">
        <v>69704.825750000004</v>
      </c>
      <c r="I673">
        <v>111527.7212</v>
      </c>
      <c r="J673">
        <v>97586.756049999996</v>
      </c>
      <c r="K673">
        <v>156138.80970000001</v>
      </c>
      <c r="L673">
        <v>125468.68640000001</v>
      </c>
      <c r="M673">
        <v>200749.8982</v>
      </c>
      <c r="N673">
        <v>167291.58180000001</v>
      </c>
      <c r="O673">
        <v>267666.53090000001</v>
      </c>
      <c r="P673">
        <v>209114.4773</v>
      </c>
      <c r="Q673">
        <v>334583.16360000003</v>
      </c>
      <c r="R673">
        <v>236996.40760000001</v>
      </c>
      <c r="S673">
        <v>379194.25209999998</v>
      </c>
      <c r="T673">
        <v>264878.33789999998</v>
      </c>
      <c r="U673">
        <v>423805.3406</v>
      </c>
    </row>
    <row r="674" spans="1:21">
      <c r="A674">
        <v>5</v>
      </c>
      <c r="B674" t="s">
        <v>434</v>
      </c>
      <c r="C674" t="s">
        <v>435</v>
      </c>
      <c r="D674" t="s">
        <v>737</v>
      </c>
      <c r="E674" t="s">
        <v>440</v>
      </c>
      <c r="F674">
        <v>1</v>
      </c>
      <c r="G674" t="s">
        <v>242</v>
      </c>
      <c r="H674">
        <v>88582.2405</v>
      </c>
      <c r="I674">
        <v>155018.9209</v>
      </c>
      <c r="J674">
        <v>114792.88280000001</v>
      </c>
      <c r="K674">
        <v>200887.5448</v>
      </c>
      <c r="L674">
        <v>130487.72900000001</v>
      </c>
      <c r="M674">
        <v>228353.5257</v>
      </c>
      <c r="N674">
        <v>154550.81520000001</v>
      </c>
      <c r="O674">
        <v>270463.92660000001</v>
      </c>
      <c r="P674">
        <v>181675.584</v>
      </c>
      <c r="Q674">
        <v>317932.272</v>
      </c>
      <c r="R674">
        <v>199017.10879999999</v>
      </c>
      <c r="S674">
        <v>348279.94030000002</v>
      </c>
      <c r="T674">
        <v>215176.3823</v>
      </c>
      <c r="U674">
        <v>376558.66889999999</v>
      </c>
    </row>
    <row r="675" spans="1:21">
      <c r="A675">
        <v>5</v>
      </c>
      <c r="B675" t="s">
        <v>434</v>
      </c>
      <c r="C675" t="s">
        <v>435</v>
      </c>
      <c r="D675" t="s">
        <v>737</v>
      </c>
      <c r="E675" t="s">
        <v>440</v>
      </c>
      <c r="F675">
        <v>2</v>
      </c>
      <c r="G675" t="s">
        <v>31</v>
      </c>
      <c r="H675">
        <v>72153.58425</v>
      </c>
      <c r="I675">
        <v>126268.7724</v>
      </c>
      <c r="J675">
        <v>94985.308950000006</v>
      </c>
      <c r="K675">
        <v>166224.29070000001</v>
      </c>
      <c r="L675">
        <v>114194.5925</v>
      </c>
      <c r="M675">
        <v>199840.5368</v>
      </c>
      <c r="N675">
        <v>138196.0485</v>
      </c>
      <c r="O675">
        <v>241843.08489999999</v>
      </c>
      <c r="P675">
        <v>164616.63020000001</v>
      </c>
      <c r="Q675">
        <v>288079.10279999999</v>
      </c>
      <c r="R675">
        <v>181439.5724</v>
      </c>
      <c r="S675">
        <v>317519.25170000002</v>
      </c>
      <c r="T675">
        <v>197338.8806</v>
      </c>
      <c r="U675">
        <v>345343.04109999997</v>
      </c>
    </row>
    <row r="676" spans="1:21">
      <c r="A676">
        <v>5</v>
      </c>
      <c r="B676" t="s">
        <v>434</v>
      </c>
      <c r="C676" t="s">
        <v>435</v>
      </c>
      <c r="D676" t="s">
        <v>737</v>
      </c>
      <c r="E676" t="s">
        <v>440</v>
      </c>
      <c r="F676">
        <v>3</v>
      </c>
      <c r="G676" t="s">
        <v>58</v>
      </c>
      <c r="H676">
        <v>63035.75</v>
      </c>
      <c r="I676">
        <v>110312.5625</v>
      </c>
      <c r="J676">
        <v>85337.293999999994</v>
      </c>
      <c r="K676">
        <v>149340.26449999999</v>
      </c>
      <c r="L676">
        <v>108453.26700000001</v>
      </c>
      <c r="M676">
        <v>189793.21729999999</v>
      </c>
      <c r="N676">
        <v>141642.01199999999</v>
      </c>
      <c r="O676">
        <v>247873.52100000001</v>
      </c>
      <c r="P676">
        <v>175847.85</v>
      </c>
      <c r="Q676">
        <v>307733.73749999999</v>
      </c>
      <c r="R676">
        <v>197919.78</v>
      </c>
      <c r="S676">
        <v>346359.61499999999</v>
      </c>
      <c r="T676">
        <v>219678.55100000001</v>
      </c>
      <c r="U676">
        <v>384437.46429999999</v>
      </c>
    </row>
    <row r="677" spans="1:21">
      <c r="A677">
        <v>5</v>
      </c>
      <c r="B677" t="s">
        <v>434</v>
      </c>
      <c r="C677" t="s">
        <v>435</v>
      </c>
      <c r="D677" t="s">
        <v>737</v>
      </c>
      <c r="E677" t="s">
        <v>440</v>
      </c>
      <c r="F677">
        <v>4</v>
      </c>
      <c r="G677" t="s">
        <v>33</v>
      </c>
      <c r="H677">
        <v>69596.847500000003</v>
      </c>
      <c r="I677">
        <v>111354.95600000001</v>
      </c>
      <c r="J677">
        <v>97435.586500000005</v>
      </c>
      <c r="K677">
        <v>155896.93840000001</v>
      </c>
      <c r="L677">
        <v>125274.32550000001</v>
      </c>
      <c r="M677">
        <v>200438.92079999999</v>
      </c>
      <c r="N677">
        <v>167032.43400000001</v>
      </c>
      <c r="O677">
        <v>267251.89439999999</v>
      </c>
      <c r="P677">
        <v>208790.54250000001</v>
      </c>
      <c r="Q677">
        <v>334064.86800000002</v>
      </c>
      <c r="R677">
        <v>236629.28150000001</v>
      </c>
      <c r="S677">
        <v>378606.8504</v>
      </c>
      <c r="T677">
        <v>264468.02049999998</v>
      </c>
      <c r="U677">
        <v>423148.83279999997</v>
      </c>
    </row>
    <row r="678" spans="1:21">
      <c r="A678">
        <v>5</v>
      </c>
      <c r="B678" t="s">
        <v>434</v>
      </c>
      <c r="C678" t="s">
        <v>441</v>
      </c>
      <c r="D678" t="s">
        <v>738</v>
      </c>
      <c r="E678" t="s">
        <v>442</v>
      </c>
      <c r="F678">
        <v>1</v>
      </c>
      <c r="G678" t="s">
        <v>242</v>
      </c>
      <c r="H678">
        <v>79850.95</v>
      </c>
      <c r="I678">
        <v>139739.16250000001</v>
      </c>
      <c r="J678">
        <v>103477.185</v>
      </c>
      <c r="K678">
        <v>181085.07380000001</v>
      </c>
      <c r="L678">
        <v>117626.265</v>
      </c>
      <c r="M678">
        <v>205845.9638</v>
      </c>
      <c r="N678">
        <v>139314.72</v>
      </c>
      <c r="O678">
        <v>243800.76</v>
      </c>
      <c r="P678">
        <v>163764.6</v>
      </c>
      <c r="Q678">
        <v>286588.05</v>
      </c>
      <c r="R678">
        <v>179395.98499999999</v>
      </c>
      <c r="S678">
        <v>313942.97379999998</v>
      </c>
      <c r="T678">
        <v>193961.215</v>
      </c>
      <c r="U678">
        <v>339432.1263</v>
      </c>
    </row>
    <row r="679" spans="1:21">
      <c r="A679">
        <v>5</v>
      </c>
      <c r="B679" t="s">
        <v>434</v>
      </c>
      <c r="C679" t="s">
        <v>441</v>
      </c>
      <c r="D679" t="s">
        <v>738</v>
      </c>
      <c r="E679" t="s">
        <v>442</v>
      </c>
      <c r="F679">
        <v>2</v>
      </c>
      <c r="G679" t="s">
        <v>31</v>
      </c>
      <c r="H679">
        <v>65047.12</v>
      </c>
      <c r="I679">
        <v>113832.46</v>
      </c>
      <c r="J679">
        <v>85628.385500000004</v>
      </c>
      <c r="K679">
        <v>149849.6746</v>
      </c>
      <c r="L679">
        <v>102942.9</v>
      </c>
      <c r="M679">
        <v>180150.07500000001</v>
      </c>
      <c r="N679">
        <v>124575.06</v>
      </c>
      <c r="O679">
        <v>218006.35500000001</v>
      </c>
      <c r="P679">
        <v>148389.75380000001</v>
      </c>
      <c r="Q679">
        <v>259682.06909999999</v>
      </c>
      <c r="R679">
        <v>163553.20050000001</v>
      </c>
      <c r="S679">
        <v>286218.10090000002</v>
      </c>
      <c r="T679">
        <v>177883.7095</v>
      </c>
      <c r="U679">
        <v>311296.49160000001</v>
      </c>
    </row>
    <row r="680" spans="1:21">
      <c r="A680">
        <v>5</v>
      </c>
      <c r="B680" t="s">
        <v>434</v>
      </c>
      <c r="C680" t="s">
        <v>441</v>
      </c>
      <c r="D680" t="s">
        <v>738</v>
      </c>
      <c r="E680" t="s">
        <v>442</v>
      </c>
      <c r="F680">
        <v>3</v>
      </c>
      <c r="G680" t="s">
        <v>58</v>
      </c>
      <c r="H680">
        <v>57034</v>
      </c>
      <c r="I680">
        <v>99809.5</v>
      </c>
      <c r="J680">
        <v>77199.64</v>
      </c>
      <c r="K680">
        <v>135099.37</v>
      </c>
      <c r="L680">
        <v>98105.67</v>
      </c>
      <c r="M680">
        <v>171684.92249999999</v>
      </c>
      <c r="N680">
        <v>128114.52</v>
      </c>
      <c r="O680">
        <v>224200.41</v>
      </c>
      <c r="P680">
        <v>159048</v>
      </c>
      <c r="Q680">
        <v>278334</v>
      </c>
      <c r="R680">
        <v>179004.9</v>
      </c>
      <c r="S680">
        <v>313258.57500000001</v>
      </c>
      <c r="T680">
        <v>198677.11</v>
      </c>
      <c r="U680">
        <v>347684.9425</v>
      </c>
    </row>
    <row r="681" spans="1:21">
      <c r="A681">
        <v>5</v>
      </c>
      <c r="B681" t="s">
        <v>434</v>
      </c>
      <c r="C681" t="s">
        <v>441</v>
      </c>
      <c r="D681" t="s">
        <v>738</v>
      </c>
      <c r="E681" t="s">
        <v>442</v>
      </c>
      <c r="F681">
        <v>4</v>
      </c>
      <c r="G681" t="s">
        <v>33</v>
      </c>
      <c r="H681">
        <v>63017.525000000001</v>
      </c>
      <c r="I681">
        <v>100828.04</v>
      </c>
      <c r="J681">
        <v>88224.535000000003</v>
      </c>
      <c r="K681">
        <v>141159.25599999999</v>
      </c>
      <c r="L681">
        <v>113431.545</v>
      </c>
      <c r="M681">
        <v>181490.47200000001</v>
      </c>
      <c r="N681">
        <v>151242.06</v>
      </c>
      <c r="O681">
        <v>241987.296</v>
      </c>
      <c r="P681">
        <v>189052.57500000001</v>
      </c>
      <c r="Q681">
        <v>302484.12</v>
      </c>
      <c r="R681">
        <v>214259.58499999999</v>
      </c>
      <c r="S681">
        <v>342815.33600000001</v>
      </c>
      <c r="T681">
        <v>239466.595</v>
      </c>
      <c r="U681">
        <v>383146.55200000003</v>
      </c>
    </row>
    <row r="682" spans="1:21">
      <c r="A682">
        <v>5</v>
      </c>
      <c r="B682" t="s">
        <v>434</v>
      </c>
      <c r="C682" t="s">
        <v>441</v>
      </c>
      <c r="D682" t="s">
        <v>738</v>
      </c>
      <c r="E682" t="s">
        <v>443</v>
      </c>
      <c r="F682">
        <v>1</v>
      </c>
      <c r="G682" t="s">
        <v>242</v>
      </c>
      <c r="H682">
        <v>78979.05</v>
      </c>
      <c r="I682">
        <v>138213.33749999999</v>
      </c>
      <c r="J682">
        <v>102363.97500000001</v>
      </c>
      <c r="K682">
        <v>179136.95629999999</v>
      </c>
      <c r="L682">
        <v>116335.845</v>
      </c>
      <c r="M682">
        <v>203587.72880000001</v>
      </c>
      <c r="N682">
        <v>137839.32</v>
      </c>
      <c r="O682">
        <v>241218.81</v>
      </c>
      <c r="P682">
        <v>162045.9</v>
      </c>
      <c r="Q682">
        <v>283580.32500000001</v>
      </c>
      <c r="R682">
        <v>177522.07500000001</v>
      </c>
      <c r="S682">
        <v>310663.63130000001</v>
      </c>
      <c r="T682">
        <v>191951.77499999999</v>
      </c>
      <c r="U682">
        <v>335915.60629999998</v>
      </c>
    </row>
    <row r="683" spans="1:21">
      <c r="A683">
        <v>5</v>
      </c>
      <c r="B683" t="s">
        <v>434</v>
      </c>
      <c r="C683" t="s">
        <v>441</v>
      </c>
      <c r="D683" t="s">
        <v>738</v>
      </c>
      <c r="E683" t="s">
        <v>443</v>
      </c>
      <c r="F683">
        <v>2</v>
      </c>
      <c r="G683" t="s">
        <v>31</v>
      </c>
      <c r="H683">
        <v>64235.137499999997</v>
      </c>
      <c r="I683">
        <v>112411.4906</v>
      </c>
      <c r="J683">
        <v>84591.736250000002</v>
      </c>
      <c r="K683">
        <v>148035.53839999999</v>
      </c>
      <c r="L683">
        <v>101742.4575</v>
      </c>
      <c r="M683">
        <v>178049.30059999999</v>
      </c>
      <c r="N683">
        <v>123203.925</v>
      </c>
      <c r="O683">
        <v>215606.8688</v>
      </c>
      <c r="P683">
        <v>146789.8125</v>
      </c>
      <c r="Q683">
        <v>256882.17189999999</v>
      </c>
      <c r="R683">
        <v>161811.86499999999</v>
      </c>
      <c r="S683">
        <v>283170.76380000002</v>
      </c>
      <c r="T683">
        <v>176016.42749999999</v>
      </c>
      <c r="U683">
        <v>308028.74810000003</v>
      </c>
    </row>
    <row r="684" spans="1:21">
      <c r="A684">
        <v>5</v>
      </c>
      <c r="B684" t="s">
        <v>434</v>
      </c>
      <c r="C684" t="s">
        <v>441</v>
      </c>
      <c r="D684" t="s">
        <v>738</v>
      </c>
      <c r="E684" t="s">
        <v>443</v>
      </c>
      <c r="F684">
        <v>3</v>
      </c>
      <c r="G684" t="s">
        <v>58</v>
      </c>
      <c r="H684">
        <v>56288.125</v>
      </c>
      <c r="I684">
        <v>98504.21875</v>
      </c>
      <c r="J684">
        <v>76155.414999999994</v>
      </c>
      <c r="K684">
        <v>133271.97630000001</v>
      </c>
      <c r="L684">
        <v>96763.095000000001</v>
      </c>
      <c r="M684">
        <v>169335.41630000001</v>
      </c>
      <c r="N684">
        <v>126324.42</v>
      </c>
      <c r="O684">
        <v>221067.73499999999</v>
      </c>
      <c r="P684">
        <v>156810.375</v>
      </c>
      <c r="Q684">
        <v>274418.15629999997</v>
      </c>
      <c r="R684">
        <v>176468.92499999999</v>
      </c>
      <c r="S684">
        <v>308820.6188</v>
      </c>
      <c r="T684">
        <v>195842.785</v>
      </c>
      <c r="U684">
        <v>342724.8738</v>
      </c>
    </row>
    <row r="685" spans="1:21">
      <c r="A685">
        <v>5</v>
      </c>
      <c r="B685" t="s">
        <v>434</v>
      </c>
      <c r="C685" t="s">
        <v>441</v>
      </c>
      <c r="D685" t="s">
        <v>738</v>
      </c>
      <c r="E685" t="s">
        <v>443</v>
      </c>
      <c r="F685">
        <v>4</v>
      </c>
      <c r="G685" t="s">
        <v>33</v>
      </c>
      <c r="H685">
        <v>62323.6</v>
      </c>
      <c r="I685">
        <v>99717.759999999995</v>
      </c>
      <c r="J685">
        <v>87253.04</v>
      </c>
      <c r="K685">
        <v>139604.864</v>
      </c>
      <c r="L685">
        <v>112182.48</v>
      </c>
      <c r="M685">
        <v>179491.96799999999</v>
      </c>
      <c r="N685">
        <v>149576.64000000001</v>
      </c>
      <c r="O685">
        <v>239322.62400000001</v>
      </c>
      <c r="P685">
        <v>186970.8</v>
      </c>
      <c r="Q685">
        <v>299153.28000000003</v>
      </c>
      <c r="R685">
        <v>211900.24</v>
      </c>
      <c r="S685">
        <v>339040.38400000002</v>
      </c>
      <c r="T685">
        <v>236829.68</v>
      </c>
      <c r="U685">
        <v>378927.48800000001</v>
      </c>
    </row>
    <row r="686" spans="1:21">
      <c r="A686">
        <v>5</v>
      </c>
      <c r="B686" t="s">
        <v>434</v>
      </c>
      <c r="C686" t="s">
        <v>441</v>
      </c>
      <c r="D686" t="s">
        <v>738</v>
      </c>
      <c r="E686" t="s">
        <v>444</v>
      </c>
      <c r="F686">
        <v>1</v>
      </c>
      <c r="G686" t="s">
        <v>242</v>
      </c>
      <c r="H686">
        <v>77748.229000000007</v>
      </c>
      <c r="I686">
        <v>136059.4008</v>
      </c>
      <c r="J686">
        <v>100761.9795</v>
      </c>
      <c r="K686">
        <v>176333.46410000001</v>
      </c>
      <c r="L686">
        <v>114525.29610000001</v>
      </c>
      <c r="M686">
        <v>200419.26819999999</v>
      </c>
      <c r="N686">
        <v>135672.6936</v>
      </c>
      <c r="O686">
        <v>237427.2138</v>
      </c>
      <c r="P686">
        <v>159492.462</v>
      </c>
      <c r="Q686">
        <v>279111.80849999998</v>
      </c>
      <c r="R686">
        <v>174721.19750000001</v>
      </c>
      <c r="S686">
        <v>305762.0956</v>
      </c>
      <c r="T686">
        <v>188916.51550000001</v>
      </c>
      <c r="U686">
        <v>330603.90210000001</v>
      </c>
    </row>
    <row r="687" spans="1:21">
      <c r="A687">
        <v>5</v>
      </c>
      <c r="B687" t="s">
        <v>434</v>
      </c>
      <c r="C687" t="s">
        <v>441</v>
      </c>
      <c r="D687" t="s">
        <v>738</v>
      </c>
      <c r="E687" t="s">
        <v>444</v>
      </c>
      <c r="F687">
        <v>2</v>
      </c>
      <c r="G687" t="s">
        <v>31</v>
      </c>
      <c r="H687">
        <v>63275.227749999998</v>
      </c>
      <c r="I687">
        <v>110731.6486</v>
      </c>
      <c r="J687">
        <v>83314.561230000007</v>
      </c>
      <c r="K687">
        <v>145800.48209999999</v>
      </c>
      <c r="L687">
        <v>100187.78539999999</v>
      </c>
      <c r="M687">
        <v>175328.6244</v>
      </c>
      <c r="N687">
        <v>121288.3005</v>
      </c>
      <c r="O687">
        <v>212254.52590000001</v>
      </c>
      <c r="P687">
        <v>144493.99280000001</v>
      </c>
      <c r="Q687">
        <v>252864.48730000001</v>
      </c>
      <c r="R687">
        <v>159272.16190000001</v>
      </c>
      <c r="S687">
        <v>278726.28330000001</v>
      </c>
      <c r="T687">
        <v>173243.01180000001</v>
      </c>
      <c r="U687">
        <v>303175.27059999999</v>
      </c>
    </row>
    <row r="688" spans="1:21">
      <c r="A688">
        <v>5</v>
      </c>
      <c r="B688" t="s">
        <v>434</v>
      </c>
      <c r="C688" t="s">
        <v>441</v>
      </c>
      <c r="D688" t="s">
        <v>738</v>
      </c>
      <c r="E688" t="s">
        <v>444</v>
      </c>
      <c r="F688">
        <v>3</v>
      </c>
      <c r="G688" t="s">
        <v>58</v>
      </c>
      <c r="H688">
        <v>55460.712500000001</v>
      </c>
      <c r="I688">
        <v>97056.246880000006</v>
      </c>
      <c r="J688">
        <v>75049.996700000003</v>
      </c>
      <c r="K688">
        <v>131337.49419999999</v>
      </c>
      <c r="L688">
        <v>95364.863100000002</v>
      </c>
      <c r="M688">
        <v>166888.5104</v>
      </c>
      <c r="N688">
        <v>124513.9716</v>
      </c>
      <c r="O688">
        <v>217899.4503</v>
      </c>
      <c r="P688">
        <v>154569.2175</v>
      </c>
      <c r="Q688">
        <v>270496.13059999997</v>
      </c>
      <c r="R688">
        <v>173953.93650000001</v>
      </c>
      <c r="S688">
        <v>304419.38890000002</v>
      </c>
      <c r="T688">
        <v>193059.6593</v>
      </c>
      <c r="U688">
        <v>337854.40379999997</v>
      </c>
    </row>
    <row r="689" spans="1:21">
      <c r="A689">
        <v>5</v>
      </c>
      <c r="B689" t="s">
        <v>434</v>
      </c>
      <c r="C689" t="s">
        <v>441</v>
      </c>
      <c r="D689" t="s">
        <v>738</v>
      </c>
      <c r="E689" t="s">
        <v>444</v>
      </c>
      <c r="F689">
        <v>4</v>
      </c>
      <c r="G689" t="s">
        <v>33</v>
      </c>
      <c r="H689">
        <v>61354.697999999997</v>
      </c>
      <c r="I689">
        <v>98167.516799999998</v>
      </c>
      <c r="J689">
        <v>85896.5772</v>
      </c>
      <c r="K689">
        <v>137434.52350000001</v>
      </c>
      <c r="L689">
        <v>110438.4564</v>
      </c>
      <c r="M689">
        <v>176701.53020000001</v>
      </c>
      <c r="N689">
        <v>147251.2752</v>
      </c>
      <c r="O689">
        <v>235602.04029999999</v>
      </c>
      <c r="P689">
        <v>184064.09400000001</v>
      </c>
      <c r="Q689">
        <v>294502.55040000001</v>
      </c>
      <c r="R689">
        <v>208605.97320000001</v>
      </c>
      <c r="S689">
        <v>333769.55709999998</v>
      </c>
      <c r="T689">
        <v>233147.8524</v>
      </c>
      <c r="U689">
        <v>373036.5638</v>
      </c>
    </row>
    <row r="690" spans="1:21">
      <c r="A690">
        <v>5</v>
      </c>
      <c r="B690" t="s">
        <v>434</v>
      </c>
      <c r="C690" t="s">
        <v>441</v>
      </c>
      <c r="D690" t="s">
        <v>738</v>
      </c>
      <c r="E690" t="s">
        <v>445</v>
      </c>
      <c r="F690">
        <v>1</v>
      </c>
      <c r="G690" t="s">
        <v>242</v>
      </c>
      <c r="H690">
        <v>93428.495500000005</v>
      </c>
      <c r="I690">
        <v>163499.8671</v>
      </c>
      <c r="J690">
        <v>121133.0453</v>
      </c>
      <c r="K690">
        <v>211982.82920000001</v>
      </c>
      <c r="L690">
        <v>137604.84349999999</v>
      </c>
      <c r="M690">
        <v>240808.476</v>
      </c>
      <c r="N690">
        <v>163170.84719999999</v>
      </c>
      <c r="O690">
        <v>285548.98259999999</v>
      </c>
      <c r="P690">
        <v>191864.72399999999</v>
      </c>
      <c r="Q690">
        <v>335763.26699999999</v>
      </c>
      <c r="R690">
        <v>210210.63130000001</v>
      </c>
      <c r="S690">
        <v>367868.60470000003</v>
      </c>
      <c r="T690">
        <v>227338.51980000001</v>
      </c>
      <c r="U690">
        <v>397842.40960000001</v>
      </c>
    </row>
    <row r="691" spans="1:21">
      <c r="A691">
        <v>5</v>
      </c>
      <c r="B691" t="s">
        <v>434</v>
      </c>
      <c r="C691" t="s">
        <v>441</v>
      </c>
      <c r="D691" t="s">
        <v>738</v>
      </c>
      <c r="E691" t="s">
        <v>445</v>
      </c>
      <c r="F691">
        <v>2</v>
      </c>
      <c r="G691" t="s">
        <v>31</v>
      </c>
      <c r="H691">
        <v>75735.159249999997</v>
      </c>
      <c r="I691">
        <v>132536.5287</v>
      </c>
      <c r="J691">
        <v>99816.210200000001</v>
      </c>
      <c r="K691">
        <v>174678.36790000001</v>
      </c>
      <c r="L691">
        <v>120167.2895</v>
      </c>
      <c r="M691">
        <v>210292.75649999999</v>
      </c>
      <c r="N691">
        <v>145717.46849999999</v>
      </c>
      <c r="O691">
        <v>255005.5699</v>
      </c>
      <c r="P691">
        <v>173695.81709999999</v>
      </c>
      <c r="Q691">
        <v>303967.67989999999</v>
      </c>
      <c r="R691">
        <v>191526.08470000001</v>
      </c>
      <c r="S691">
        <v>335170.6482</v>
      </c>
      <c r="T691">
        <v>208405.03640000001</v>
      </c>
      <c r="U691">
        <v>364708.8137</v>
      </c>
    </row>
    <row r="692" spans="1:21">
      <c r="A692">
        <v>5</v>
      </c>
      <c r="B692" t="s">
        <v>434</v>
      </c>
      <c r="C692" t="s">
        <v>441</v>
      </c>
      <c r="D692" t="s">
        <v>738</v>
      </c>
      <c r="E692" t="s">
        <v>445</v>
      </c>
      <c r="F692">
        <v>3</v>
      </c>
      <c r="G692" t="s">
        <v>58</v>
      </c>
      <c r="H692">
        <v>66054</v>
      </c>
      <c r="I692">
        <v>115594.5</v>
      </c>
      <c r="J692">
        <v>89298.047999999995</v>
      </c>
      <c r="K692">
        <v>156271.584</v>
      </c>
      <c r="L692">
        <v>113430.564</v>
      </c>
      <c r="M692">
        <v>198503.48699999999</v>
      </c>
      <c r="N692">
        <v>148009.10399999999</v>
      </c>
      <c r="O692">
        <v>259015.932</v>
      </c>
      <c r="P692">
        <v>183697.2</v>
      </c>
      <c r="Q692">
        <v>321470.09999999998</v>
      </c>
      <c r="R692">
        <v>206690.76</v>
      </c>
      <c r="S692">
        <v>361708.83</v>
      </c>
      <c r="T692">
        <v>229342.69200000001</v>
      </c>
      <c r="U692">
        <v>401349.71100000001</v>
      </c>
    </row>
    <row r="693" spans="1:21">
      <c r="A693">
        <v>5</v>
      </c>
      <c r="B693" t="s">
        <v>434</v>
      </c>
      <c r="C693" t="s">
        <v>441</v>
      </c>
      <c r="D693" t="s">
        <v>738</v>
      </c>
      <c r="E693" t="s">
        <v>445</v>
      </c>
      <c r="F693">
        <v>4</v>
      </c>
      <c r="G693" t="s">
        <v>33</v>
      </c>
      <c r="H693">
        <v>73400.47</v>
      </c>
      <c r="I693">
        <v>117440.75199999999</v>
      </c>
      <c r="J693">
        <v>102760.658</v>
      </c>
      <c r="K693">
        <v>164417.0528</v>
      </c>
      <c r="L693">
        <v>132120.84599999999</v>
      </c>
      <c r="M693">
        <v>211393.3536</v>
      </c>
      <c r="N693">
        <v>176161.128</v>
      </c>
      <c r="O693">
        <v>281857.80479999998</v>
      </c>
      <c r="P693">
        <v>220201.41</v>
      </c>
      <c r="Q693">
        <v>352322.25599999999</v>
      </c>
      <c r="R693">
        <v>249561.598</v>
      </c>
      <c r="S693">
        <v>399298.55680000002</v>
      </c>
      <c r="T693">
        <v>278921.78600000002</v>
      </c>
      <c r="U693">
        <v>446274.85759999999</v>
      </c>
    </row>
    <row r="694" spans="1:21">
      <c r="A694">
        <v>5</v>
      </c>
      <c r="B694" t="s">
        <v>434</v>
      </c>
      <c r="C694" t="s">
        <v>441</v>
      </c>
      <c r="D694" t="s">
        <v>738</v>
      </c>
      <c r="E694" t="s">
        <v>446</v>
      </c>
      <c r="F694">
        <v>1</v>
      </c>
      <c r="G694" t="s">
        <v>242</v>
      </c>
      <c r="H694">
        <v>93428.495500000005</v>
      </c>
      <c r="I694">
        <v>163499.8671</v>
      </c>
      <c r="J694">
        <v>121133.0453</v>
      </c>
      <c r="K694">
        <v>211982.82920000001</v>
      </c>
      <c r="L694">
        <v>137604.84349999999</v>
      </c>
      <c r="M694">
        <v>240808.476</v>
      </c>
      <c r="N694">
        <v>163170.84719999999</v>
      </c>
      <c r="O694">
        <v>285548.98259999999</v>
      </c>
      <c r="P694">
        <v>191864.72399999999</v>
      </c>
      <c r="Q694">
        <v>335763.26699999999</v>
      </c>
      <c r="R694">
        <v>210210.63130000001</v>
      </c>
      <c r="S694">
        <v>367868.60470000003</v>
      </c>
      <c r="T694">
        <v>227338.51980000001</v>
      </c>
      <c r="U694">
        <v>397842.40960000001</v>
      </c>
    </row>
    <row r="695" spans="1:21">
      <c r="A695">
        <v>5</v>
      </c>
      <c r="B695" t="s">
        <v>434</v>
      </c>
      <c r="C695" t="s">
        <v>441</v>
      </c>
      <c r="D695" t="s">
        <v>738</v>
      </c>
      <c r="E695" t="s">
        <v>446</v>
      </c>
      <c r="F695">
        <v>2</v>
      </c>
      <c r="G695" t="s">
        <v>31</v>
      </c>
      <c r="H695">
        <v>75735.159249999997</v>
      </c>
      <c r="I695">
        <v>132536.5287</v>
      </c>
      <c r="J695">
        <v>99816.210200000001</v>
      </c>
      <c r="K695">
        <v>174678.36790000001</v>
      </c>
      <c r="L695">
        <v>120167.2895</v>
      </c>
      <c r="M695">
        <v>210292.75649999999</v>
      </c>
      <c r="N695">
        <v>145717.46849999999</v>
      </c>
      <c r="O695">
        <v>255005.5699</v>
      </c>
      <c r="P695">
        <v>173695.81709999999</v>
      </c>
      <c r="Q695">
        <v>303967.67989999999</v>
      </c>
      <c r="R695">
        <v>191526.08470000001</v>
      </c>
      <c r="S695">
        <v>335170.6482</v>
      </c>
      <c r="T695">
        <v>208405.03640000001</v>
      </c>
      <c r="U695">
        <v>364708.8137</v>
      </c>
    </row>
    <row r="696" spans="1:21">
      <c r="A696">
        <v>5</v>
      </c>
      <c r="B696" t="s">
        <v>434</v>
      </c>
      <c r="C696" t="s">
        <v>441</v>
      </c>
      <c r="D696" t="s">
        <v>738</v>
      </c>
      <c r="E696" t="s">
        <v>446</v>
      </c>
      <c r="F696">
        <v>3</v>
      </c>
      <c r="G696" t="s">
        <v>58</v>
      </c>
      <c r="H696">
        <v>66054</v>
      </c>
      <c r="I696">
        <v>115594.5</v>
      </c>
      <c r="J696">
        <v>89298.047999999995</v>
      </c>
      <c r="K696">
        <v>156271.584</v>
      </c>
      <c r="L696">
        <v>113430.564</v>
      </c>
      <c r="M696">
        <v>198503.48699999999</v>
      </c>
      <c r="N696">
        <v>148009.10399999999</v>
      </c>
      <c r="O696">
        <v>259015.932</v>
      </c>
      <c r="P696">
        <v>183697.2</v>
      </c>
      <c r="Q696">
        <v>321470.09999999998</v>
      </c>
      <c r="R696">
        <v>206690.76</v>
      </c>
      <c r="S696">
        <v>361708.83</v>
      </c>
      <c r="T696">
        <v>229342.69200000001</v>
      </c>
      <c r="U696">
        <v>401349.71100000001</v>
      </c>
    </row>
    <row r="697" spans="1:21">
      <c r="A697">
        <v>5</v>
      </c>
      <c r="B697" t="s">
        <v>434</v>
      </c>
      <c r="C697" t="s">
        <v>441</v>
      </c>
      <c r="D697" t="s">
        <v>738</v>
      </c>
      <c r="E697" t="s">
        <v>446</v>
      </c>
      <c r="F697">
        <v>4</v>
      </c>
      <c r="G697" t="s">
        <v>33</v>
      </c>
      <c r="H697">
        <v>73400.47</v>
      </c>
      <c r="I697">
        <v>117440.75199999999</v>
      </c>
      <c r="J697">
        <v>102760.658</v>
      </c>
      <c r="K697">
        <v>164417.0528</v>
      </c>
      <c r="L697">
        <v>132120.84599999999</v>
      </c>
      <c r="M697">
        <v>211393.3536</v>
      </c>
      <c r="N697">
        <v>176161.128</v>
      </c>
      <c r="O697">
        <v>281857.80479999998</v>
      </c>
      <c r="P697">
        <v>220201.41</v>
      </c>
      <c r="Q697">
        <v>352322.25599999999</v>
      </c>
      <c r="R697">
        <v>249561.598</v>
      </c>
      <c r="S697">
        <v>399298.55680000002</v>
      </c>
      <c r="T697">
        <v>278921.78600000002</v>
      </c>
      <c r="U697">
        <v>446274.85759999999</v>
      </c>
    </row>
    <row r="698" spans="1:21">
      <c r="A698">
        <v>5</v>
      </c>
      <c r="B698" t="s">
        <v>434</v>
      </c>
      <c r="C698" t="s">
        <v>441</v>
      </c>
      <c r="D698" t="s">
        <v>738</v>
      </c>
      <c r="E698" t="s">
        <v>447</v>
      </c>
      <c r="F698">
        <v>1</v>
      </c>
      <c r="G698" t="s">
        <v>242</v>
      </c>
      <c r="H698">
        <v>79850.95</v>
      </c>
      <c r="I698">
        <v>139739.16250000001</v>
      </c>
      <c r="J698">
        <v>103477.185</v>
      </c>
      <c r="K698">
        <v>181085.07380000001</v>
      </c>
      <c r="L698">
        <v>117626.265</v>
      </c>
      <c r="M698">
        <v>205845.9638</v>
      </c>
      <c r="N698">
        <v>139314.72</v>
      </c>
      <c r="O698">
        <v>243800.76</v>
      </c>
      <c r="P698">
        <v>163764.6</v>
      </c>
      <c r="Q698">
        <v>286588.05</v>
      </c>
      <c r="R698">
        <v>179395.98499999999</v>
      </c>
      <c r="S698">
        <v>313942.97379999998</v>
      </c>
      <c r="T698">
        <v>193961.215</v>
      </c>
      <c r="U698">
        <v>339432.1263</v>
      </c>
    </row>
    <row r="699" spans="1:21">
      <c r="A699">
        <v>5</v>
      </c>
      <c r="B699" t="s">
        <v>434</v>
      </c>
      <c r="C699" t="s">
        <v>441</v>
      </c>
      <c r="D699" t="s">
        <v>738</v>
      </c>
      <c r="E699" t="s">
        <v>447</v>
      </c>
      <c r="F699">
        <v>2</v>
      </c>
      <c r="G699" t="s">
        <v>31</v>
      </c>
      <c r="H699">
        <v>65047.12</v>
      </c>
      <c r="I699">
        <v>113832.46</v>
      </c>
      <c r="J699">
        <v>85628.385500000004</v>
      </c>
      <c r="K699">
        <v>149849.6746</v>
      </c>
      <c r="L699">
        <v>102942.9</v>
      </c>
      <c r="M699">
        <v>180150.07500000001</v>
      </c>
      <c r="N699">
        <v>124575.06</v>
      </c>
      <c r="O699">
        <v>218006.35500000001</v>
      </c>
      <c r="P699">
        <v>148389.75380000001</v>
      </c>
      <c r="Q699">
        <v>259682.06909999999</v>
      </c>
      <c r="R699">
        <v>163553.20050000001</v>
      </c>
      <c r="S699">
        <v>286218.10090000002</v>
      </c>
      <c r="T699">
        <v>177883.7095</v>
      </c>
      <c r="U699">
        <v>311296.49160000001</v>
      </c>
    </row>
    <row r="700" spans="1:21">
      <c r="A700">
        <v>5</v>
      </c>
      <c r="B700" t="s">
        <v>434</v>
      </c>
      <c r="C700" t="s">
        <v>441</v>
      </c>
      <c r="D700" t="s">
        <v>738</v>
      </c>
      <c r="E700" t="s">
        <v>447</v>
      </c>
      <c r="F700">
        <v>3</v>
      </c>
      <c r="G700" t="s">
        <v>58</v>
      </c>
      <c r="H700">
        <v>56806.762499999997</v>
      </c>
      <c r="I700">
        <v>99411.83438</v>
      </c>
      <c r="J700">
        <v>76907.987099999998</v>
      </c>
      <c r="K700">
        <v>134588.9774</v>
      </c>
      <c r="L700">
        <v>97742.197799999994</v>
      </c>
      <c r="M700">
        <v>171048.8462</v>
      </c>
      <c r="N700">
        <v>127656.8208</v>
      </c>
      <c r="O700">
        <v>223399.43640000001</v>
      </c>
      <c r="P700">
        <v>158486.82750000001</v>
      </c>
      <c r="Q700">
        <v>277351.94809999998</v>
      </c>
      <c r="R700">
        <v>178381.3995</v>
      </c>
      <c r="S700">
        <v>312167.44910000003</v>
      </c>
      <c r="T700">
        <v>197994.12839999999</v>
      </c>
      <c r="U700">
        <v>346489.72470000002</v>
      </c>
    </row>
    <row r="701" spans="1:21">
      <c r="A701">
        <v>5</v>
      </c>
      <c r="B701" t="s">
        <v>434</v>
      </c>
      <c r="C701" t="s">
        <v>441</v>
      </c>
      <c r="D701" t="s">
        <v>738</v>
      </c>
      <c r="E701" t="s">
        <v>447</v>
      </c>
      <c r="F701">
        <v>4</v>
      </c>
      <c r="G701" t="s">
        <v>33</v>
      </c>
      <c r="H701">
        <v>62706.555249999998</v>
      </c>
      <c r="I701">
        <v>100330.4884</v>
      </c>
      <c r="J701">
        <v>87789.177349999998</v>
      </c>
      <c r="K701">
        <v>140462.6838</v>
      </c>
      <c r="L701">
        <v>112871.79949999999</v>
      </c>
      <c r="M701">
        <v>180594.87909999999</v>
      </c>
      <c r="N701">
        <v>150495.73259999999</v>
      </c>
      <c r="O701">
        <v>240793.1722</v>
      </c>
      <c r="P701">
        <v>188119.66579999999</v>
      </c>
      <c r="Q701">
        <v>300991.46519999998</v>
      </c>
      <c r="R701">
        <v>213202.2879</v>
      </c>
      <c r="S701">
        <v>341123.6606</v>
      </c>
      <c r="T701">
        <v>238284.91</v>
      </c>
      <c r="U701">
        <v>381255.85590000002</v>
      </c>
    </row>
    <row r="702" spans="1:21">
      <c r="A702">
        <v>5</v>
      </c>
      <c r="B702" t="s">
        <v>434</v>
      </c>
      <c r="C702" t="s">
        <v>441</v>
      </c>
      <c r="D702" t="s">
        <v>738</v>
      </c>
      <c r="E702" t="s">
        <v>448</v>
      </c>
      <c r="F702">
        <v>1</v>
      </c>
      <c r="G702" t="s">
        <v>242</v>
      </c>
      <c r="H702">
        <v>80248.385500000004</v>
      </c>
      <c r="I702">
        <v>140434.6746</v>
      </c>
      <c r="J702">
        <v>103999.8803</v>
      </c>
      <c r="K702">
        <v>181999.7904</v>
      </c>
      <c r="L702">
        <v>118208.9345</v>
      </c>
      <c r="M702">
        <v>206865.63529999999</v>
      </c>
      <c r="N702">
        <v>140029.1832</v>
      </c>
      <c r="O702">
        <v>245051.07060000001</v>
      </c>
      <c r="P702">
        <v>164611.644</v>
      </c>
      <c r="Q702">
        <v>288070.37699999998</v>
      </c>
      <c r="R702">
        <v>180327.94630000001</v>
      </c>
      <c r="S702">
        <v>315573.90590000001</v>
      </c>
      <c r="T702">
        <v>194976.48480000001</v>
      </c>
      <c r="U702">
        <v>341208.84830000001</v>
      </c>
    </row>
    <row r="703" spans="1:21">
      <c r="A703">
        <v>5</v>
      </c>
      <c r="B703" t="s">
        <v>434</v>
      </c>
      <c r="C703" t="s">
        <v>441</v>
      </c>
      <c r="D703" t="s">
        <v>738</v>
      </c>
      <c r="E703" t="s">
        <v>448</v>
      </c>
      <c r="F703">
        <v>2</v>
      </c>
      <c r="G703" t="s">
        <v>31</v>
      </c>
      <c r="H703">
        <v>65324.079250000003</v>
      </c>
      <c r="I703">
        <v>114317.1387</v>
      </c>
      <c r="J703">
        <v>86007.810700000002</v>
      </c>
      <c r="K703">
        <v>150513.66870000001</v>
      </c>
      <c r="L703">
        <v>103420.12549999999</v>
      </c>
      <c r="M703">
        <v>180985.21950000001</v>
      </c>
      <c r="N703">
        <v>125190.0885</v>
      </c>
      <c r="O703">
        <v>219082.65489999999</v>
      </c>
      <c r="P703">
        <v>149137.6783</v>
      </c>
      <c r="Q703">
        <v>260990.93700000001</v>
      </c>
      <c r="R703">
        <v>164387.7182</v>
      </c>
      <c r="S703">
        <v>287678.50679999997</v>
      </c>
      <c r="T703">
        <v>178803.5969</v>
      </c>
      <c r="U703">
        <v>312906.29450000002</v>
      </c>
    </row>
    <row r="704" spans="1:21">
      <c r="A704">
        <v>5</v>
      </c>
      <c r="B704" t="s">
        <v>434</v>
      </c>
      <c r="C704" t="s">
        <v>441</v>
      </c>
      <c r="D704" t="s">
        <v>738</v>
      </c>
      <c r="E704" t="s">
        <v>448</v>
      </c>
      <c r="F704">
        <v>3</v>
      </c>
      <c r="G704" t="s">
        <v>58</v>
      </c>
      <c r="H704">
        <v>56806.762499999997</v>
      </c>
      <c r="I704">
        <v>99411.83438</v>
      </c>
      <c r="J704">
        <v>76907.987099999998</v>
      </c>
      <c r="K704">
        <v>134588.9774</v>
      </c>
      <c r="L704">
        <v>97742.197799999994</v>
      </c>
      <c r="M704">
        <v>171048.8462</v>
      </c>
      <c r="N704">
        <v>127656.8208</v>
      </c>
      <c r="O704">
        <v>223399.43640000001</v>
      </c>
      <c r="P704">
        <v>158486.82750000001</v>
      </c>
      <c r="Q704">
        <v>277351.94809999998</v>
      </c>
      <c r="R704">
        <v>178381.3995</v>
      </c>
      <c r="S704">
        <v>312167.44910000003</v>
      </c>
      <c r="T704">
        <v>197994.12839999999</v>
      </c>
      <c r="U704">
        <v>346489.72470000002</v>
      </c>
    </row>
    <row r="705" spans="1:21">
      <c r="A705">
        <v>5</v>
      </c>
      <c r="B705" t="s">
        <v>434</v>
      </c>
      <c r="C705" t="s">
        <v>441</v>
      </c>
      <c r="D705" t="s">
        <v>738</v>
      </c>
      <c r="E705" t="s">
        <v>448</v>
      </c>
      <c r="F705">
        <v>4</v>
      </c>
      <c r="G705" t="s">
        <v>33</v>
      </c>
      <c r="H705">
        <v>62706.555249999998</v>
      </c>
      <c r="I705">
        <v>100330.4884</v>
      </c>
      <c r="J705">
        <v>87789.177349999998</v>
      </c>
      <c r="K705">
        <v>140462.6838</v>
      </c>
      <c r="L705">
        <v>112871.79949999999</v>
      </c>
      <c r="M705">
        <v>180594.87909999999</v>
      </c>
      <c r="N705">
        <v>150495.73259999999</v>
      </c>
      <c r="O705">
        <v>240793.1722</v>
      </c>
      <c r="P705">
        <v>188119.66579999999</v>
      </c>
      <c r="Q705">
        <v>300991.46519999998</v>
      </c>
      <c r="R705">
        <v>213202.2879</v>
      </c>
      <c r="S705">
        <v>341123.6606</v>
      </c>
      <c r="T705">
        <v>238284.91</v>
      </c>
      <c r="U705">
        <v>381255.85590000002</v>
      </c>
    </row>
    <row r="706" spans="1:21">
      <c r="A706">
        <v>5</v>
      </c>
      <c r="B706" t="s">
        <v>434</v>
      </c>
      <c r="C706" t="s">
        <v>441</v>
      </c>
      <c r="D706" t="s">
        <v>738</v>
      </c>
      <c r="E706" t="s">
        <v>449</v>
      </c>
      <c r="F706">
        <v>1</v>
      </c>
      <c r="G706" t="s">
        <v>242</v>
      </c>
      <c r="H706">
        <v>79376.485499999995</v>
      </c>
      <c r="I706">
        <v>138908.84959999999</v>
      </c>
      <c r="J706">
        <v>102886.6703</v>
      </c>
      <c r="K706">
        <v>180051.67290000001</v>
      </c>
      <c r="L706">
        <v>116918.5145</v>
      </c>
      <c r="M706">
        <v>204607.40030000001</v>
      </c>
      <c r="N706">
        <v>138553.78320000001</v>
      </c>
      <c r="O706">
        <v>242469.12059999999</v>
      </c>
      <c r="P706">
        <v>162892.94399999999</v>
      </c>
      <c r="Q706">
        <v>285062.652</v>
      </c>
      <c r="R706">
        <v>178454.03630000001</v>
      </c>
      <c r="S706">
        <v>312294.56339999998</v>
      </c>
      <c r="T706">
        <v>192967.0448</v>
      </c>
      <c r="U706">
        <v>337692.32829999999</v>
      </c>
    </row>
    <row r="707" spans="1:21">
      <c r="A707">
        <v>5</v>
      </c>
      <c r="B707" t="s">
        <v>434</v>
      </c>
      <c r="C707" t="s">
        <v>441</v>
      </c>
      <c r="D707" t="s">
        <v>738</v>
      </c>
      <c r="E707" t="s">
        <v>449</v>
      </c>
      <c r="F707">
        <v>2</v>
      </c>
      <c r="G707" t="s">
        <v>31</v>
      </c>
      <c r="H707">
        <v>64512.096749999997</v>
      </c>
      <c r="I707">
        <v>112896.16929999999</v>
      </c>
      <c r="J707">
        <v>84971.16145</v>
      </c>
      <c r="K707">
        <v>148699.5325</v>
      </c>
      <c r="L707">
        <v>102219.683</v>
      </c>
      <c r="M707">
        <v>178884.44519999999</v>
      </c>
      <c r="N707">
        <v>123818.9535</v>
      </c>
      <c r="O707">
        <v>216683.1686</v>
      </c>
      <c r="P707">
        <v>147537.7371</v>
      </c>
      <c r="Q707">
        <v>258191.0399</v>
      </c>
      <c r="R707">
        <v>162646.38269999999</v>
      </c>
      <c r="S707">
        <v>284631.16970000003</v>
      </c>
      <c r="T707">
        <v>176936.3149</v>
      </c>
      <c r="U707">
        <v>309638.55099999998</v>
      </c>
    </row>
    <row r="708" spans="1:21">
      <c r="A708">
        <v>5</v>
      </c>
      <c r="B708" t="s">
        <v>434</v>
      </c>
      <c r="C708" t="s">
        <v>441</v>
      </c>
      <c r="D708" t="s">
        <v>738</v>
      </c>
      <c r="E708" t="s">
        <v>449</v>
      </c>
      <c r="F708">
        <v>3</v>
      </c>
      <c r="G708" t="s">
        <v>58</v>
      </c>
      <c r="H708">
        <v>56288.125</v>
      </c>
      <c r="I708">
        <v>98504.21875</v>
      </c>
      <c r="J708">
        <v>76155.414999999994</v>
      </c>
      <c r="K708">
        <v>133271.97630000001</v>
      </c>
      <c r="L708">
        <v>96763.095000000001</v>
      </c>
      <c r="M708">
        <v>169335.41630000001</v>
      </c>
      <c r="N708">
        <v>126324.42</v>
      </c>
      <c r="O708">
        <v>221067.73499999999</v>
      </c>
      <c r="P708">
        <v>156810.375</v>
      </c>
      <c r="Q708">
        <v>274418.15629999997</v>
      </c>
      <c r="R708">
        <v>176468.92499999999</v>
      </c>
      <c r="S708">
        <v>308820.6188</v>
      </c>
      <c r="T708">
        <v>195842.785</v>
      </c>
      <c r="U708">
        <v>342724.8738</v>
      </c>
    </row>
    <row r="709" spans="1:21">
      <c r="A709">
        <v>5</v>
      </c>
      <c r="B709" t="s">
        <v>434</v>
      </c>
      <c r="C709" t="s">
        <v>441</v>
      </c>
      <c r="D709" t="s">
        <v>738</v>
      </c>
      <c r="E709" t="s">
        <v>449</v>
      </c>
      <c r="F709">
        <v>4</v>
      </c>
      <c r="G709" t="s">
        <v>33</v>
      </c>
      <c r="H709">
        <v>62323.6</v>
      </c>
      <c r="I709">
        <v>99717.759999999995</v>
      </c>
      <c r="J709">
        <v>87253.04</v>
      </c>
      <c r="K709">
        <v>139604.864</v>
      </c>
      <c r="L709">
        <v>112182.48</v>
      </c>
      <c r="M709">
        <v>179491.96799999999</v>
      </c>
      <c r="N709">
        <v>149576.64000000001</v>
      </c>
      <c r="O709">
        <v>239322.62400000001</v>
      </c>
      <c r="P709">
        <v>186970.8</v>
      </c>
      <c r="Q709">
        <v>299153.28000000003</v>
      </c>
      <c r="R709">
        <v>211900.24</v>
      </c>
      <c r="S709">
        <v>339040.38400000002</v>
      </c>
      <c r="T709">
        <v>236829.68</v>
      </c>
      <c r="U709">
        <v>378927.48800000001</v>
      </c>
    </row>
    <row r="710" spans="1:21">
      <c r="A710">
        <v>5</v>
      </c>
      <c r="B710" t="s">
        <v>434</v>
      </c>
      <c r="C710" t="s">
        <v>441</v>
      </c>
      <c r="D710" t="s">
        <v>738</v>
      </c>
      <c r="E710" t="s">
        <v>450</v>
      </c>
      <c r="F710">
        <v>1</v>
      </c>
      <c r="G710" t="s">
        <v>242</v>
      </c>
      <c r="H710">
        <v>79017.564499999993</v>
      </c>
      <c r="I710">
        <v>138280.73790000001</v>
      </c>
      <c r="J710">
        <v>102397.8848</v>
      </c>
      <c r="K710">
        <v>179196.29829999999</v>
      </c>
      <c r="L710">
        <v>116398.38559999999</v>
      </c>
      <c r="M710">
        <v>203697.1747</v>
      </c>
      <c r="N710">
        <v>137862.55679999999</v>
      </c>
      <c r="O710">
        <v>241259.47440000001</v>
      </c>
      <c r="P710">
        <v>162058.20600000001</v>
      </c>
      <c r="Q710">
        <v>283601.86050000001</v>
      </c>
      <c r="R710">
        <v>177527.06880000001</v>
      </c>
      <c r="S710">
        <v>310672.37030000001</v>
      </c>
      <c r="T710">
        <v>191941.22529999999</v>
      </c>
      <c r="U710">
        <v>335897.14419999998</v>
      </c>
    </row>
    <row r="711" spans="1:21">
      <c r="A711">
        <v>5</v>
      </c>
      <c r="B711" t="s">
        <v>434</v>
      </c>
      <c r="C711" t="s">
        <v>441</v>
      </c>
      <c r="D711" t="s">
        <v>738</v>
      </c>
      <c r="E711" t="s">
        <v>450</v>
      </c>
      <c r="F711">
        <v>2</v>
      </c>
      <c r="G711" t="s">
        <v>31</v>
      </c>
      <c r="H711">
        <v>64364.169500000004</v>
      </c>
      <c r="I711">
        <v>112637.2966</v>
      </c>
      <c r="J711">
        <v>84730.635680000007</v>
      </c>
      <c r="K711">
        <v>148278.61240000001</v>
      </c>
      <c r="L711">
        <v>101865.45329999999</v>
      </c>
      <c r="M711">
        <v>178264.54329999999</v>
      </c>
      <c r="N711">
        <v>123274.46400000001</v>
      </c>
      <c r="O711">
        <v>215730.31200000001</v>
      </c>
      <c r="P711">
        <v>146841.85860000001</v>
      </c>
      <c r="Q711">
        <v>256973.2525</v>
      </c>
      <c r="R711">
        <v>161848.01509999999</v>
      </c>
      <c r="S711">
        <v>283234.02639999997</v>
      </c>
      <c r="T711">
        <v>176030.18109999999</v>
      </c>
      <c r="U711">
        <v>308052.81699999998</v>
      </c>
    </row>
    <row r="712" spans="1:21">
      <c r="A712">
        <v>5</v>
      </c>
      <c r="B712" t="s">
        <v>434</v>
      </c>
      <c r="C712" t="s">
        <v>441</v>
      </c>
      <c r="D712" t="s">
        <v>738</v>
      </c>
      <c r="E712" t="s">
        <v>450</v>
      </c>
      <c r="F712">
        <v>3</v>
      </c>
      <c r="G712" t="s">
        <v>58</v>
      </c>
      <c r="H712">
        <v>56206.587500000001</v>
      </c>
      <c r="I712">
        <v>98361.528130000006</v>
      </c>
      <c r="J712">
        <v>76094.221699999995</v>
      </c>
      <c r="K712">
        <v>133164.88800000001</v>
      </c>
      <c r="L712">
        <v>96707.438099999999</v>
      </c>
      <c r="M712">
        <v>169238.01670000001</v>
      </c>
      <c r="N712">
        <v>126304.0716</v>
      </c>
      <c r="O712">
        <v>221032.12530000001</v>
      </c>
      <c r="P712">
        <v>156806.8425</v>
      </c>
      <c r="Q712">
        <v>274411.97440000001</v>
      </c>
      <c r="R712">
        <v>176489.91149999999</v>
      </c>
      <c r="S712">
        <v>308857.34509999998</v>
      </c>
      <c r="T712">
        <v>195893.98430000001</v>
      </c>
      <c r="U712">
        <v>342814.47249999997</v>
      </c>
    </row>
    <row r="713" spans="1:21">
      <c r="A713">
        <v>5</v>
      </c>
      <c r="B713" t="s">
        <v>434</v>
      </c>
      <c r="C713" t="s">
        <v>441</v>
      </c>
      <c r="D713" t="s">
        <v>738</v>
      </c>
      <c r="E713" t="s">
        <v>450</v>
      </c>
      <c r="F713">
        <v>4</v>
      </c>
      <c r="G713" t="s">
        <v>33</v>
      </c>
      <c r="H713">
        <v>62048.623</v>
      </c>
      <c r="I713">
        <v>99277.796799999996</v>
      </c>
      <c r="J713">
        <v>86868.072199999995</v>
      </c>
      <c r="K713">
        <v>138988.9155</v>
      </c>
      <c r="L713">
        <v>111687.5214</v>
      </c>
      <c r="M713">
        <v>178700.03419999999</v>
      </c>
      <c r="N713">
        <v>148916.69519999999</v>
      </c>
      <c r="O713">
        <v>238266.71230000001</v>
      </c>
      <c r="P713">
        <v>186145.86900000001</v>
      </c>
      <c r="Q713">
        <v>297833.39039999997</v>
      </c>
      <c r="R713">
        <v>210965.31820000001</v>
      </c>
      <c r="S713">
        <v>337544.50910000002</v>
      </c>
      <c r="T713">
        <v>235784.76740000001</v>
      </c>
      <c r="U713">
        <v>377255.62780000002</v>
      </c>
    </row>
    <row r="714" spans="1:21">
      <c r="A714">
        <v>5</v>
      </c>
      <c r="B714" t="s">
        <v>434</v>
      </c>
      <c r="C714" t="s">
        <v>451</v>
      </c>
      <c r="D714" t="s">
        <v>739</v>
      </c>
      <c r="E714" t="s">
        <v>452</v>
      </c>
      <c r="F714">
        <v>1</v>
      </c>
      <c r="G714" t="s">
        <v>242</v>
      </c>
      <c r="H714">
        <v>88582.2405</v>
      </c>
      <c r="I714">
        <v>155018.9209</v>
      </c>
      <c r="J714">
        <v>114792.88280000001</v>
      </c>
      <c r="K714">
        <v>200887.5448</v>
      </c>
      <c r="L714">
        <v>130487.72900000001</v>
      </c>
      <c r="M714">
        <v>228353.5257</v>
      </c>
      <c r="N714">
        <v>154550.81520000001</v>
      </c>
      <c r="O714">
        <v>270463.92660000001</v>
      </c>
      <c r="P714">
        <v>181675.584</v>
      </c>
      <c r="Q714">
        <v>317932.272</v>
      </c>
      <c r="R714">
        <v>199017.10879999999</v>
      </c>
      <c r="S714">
        <v>348279.94030000002</v>
      </c>
      <c r="T714">
        <v>215176.3823</v>
      </c>
      <c r="U714">
        <v>376558.66889999999</v>
      </c>
    </row>
    <row r="715" spans="1:21">
      <c r="A715">
        <v>5</v>
      </c>
      <c r="B715" t="s">
        <v>434</v>
      </c>
      <c r="C715" t="s">
        <v>451</v>
      </c>
      <c r="D715" t="s">
        <v>739</v>
      </c>
      <c r="E715" t="s">
        <v>452</v>
      </c>
      <c r="F715">
        <v>2</v>
      </c>
      <c r="G715" t="s">
        <v>31</v>
      </c>
      <c r="H715">
        <v>72153.58425</v>
      </c>
      <c r="I715">
        <v>126268.7724</v>
      </c>
      <c r="J715">
        <v>94985.308950000006</v>
      </c>
      <c r="K715">
        <v>166224.29070000001</v>
      </c>
      <c r="L715">
        <v>114194.5925</v>
      </c>
      <c r="M715">
        <v>199840.5368</v>
      </c>
      <c r="N715">
        <v>138196.0485</v>
      </c>
      <c r="O715">
        <v>241843.08489999999</v>
      </c>
      <c r="P715">
        <v>164616.63020000001</v>
      </c>
      <c r="Q715">
        <v>288079.10279999999</v>
      </c>
      <c r="R715">
        <v>181439.5724</v>
      </c>
      <c r="S715">
        <v>317519.25170000002</v>
      </c>
      <c r="T715">
        <v>197338.8806</v>
      </c>
      <c r="U715">
        <v>345343.04109999997</v>
      </c>
    </row>
    <row r="716" spans="1:21">
      <c r="A716">
        <v>5</v>
      </c>
      <c r="B716" t="s">
        <v>434</v>
      </c>
      <c r="C716" t="s">
        <v>451</v>
      </c>
      <c r="D716" t="s">
        <v>739</v>
      </c>
      <c r="E716" t="s">
        <v>452</v>
      </c>
      <c r="F716">
        <v>3</v>
      </c>
      <c r="G716" t="s">
        <v>58</v>
      </c>
      <c r="H716">
        <v>63035.75</v>
      </c>
      <c r="I716">
        <v>110312.5625</v>
      </c>
      <c r="J716">
        <v>85337.293999999994</v>
      </c>
      <c r="K716">
        <v>149340.26449999999</v>
      </c>
      <c r="L716">
        <v>108453.26700000001</v>
      </c>
      <c r="M716">
        <v>189793.21729999999</v>
      </c>
      <c r="N716">
        <v>141642.01199999999</v>
      </c>
      <c r="O716">
        <v>247873.52100000001</v>
      </c>
      <c r="P716">
        <v>175847.85</v>
      </c>
      <c r="Q716">
        <v>307733.73749999999</v>
      </c>
      <c r="R716">
        <v>197919.78</v>
      </c>
      <c r="S716">
        <v>346359.61499999999</v>
      </c>
      <c r="T716">
        <v>219678.55100000001</v>
      </c>
      <c r="U716">
        <v>384437.46429999999</v>
      </c>
    </row>
    <row r="717" spans="1:21">
      <c r="A717">
        <v>5</v>
      </c>
      <c r="B717" t="s">
        <v>434</v>
      </c>
      <c r="C717" t="s">
        <v>451</v>
      </c>
      <c r="D717" t="s">
        <v>739</v>
      </c>
      <c r="E717" t="s">
        <v>452</v>
      </c>
      <c r="F717">
        <v>4</v>
      </c>
      <c r="G717" t="s">
        <v>33</v>
      </c>
      <c r="H717">
        <v>69596.847500000003</v>
      </c>
      <c r="I717">
        <v>111354.95600000001</v>
      </c>
      <c r="J717">
        <v>97435.586500000005</v>
      </c>
      <c r="K717">
        <v>155896.93840000001</v>
      </c>
      <c r="L717">
        <v>125274.32550000001</v>
      </c>
      <c r="M717">
        <v>200438.92079999999</v>
      </c>
      <c r="N717">
        <v>167032.43400000001</v>
      </c>
      <c r="O717">
        <v>267251.89439999999</v>
      </c>
      <c r="P717">
        <v>208790.54250000001</v>
      </c>
      <c r="Q717">
        <v>334064.86800000002</v>
      </c>
      <c r="R717">
        <v>236629.28150000001</v>
      </c>
      <c r="S717">
        <v>378606.8504</v>
      </c>
      <c r="T717">
        <v>264468.02049999998</v>
      </c>
      <c r="U717">
        <v>423148.83279999997</v>
      </c>
    </row>
    <row r="718" spans="1:21">
      <c r="A718">
        <v>5</v>
      </c>
      <c r="B718" t="s">
        <v>434</v>
      </c>
      <c r="C718" t="s">
        <v>451</v>
      </c>
      <c r="D718" t="s">
        <v>739</v>
      </c>
      <c r="E718" t="s">
        <v>453</v>
      </c>
      <c r="F718">
        <v>1</v>
      </c>
      <c r="G718" t="s">
        <v>242</v>
      </c>
      <c r="H718">
        <v>82710.027499999997</v>
      </c>
      <c r="I718">
        <v>144742.54810000001</v>
      </c>
      <c r="J718">
        <v>107203.8713</v>
      </c>
      <c r="K718">
        <v>187606.77470000001</v>
      </c>
      <c r="L718">
        <v>121830.03230000001</v>
      </c>
      <c r="M718">
        <v>213202.5564</v>
      </c>
      <c r="N718">
        <v>144362.43599999999</v>
      </c>
      <c r="O718">
        <v>252634.26300000001</v>
      </c>
      <c r="P718">
        <v>169718.52</v>
      </c>
      <c r="Q718">
        <v>297007.40999999997</v>
      </c>
      <c r="R718">
        <v>185929.70129999999</v>
      </c>
      <c r="S718">
        <v>325376.97720000002</v>
      </c>
      <c r="T718">
        <v>201047.00380000001</v>
      </c>
      <c r="U718">
        <v>351832.25660000002</v>
      </c>
    </row>
    <row r="719" spans="1:21">
      <c r="A719">
        <v>5</v>
      </c>
      <c r="B719" t="s">
        <v>434</v>
      </c>
      <c r="C719" t="s">
        <v>451</v>
      </c>
      <c r="D719" t="s">
        <v>739</v>
      </c>
      <c r="E719" t="s">
        <v>453</v>
      </c>
      <c r="F719">
        <v>2</v>
      </c>
      <c r="G719" t="s">
        <v>31</v>
      </c>
      <c r="H719">
        <v>67243.898749999993</v>
      </c>
      <c r="I719">
        <v>117676.82279999999</v>
      </c>
      <c r="J719">
        <v>88562.160749999995</v>
      </c>
      <c r="K719">
        <v>154983.7813</v>
      </c>
      <c r="L719">
        <v>106529.46980000001</v>
      </c>
      <c r="M719">
        <v>186426.57209999999</v>
      </c>
      <c r="N719">
        <v>129021.33749999999</v>
      </c>
      <c r="O719">
        <v>225787.3406</v>
      </c>
      <c r="P719">
        <v>153729.31779999999</v>
      </c>
      <c r="Q719">
        <v>269026.30619999999</v>
      </c>
      <c r="R719">
        <v>169467.1244</v>
      </c>
      <c r="S719">
        <v>296567.46769999998</v>
      </c>
      <c r="T719">
        <v>184350.4284</v>
      </c>
      <c r="U719">
        <v>322613.24969999999</v>
      </c>
    </row>
    <row r="720" spans="1:21">
      <c r="A720">
        <v>5</v>
      </c>
      <c r="B720" t="s">
        <v>434</v>
      </c>
      <c r="C720" t="s">
        <v>451</v>
      </c>
      <c r="D720" t="s">
        <v>739</v>
      </c>
      <c r="E720" t="s">
        <v>453</v>
      </c>
      <c r="F720">
        <v>3</v>
      </c>
      <c r="G720" t="s">
        <v>58</v>
      </c>
      <c r="H720">
        <v>58688.824999999997</v>
      </c>
      <c r="I720">
        <v>102705.44379999999</v>
      </c>
      <c r="J720">
        <v>79410.476599999995</v>
      </c>
      <c r="K720">
        <v>138968.33410000001</v>
      </c>
      <c r="L720">
        <v>100902.1338</v>
      </c>
      <c r="M720">
        <v>176578.73420000001</v>
      </c>
      <c r="N720">
        <v>131735.41680000001</v>
      </c>
      <c r="O720">
        <v>230536.97940000001</v>
      </c>
      <c r="P720">
        <v>163530.315</v>
      </c>
      <c r="Q720">
        <v>286178.05129999999</v>
      </c>
      <c r="R720">
        <v>184034.87700000001</v>
      </c>
      <c r="S720">
        <v>322061.03480000002</v>
      </c>
      <c r="T720">
        <v>204243.36139999999</v>
      </c>
      <c r="U720">
        <v>357425.88250000001</v>
      </c>
    </row>
    <row r="721" spans="1:21">
      <c r="A721">
        <v>5</v>
      </c>
      <c r="B721" t="s">
        <v>434</v>
      </c>
      <c r="C721" t="s">
        <v>451</v>
      </c>
      <c r="D721" t="s">
        <v>739</v>
      </c>
      <c r="E721" t="s">
        <v>453</v>
      </c>
      <c r="F721">
        <v>4</v>
      </c>
      <c r="G721" t="s">
        <v>33</v>
      </c>
      <c r="H721">
        <v>64955.328999999998</v>
      </c>
      <c r="I721">
        <v>103928.5264</v>
      </c>
      <c r="J721">
        <v>90937.460600000006</v>
      </c>
      <c r="K721">
        <v>145499.93700000001</v>
      </c>
      <c r="L721">
        <v>116919.5922</v>
      </c>
      <c r="M721">
        <v>187071.3475</v>
      </c>
      <c r="N721">
        <v>155892.78959999999</v>
      </c>
      <c r="O721">
        <v>249428.46340000001</v>
      </c>
      <c r="P721">
        <v>194865.98699999999</v>
      </c>
      <c r="Q721">
        <v>311785.57919999998</v>
      </c>
      <c r="R721">
        <v>220848.11859999999</v>
      </c>
      <c r="S721">
        <v>353356.98979999998</v>
      </c>
      <c r="T721">
        <v>246830.25020000001</v>
      </c>
      <c r="U721">
        <v>394928.40029999998</v>
      </c>
    </row>
    <row r="722" spans="1:21">
      <c r="A722">
        <v>5</v>
      </c>
      <c r="B722" t="s">
        <v>434</v>
      </c>
      <c r="C722" t="s">
        <v>451</v>
      </c>
      <c r="D722" t="s">
        <v>739</v>
      </c>
      <c r="E722" t="s">
        <v>454</v>
      </c>
      <c r="F722">
        <v>1</v>
      </c>
      <c r="G722" t="s">
        <v>242</v>
      </c>
      <c r="H722">
        <v>82671.513000000006</v>
      </c>
      <c r="I722">
        <v>144675.14780000001</v>
      </c>
      <c r="J722">
        <v>107169.9615</v>
      </c>
      <c r="K722">
        <v>187547.4326</v>
      </c>
      <c r="L722">
        <v>121767.4917</v>
      </c>
      <c r="M722">
        <v>213093.11050000001</v>
      </c>
      <c r="N722">
        <v>144339.1992</v>
      </c>
      <c r="O722">
        <v>252593.5986</v>
      </c>
      <c r="P722">
        <v>169706.21400000001</v>
      </c>
      <c r="Q722">
        <v>296985.87449999998</v>
      </c>
      <c r="R722">
        <v>185924.70749999999</v>
      </c>
      <c r="S722">
        <v>325368.23810000002</v>
      </c>
      <c r="T722">
        <v>201057.55350000001</v>
      </c>
      <c r="U722">
        <v>351850.71860000002</v>
      </c>
    </row>
    <row r="723" spans="1:21">
      <c r="A723">
        <v>5</v>
      </c>
      <c r="B723" t="s">
        <v>434</v>
      </c>
      <c r="C723" t="s">
        <v>451</v>
      </c>
      <c r="D723" t="s">
        <v>739</v>
      </c>
      <c r="E723" t="s">
        <v>454</v>
      </c>
      <c r="F723">
        <v>2</v>
      </c>
      <c r="G723" t="s">
        <v>31</v>
      </c>
      <c r="H723">
        <v>67114.866750000001</v>
      </c>
      <c r="I723">
        <v>117451.0168</v>
      </c>
      <c r="J723">
        <v>88423.261329999994</v>
      </c>
      <c r="K723">
        <v>154740.70730000001</v>
      </c>
      <c r="L723">
        <v>106406.474</v>
      </c>
      <c r="M723">
        <v>186211.32939999999</v>
      </c>
      <c r="N723">
        <v>128950.7985</v>
      </c>
      <c r="O723">
        <v>225663.89739999999</v>
      </c>
      <c r="P723">
        <v>153677.27179999999</v>
      </c>
      <c r="Q723">
        <v>268935.22560000001</v>
      </c>
      <c r="R723">
        <v>169430.9743</v>
      </c>
      <c r="S723">
        <v>296504.20500000002</v>
      </c>
      <c r="T723">
        <v>184336.67480000001</v>
      </c>
      <c r="U723">
        <v>322589.18079999997</v>
      </c>
    </row>
    <row r="724" spans="1:21">
      <c r="A724">
        <v>5</v>
      </c>
      <c r="B724" t="s">
        <v>434</v>
      </c>
      <c r="C724" t="s">
        <v>451</v>
      </c>
      <c r="D724" t="s">
        <v>739</v>
      </c>
      <c r="E724" t="s">
        <v>454</v>
      </c>
      <c r="F724">
        <v>3</v>
      </c>
      <c r="G724" t="s">
        <v>58</v>
      </c>
      <c r="H724">
        <v>58543.125</v>
      </c>
      <c r="I724">
        <v>102450.4688</v>
      </c>
      <c r="J724">
        <v>79180.017000000007</v>
      </c>
      <c r="K724">
        <v>138565.02979999999</v>
      </c>
      <c r="L724">
        <v>100594.31849999999</v>
      </c>
      <c r="M724">
        <v>176040.05739999999</v>
      </c>
      <c r="N724">
        <v>131298.06599999999</v>
      </c>
      <c r="O724">
        <v>229771.61550000001</v>
      </c>
      <c r="P724">
        <v>162972.67499999999</v>
      </c>
      <c r="Q724">
        <v>285202.1813</v>
      </c>
      <c r="R724">
        <v>183390.39</v>
      </c>
      <c r="S724">
        <v>320933.1825</v>
      </c>
      <c r="T724">
        <v>203509.18049999999</v>
      </c>
      <c r="U724">
        <v>356141.06589999999</v>
      </c>
    </row>
    <row r="725" spans="1:21">
      <c r="A725">
        <v>5</v>
      </c>
      <c r="B725" t="s">
        <v>434</v>
      </c>
      <c r="C725" t="s">
        <v>451</v>
      </c>
      <c r="D725" t="s">
        <v>739</v>
      </c>
      <c r="E725" t="s">
        <v>454</v>
      </c>
      <c r="F725">
        <v>4</v>
      </c>
      <c r="G725" t="s">
        <v>33</v>
      </c>
      <c r="H725">
        <v>64919.33625</v>
      </c>
      <c r="I725">
        <v>103870.93799999999</v>
      </c>
      <c r="J725">
        <v>90887.070749999999</v>
      </c>
      <c r="K725">
        <v>145419.3132</v>
      </c>
      <c r="L725">
        <v>116854.80530000001</v>
      </c>
      <c r="M725">
        <v>186967.68840000001</v>
      </c>
      <c r="N725">
        <v>155806.40700000001</v>
      </c>
      <c r="O725">
        <v>249290.2512</v>
      </c>
      <c r="P725">
        <v>194758.00880000001</v>
      </c>
      <c r="Q725">
        <v>311612.81400000001</v>
      </c>
      <c r="R725">
        <v>220725.7433</v>
      </c>
      <c r="S725">
        <v>353161.18920000002</v>
      </c>
      <c r="T725">
        <v>246693.47779999999</v>
      </c>
      <c r="U725">
        <v>394709.56439999997</v>
      </c>
    </row>
    <row r="726" spans="1:21">
      <c r="A726">
        <v>5</v>
      </c>
      <c r="B726" t="s">
        <v>434</v>
      </c>
      <c r="C726" t="s">
        <v>451</v>
      </c>
      <c r="D726" t="s">
        <v>739</v>
      </c>
      <c r="E726" t="s">
        <v>455</v>
      </c>
      <c r="F726">
        <v>1</v>
      </c>
      <c r="G726" t="s">
        <v>242</v>
      </c>
      <c r="H726">
        <v>91915.782500000001</v>
      </c>
      <c r="I726">
        <v>160852.6194</v>
      </c>
      <c r="J726">
        <v>119110.08379999999</v>
      </c>
      <c r="K726">
        <v>208442.64660000001</v>
      </c>
      <c r="L726">
        <v>135399.24679999999</v>
      </c>
      <c r="M726">
        <v>236948.68179999999</v>
      </c>
      <c r="N726">
        <v>160359.46799999999</v>
      </c>
      <c r="O726">
        <v>280629.06900000002</v>
      </c>
      <c r="P726">
        <v>188501.16</v>
      </c>
      <c r="Q726">
        <v>329877.03000000003</v>
      </c>
      <c r="R726">
        <v>206492.7738</v>
      </c>
      <c r="S726">
        <v>361362.3541</v>
      </c>
      <c r="T726">
        <v>223256.3413</v>
      </c>
      <c r="U726">
        <v>390698.59720000002</v>
      </c>
    </row>
    <row r="727" spans="1:21">
      <c r="A727">
        <v>5</v>
      </c>
      <c r="B727" t="s">
        <v>434</v>
      </c>
      <c r="C727" t="s">
        <v>451</v>
      </c>
      <c r="D727" t="s">
        <v>739</v>
      </c>
      <c r="E727" t="s">
        <v>455</v>
      </c>
      <c r="F727">
        <v>2</v>
      </c>
      <c r="G727" t="s">
        <v>31</v>
      </c>
      <c r="H727">
        <v>74885.386249999996</v>
      </c>
      <c r="I727">
        <v>131049.4259</v>
      </c>
      <c r="J727">
        <v>98576.308250000002</v>
      </c>
      <c r="K727">
        <v>172508.53940000001</v>
      </c>
      <c r="L727">
        <v>118504.3793</v>
      </c>
      <c r="M727">
        <v>207382.6637</v>
      </c>
      <c r="N727">
        <v>143398.4325</v>
      </c>
      <c r="O727">
        <v>250947.25690000001</v>
      </c>
      <c r="P727">
        <v>170808.21090000001</v>
      </c>
      <c r="Q727">
        <v>298914.36910000001</v>
      </c>
      <c r="R727">
        <v>188260.31409999999</v>
      </c>
      <c r="S727">
        <v>329455.54969999997</v>
      </c>
      <c r="T727">
        <v>204752.99410000001</v>
      </c>
      <c r="U727">
        <v>358317.73969999998</v>
      </c>
    </row>
    <row r="728" spans="1:21">
      <c r="A728">
        <v>5</v>
      </c>
      <c r="B728" t="s">
        <v>434</v>
      </c>
      <c r="C728" t="s">
        <v>451</v>
      </c>
      <c r="D728" t="s">
        <v>739</v>
      </c>
      <c r="E728" t="s">
        <v>455</v>
      </c>
      <c r="F728">
        <v>3</v>
      </c>
      <c r="G728" t="s">
        <v>58</v>
      </c>
      <c r="H728">
        <v>64981.974999999999</v>
      </c>
      <c r="I728">
        <v>113718.45630000001</v>
      </c>
      <c r="J728">
        <v>88009.049799999993</v>
      </c>
      <c r="K728">
        <v>154015.83720000001</v>
      </c>
      <c r="L728">
        <v>111865.36139999999</v>
      </c>
      <c r="M728">
        <v>195764.38250000001</v>
      </c>
      <c r="N728">
        <v>146137.61040000001</v>
      </c>
      <c r="O728">
        <v>255740.81820000001</v>
      </c>
      <c r="P728">
        <v>181445.44500000001</v>
      </c>
      <c r="Q728">
        <v>317529.52879999997</v>
      </c>
      <c r="R728">
        <v>204238.731</v>
      </c>
      <c r="S728">
        <v>357417.77929999999</v>
      </c>
      <c r="T728">
        <v>226713.1642</v>
      </c>
      <c r="U728">
        <v>396748.03739999997</v>
      </c>
    </row>
    <row r="729" spans="1:21">
      <c r="A729">
        <v>5</v>
      </c>
      <c r="B729" t="s">
        <v>434</v>
      </c>
      <c r="C729" t="s">
        <v>451</v>
      </c>
      <c r="D729" t="s">
        <v>739</v>
      </c>
      <c r="E729" t="s">
        <v>455</v>
      </c>
      <c r="F729">
        <v>4</v>
      </c>
      <c r="G729" t="s">
        <v>33</v>
      </c>
      <c r="H729">
        <v>71606.637000000002</v>
      </c>
      <c r="I729">
        <v>114570.6192</v>
      </c>
      <c r="J729">
        <v>100249.29180000001</v>
      </c>
      <c r="K729">
        <v>160398.86689999999</v>
      </c>
      <c r="L729">
        <v>128891.9466</v>
      </c>
      <c r="M729">
        <v>206227.1146</v>
      </c>
      <c r="N729">
        <v>171855.92879999999</v>
      </c>
      <c r="O729">
        <v>274969.48609999998</v>
      </c>
      <c r="P729">
        <v>214819.91099999999</v>
      </c>
      <c r="Q729">
        <v>343711.85759999999</v>
      </c>
      <c r="R729">
        <v>243462.56580000001</v>
      </c>
      <c r="S729">
        <v>389540.1053</v>
      </c>
      <c r="T729">
        <v>272105.2206</v>
      </c>
      <c r="U729">
        <v>435368.353</v>
      </c>
    </row>
    <row r="730" spans="1:21">
      <c r="A730">
        <v>5</v>
      </c>
      <c r="B730" t="s">
        <v>434</v>
      </c>
      <c r="C730" t="s">
        <v>451</v>
      </c>
      <c r="D730" t="s">
        <v>739</v>
      </c>
      <c r="E730" t="s">
        <v>456</v>
      </c>
      <c r="F730">
        <v>1</v>
      </c>
      <c r="G730" t="s">
        <v>242</v>
      </c>
      <c r="H730">
        <v>84415.312999999995</v>
      </c>
      <c r="I730">
        <v>147726.7978</v>
      </c>
      <c r="J730">
        <v>109396.3815</v>
      </c>
      <c r="K730">
        <v>191443.66759999999</v>
      </c>
      <c r="L730">
        <v>124348.3317</v>
      </c>
      <c r="M730">
        <v>217609.58050000001</v>
      </c>
      <c r="N730">
        <v>147289.99919999999</v>
      </c>
      <c r="O730">
        <v>257757.49859999999</v>
      </c>
      <c r="P730">
        <v>173143.614</v>
      </c>
      <c r="Q730">
        <v>303001.32449999999</v>
      </c>
      <c r="R730">
        <v>189672.5275</v>
      </c>
      <c r="S730">
        <v>331926.92310000001</v>
      </c>
      <c r="T730">
        <v>205076.43350000001</v>
      </c>
      <c r="U730">
        <v>358883.7586</v>
      </c>
    </row>
    <row r="731" spans="1:21">
      <c r="A731">
        <v>5</v>
      </c>
      <c r="B731" t="s">
        <v>434</v>
      </c>
      <c r="C731" t="s">
        <v>451</v>
      </c>
      <c r="D731" t="s">
        <v>739</v>
      </c>
      <c r="E731" t="s">
        <v>456</v>
      </c>
      <c r="F731">
        <v>2</v>
      </c>
      <c r="G731" t="s">
        <v>31</v>
      </c>
      <c r="H731">
        <v>68738.831749999998</v>
      </c>
      <c r="I731">
        <v>120292.9556</v>
      </c>
      <c r="J731">
        <v>90496.559829999998</v>
      </c>
      <c r="K731">
        <v>158368.9797</v>
      </c>
      <c r="L731">
        <v>108807.359</v>
      </c>
      <c r="M731">
        <v>190412.87820000001</v>
      </c>
      <c r="N731">
        <v>131693.06849999999</v>
      </c>
      <c r="O731">
        <v>230462.86989999999</v>
      </c>
      <c r="P731">
        <v>156877.15429999999</v>
      </c>
      <c r="Q731">
        <v>274535.01990000001</v>
      </c>
      <c r="R731">
        <v>172913.6453</v>
      </c>
      <c r="S731">
        <v>302598.87929999997</v>
      </c>
      <c r="T731">
        <v>188071.23879999999</v>
      </c>
      <c r="U731">
        <v>329124.6678</v>
      </c>
    </row>
    <row r="732" spans="1:21">
      <c r="A732">
        <v>5</v>
      </c>
      <c r="B732" t="s">
        <v>434</v>
      </c>
      <c r="C732" t="s">
        <v>451</v>
      </c>
      <c r="D732" t="s">
        <v>739</v>
      </c>
      <c r="E732" t="s">
        <v>456</v>
      </c>
      <c r="F732">
        <v>3</v>
      </c>
      <c r="G732" t="s">
        <v>58</v>
      </c>
      <c r="H732">
        <v>61171.0625</v>
      </c>
      <c r="I732">
        <v>107049.3594</v>
      </c>
      <c r="J732">
        <v>82726.731499999994</v>
      </c>
      <c r="K732">
        <v>144771.7801</v>
      </c>
      <c r="L732">
        <v>105096.82950000001</v>
      </c>
      <c r="M732">
        <v>183919.4516</v>
      </c>
      <c r="N732">
        <v>137166.76199999999</v>
      </c>
      <c r="O732">
        <v>240041.83350000001</v>
      </c>
      <c r="P732">
        <v>170253.78750000001</v>
      </c>
      <c r="Q732">
        <v>297944.12809999997</v>
      </c>
      <c r="R732">
        <v>191579.8425</v>
      </c>
      <c r="S732">
        <v>335264.72440000001</v>
      </c>
      <c r="T732">
        <v>212592.73850000001</v>
      </c>
      <c r="U732">
        <v>372037.29239999998</v>
      </c>
    </row>
    <row r="733" spans="1:21">
      <c r="A733">
        <v>5</v>
      </c>
      <c r="B733" t="s">
        <v>434</v>
      </c>
      <c r="C733" t="s">
        <v>451</v>
      </c>
      <c r="D733" t="s">
        <v>739</v>
      </c>
      <c r="E733" t="s">
        <v>456</v>
      </c>
      <c r="F733">
        <v>4</v>
      </c>
      <c r="G733" t="s">
        <v>33</v>
      </c>
      <c r="H733">
        <v>67862.035000000003</v>
      </c>
      <c r="I733">
        <v>108579.25599999999</v>
      </c>
      <c r="J733">
        <v>95006.849000000002</v>
      </c>
      <c r="K733">
        <v>152010.9584</v>
      </c>
      <c r="L733">
        <v>122151.663</v>
      </c>
      <c r="M733">
        <v>195442.66080000001</v>
      </c>
      <c r="N733">
        <v>162868.88399999999</v>
      </c>
      <c r="O733">
        <v>260590.2144</v>
      </c>
      <c r="P733">
        <v>203586.10500000001</v>
      </c>
      <c r="Q733">
        <v>325737.76799999998</v>
      </c>
      <c r="R733">
        <v>230730.91899999999</v>
      </c>
      <c r="S733">
        <v>369169.47039999999</v>
      </c>
      <c r="T733">
        <v>257875.73300000001</v>
      </c>
      <c r="U733">
        <v>412601.1728</v>
      </c>
    </row>
    <row r="734" spans="1:21">
      <c r="A734">
        <v>5</v>
      </c>
      <c r="B734" t="s">
        <v>434</v>
      </c>
      <c r="C734" t="s">
        <v>451</v>
      </c>
      <c r="D734" t="s">
        <v>739</v>
      </c>
      <c r="E734" t="s">
        <v>457</v>
      </c>
      <c r="F734">
        <v>1</v>
      </c>
      <c r="G734" t="s">
        <v>242</v>
      </c>
      <c r="H734">
        <v>75171.0435</v>
      </c>
      <c r="I734">
        <v>131549.32610000001</v>
      </c>
      <c r="J734">
        <v>97456.259250000003</v>
      </c>
      <c r="K734">
        <v>170548.45370000001</v>
      </c>
      <c r="L734">
        <v>110716.57670000001</v>
      </c>
      <c r="M734">
        <v>193754.0091</v>
      </c>
      <c r="N734">
        <v>131269.7304</v>
      </c>
      <c r="O734">
        <v>229722.0282</v>
      </c>
      <c r="P734">
        <v>154348.66800000001</v>
      </c>
      <c r="Q734">
        <v>270110.16899999999</v>
      </c>
      <c r="R734">
        <v>169104.4613</v>
      </c>
      <c r="S734">
        <v>295932.80719999998</v>
      </c>
      <c r="T734">
        <v>182877.6458</v>
      </c>
      <c r="U734">
        <v>320035.88010000001</v>
      </c>
    </row>
    <row r="735" spans="1:21">
      <c r="A735">
        <v>5</v>
      </c>
      <c r="B735" t="s">
        <v>434</v>
      </c>
      <c r="C735" t="s">
        <v>451</v>
      </c>
      <c r="D735" t="s">
        <v>739</v>
      </c>
      <c r="E735" t="s">
        <v>457</v>
      </c>
      <c r="F735">
        <v>2</v>
      </c>
      <c r="G735" t="s">
        <v>31</v>
      </c>
      <c r="H735">
        <v>60968.312250000003</v>
      </c>
      <c r="I735">
        <v>106694.54640000001</v>
      </c>
      <c r="J735">
        <v>80343.512900000002</v>
      </c>
      <c r="K735">
        <v>140601.1476</v>
      </c>
      <c r="L735">
        <v>96709.453649999996</v>
      </c>
      <c r="M735">
        <v>169241.54389999999</v>
      </c>
      <c r="N735">
        <v>117245.4345</v>
      </c>
      <c r="O735">
        <v>205179.5104</v>
      </c>
      <c r="P735">
        <v>139746.2151</v>
      </c>
      <c r="Q735">
        <v>244555.87640000001</v>
      </c>
      <c r="R735">
        <v>154084.30549999999</v>
      </c>
      <c r="S735">
        <v>269647.53460000001</v>
      </c>
      <c r="T735">
        <v>167654.91940000001</v>
      </c>
      <c r="U735">
        <v>293396.10889999999</v>
      </c>
    </row>
    <row r="736" spans="1:21">
      <c r="A736">
        <v>5</v>
      </c>
      <c r="B736" t="s">
        <v>434</v>
      </c>
      <c r="C736" t="s">
        <v>451</v>
      </c>
      <c r="D736" t="s">
        <v>739</v>
      </c>
      <c r="E736" t="s">
        <v>457</v>
      </c>
      <c r="F736">
        <v>3</v>
      </c>
      <c r="G736" t="s">
        <v>58</v>
      </c>
      <c r="H736">
        <v>53141.55</v>
      </c>
      <c r="I736">
        <v>92997.712499999994</v>
      </c>
      <c r="J736">
        <v>71856.128400000001</v>
      </c>
      <c r="K736">
        <v>125748.22470000001</v>
      </c>
      <c r="L736">
        <v>91281.481199999995</v>
      </c>
      <c r="M736">
        <v>159742.59210000001</v>
      </c>
      <c r="N736">
        <v>119123.3232</v>
      </c>
      <c r="O736">
        <v>208465.8156</v>
      </c>
      <c r="P736">
        <v>147852.81</v>
      </c>
      <c r="Q736">
        <v>258742.41750000001</v>
      </c>
      <c r="R736">
        <v>166366.99799999999</v>
      </c>
      <c r="S736">
        <v>291142.24650000001</v>
      </c>
      <c r="T736">
        <v>184607.8836</v>
      </c>
      <c r="U736">
        <v>323063.79629999999</v>
      </c>
    </row>
    <row r="737" spans="1:21">
      <c r="A737">
        <v>5</v>
      </c>
      <c r="B737" t="s">
        <v>434</v>
      </c>
      <c r="C737" t="s">
        <v>451</v>
      </c>
      <c r="D737" t="s">
        <v>739</v>
      </c>
      <c r="E737" t="s">
        <v>457</v>
      </c>
      <c r="F737">
        <v>4</v>
      </c>
      <c r="G737" t="s">
        <v>33</v>
      </c>
      <c r="H737">
        <v>58997.946000000004</v>
      </c>
      <c r="I737">
        <v>94396.713600000003</v>
      </c>
      <c r="J737">
        <v>82597.124400000001</v>
      </c>
      <c r="K737">
        <v>132155.399</v>
      </c>
      <c r="L737">
        <v>106196.3028</v>
      </c>
      <c r="M737">
        <v>169914.0845</v>
      </c>
      <c r="N737">
        <v>141595.0704</v>
      </c>
      <c r="O737">
        <v>226552.11259999999</v>
      </c>
      <c r="P737">
        <v>176993.83799999999</v>
      </c>
      <c r="Q737">
        <v>283190.14079999999</v>
      </c>
      <c r="R737">
        <v>200593.01639999999</v>
      </c>
      <c r="S737">
        <v>320948.82620000001</v>
      </c>
      <c r="T737">
        <v>224192.1948</v>
      </c>
      <c r="U737">
        <v>358707.51169999997</v>
      </c>
    </row>
    <row r="738" spans="1:21">
      <c r="A738">
        <v>5</v>
      </c>
      <c r="B738" t="s">
        <v>434</v>
      </c>
      <c r="C738" t="s">
        <v>451</v>
      </c>
      <c r="D738" t="s">
        <v>739</v>
      </c>
      <c r="E738" t="s">
        <v>404</v>
      </c>
      <c r="F738">
        <v>1</v>
      </c>
      <c r="G738" t="s">
        <v>242</v>
      </c>
      <c r="H738">
        <v>81876.642000000007</v>
      </c>
      <c r="I738">
        <v>143284.12349999999</v>
      </c>
      <c r="J738">
        <v>106124.571</v>
      </c>
      <c r="K738">
        <v>185717.9993</v>
      </c>
      <c r="L738">
        <v>120602.1528</v>
      </c>
      <c r="M738">
        <v>211053.76740000001</v>
      </c>
      <c r="N738">
        <v>142910.27280000001</v>
      </c>
      <c r="O738">
        <v>250092.9774</v>
      </c>
      <c r="P738">
        <v>168012.12599999999</v>
      </c>
      <c r="Q738">
        <v>294021.2205</v>
      </c>
      <c r="R738">
        <v>184060.785</v>
      </c>
      <c r="S738">
        <v>322106.3738</v>
      </c>
      <c r="T738">
        <v>199027.014</v>
      </c>
      <c r="U738">
        <v>348297.2745</v>
      </c>
    </row>
    <row r="739" spans="1:21">
      <c r="A739">
        <v>5</v>
      </c>
      <c r="B739" t="s">
        <v>434</v>
      </c>
      <c r="C739" t="s">
        <v>451</v>
      </c>
      <c r="D739" t="s">
        <v>739</v>
      </c>
      <c r="E739" t="s">
        <v>404</v>
      </c>
      <c r="F739">
        <v>2</v>
      </c>
      <c r="G739" t="s">
        <v>31</v>
      </c>
      <c r="H739">
        <v>66560.948250000001</v>
      </c>
      <c r="I739">
        <v>116481.6594</v>
      </c>
      <c r="J739">
        <v>87664.410929999998</v>
      </c>
      <c r="K739">
        <v>153412.71909999999</v>
      </c>
      <c r="L739">
        <v>105452.02310000001</v>
      </c>
      <c r="M739">
        <v>184541.04029999999</v>
      </c>
      <c r="N739">
        <v>127720.7415</v>
      </c>
      <c r="O739">
        <v>223511.29759999999</v>
      </c>
      <c r="P739">
        <v>152181.42259999999</v>
      </c>
      <c r="Q739">
        <v>266317.48959999997</v>
      </c>
      <c r="R739">
        <v>167761.93900000001</v>
      </c>
      <c r="S739">
        <v>293583.39319999999</v>
      </c>
      <c r="T739">
        <v>182496.9</v>
      </c>
      <c r="U739">
        <v>319369.57500000001</v>
      </c>
    </row>
    <row r="740" spans="1:21">
      <c r="A740">
        <v>5</v>
      </c>
      <c r="B740" t="s">
        <v>434</v>
      </c>
      <c r="C740" t="s">
        <v>451</v>
      </c>
      <c r="D740" t="s">
        <v>739</v>
      </c>
      <c r="E740" t="s">
        <v>404</v>
      </c>
      <c r="F740">
        <v>3</v>
      </c>
      <c r="G740" t="s">
        <v>58</v>
      </c>
      <c r="H740">
        <v>57634.175000000003</v>
      </c>
      <c r="I740">
        <v>100859.8063</v>
      </c>
      <c r="J740">
        <v>78013.405400000003</v>
      </c>
      <c r="K740">
        <v>136523.4595</v>
      </c>
      <c r="L740">
        <v>99140.429699999993</v>
      </c>
      <c r="M740">
        <v>173495.75200000001</v>
      </c>
      <c r="N740">
        <v>129467.2692</v>
      </c>
      <c r="O740">
        <v>226567.7211</v>
      </c>
      <c r="P740">
        <v>160727.98499999999</v>
      </c>
      <c r="Q740">
        <v>281273.97379999998</v>
      </c>
      <c r="R740">
        <v>180896.38800000001</v>
      </c>
      <c r="S740">
        <v>316568.679</v>
      </c>
      <c r="T740">
        <v>200777.25409999999</v>
      </c>
      <c r="U740">
        <v>351360.19469999999</v>
      </c>
    </row>
    <row r="741" spans="1:21">
      <c r="A741">
        <v>5</v>
      </c>
      <c r="B741" t="s">
        <v>434</v>
      </c>
      <c r="C741" t="s">
        <v>451</v>
      </c>
      <c r="D741" t="s">
        <v>739</v>
      </c>
      <c r="E741" t="s">
        <v>404</v>
      </c>
      <c r="F741">
        <v>4</v>
      </c>
      <c r="G741" t="s">
        <v>33</v>
      </c>
      <c r="H741">
        <v>63675.457249999999</v>
      </c>
      <c r="I741">
        <v>101880.7316</v>
      </c>
      <c r="J741">
        <v>89145.640150000007</v>
      </c>
      <c r="K741">
        <v>142633.02420000001</v>
      </c>
      <c r="L741">
        <v>114615.82309999999</v>
      </c>
      <c r="M741">
        <v>183385.31690000001</v>
      </c>
      <c r="N741">
        <v>152821.0974</v>
      </c>
      <c r="O741">
        <v>244513.75580000001</v>
      </c>
      <c r="P741">
        <v>191026.37179999999</v>
      </c>
      <c r="Q741">
        <v>305642.1948</v>
      </c>
      <c r="R741">
        <v>216496.55470000001</v>
      </c>
      <c r="S741">
        <v>346394.48739999998</v>
      </c>
      <c r="T741">
        <v>241966.73759999999</v>
      </c>
      <c r="U741">
        <v>387146.78009999997</v>
      </c>
    </row>
    <row r="742" spans="1:21">
      <c r="A742">
        <v>5</v>
      </c>
      <c r="B742" t="s">
        <v>434</v>
      </c>
      <c r="C742" t="s">
        <v>451</v>
      </c>
      <c r="D742" t="s">
        <v>739</v>
      </c>
      <c r="E742" t="s">
        <v>458</v>
      </c>
      <c r="F742">
        <v>1</v>
      </c>
      <c r="G742" t="s">
        <v>242</v>
      </c>
      <c r="H742">
        <v>82389.620999999999</v>
      </c>
      <c r="I742">
        <v>144181.83679999999</v>
      </c>
      <c r="J742">
        <v>106748.9955</v>
      </c>
      <c r="K742">
        <v>186810.7421</v>
      </c>
      <c r="L742">
        <v>121372.4439</v>
      </c>
      <c r="M742">
        <v>212401.77679999999</v>
      </c>
      <c r="N742">
        <v>143694.44639999999</v>
      </c>
      <c r="O742">
        <v>251465.2812</v>
      </c>
      <c r="P742">
        <v>168896.08799999999</v>
      </c>
      <c r="Q742">
        <v>295568.15399999998</v>
      </c>
      <c r="R742">
        <v>185007.72750000001</v>
      </c>
      <c r="S742">
        <v>323763.52309999999</v>
      </c>
      <c r="T742">
        <v>200010.63449999999</v>
      </c>
      <c r="U742">
        <v>350018.61040000001</v>
      </c>
    </row>
    <row r="743" spans="1:21">
      <c r="A743">
        <v>5</v>
      </c>
      <c r="B743" t="s">
        <v>434</v>
      </c>
      <c r="C743" t="s">
        <v>451</v>
      </c>
      <c r="D743" t="s">
        <v>739</v>
      </c>
      <c r="E743" t="s">
        <v>458</v>
      </c>
      <c r="F743">
        <v>2</v>
      </c>
      <c r="G743" t="s">
        <v>31</v>
      </c>
      <c r="H743">
        <v>67225.003500000006</v>
      </c>
      <c r="I743">
        <v>117643.7561</v>
      </c>
      <c r="J743">
        <v>88460.534400000004</v>
      </c>
      <c r="K743">
        <v>154805.93520000001</v>
      </c>
      <c r="L743">
        <v>106298.2359</v>
      </c>
      <c r="M743">
        <v>186021.91279999999</v>
      </c>
      <c r="N743">
        <v>128547.387</v>
      </c>
      <c r="O743">
        <v>224957.92730000001</v>
      </c>
      <c r="P743">
        <v>153085.48540000001</v>
      </c>
      <c r="Q743">
        <v>267899.59940000001</v>
      </c>
      <c r="R743">
        <v>168704.9069</v>
      </c>
      <c r="S743">
        <v>295233.587</v>
      </c>
      <c r="T743">
        <v>183458.04829999999</v>
      </c>
      <c r="U743">
        <v>321051.58439999999</v>
      </c>
    </row>
    <row r="744" spans="1:21">
      <c r="A744">
        <v>5</v>
      </c>
      <c r="B744" t="s">
        <v>434</v>
      </c>
      <c r="C744" t="s">
        <v>451</v>
      </c>
      <c r="D744" t="s">
        <v>739</v>
      </c>
      <c r="E744" t="s">
        <v>458</v>
      </c>
      <c r="F744">
        <v>3</v>
      </c>
      <c r="G744" t="s">
        <v>58</v>
      </c>
      <c r="H744">
        <v>59661.9375</v>
      </c>
      <c r="I744">
        <v>104408.3906</v>
      </c>
      <c r="J744">
        <v>80746.354500000001</v>
      </c>
      <c r="K744">
        <v>141306.12040000001</v>
      </c>
      <c r="L744">
        <v>102608.181</v>
      </c>
      <c r="M744">
        <v>179564.3168</v>
      </c>
      <c r="N744">
        <v>133983.21599999999</v>
      </c>
      <c r="O744">
        <v>234470.628</v>
      </c>
      <c r="P744">
        <v>166329.11249999999</v>
      </c>
      <c r="Q744">
        <v>291075.94689999998</v>
      </c>
      <c r="R744">
        <v>187194.35250000001</v>
      </c>
      <c r="S744">
        <v>327590.11690000002</v>
      </c>
      <c r="T744">
        <v>207760.66800000001</v>
      </c>
      <c r="U744">
        <v>363581.16899999999</v>
      </c>
    </row>
    <row r="745" spans="1:21">
      <c r="A745">
        <v>5</v>
      </c>
      <c r="B745" t="s">
        <v>434</v>
      </c>
      <c r="C745" t="s">
        <v>451</v>
      </c>
      <c r="D745" t="s">
        <v>739</v>
      </c>
      <c r="E745" t="s">
        <v>458</v>
      </c>
      <c r="F745">
        <v>4</v>
      </c>
      <c r="G745" t="s">
        <v>33</v>
      </c>
      <c r="H745">
        <v>65960.223750000005</v>
      </c>
      <c r="I745">
        <v>105536.35799999999</v>
      </c>
      <c r="J745">
        <v>92344.313250000007</v>
      </c>
      <c r="K745">
        <v>147750.90119999999</v>
      </c>
      <c r="L745">
        <v>118728.4028</v>
      </c>
      <c r="M745">
        <v>189965.44440000001</v>
      </c>
      <c r="N745">
        <v>158304.53700000001</v>
      </c>
      <c r="O745">
        <v>253287.2592</v>
      </c>
      <c r="P745">
        <v>197880.67129999999</v>
      </c>
      <c r="Q745">
        <v>316609.07400000002</v>
      </c>
      <c r="R745">
        <v>224264.76079999999</v>
      </c>
      <c r="S745">
        <v>358823.61719999998</v>
      </c>
      <c r="T745">
        <v>250648.85029999999</v>
      </c>
      <c r="U745">
        <v>401038.16039999999</v>
      </c>
    </row>
    <row r="746" spans="1:21">
      <c r="A746">
        <v>5</v>
      </c>
      <c r="B746" t="s">
        <v>434</v>
      </c>
      <c r="C746" t="s">
        <v>451</v>
      </c>
      <c r="D746" t="s">
        <v>739</v>
      </c>
      <c r="E746" t="s">
        <v>459</v>
      </c>
      <c r="F746">
        <v>1</v>
      </c>
      <c r="G746" t="s">
        <v>242</v>
      </c>
      <c r="H746">
        <v>79415</v>
      </c>
      <c r="I746">
        <v>138976.25</v>
      </c>
      <c r="J746">
        <v>102920.58</v>
      </c>
      <c r="K746">
        <v>180111.01500000001</v>
      </c>
      <c r="L746">
        <v>116981.05499999999</v>
      </c>
      <c r="M746">
        <v>204716.8463</v>
      </c>
      <c r="N746">
        <v>138577.01999999999</v>
      </c>
      <c r="O746">
        <v>242509.785</v>
      </c>
      <c r="P746">
        <v>162905.25</v>
      </c>
      <c r="Q746">
        <v>285084.1875</v>
      </c>
      <c r="R746">
        <v>178459.03</v>
      </c>
      <c r="S746">
        <v>312303.30249999999</v>
      </c>
      <c r="T746">
        <v>192956.495</v>
      </c>
      <c r="U746">
        <v>337673.86629999999</v>
      </c>
    </row>
    <row r="747" spans="1:21">
      <c r="A747">
        <v>5</v>
      </c>
      <c r="B747" t="s">
        <v>434</v>
      </c>
      <c r="C747" t="s">
        <v>451</v>
      </c>
      <c r="D747" t="s">
        <v>739</v>
      </c>
      <c r="E747" t="s">
        <v>459</v>
      </c>
      <c r="F747">
        <v>2</v>
      </c>
      <c r="G747" t="s">
        <v>31</v>
      </c>
      <c r="H747">
        <v>64641.128750000003</v>
      </c>
      <c r="I747">
        <v>113121.97530000001</v>
      </c>
      <c r="J747">
        <v>85110.060880000005</v>
      </c>
      <c r="K747">
        <v>148942.60649999999</v>
      </c>
      <c r="L747">
        <v>102342.67879999999</v>
      </c>
      <c r="M747">
        <v>179099.68780000001</v>
      </c>
      <c r="N747">
        <v>123889.49249999999</v>
      </c>
      <c r="O747">
        <v>216806.61189999999</v>
      </c>
      <c r="P747">
        <v>147589.7831</v>
      </c>
      <c r="Q747">
        <v>258282.12049999999</v>
      </c>
      <c r="R747">
        <v>162682.53279999999</v>
      </c>
      <c r="S747">
        <v>284694.43229999999</v>
      </c>
      <c r="T747">
        <v>176950.06849999999</v>
      </c>
      <c r="U747">
        <v>309662.61989999999</v>
      </c>
    </row>
    <row r="748" spans="1:21">
      <c r="A748">
        <v>5</v>
      </c>
      <c r="B748" t="s">
        <v>434</v>
      </c>
      <c r="C748" t="s">
        <v>451</v>
      </c>
      <c r="D748" t="s">
        <v>739</v>
      </c>
      <c r="E748" t="s">
        <v>459</v>
      </c>
      <c r="F748">
        <v>3</v>
      </c>
      <c r="G748" t="s">
        <v>58</v>
      </c>
      <c r="H748">
        <v>56661.0625</v>
      </c>
      <c r="I748">
        <v>99156.859379999994</v>
      </c>
      <c r="J748">
        <v>76677.527499999997</v>
      </c>
      <c r="K748">
        <v>134185.67310000001</v>
      </c>
      <c r="L748">
        <v>97434.382500000007</v>
      </c>
      <c r="M748">
        <v>170510.16940000001</v>
      </c>
      <c r="N748">
        <v>127219.47</v>
      </c>
      <c r="O748">
        <v>222634.07250000001</v>
      </c>
      <c r="P748">
        <v>157929.1875</v>
      </c>
      <c r="Q748">
        <v>276376.07809999998</v>
      </c>
      <c r="R748">
        <v>177736.91250000001</v>
      </c>
      <c r="S748">
        <v>311039.5969</v>
      </c>
      <c r="T748">
        <v>197259.94750000001</v>
      </c>
      <c r="U748">
        <v>345204.9081</v>
      </c>
    </row>
    <row r="749" spans="1:21">
      <c r="A749">
        <v>5</v>
      </c>
      <c r="B749" t="s">
        <v>434</v>
      </c>
      <c r="C749" t="s">
        <v>451</v>
      </c>
      <c r="D749" t="s">
        <v>739</v>
      </c>
      <c r="E749" t="s">
        <v>459</v>
      </c>
      <c r="F749">
        <v>4</v>
      </c>
      <c r="G749" t="s">
        <v>33</v>
      </c>
      <c r="H749">
        <v>62670.5625</v>
      </c>
      <c r="I749">
        <v>100272.9</v>
      </c>
      <c r="J749">
        <v>87738.787500000006</v>
      </c>
      <c r="K749">
        <v>140382.06</v>
      </c>
      <c r="L749">
        <v>112807.0125</v>
      </c>
      <c r="M749">
        <v>180491.22</v>
      </c>
      <c r="N749">
        <v>150409.35</v>
      </c>
      <c r="O749">
        <v>240654.96</v>
      </c>
      <c r="P749">
        <v>188011.6875</v>
      </c>
      <c r="Q749">
        <v>300818.7</v>
      </c>
      <c r="R749">
        <v>213079.91250000001</v>
      </c>
      <c r="S749">
        <v>340927.86</v>
      </c>
      <c r="T749">
        <v>238148.13750000001</v>
      </c>
      <c r="U749">
        <v>381037.02</v>
      </c>
    </row>
    <row r="750" spans="1:21">
      <c r="A750">
        <v>5</v>
      </c>
      <c r="B750" t="s">
        <v>434</v>
      </c>
      <c r="C750" t="s">
        <v>451</v>
      </c>
      <c r="D750" t="s">
        <v>739</v>
      </c>
      <c r="E750" t="s">
        <v>460</v>
      </c>
      <c r="F750">
        <v>1</v>
      </c>
      <c r="G750" t="s">
        <v>242</v>
      </c>
      <c r="H750">
        <v>81120.285499999998</v>
      </c>
      <c r="I750">
        <v>141960.49960000001</v>
      </c>
      <c r="J750">
        <v>105113.0903</v>
      </c>
      <c r="K750">
        <v>183947.90789999999</v>
      </c>
      <c r="L750">
        <v>119499.3545</v>
      </c>
      <c r="M750">
        <v>209123.87030000001</v>
      </c>
      <c r="N750">
        <v>141504.58319999999</v>
      </c>
      <c r="O750">
        <v>247633.02059999999</v>
      </c>
      <c r="P750">
        <v>166330.34400000001</v>
      </c>
      <c r="Q750">
        <v>291078.10200000001</v>
      </c>
      <c r="R750">
        <v>182201.85630000001</v>
      </c>
      <c r="S750">
        <v>318853.24839999998</v>
      </c>
      <c r="T750">
        <v>196985.92480000001</v>
      </c>
      <c r="U750">
        <v>344725.36829999997</v>
      </c>
    </row>
    <row r="751" spans="1:21">
      <c r="A751">
        <v>5</v>
      </c>
      <c r="B751" t="s">
        <v>434</v>
      </c>
      <c r="C751" t="s">
        <v>451</v>
      </c>
      <c r="D751" t="s">
        <v>739</v>
      </c>
      <c r="E751" t="s">
        <v>460</v>
      </c>
      <c r="F751">
        <v>2</v>
      </c>
      <c r="G751" t="s">
        <v>31</v>
      </c>
      <c r="H751">
        <v>66136.061749999993</v>
      </c>
      <c r="I751">
        <v>115738.1081</v>
      </c>
      <c r="J751">
        <v>87044.459950000004</v>
      </c>
      <c r="K751">
        <v>152327.80489999999</v>
      </c>
      <c r="L751">
        <v>104620.568</v>
      </c>
      <c r="M751">
        <v>183085.9939</v>
      </c>
      <c r="N751">
        <v>126561.22349999999</v>
      </c>
      <c r="O751">
        <v>221482.14110000001</v>
      </c>
      <c r="P751">
        <v>150737.61960000001</v>
      </c>
      <c r="Q751">
        <v>263790.83419999998</v>
      </c>
      <c r="R751">
        <v>166129.05369999999</v>
      </c>
      <c r="S751">
        <v>290725.84389999998</v>
      </c>
      <c r="T751">
        <v>180670.87890000001</v>
      </c>
      <c r="U751">
        <v>316174.038</v>
      </c>
    </row>
    <row r="752" spans="1:21">
      <c r="A752">
        <v>5</v>
      </c>
      <c r="B752" t="s">
        <v>434</v>
      </c>
      <c r="C752" t="s">
        <v>451</v>
      </c>
      <c r="D752" t="s">
        <v>739</v>
      </c>
      <c r="E752" t="s">
        <v>460</v>
      </c>
      <c r="F752">
        <v>3</v>
      </c>
      <c r="G752" t="s">
        <v>58</v>
      </c>
      <c r="H752">
        <v>58234.35</v>
      </c>
      <c r="I752">
        <v>101910.1125</v>
      </c>
      <c r="J752">
        <v>78827.170800000007</v>
      </c>
      <c r="K752">
        <v>137947.54889999999</v>
      </c>
      <c r="L752">
        <v>100175.1894</v>
      </c>
      <c r="M752">
        <v>175306.5815</v>
      </c>
      <c r="N752">
        <v>130820.0184</v>
      </c>
      <c r="O752">
        <v>228935.03219999999</v>
      </c>
      <c r="P752">
        <v>162407.97</v>
      </c>
      <c r="Q752">
        <v>284213.94750000001</v>
      </c>
      <c r="R752">
        <v>182787.87599999999</v>
      </c>
      <c r="S752">
        <v>319878.783</v>
      </c>
      <c r="T752">
        <v>202877.3982</v>
      </c>
      <c r="U752">
        <v>355035.44689999998</v>
      </c>
    </row>
    <row r="753" spans="1:21">
      <c r="A753">
        <v>5</v>
      </c>
      <c r="B753" t="s">
        <v>434</v>
      </c>
      <c r="C753" t="s">
        <v>451</v>
      </c>
      <c r="D753" t="s">
        <v>739</v>
      </c>
      <c r="E753" t="s">
        <v>460</v>
      </c>
      <c r="F753">
        <v>4</v>
      </c>
      <c r="G753" t="s">
        <v>33</v>
      </c>
      <c r="H753">
        <v>64333.389499999997</v>
      </c>
      <c r="I753">
        <v>102933.4232</v>
      </c>
      <c r="J753">
        <v>90066.745299999995</v>
      </c>
      <c r="K753">
        <v>144106.79250000001</v>
      </c>
      <c r="L753">
        <v>115800.1011</v>
      </c>
      <c r="M753">
        <v>185280.1618</v>
      </c>
      <c r="N753">
        <v>154400.1348</v>
      </c>
      <c r="O753">
        <v>247040.2157</v>
      </c>
      <c r="P753">
        <v>193000.1685</v>
      </c>
      <c r="Q753">
        <v>308800.2696</v>
      </c>
      <c r="R753">
        <v>218733.52429999999</v>
      </c>
      <c r="S753">
        <v>349973.63890000002</v>
      </c>
      <c r="T753">
        <v>244466.88010000001</v>
      </c>
      <c r="U753">
        <v>391147.00819999998</v>
      </c>
    </row>
    <row r="754" spans="1:21">
      <c r="A754">
        <v>5</v>
      </c>
      <c r="B754" t="s">
        <v>434</v>
      </c>
      <c r="C754" t="s">
        <v>451</v>
      </c>
      <c r="D754" t="s">
        <v>739</v>
      </c>
      <c r="E754" t="s">
        <v>796</v>
      </c>
      <c r="F754">
        <v>1</v>
      </c>
      <c r="G754" t="s">
        <v>242</v>
      </c>
      <c r="H754">
        <v>77389.308000000005</v>
      </c>
      <c r="I754">
        <v>135431.28899999999</v>
      </c>
      <c r="J754">
        <v>100273.194</v>
      </c>
      <c r="K754">
        <v>175478.0895</v>
      </c>
      <c r="L754">
        <v>114005.1672</v>
      </c>
      <c r="M754">
        <v>199509.04259999999</v>
      </c>
      <c r="N754">
        <v>134981.46720000001</v>
      </c>
      <c r="O754">
        <v>236217.56760000001</v>
      </c>
      <c r="P754">
        <v>158657.72399999999</v>
      </c>
      <c r="Q754">
        <v>277651.01699999999</v>
      </c>
      <c r="R754">
        <v>173794.23</v>
      </c>
      <c r="S754">
        <v>304139.90250000003</v>
      </c>
      <c r="T754">
        <v>187890.696</v>
      </c>
      <c r="U754">
        <v>328808.71799999999</v>
      </c>
    </row>
    <row r="755" spans="1:21">
      <c r="A755">
        <v>5</v>
      </c>
      <c r="B755" t="s">
        <v>434</v>
      </c>
      <c r="C755" t="s">
        <v>451</v>
      </c>
      <c r="D755" t="s">
        <v>739</v>
      </c>
      <c r="E755" t="s">
        <v>796</v>
      </c>
      <c r="F755">
        <v>2</v>
      </c>
      <c r="G755" t="s">
        <v>31</v>
      </c>
      <c r="H755">
        <v>63127.300499999998</v>
      </c>
      <c r="I755">
        <v>110472.77589999999</v>
      </c>
      <c r="J755">
        <v>83074.035449999996</v>
      </c>
      <c r="K755">
        <v>145379.56200000001</v>
      </c>
      <c r="L755">
        <v>99833.555699999997</v>
      </c>
      <c r="M755">
        <v>174708.7225</v>
      </c>
      <c r="N755">
        <v>120743.811</v>
      </c>
      <c r="O755">
        <v>211301.66930000001</v>
      </c>
      <c r="P755">
        <v>143798.11429999999</v>
      </c>
      <c r="Q755">
        <v>251646.69990000001</v>
      </c>
      <c r="R755">
        <v>158473.79430000001</v>
      </c>
      <c r="S755">
        <v>277329.14</v>
      </c>
      <c r="T755">
        <v>172336.878</v>
      </c>
      <c r="U755">
        <v>301589.53649999999</v>
      </c>
    </row>
    <row r="756" spans="1:21">
      <c r="A756">
        <v>5</v>
      </c>
      <c r="B756" t="s">
        <v>434</v>
      </c>
      <c r="C756" t="s">
        <v>451</v>
      </c>
      <c r="D756" t="s">
        <v>739</v>
      </c>
      <c r="E756" t="s">
        <v>796</v>
      </c>
      <c r="F756">
        <v>3</v>
      </c>
      <c r="G756" t="s">
        <v>58</v>
      </c>
      <c r="H756">
        <v>54924.7</v>
      </c>
      <c r="I756">
        <v>96118.225000000006</v>
      </c>
      <c r="J756">
        <v>74405.497600000002</v>
      </c>
      <c r="K756">
        <v>130209.6208</v>
      </c>
      <c r="L756">
        <v>94582.261799999993</v>
      </c>
      <c r="M756">
        <v>165518.95819999999</v>
      </c>
      <c r="N756">
        <v>123578.2248</v>
      </c>
      <c r="O756">
        <v>216261.8934</v>
      </c>
      <c r="P756">
        <v>153443.34</v>
      </c>
      <c r="Q756">
        <v>268525.84499999997</v>
      </c>
      <c r="R756">
        <v>172727.92199999999</v>
      </c>
      <c r="S756">
        <v>302273.86349999998</v>
      </c>
      <c r="T756">
        <v>191744.89540000001</v>
      </c>
      <c r="U756">
        <v>335553.56699999998</v>
      </c>
    </row>
    <row r="757" spans="1:21">
      <c r="A757">
        <v>5</v>
      </c>
      <c r="B757" t="s">
        <v>434</v>
      </c>
      <c r="C757" t="s">
        <v>451</v>
      </c>
      <c r="D757" t="s">
        <v>739</v>
      </c>
      <c r="E757" t="s">
        <v>796</v>
      </c>
      <c r="F757">
        <v>4</v>
      </c>
      <c r="G757" t="s">
        <v>33</v>
      </c>
      <c r="H757">
        <v>60457.781499999997</v>
      </c>
      <c r="I757">
        <v>96732.450400000002</v>
      </c>
      <c r="J757">
        <v>84640.894100000005</v>
      </c>
      <c r="K757">
        <v>135425.43059999999</v>
      </c>
      <c r="L757">
        <v>108824.0067</v>
      </c>
      <c r="M757">
        <v>174118.41070000001</v>
      </c>
      <c r="N757">
        <v>145098.67559999999</v>
      </c>
      <c r="O757">
        <v>232157.88099999999</v>
      </c>
      <c r="P757">
        <v>181373.34450000001</v>
      </c>
      <c r="Q757">
        <v>290197.35119999998</v>
      </c>
      <c r="R757">
        <v>205556.4571</v>
      </c>
      <c r="S757">
        <v>328890.33140000002</v>
      </c>
      <c r="T757">
        <v>229739.56969999999</v>
      </c>
      <c r="U757">
        <v>367583.31150000001</v>
      </c>
    </row>
    <row r="758" spans="1:21">
      <c r="A758">
        <v>5</v>
      </c>
      <c r="B758" t="s">
        <v>434</v>
      </c>
      <c r="C758" t="s">
        <v>451</v>
      </c>
      <c r="D758" t="s">
        <v>739</v>
      </c>
      <c r="E758" t="s">
        <v>461</v>
      </c>
      <c r="F758">
        <v>1</v>
      </c>
      <c r="G758" t="s">
        <v>242</v>
      </c>
      <c r="H758">
        <v>81120.285499999998</v>
      </c>
      <c r="I758">
        <v>141960.49960000001</v>
      </c>
      <c r="J758">
        <v>105113.0903</v>
      </c>
      <c r="K758">
        <v>183947.90789999999</v>
      </c>
      <c r="L758">
        <v>119499.3545</v>
      </c>
      <c r="M758">
        <v>209123.87030000001</v>
      </c>
      <c r="N758">
        <v>141504.58319999999</v>
      </c>
      <c r="O758">
        <v>247633.02059999999</v>
      </c>
      <c r="P758">
        <v>166330.34400000001</v>
      </c>
      <c r="Q758">
        <v>291078.10200000001</v>
      </c>
      <c r="R758">
        <v>182201.85630000001</v>
      </c>
      <c r="S758">
        <v>318853.24839999998</v>
      </c>
      <c r="T758">
        <v>196985.92480000001</v>
      </c>
      <c r="U758">
        <v>344725.36829999997</v>
      </c>
    </row>
    <row r="759" spans="1:21">
      <c r="A759">
        <v>5</v>
      </c>
      <c r="B759" t="s">
        <v>434</v>
      </c>
      <c r="C759" t="s">
        <v>451</v>
      </c>
      <c r="D759" t="s">
        <v>739</v>
      </c>
      <c r="E759" t="s">
        <v>461</v>
      </c>
      <c r="F759">
        <v>2</v>
      </c>
      <c r="G759" t="s">
        <v>31</v>
      </c>
      <c r="H759">
        <v>66136.061749999993</v>
      </c>
      <c r="I759">
        <v>115738.1081</v>
      </c>
      <c r="J759">
        <v>87044.459950000004</v>
      </c>
      <c r="K759">
        <v>152327.80489999999</v>
      </c>
      <c r="L759">
        <v>104620.568</v>
      </c>
      <c r="M759">
        <v>183085.9939</v>
      </c>
      <c r="N759">
        <v>126561.22349999999</v>
      </c>
      <c r="O759">
        <v>221482.14110000001</v>
      </c>
      <c r="P759">
        <v>150737.61960000001</v>
      </c>
      <c r="Q759">
        <v>263790.83419999998</v>
      </c>
      <c r="R759">
        <v>166129.05369999999</v>
      </c>
      <c r="S759">
        <v>290725.84389999998</v>
      </c>
      <c r="T759">
        <v>180670.87890000001</v>
      </c>
      <c r="U759">
        <v>316174.038</v>
      </c>
    </row>
    <row r="760" spans="1:21">
      <c r="A760">
        <v>5</v>
      </c>
      <c r="B760" t="s">
        <v>434</v>
      </c>
      <c r="C760" t="s">
        <v>451</v>
      </c>
      <c r="D760" t="s">
        <v>739</v>
      </c>
      <c r="E760" t="s">
        <v>461</v>
      </c>
      <c r="F760">
        <v>3</v>
      </c>
      <c r="G760" t="s">
        <v>58</v>
      </c>
      <c r="H760">
        <v>58234.35</v>
      </c>
      <c r="I760">
        <v>101910.1125</v>
      </c>
      <c r="J760">
        <v>78827.170800000007</v>
      </c>
      <c r="K760">
        <v>137947.54889999999</v>
      </c>
      <c r="L760">
        <v>100175.1894</v>
      </c>
      <c r="M760">
        <v>175306.5815</v>
      </c>
      <c r="N760">
        <v>130820.0184</v>
      </c>
      <c r="O760">
        <v>228935.03219999999</v>
      </c>
      <c r="P760">
        <v>162407.97</v>
      </c>
      <c r="Q760">
        <v>284213.94750000001</v>
      </c>
      <c r="R760">
        <v>182787.87599999999</v>
      </c>
      <c r="S760">
        <v>319878.783</v>
      </c>
      <c r="T760">
        <v>202877.3982</v>
      </c>
      <c r="U760">
        <v>355035.44689999998</v>
      </c>
    </row>
    <row r="761" spans="1:21">
      <c r="A761">
        <v>5</v>
      </c>
      <c r="B761" t="s">
        <v>434</v>
      </c>
      <c r="C761" t="s">
        <v>451</v>
      </c>
      <c r="D761" t="s">
        <v>739</v>
      </c>
      <c r="E761" t="s">
        <v>461</v>
      </c>
      <c r="F761">
        <v>4</v>
      </c>
      <c r="G761" t="s">
        <v>33</v>
      </c>
      <c r="H761">
        <v>64333.389499999997</v>
      </c>
      <c r="I761">
        <v>102933.4232</v>
      </c>
      <c r="J761">
        <v>90066.745299999995</v>
      </c>
      <c r="K761">
        <v>144106.79250000001</v>
      </c>
      <c r="L761">
        <v>115800.1011</v>
      </c>
      <c r="M761">
        <v>185280.1618</v>
      </c>
      <c r="N761">
        <v>154400.1348</v>
      </c>
      <c r="O761">
        <v>247040.2157</v>
      </c>
      <c r="P761">
        <v>193000.1685</v>
      </c>
      <c r="Q761">
        <v>308800.2696</v>
      </c>
      <c r="R761">
        <v>218733.52429999999</v>
      </c>
      <c r="S761">
        <v>349973.63890000002</v>
      </c>
      <c r="T761">
        <v>244466.88010000001</v>
      </c>
      <c r="U761">
        <v>391147.00819999998</v>
      </c>
    </row>
    <row r="762" spans="1:21">
      <c r="A762">
        <v>5</v>
      </c>
      <c r="B762" t="s">
        <v>434</v>
      </c>
      <c r="C762" t="s">
        <v>451</v>
      </c>
      <c r="D762" t="s">
        <v>739</v>
      </c>
      <c r="E762" t="s">
        <v>462</v>
      </c>
      <c r="F762">
        <v>1</v>
      </c>
      <c r="G762" t="s">
        <v>242</v>
      </c>
      <c r="H762">
        <v>74773.607999999993</v>
      </c>
      <c r="I762">
        <v>130853.814</v>
      </c>
      <c r="J762">
        <v>96933.563999999998</v>
      </c>
      <c r="K762">
        <v>169633.73699999999</v>
      </c>
      <c r="L762">
        <v>110133.9072</v>
      </c>
      <c r="M762">
        <v>192734.3376</v>
      </c>
      <c r="N762">
        <v>130555.2672</v>
      </c>
      <c r="O762">
        <v>228471.7176</v>
      </c>
      <c r="P762">
        <v>153501.62400000001</v>
      </c>
      <c r="Q762">
        <v>268627.842</v>
      </c>
      <c r="R762">
        <v>168172.5</v>
      </c>
      <c r="S762">
        <v>294301.875</v>
      </c>
      <c r="T762">
        <v>181862.37599999999</v>
      </c>
      <c r="U762">
        <v>318259.158</v>
      </c>
    </row>
    <row r="763" spans="1:21">
      <c r="A763">
        <v>5</v>
      </c>
      <c r="B763" t="s">
        <v>434</v>
      </c>
      <c r="C763" t="s">
        <v>451</v>
      </c>
      <c r="D763" t="s">
        <v>739</v>
      </c>
      <c r="E763" t="s">
        <v>462</v>
      </c>
      <c r="F763">
        <v>2</v>
      </c>
      <c r="G763" t="s">
        <v>31</v>
      </c>
      <c r="H763">
        <v>60691.353000000003</v>
      </c>
      <c r="I763">
        <v>106209.86780000001</v>
      </c>
      <c r="J763">
        <v>79964.087700000004</v>
      </c>
      <c r="K763">
        <v>139937.15349999999</v>
      </c>
      <c r="L763">
        <v>96232.228199999998</v>
      </c>
      <c r="M763">
        <v>168406.39939999999</v>
      </c>
      <c r="N763">
        <v>116630.406</v>
      </c>
      <c r="O763">
        <v>204103.21049999999</v>
      </c>
      <c r="P763">
        <v>138998.2905</v>
      </c>
      <c r="Q763">
        <v>243247.00839999999</v>
      </c>
      <c r="R763">
        <v>153249.78779999999</v>
      </c>
      <c r="S763">
        <v>268187.1287</v>
      </c>
      <c r="T763">
        <v>166735.03200000001</v>
      </c>
      <c r="U763">
        <v>291786.30599999998</v>
      </c>
    </row>
    <row r="764" spans="1:21">
      <c r="A764">
        <v>5</v>
      </c>
      <c r="B764" t="s">
        <v>434</v>
      </c>
      <c r="C764" t="s">
        <v>451</v>
      </c>
      <c r="D764" t="s">
        <v>739</v>
      </c>
      <c r="E764" t="s">
        <v>462</v>
      </c>
      <c r="F764">
        <v>3</v>
      </c>
      <c r="G764" t="s">
        <v>58</v>
      </c>
      <c r="H764">
        <v>53596.025000000001</v>
      </c>
      <c r="I764">
        <v>93793.043749999997</v>
      </c>
      <c r="J764">
        <v>72439.434200000003</v>
      </c>
      <c r="K764">
        <v>126769.0099</v>
      </c>
      <c r="L764">
        <v>92008.425600000002</v>
      </c>
      <c r="M764">
        <v>161014.74479999999</v>
      </c>
      <c r="N764">
        <v>120038.7216</v>
      </c>
      <c r="O764">
        <v>210067.7628</v>
      </c>
      <c r="P764">
        <v>148975.155</v>
      </c>
      <c r="Q764">
        <v>260706.52129999999</v>
      </c>
      <c r="R764">
        <v>167613.99900000001</v>
      </c>
      <c r="S764">
        <v>293324.49829999998</v>
      </c>
      <c r="T764">
        <v>185973.8468</v>
      </c>
      <c r="U764">
        <v>325454.23190000001</v>
      </c>
    </row>
    <row r="765" spans="1:21">
      <c r="A765">
        <v>5</v>
      </c>
      <c r="B765" t="s">
        <v>434</v>
      </c>
      <c r="C765" t="s">
        <v>451</v>
      </c>
      <c r="D765" t="s">
        <v>739</v>
      </c>
      <c r="E765" t="s">
        <v>462</v>
      </c>
      <c r="F765">
        <v>4</v>
      </c>
      <c r="G765" t="s">
        <v>33</v>
      </c>
      <c r="H765">
        <v>59619.885499999997</v>
      </c>
      <c r="I765">
        <v>95391.816800000001</v>
      </c>
      <c r="J765">
        <v>83467.839699999997</v>
      </c>
      <c r="K765">
        <v>133548.5435</v>
      </c>
      <c r="L765">
        <v>107315.7939</v>
      </c>
      <c r="M765">
        <v>171705.2702</v>
      </c>
      <c r="N765">
        <v>143087.72519999999</v>
      </c>
      <c r="O765">
        <v>228940.3603</v>
      </c>
      <c r="P765">
        <v>178859.65650000001</v>
      </c>
      <c r="Q765">
        <v>286175.45039999997</v>
      </c>
      <c r="R765">
        <v>202707.61069999999</v>
      </c>
      <c r="S765">
        <v>324332.17709999997</v>
      </c>
      <c r="T765">
        <v>226555.5649</v>
      </c>
      <c r="U765">
        <v>362488.90379999997</v>
      </c>
    </row>
    <row r="766" spans="1:21">
      <c r="A766">
        <v>5</v>
      </c>
      <c r="B766" t="s">
        <v>434</v>
      </c>
      <c r="C766" t="s">
        <v>451</v>
      </c>
      <c r="D766" t="s">
        <v>739</v>
      </c>
      <c r="E766" t="s">
        <v>463</v>
      </c>
      <c r="F766">
        <v>1</v>
      </c>
      <c r="G766" t="s">
        <v>242</v>
      </c>
      <c r="H766">
        <v>88543.725999999995</v>
      </c>
      <c r="I766">
        <v>154951.52050000001</v>
      </c>
      <c r="J766">
        <v>114758.973</v>
      </c>
      <c r="K766">
        <v>200828.2028</v>
      </c>
      <c r="L766">
        <v>130425.1884</v>
      </c>
      <c r="M766">
        <v>228244.0797</v>
      </c>
      <c r="N766">
        <v>154527.5784</v>
      </c>
      <c r="O766">
        <v>270423.2622</v>
      </c>
      <c r="P766">
        <v>181663.27799999999</v>
      </c>
      <c r="Q766">
        <v>317910.7365</v>
      </c>
      <c r="R766">
        <v>199012.11499999999</v>
      </c>
      <c r="S766">
        <v>348271.20130000002</v>
      </c>
      <c r="T766">
        <v>215186.932</v>
      </c>
      <c r="U766">
        <v>376577.13099999999</v>
      </c>
    </row>
    <row r="767" spans="1:21">
      <c r="A767">
        <v>5</v>
      </c>
      <c r="B767" t="s">
        <v>434</v>
      </c>
      <c r="C767" t="s">
        <v>451</v>
      </c>
      <c r="D767" t="s">
        <v>739</v>
      </c>
      <c r="E767" t="s">
        <v>463</v>
      </c>
      <c r="F767">
        <v>2</v>
      </c>
      <c r="G767" t="s">
        <v>31</v>
      </c>
      <c r="H767">
        <v>72024.552249999993</v>
      </c>
      <c r="I767">
        <v>126042.9664</v>
      </c>
      <c r="J767">
        <v>94846.409530000004</v>
      </c>
      <c r="K767">
        <v>165981.21669999999</v>
      </c>
      <c r="L767">
        <v>114071.59669999999</v>
      </c>
      <c r="M767">
        <v>199625.2941</v>
      </c>
      <c r="N767">
        <v>138125.50949999999</v>
      </c>
      <c r="O767">
        <v>241719.6416</v>
      </c>
      <c r="P767">
        <v>164564.58410000001</v>
      </c>
      <c r="Q767">
        <v>287988.02220000001</v>
      </c>
      <c r="R767">
        <v>181403.42240000001</v>
      </c>
      <c r="S767">
        <v>317455.98910000001</v>
      </c>
      <c r="T767">
        <v>197325.12700000001</v>
      </c>
      <c r="U767">
        <v>345318.97230000002</v>
      </c>
    </row>
    <row r="768" spans="1:21">
      <c r="A768">
        <v>5</v>
      </c>
      <c r="B768" t="s">
        <v>434</v>
      </c>
      <c r="C768" t="s">
        <v>451</v>
      </c>
      <c r="D768" t="s">
        <v>739</v>
      </c>
      <c r="E768" t="s">
        <v>463</v>
      </c>
      <c r="F768">
        <v>3</v>
      </c>
      <c r="G768" t="s">
        <v>58</v>
      </c>
      <c r="H768">
        <v>62662.8125</v>
      </c>
      <c r="I768">
        <v>109659.9219</v>
      </c>
      <c r="J768">
        <v>84815.181500000006</v>
      </c>
      <c r="K768">
        <v>148426.56760000001</v>
      </c>
      <c r="L768">
        <v>107781.9795</v>
      </c>
      <c r="M768">
        <v>188618.46410000001</v>
      </c>
      <c r="N768">
        <v>140746.962</v>
      </c>
      <c r="O768">
        <v>246307.18350000001</v>
      </c>
      <c r="P768">
        <v>174729.03750000001</v>
      </c>
      <c r="Q768">
        <v>305775.81559999997</v>
      </c>
      <c r="R768">
        <v>196651.79250000001</v>
      </c>
      <c r="S768">
        <v>344140.63689999998</v>
      </c>
      <c r="T768">
        <v>218261.3885</v>
      </c>
      <c r="U768">
        <v>381957.42989999999</v>
      </c>
    </row>
    <row r="769" spans="1:21">
      <c r="A769">
        <v>5</v>
      </c>
      <c r="B769" t="s">
        <v>434</v>
      </c>
      <c r="C769" t="s">
        <v>451</v>
      </c>
      <c r="D769" t="s">
        <v>739</v>
      </c>
      <c r="E769" t="s">
        <v>463</v>
      </c>
      <c r="F769">
        <v>4</v>
      </c>
      <c r="G769" t="s">
        <v>33</v>
      </c>
      <c r="H769">
        <v>69249.884999999995</v>
      </c>
      <c r="I769">
        <v>110799.81600000001</v>
      </c>
      <c r="J769">
        <v>96949.839000000007</v>
      </c>
      <c r="K769">
        <v>155119.74239999999</v>
      </c>
      <c r="L769">
        <v>124649.79300000001</v>
      </c>
      <c r="M769">
        <v>199439.66880000001</v>
      </c>
      <c r="N769">
        <v>166199.72399999999</v>
      </c>
      <c r="O769">
        <v>265919.55839999998</v>
      </c>
      <c r="P769">
        <v>207749.655</v>
      </c>
      <c r="Q769">
        <v>332399.44799999997</v>
      </c>
      <c r="R769">
        <v>235449.609</v>
      </c>
      <c r="S769">
        <v>376719.37439999997</v>
      </c>
      <c r="T769">
        <v>263149.56300000002</v>
      </c>
      <c r="U769">
        <v>421039.30080000003</v>
      </c>
    </row>
    <row r="770" spans="1:21">
      <c r="A770">
        <v>5</v>
      </c>
      <c r="B770" t="s">
        <v>434</v>
      </c>
      <c r="C770" t="s">
        <v>464</v>
      </c>
      <c r="D770" t="s">
        <v>740</v>
      </c>
      <c r="E770" t="s">
        <v>465</v>
      </c>
      <c r="F770">
        <v>1</v>
      </c>
      <c r="G770" t="s">
        <v>242</v>
      </c>
      <c r="H770">
        <v>90877.534</v>
      </c>
      <c r="I770">
        <v>159035.6845</v>
      </c>
      <c r="J770">
        <v>117677.637</v>
      </c>
      <c r="K770">
        <v>205935.86480000001</v>
      </c>
      <c r="L770">
        <v>133901.40059999999</v>
      </c>
      <c r="M770">
        <v>234327.45110000001</v>
      </c>
      <c r="N770">
        <v>158309.02559999999</v>
      </c>
      <c r="O770">
        <v>277040.79479999997</v>
      </c>
      <c r="P770">
        <v>186009.25200000001</v>
      </c>
      <c r="Q770">
        <v>325516.19099999999</v>
      </c>
      <c r="R770">
        <v>203716.86499999999</v>
      </c>
      <c r="S770">
        <v>356504.51380000002</v>
      </c>
      <c r="T770">
        <v>220168.33300000001</v>
      </c>
      <c r="U770">
        <v>385294.58279999997</v>
      </c>
    </row>
    <row r="771" spans="1:21">
      <c r="A771">
        <v>5</v>
      </c>
      <c r="B771" t="s">
        <v>434</v>
      </c>
      <c r="C771" t="s">
        <v>464</v>
      </c>
      <c r="D771" t="s">
        <v>740</v>
      </c>
      <c r="E771" t="s">
        <v>465</v>
      </c>
      <c r="F771">
        <v>2</v>
      </c>
      <c r="G771" t="s">
        <v>31</v>
      </c>
      <c r="H771">
        <v>74570.636499999993</v>
      </c>
      <c r="I771">
        <v>130498.6139</v>
      </c>
      <c r="J771">
        <v>97993.630350000007</v>
      </c>
      <c r="K771">
        <v>171488.85310000001</v>
      </c>
      <c r="L771">
        <v>117564.68610000001</v>
      </c>
      <c r="M771">
        <v>205738.20069999999</v>
      </c>
      <c r="N771">
        <v>141835.503</v>
      </c>
      <c r="O771">
        <v>248212.13029999999</v>
      </c>
      <c r="P771">
        <v>168772.62150000001</v>
      </c>
      <c r="Q771">
        <v>295352.08760000003</v>
      </c>
      <c r="R771">
        <v>185901.36139999999</v>
      </c>
      <c r="S771">
        <v>325327.38250000001</v>
      </c>
      <c r="T771">
        <v>202048.34650000001</v>
      </c>
      <c r="U771">
        <v>353584.60639999999</v>
      </c>
    </row>
    <row r="772" spans="1:21">
      <c r="A772">
        <v>5</v>
      </c>
      <c r="B772" t="s">
        <v>434</v>
      </c>
      <c r="C772" t="s">
        <v>464</v>
      </c>
      <c r="D772" t="s">
        <v>740</v>
      </c>
      <c r="E772" t="s">
        <v>465</v>
      </c>
      <c r="F772">
        <v>3</v>
      </c>
      <c r="G772" t="s">
        <v>58</v>
      </c>
      <c r="H772">
        <v>66246.487500000003</v>
      </c>
      <c r="I772">
        <v>115931.35309999999</v>
      </c>
      <c r="J772">
        <v>89805.846900000004</v>
      </c>
      <c r="K772">
        <v>157160.23209999999</v>
      </c>
      <c r="L772">
        <v>114187.0392</v>
      </c>
      <c r="M772">
        <v>199827.3186</v>
      </c>
      <c r="N772">
        <v>149260.11120000001</v>
      </c>
      <c r="O772">
        <v>261205.19459999999</v>
      </c>
      <c r="P772">
        <v>185359.52249999999</v>
      </c>
      <c r="Q772">
        <v>324379.16440000001</v>
      </c>
      <c r="R772">
        <v>208687.18049999999</v>
      </c>
      <c r="S772">
        <v>365202.56589999999</v>
      </c>
      <c r="T772">
        <v>231698.83259999999</v>
      </c>
      <c r="U772">
        <v>405472.9571</v>
      </c>
    </row>
    <row r="773" spans="1:21">
      <c r="A773">
        <v>5</v>
      </c>
      <c r="B773" t="s">
        <v>434</v>
      </c>
      <c r="C773" t="s">
        <v>464</v>
      </c>
      <c r="D773" t="s">
        <v>740</v>
      </c>
      <c r="E773" t="s">
        <v>465</v>
      </c>
      <c r="F773">
        <v>4</v>
      </c>
      <c r="G773" t="s">
        <v>33</v>
      </c>
      <c r="H773">
        <v>72683.517250000004</v>
      </c>
      <c r="I773">
        <v>116293.62760000001</v>
      </c>
      <c r="J773">
        <v>101756.92419999999</v>
      </c>
      <c r="K773">
        <v>162811.07860000001</v>
      </c>
      <c r="L773">
        <v>130830.3311</v>
      </c>
      <c r="M773">
        <v>209328.52970000001</v>
      </c>
      <c r="N773">
        <v>174440.44140000001</v>
      </c>
      <c r="O773">
        <v>279104.70620000002</v>
      </c>
      <c r="P773">
        <v>218050.55179999999</v>
      </c>
      <c r="Q773">
        <v>348880.88280000002</v>
      </c>
      <c r="R773">
        <v>247123.95869999999</v>
      </c>
      <c r="S773">
        <v>395398.33380000002</v>
      </c>
      <c r="T773">
        <v>276197.36560000002</v>
      </c>
      <c r="U773">
        <v>441915.78490000003</v>
      </c>
    </row>
    <row r="774" spans="1:21">
      <c r="A774">
        <v>5</v>
      </c>
      <c r="B774" t="s">
        <v>434</v>
      </c>
      <c r="C774" t="s">
        <v>464</v>
      </c>
      <c r="D774" t="s">
        <v>740</v>
      </c>
      <c r="E774" t="s">
        <v>466</v>
      </c>
      <c r="F774">
        <v>1</v>
      </c>
      <c r="G774" t="s">
        <v>242</v>
      </c>
      <c r="H774">
        <v>86197.627500000002</v>
      </c>
      <c r="I774">
        <v>150845.8481</v>
      </c>
      <c r="J774">
        <v>111656.7113</v>
      </c>
      <c r="K774">
        <v>195399.24470000001</v>
      </c>
      <c r="L774">
        <v>126991.7123</v>
      </c>
      <c r="M774">
        <v>222235.4964</v>
      </c>
      <c r="N774">
        <v>150264.03599999999</v>
      </c>
      <c r="O774">
        <v>262962.06300000002</v>
      </c>
      <c r="P774">
        <v>176593.32</v>
      </c>
      <c r="Q774">
        <v>309038.31</v>
      </c>
      <c r="R774">
        <v>193425.3413</v>
      </c>
      <c r="S774">
        <v>338494.34720000002</v>
      </c>
      <c r="T774">
        <v>209084.76379999999</v>
      </c>
      <c r="U774">
        <v>365898.33659999998</v>
      </c>
    </row>
    <row r="775" spans="1:21">
      <c r="A775">
        <v>5</v>
      </c>
      <c r="B775" t="s">
        <v>434</v>
      </c>
      <c r="C775" t="s">
        <v>464</v>
      </c>
      <c r="D775" t="s">
        <v>740</v>
      </c>
      <c r="E775" t="s">
        <v>466</v>
      </c>
      <c r="F775">
        <v>2</v>
      </c>
      <c r="G775" t="s">
        <v>31</v>
      </c>
      <c r="H775">
        <v>70491.828750000001</v>
      </c>
      <c r="I775">
        <v>123360.7003</v>
      </c>
      <c r="J775">
        <v>92708.757750000004</v>
      </c>
      <c r="K775">
        <v>162240.32610000001</v>
      </c>
      <c r="L775">
        <v>111331.2398</v>
      </c>
      <c r="M775">
        <v>194829.66959999999</v>
      </c>
      <c r="N775">
        <v>134505.8775</v>
      </c>
      <c r="O775">
        <v>235385.2856</v>
      </c>
      <c r="P775">
        <v>160129.0828</v>
      </c>
      <c r="Q775">
        <v>280225.89490000001</v>
      </c>
      <c r="R775">
        <v>176432.4664</v>
      </c>
      <c r="S775">
        <v>308756.8162</v>
      </c>
      <c r="T775">
        <v>191819.5564</v>
      </c>
      <c r="U775">
        <v>335684.22369999997</v>
      </c>
    </row>
    <row r="776" spans="1:21">
      <c r="A776">
        <v>5</v>
      </c>
      <c r="B776" t="s">
        <v>434</v>
      </c>
      <c r="C776" t="s">
        <v>464</v>
      </c>
      <c r="D776" t="s">
        <v>740</v>
      </c>
      <c r="E776" t="s">
        <v>466</v>
      </c>
      <c r="F776">
        <v>3</v>
      </c>
      <c r="G776" t="s">
        <v>58</v>
      </c>
      <c r="H776">
        <v>62581.275000000001</v>
      </c>
      <c r="I776">
        <v>109517.2313</v>
      </c>
      <c r="J776">
        <v>84753.988200000007</v>
      </c>
      <c r="K776">
        <v>148319.47940000001</v>
      </c>
      <c r="L776">
        <v>107726.3226</v>
      </c>
      <c r="M776">
        <v>188521.06460000001</v>
      </c>
      <c r="N776">
        <v>140726.61360000001</v>
      </c>
      <c r="O776">
        <v>246271.57380000001</v>
      </c>
      <c r="P776">
        <v>174725.505</v>
      </c>
      <c r="Q776">
        <v>305769.63380000001</v>
      </c>
      <c r="R776">
        <v>196672.77900000001</v>
      </c>
      <c r="S776">
        <v>344177.36330000003</v>
      </c>
      <c r="T776">
        <v>218312.58780000001</v>
      </c>
      <c r="U776">
        <v>382047.02870000002</v>
      </c>
    </row>
    <row r="777" spans="1:21">
      <c r="A777">
        <v>5</v>
      </c>
      <c r="B777" t="s">
        <v>434</v>
      </c>
      <c r="C777" t="s">
        <v>464</v>
      </c>
      <c r="D777" t="s">
        <v>740</v>
      </c>
      <c r="E777" t="s">
        <v>466</v>
      </c>
      <c r="F777">
        <v>4</v>
      </c>
      <c r="G777" t="s">
        <v>33</v>
      </c>
      <c r="H777">
        <v>68974.907999999996</v>
      </c>
      <c r="I777">
        <v>110359.85279999999</v>
      </c>
      <c r="J777">
        <v>96564.871199999994</v>
      </c>
      <c r="K777">
        <v>154503.79389999999</v>
      </c>
      <c r="L777">
        <v>124154.83440000001</v>
      </c>
      <c r="M777">
        <v>198647.73499999999</v>
      </c>
      <c r="N777">
        <v>165539.77919999999</v>
      </c>
      <c r="O777">
        <v>264863.64669999998</v>
      </c>
      <c r="P777">
        <v>206924.72399999999</v>
      </c>
      <c r="Q777">
        <v>331079.55839999998</v>
      </c>
      <c r="R777">
        <v>234514.68719999999</v>
      </c>
      <c r="S777">
        <v>375223.49949999998</v>
      </c>
      <c r="T777">
        <v>262104.65040000001</v>
      </c>
      <c r="U777">
        <v>419367.44059999997</v>
      </c>
    </row>
    <row r="778" spans="1:21">
      <c r="A778">
        <v>5</v>
      </c>
      <c r="B778" t="s">
        <v>434</v>
      </c>
      <c r="C778" t="s">
        <v>464</v>
      </c>
      <c r="D778" t="s">
        <v>740</v>
      </c>
      <c r="E778" t="s">
        <v>467</v>
      </c>
      <c r="F778">
        <v>1</v>
      </c>
      <c r="G778" t="s">
        <v>242</v>
      </c>
      <c r="H778">
        <v>97070.1535</v>
      </c>
      <c r="I778">
        <v>169872.76860000001</v>
      </c>
      <c r="J778">
        <v>125721.5243</v>
      </c>
      <c r="K778">
        <v>220012.66740000001</v>
      </c>
      <c r="L778">
        <v>143016.6857</v>
      </c>
      <c r="M778">
        <v>250279.19990000001</v>
      </c>
      <c r="N778">
        <v>169165.39439999999</v>
      </c>
      <c r="O778">
        <v>296039.44020000001</v>
      </c>
      <c r="P778">
        <v>198788.74799999999</v>
      </c>
      <c r="Q778">
        <v>347880.30900000001</v>
      </c>
      <c r="R778">
        <v>217726.2463</v>
      </c>
      <c r="S778">
        <v>381020.93089999998</v>
      </c>
      <c r="T778">
        <v>235334.0808</v>
      </c>
      <c r="U778">
        <v>411834.64130000002</v>
      </c>
    </row>
    <row r="779" spans="1:21">
      <c r="A779">
        <v>5</v>
      </c>
      <c r="B779" t="s">
        <v>434</v>
      </c>
      <c r="C779" t="s">
        <v>464</v>
      </c>
      <c r="D779" t="s">
        <v>740</v>
      </c>
      <c r="E779" t="s">
        <v>467</v>
      </c>
      <c r="F779">
        <v>2</v>
      </c>
      <c r="G779" t="s">
        <v>31</v>
      </c>
      <c r="H779">
        <v>79499.217250000002</v>
      </c>
      <c r="I779">
        <v>139123.63020000001</v>
      </c>
      <c r="J779">
        <v>104518.40489999999</v>
      </c>
      <c r="K779">
        <v>182907.20860000001</v>
      </c>
      <c r="L779">
        <v>125461.04270000001</v>
      </c>
      <c r="M779">
        <v>219556.82459999999</v>
      </c>
      <c r="N779">
        <v>151484.16450000001</v>
      </c>
      <c r="O779">
        <v>265097.2879</v>
      </c>
      <c r="P779">
        <v>180303.76629999999</v>
      </c>
      <c r="Q779">
        <v>315531.59100000001</v>
      </c>
      <c r="R779">
        <v>198636.027</v>
      </c>
      <c r="S779">
        <v>347613.04719999997</v>
      </c>
      <c r="T779">
        <v>215929.1789</v>
      </c>
      <c r="U779">
        <v>377876.06300000002</v>
      </c>
    </row>
    <row r="780" spans="1:21">
      <c r="A780">
        <v>5</v>
      </c>
      <c r="B780" t="s">
        <v>434</v>
      </c>
      <c r="C780" t="s">
        <v>464</v>
      </c>
      <c r="D780" t="s">
        <v>740</v>
      </c>
      <c r="E780" t="s">
        <v>467</v>
      </c>
      <c r="F780">
        <v>3</v>
      </c>
      <c r="G780" t="s">
        <v>58</v>
      </c>
      <c r="H780">
        <v>70074.774999999994</v>
      </c>
      <c r="I780">
        <v>122630.8563</v>
      </c>
      <c r="J780">
        <v>94980.092199999999</v>
      </c>
      <c r="K780">
        <v>166215.16140000001</v>
      </c>
      <c r="L780">
        <v>120759.0696</v>
      </c>
      <c r="M780">
        <v>211328.37179999999</v>
      </c>
      <c r="N780">
        <v>157834.30559999999</v>
      </c>
      <c r="O780">
        <v>276210.03480000002</v>
      </c>
      <c r="P780">
        <v>196000.60500000001</v>
      </c>
      <c r="Q780">
        <v>343001.0588</v>
      </c>
      <c r="R780">
        <v>220659.609</v>
      </c>
      <c r="S780">
        <v>386154.31579999998</v>
      </c>
      <c r="T780">
        <v>244982.67879999999</v>
      </c>
      <c r="U780">
        <v>428719.68790000002</v>
      </c>
    </row>
    <row r="781" spans="1:21">
      <c r="A781">
        <v>5</v>
      </c>
      <c r="B781" t="s">
        <v>434</v>
      </c>
      <c r="C781" t="s">
        <v>464</v>
      </c>
      <c r="D781" t="s">
        <v>740</v>
      </c>
      <c r="E781" t="s">
        <v>467</v>
      </c>
      <c r="F781">
        <v>4</v>
      </c>
      <c r="G781" t="s">
        <v>33</v>
      </c>
      <c r="H781">
        <v>76942.080499999996</v>
      </c>
      <c r="I781">
        <v>123107.3288</v>
      </c>
      <c r="J781">
        <v>107718.9127</v>
      </c>
      <c r="K781">
        <v>172350.26029999999</v>
      </c>
      <c r="L781">
        <v>138495.74489999999</v>
      </c>
      <c r="M781">
        <v>221593.1918</v>
      </c>
      <c r="N781">
        <v>184660.9932</v>
      </c>
      <c r="O781">
        <v>295457.58909999998</v>
      </c>
      <c r="P781">
        <v>230826.2415</v>
      </c>
      <c r="Q781">
        <v>369321.98639999999</v>
      </c>
      <c r="R781">
        <v>261603.07370000001</v>
      </c>
      <c r="S781">
        <v>418564.9179</v>
      </c>
      <c r="T781">
        <v>292379.90590000001</v>
      </c>
      <c r="U781">
        <v>467807.84940000001</v>
      </c>
    </row>
    <row r="782" spans="1:21">
      <c r="A782">
        <v>5</v>
      </c>
      <c r="B782" t="s">
        <v>434</v>
      </c>
      <c r="C782" t="s">
        <v>464</v>
      </c>
      <c r="D782" t="s">
        <v>740</v>
      </c>
      <c r="E782" t="s">
        <v>468</v>
      </c>
      <c r="F782">
        <v>1</v>
      </c>
      <c r="G782" t="s">
        <v>242</v>
      </c>
      <c r="H782">
        <v>89531.169500000004</v>
      </c>
      <c r="I782">
        <v>156679.5466</v>
      </c>
      <c r="J782">
        <v>115973.9123</v>
      </c>
      <c r="K782">
        <v>202954.34640000001</v>
      </c>
      <c r="L782">
        <v>131903.23009999999</v>
      </c>
      <c r="M782">
        <v>230830.6526</v>
      </c>
      <c r="N782">
        <v>156072.6888</v>
      </c>
      <c r="O782">
        <v>273127.20539999998</v>
      </c>
      <c r="P782">
        <v>183418.89600000001</v>
      </c>
      <c r="Q782">
        <v>320983.06800000003</v>
      </c>
      <c r="R782">
        <v>200901.00630000001</v>
      </c>
      <c r="S782">
        <v>351576.76089999999</v>
      </c>
      <c r="T782">
        <v>217164.72279999999</v>
      </c>
      <c r="U782">
        <v>380038.2648</v>
      </c>
    </row>
    <row r="783" spans="1:21">
      <c r="A783">
        <v>5</v>
      </c>
      <c r="B783" t="s">
        <v>434</v>
      </c>
      <c r="C783" t="s">
        <v>464</v>
      </c>
      <c r="D783" t="s">
        <v>740</v>
      </c>
      <c r="E783" t="s">
        <v>468</v>
      </c>
      <c r="F783">
        <v>2</v>
      </c>
      <c r="G783" t="s">
        <v>31</v>
      </c>
      <c r="H783">
        <v>73223.630749999997</v>
      </c>
      <c r="I783">
        <v>128141.3538</v>
      </c>
      <c r="J783">
        <v>96299.75705</v>
      </c>
      <c r="K783">
        <v>168524.5748</v>
      </c>
      <c r="L783">
        <v>115641.0266</v>
      </c>
      <c r="M783">
        <v>202371.7965</v>
      </c>
      <c r="N783">
        <v>139708.26149999999</v>
      </c>
      <c r="O783">
        <v>244489.45759999999</v>
      </c>
      <c r="P783">
        <v>166320.6636</v>
      </c>
      <c r="Q783">
        <v>291061.16119999997</v>
      </c>
      <c r="R783">
        <v>183253.20809999999</v>
      </c>
      <c r="S783">
        <v>320693.11410000001</v>
      </c>
      <c r="T783">
        <v>199233.66990000001</v>
      </c>
      <c r="U783">
        <v>348658.92229999998</v>
      </c>
    </row>
    <row r="784" spans="1:21">
      <c r="A784">
        <v>5</v>
      </c>
      <c r="B784" t="s">
        <v>434</v>
      </c>
      <c r="C784" t="s">
        <v>464</v>
      </c>
      <c r="D784" t="s">
        <v>740</v>
      </c>
      <c r="E784" t="s">
        <v>468</v>
      </c>
      <c r="F784">
        <v>3</v>
      </c>
      <c r="G784" t="s">
        <v>58</v>
      </c>
      <c r="H784">
        <v>64300.262499999997</v>
      </c>
      <c r="I784">
        <v>112525.45940000001</v>
      </c>
      <c r="J784">
        <v>87134.091100000005</v>
      </c>
      <c r="K784">
        <v>152484.6594</v>
      </c>
      <c r="L784">
        <v>110774.9448</v>
      </c>
      <c r="M784">
        <v>193856.15340000001</v>
      </c>
      <c r="N784">
        <v>144764.5128</v>
      </c>
      <c r="O784">
        <v>253337.89739999999</v>
      </c>
      <c r="P784">
        <v>179761.92749999999</v>
      </c>
      <c r="Q784">
        <v>314583.37310000003</v>
      </c>
      <c r="R784">
        <v>202368.22949999999</v>
      </c>
      <c r="S784">
        <v>354144.40159999998</v>
      </c>
      <c r="T784">
        <v>224664.2194</v>
      </c>
      <c r="U784">
        <v>393162.38400000002</v>
      </c>
    </row>
    <row r="785" spans="1:21">
      <c r="A785">
        <v>5</v>
      </c>
      <c r="B785" t="s">
        <v>434</v>
      </c>
      <c r="C785" t="s">
        <v>464</v>
      </c>
      <c r="D785" t="s">
        <v>740</v>
      </c>
      <c r="E785" t="s">
        <v>468</v>
      </c>
      <c r="F785">
        <v>4</v>
      </c>
      <c r="G785" t="s">
        <v>33</v>
      </c>
      <c r="H785">
        <v>70673.727750000005</v>
      </c>
      <c r="I785">
        <v>113077.9644</v>
      </c>
      <c r="J785">
        <v>98943.218850000005</v>
      </c>
      <c r="K785">
        <v>158309.1502</v>
      </c>
      <c r="L785">
        <v>127212.71</v>
      </c>
      <c r="M785">
        <v>203540.33590000001</v>
      </c>
      <c r="N785">
        <v>169616.9466</v>
      </c>
      <c r="O785">
        <v>271387.11459999997</v>
      </c>
      <c r="P785">
        <v>212021.1833</v>
      </c>
      <c r="Q785">
        <v>339233.89319999999</v>
      </c>
      <c r="R785">
        <v>240290.67439999999</v>
      </c>
      <c r="S785">
        <v>384465.07900000003</v>
      </c>
      <c r="T785">
        <v>268560.1655</v>
      </c>
      <c r="U785">
        <v>429696.2647</v>
      </c>
    </row>
    <row r="786" spans="1:21">
      <c r="A786">
        <v>5</v>
      </c>
      <c r="B786" t="s">
        <v>434</v>
      </c>
      <c r="C786" t="s">
        <v>464</v>
      </c>
      <c r="D786" t="s">
        <v>740</v>
      </c>
      <c r="E786" t="s">
        <v>469</v>
      </c>
      <c r="F786">
        <v>1</v>
      </c>
      <c r="G786" t="s">
        <v>242</v>
      </c>
      <c r="H786">
        <v>91274.969500000007</v>
      </c>
      <c r="I786">
        <v>159731.1966</v>
      </c>
      <c r="J786">
        <v>118200.33229999999</v>
      </c>
      <c r="K786">
        <v>206850.5814</v>
      </c>
      <c r="L786">
        <v>134484.07010000001</v>
      </c>
      <c r="M786">
        <v>235347.1226</v>
      </c>
      <c r="N786">
        <v>159023.48879999999</v>
      </c>
      <c r="O786">
        <v>278291.1054</v>
      </c>
      <c r="P786">
        <v>186856.296</v>
      </c>
      <c r="Q786">
        <v>326998.51799999998</v>
      </c>
      <c r="R786">
        <v>204648.82629999999</v>
      </c>
      <c r="S786">
        <v>358135.44589999999</v>
      </c>
      <c r="T786">
        <v>221183.60279999999</v>
      </c>
      <c r="U786">
        <v>387071.30479999998</v>
      </c>
    </row>
    <row r="787" spans="1:21">
      <c r="A787">
        <v>5</v>
      </c>
      <c r="B787" t="s">
        <v>434</v>
      </c>
      <c r="C787" t="s">
        <v>464</v>
      </c>
      <c r="D787" t="s">
        <v>740</v>
      </c>
      <c r="E787" t="s">
        <v>469</v>
      </c>
      <c r="F787">
        <v>2</v>
      </c>
      <c r="G787" t="s">
        <v>31</v>
      </c>
      <c r="H787">
        <v>74847.595749999993</v>
      </c>
      <c r="I787">
        <v>130983.2926</v>
      </c>
      <c r="J787">
        <v>98373.055550000005</v>
      </c>
      <c r="K787">
        <v>172152.84719999999</v>
      </c>
      <c r="L787">
        <v>118041.91160000001</v>
      </c>
      <c r="M787">
        <v>206573.34520000001</v>
      </c>
      <c r="N787">
        <v>142450.53150000001</v>
      </c>
      <c r="O787">
        <v>249288.4301</v>
      </c>
      <c r="P787">
        <v>169520.54610000001</v>
      </c>
      <c r="Q787">
        <v>296660.95559999999</v>
      </c>
      <c r="R787">
        <v>186735.87909999999</v>
      </c>
      <c r="S787">
        <v>326787.78840000002</v>
      </c>
      <c r="T787">
        <v>202968.23389999999</v>
      </c>
      <c r="U787">
        <v>355194.4093</v>
      </c>
    </row>
    <row r="788" spans="1:21">
      <c r="A788">
        <v>5</v>
      </c>
      <c r="B788" t="s">
        <v>434</v>
      </c>
      <c r="C788" t="s">
        <v>464</v>
      </c>
      <c r="D788" t="s">
        <v>740</v>
      </c>
      <c r="E788" t="s">
        <v>469</v>
      </c>
      <c r="F788">
        <v>3</v>
      </c>
      <c r="G788" t="s">
        <v>58</v>
      </c>
      <c r="H788">
        <v>66473.725000000006</v>
      </c>
      <c r="I788">
        <v>116329.01880000001</v>
      </c>
      <c r="J788">
        <v>90097.499800000005</v>
      </c>
      <c r="K788">
        <v>157670.62469999999</v>
      </c>
      <c r="L788">
        <v>114550.5114</v>
      </c>
      <c r="M788">
        <v>200463.39499999999</v>
      </c>
      <c r="N788">
        <v>149717.81039999999</v>
      </c>
      <c r="O788">
        <v>262006.16819999999</v>
      </c>
      <c r="P788">
        <v>185920.69500000001</v>
      </c>
      <c r="Q788">
        <v>325361.21629999997</v>
      </c>
      <c r="R788">
        <v>209310.68100000001</v>
      </c>
      <c r="S788">
        <v>366293.69179999997</v>
      </c>
      <c r="T788">
        <v>232381.81419999999</v>
      </c>
      <c r="U788">
        <v>406668.17489999998</v>
      </c>
    </row>
    <row r="789" spans="1:21">
      <c r="A789">
        <v>5</v>
      </c>
      <c r="B789" t="s">
        <v>434</v>
      </c>
      <c r="C789" t="s">
        <v>464</v>
      </c>
      <c r="D789" t="s">
        <v>740</v>
      </c>
      <c r="E789" t="s">
        <v>469</v>
      </c>
      <c r="F789">
        <v>4</v>
      </c>
      <c r="G789" t="s">
        <v>33</v>
      </c>
      <c r="H789">
        <v>72994.486999999994</v>
      </c>
      <c r="I789">
        <v>116791.1792</v>
      </c>
      <c r="J789">
        <v>102192.2818</v>
      </c>
      <c r="K789">
        <v>163507.65090000001</v>
      </c>
      <c r="L789">
        <v>131390.0766</v>
      </c>
      <c r="M789">
        <v>210224.1226</v>
      </c>
      <c r="N789">
        <v>175186.76879999999</v>
      </c>
      <c r="O789">
        <v>280298.83010000002</v>
      </c>
      <c r="P789">
        <v>218983.46100000001</v>
      </c>
      <c r="Q789">
        <v>350373.53759999998</v>
      </c>
      <c r="R789">
        <v>248181.25580000001</v>
      </c>
      <c r="S789">
        <v>397090.00929999998</v>
      </c>
      <c r="T789">
        <v>277379.05060000002</v>
      </c>
      <c r="U789">
        <v>443806.48100000003</v>
      </c>
    </row>
    <row r="790" spans="1:21">
      <c r="A790">
        <v>5</v>
      </c>
      <c r="B790" t="s">
        <v>434</v>
      </c>
      <c r="C790" t="s">
        <v>464</v>
      </c>
      <c r="D790" t="s">
        <v>740</v>
      </c>
      <c r="E790" t="s">
        <v>470</v>
      </c>
      <c r="F790">
        <v>1</v>
      </c>
      <c r="G790" t="s">
        <v>242</v>
      </c>
      <c r="H790">
        <v>89531.169500000004</v>
      </c>
      <c r="I790">
        <v>156679.5466</v>
      </c>
      <c r="J790">
        <v>115973.9123</v>
      </c>
      <c r="K790">
        <v>202954.34640000001</v>
      </c>
      <c r="L790">
        <v>131903.23009999999</v>
      </c>
      <c r="M790">
        <v>230830.6526</v>
      </c>
      <c r="N790">
        <v>156072.6888</v>
      </c>
      <c r="O790">
        <v>273127.20539999998</v>
      </c>
      <c r="P790">
        <v>183418.89600000001</v>
      </c>
      <c r="Q790">
        <v>320983.06800000003</v>
      </c>
      <c r="R790">
        <v>200901.00630000001</v>
      </c>
      <c r="S790">
        <v>351576.76089999999</v>
      </c>
      <c r="T790">
        <v>217164.72279999999</v>
      </c>
      <c r="U790">
        <v>380038.2648</v>
      </c>
    </row>
    <row r="791" spans="1:21">
      <c r="A791">
        <v>5</v>
      </c>
      <c r="B791" t="s">
        <v>434</v>
      </c>
      <c r="C791" t="s">
        <v>464</v>
      </c>
      <c r="D791" t="s">
        <v>740</v>
      </c>
      <c r="E791" t="s">
        <v>470</v>
      </c>
      <c r="F791">
        <v>2</v>
      </c>
      <c r="G791" t="s">
        <v>31</v>
      </c>
      <c r="H791">
        <v>73223.630749999997</v>
      </c>
      <c r="I791">
        <v>128141.3538</v>
      </c>
      <c r="J791">
        <v>96299.75705</v>
      </c>
      <c r="K791">
        <v>168524.5748</v>
      </c>
      <c r="L791">
        <v>115641.0266</v>
      </c>
      <c r="M791">
        <v>202371.7965</v>
      </c>
      <c r="N791">
        <v>139708.26149999999</v>
      </c>
      <c r="O791">
        <v>244489.45759999999</v>
      </c>
      <c r="P791">
        <v>166320.6636</v>
      </c>
      <c r="Q791">
        <v>291061.16119999997</v>
      </c>
      <c r="R791">
        <v>183253.20809999999</v>
      </c>
      <c r="S791">
        <v>320693.11410000001</v>
      </c>
      <c r="T791">
        <v>199233.66990000001</v>
      </c>
      <c r="U791">
        <v>348658.92229999998</v>
      </c>
    </row>
    <row r="792" spans="1:21">
      <c r="A792">
        <v>5</v>
      </c>
      <c r="B792" t="s">
        <v>434</v>
      </c>
      <c r="C792" t="s">
        <v>464</v>
      </c>
      <c r="D792" t="s">
        <v>740</v>
      </c>
      <c r="E792" t="s">
        <v>470</v>
      </c>
      <c r="F792">
        <v>3</v>
      </c>
      <c r="G792" t="s">
        <v>58</v>
      </c>
      <c r="H792">
        <v>64300.262499999997</v>
      </c>
      <c r="I792">
        <v>112525.45940000001</v>
      </c>
      <c r="J792">
        <v>87134.091100000005</v>
      </c>
      <c r="K792">
        <v>152484.6594</v>
      </c>
      <c r="L792">
        <v>110774.9448</v>
      </c>
      <c r="M792">
        <v>193856.15340000001</v>
      </c>
      <c r="N792">
        <v>144764.5128</v>
      </c>
      <c r="O792">
        <v>253337.89739999999</v>
      </c>
      <c r="P792">
        <v>179761.92749999999</v>
      </c>
      <c r="Q792">
        <v>314583.37310000003</v>
      </c>
      <c r="R792">
        <v>202368.22949999999</v>
      </c>
      <c r="S792">
        <v>354144.40159999998</v>
      </c>
      <c r="T792">
        <v>224664.2194</v>
      </c>
      <c r="U792">
        <v>393162.38400000002</v>
      </c>
    </row>
    <row r="793" spans="1:21">
      <c r="A793">
        <v>5</v>
      </c>
      <c r="B793" t="s">
        <v>434</v>
      </c>
      <c r="C793" t="s">
        <v>464</v>
      </c>
      <c r="D793" t="s">
        <v>740</v>
      </c>
      <c r="E793" t="s">
        <v>470</v>
      </c>
      <c r="F793">
        <v>4</v>
      </c>
      <c r="G793" t="s">
        <v>33</v>
      </c>
      <c r="H793">
        <v>70673.727750000005</v>
      </c>
      <c r="I793">
        <v>113077.9644</v>
      </c>
      <c r="J793">
        <v>98943.218850000005</v>
      </c>
      <c r="K793">
        <v>158309.1502</v>
      </c>
      <c r="L793">
        <v>127212.71</v>
      </c>
      <c r="M793">
        <v>203540.33590000001</v>
      </c>
      <c r="N793">
        <v>169616.9466</v>
      </c>
      <c r="O793">
        <v>271387.11459999997</v>
      </c>
      <c r="P793">
        <v>212021.1833</v>
      </c>
      <c r="Q793">
        <v>339233.89319999999</v>
      </c>
      <c r="R793">
        <v>240290.67439999999</v>
      </c>
      <c r="S793">
        <v>384465.07900000003</v>
      </c>
      <c r="T793">
        <v>268560.1655</v>
      </c>
      <c r="U793">
        <v>429696.2647</v>
      </c>
    </row>
    <row r="794" spans="1:21">
      <c r="A794">
        <v>5</v>
      </c>
      <c r="B794" t="s">
        <v>434</v>
      </c>
      <c r="C794" t="s">
        <v>471</v>
      </c>
      <c r="D794" t="s">
        <v>741</v>
      </c>
      <c r="E794" t="s">
        <v>472</v>
      </c>
      <c r="F794">
        <v>1</v>
      </c>
      <c r="G794" t="s">
        <v>242</v>
      </c>
      <c r="H794">
        <v>82787.056500000006</v>
      </c>
      <c r="I794">
        <v>144877.34890000001</v>
      </c>
      <c r="J794">
        <v>107271.6908</v>
      </c>
      <c r="K794">
        <v>187725.45879999999</v>
      </c>
      <c r="L794">
        <v>121955.1134</v>
      </c>
      <c r="M794">
        <v>213421.44839999999</v>
      </c>
      <c r="N794">
        <v>144408.90960000001</v>
      </c>
      <c r="O794">
        <v>252715.59179999999</v>
      </c>
      <c r="P794">
        <v>169743.13200000001</v>
      </c>
      <c r="Q794">
        <v>297050.48100000003</v>
      </c>
      <c r="R794">
        <v>185939.6888</v>
      </c>
      <c r="S794">
        <v>325394.45529999997</v>
      </c>
      <c r="T794">
        <v>201025.90429999999</v>
      </c>
      <c r="U794">
        <v>351795.33240000001</v>
      </c>
    </row>
    <row r="795" spans="1:21">
      <c r="A795">
        <v>5</v>
      </c>
      <c r="B795" t="s">
        <v>434</v>
      </c>
      <c r="C795" t="s">
        <v>471</v>
      </c>
      <c r="D795" t="s">
        <v>741</v>
      </c>
      <c r="E795" t="s">
        <v>472</v>
      </c>
      <c r="F795">
        <v>2</v>
      </c>
      <c r="G795" t="s">
        <v>31</v>
      </c>
      <c r="H795">
        <v>67501.962750000006</v>
      </c>
      <c r="I795">
        <v>118128.4348</v>
      </c>
      <c r="J795">
        <v>88839.959600000002</v>
      </c>
      <c r="K795">
        <v>155469.92929999999</v>
      </c>
      <c r="L795">
        <v>106775.4614</v>
      </c>
      <c r="M795">
        <v>186857.05739999999</v>
      </c>
      <c r="N795">
        <v>129162.4155</v>
      </c>
      <c r="O795">
        <v>226034.22709999999</v>
      </c>
      <c r="P795">
        <v>153833.4099</v>
      </c>
      <c r="Q795">
        <v>269208.46740000002</v>
      </c>
      <c r="R795">
        <v>169539.42449999999</v>
      </c>
      <c r="S795">
        <v>296693.99290000001</v>
      </c>
      <c r="T795">
        <v>184377.9356</v>
      </c>
      <c r="U795">
        <v>322661.3873</v>
      </c>
    </row>
    <row r="796" spans="1:21">
      <c r="A796">
        <v>5</v>
      </c>
      <c r="B796" t="s">
        <v>434</v>
      </c>
      <c r="C796" t="s">
        <v>471</v>
      </c>
      <c r="D796" t="s">
        <v>741</v>
      </c>
      <c r="E796" t="s">
        <v>472</v>
      </c>
      <c r="F796">
        <v>3</v>
      </c>
      <c r="G796" t="s">
        <v>58</v>
      </c>
      <c r="H796">
        <v>58980.224999999999</v>
      </c>
      <c r="I796">
        <v>103215.39380000001</v>
      </c>
      <c r="J796">
        <v>79871.395799999998</v>
      </c>
      <c r="K796">
        <v>139774.94270000001</v>
      </c>
      <c r="L796">
        <v>101517.7644</v>
      </c>
      <c r="M796">
        <v>177656.0877</v>
      </c>
      <c r="N796">
        <v>132610.11840000001</v>
      </c>
      <c r="O796">
        <v>232067.7072</v>
      </c>
      <c r="P796">
        <v>164645.595</v>
      </c>
      <c r="Q796">
        <v>288129.79129999998</v>
      </c>
      <c r="R796">
        <v>185323.851</v>
      </c>
      <c r="S796">
        <v>324316.73930000002</v>
      </c>
      <c r="T796">
        <v>205711.72320000001</v>
      </c>
      <c r="U796">
        <v>359995.51559999998</v>
      </c>
    </row>
    <row r="797" spans="1:21">
      <c r="A797">
        <v>5</v>
      </c>
      <c r="B797" t="s">
        <v>434</v>
      </c>
      <c r="C797" t="s">
        <v>471</v>
      </c>
      <c r="D797" t="s">
        <v>741</v>
      </c>
      <c r="E797" t="s">
        <v>472</v>
      </c>
      <c r="F797">
        <v>4</v>
      </c>
      <c r="G797" t="s">
        <v>33</v>
      </c>
      <c r="H797">
        <v>65027.3145</v>
      </c>
      <c r="I797">
        <v>104043.7032</v>
      </c>
      <c r="J797">
        <v>91038.240300000005</v>
      </c>
      <c r="K797">
        <v>145661.1845</v>
      </c>
      <c r="L797">
        <v>117049.1661</v>
      </c>
      <c r="M797">
        <v>187278.66579999999</v>
      </c>
      <c r="N797">
        <v>156065.55480000001</v>
      </c>
      <c r="O797">
        <v>249704.88769999999</v>
      </c>
      <c r="P797">
        <v>195081.94349999999</v>
      </c>
      <c r="Q797">
        <v>312131.10960000003</v>
      </c>
      <c r="R797">
        <v>221092.86929999999</v>
      </c>
      <c r="S797">
        <v>353748.59090000001</v>
      </c>
      <c r="T797">
        <v>247103.79509999999</v>
      </c>
      <c r="U797">
        <v>395366.0722</v>
      </c>
    </row>
    <row r="798" spans="1:21">
      <c r="A798">
        <v>5</v>
      </c>
      <c r="B798" t="s">
        <v>434</v>
      </c>
      <c r="C798" t="s">
        <v>471</v>
      </c>
      <c r="D798" t="s">
        <v>741</v>
      </c>
      <c r="E798" t="s">
        <v>473</v>
      </c>
      <c r="F798">
        <v>1</v>
      </c>
      <c r="G798" t="s">
        <v>242</v>
      </c>
      <c r="H798">
        <v>78222.693499999994</v>
      </c>
      <c r="I798">
        <v>136889.71359999999</v>
      </c>
      <c r="J798">
        <v>101352.49430000001</v>
      </c>
      <c r="K798">
        <v>177366.86489999999</v>
      </c>
      <c r="L798">
        <v>115233.04670000001</v>
      </c>
      <c r="M798">
        <v>201657.8316</v>
      </c>
      <c r="N798">
        <v>136433.63039999999</v>
      </c>
      <c r="O798">
        <v>238758.85320000001</v>
      </c>
      <c r="P798">
        <v>160364.11799999999</v>
      </c>
      <c r="Q798">
        <v>280637.20649999997</v>
      </c>
      <c r="R798">
        <v>175663.14629999999</v>
      </c>
      <c r="S798">
        <v>307410.50589999999</v>
      </c>
      <c r="T798">
        <v>189910.68580000001</v>
      </c>
      <c r="U798">
        <v>332343.70010000002</v>
      </c>
    </row>
    <row r="799" spans="1:21">
      <c r="A799">
        <v>5</v>
      </c>
      <c r="B799" t="s">
        <v>434</v>
      </c>
      <c r="C799" t="s">
        <v>471</v>
      </c>
      <c r="D799" t="s">
        <v>741</v>
      </c>
      <c r="E799" t="s">
        <v>473</v>
      </c>
      <c r="F799">
        <v>2</v>
      </c>
      <c r="G799" t="s">
        <v>31</v>
      </c>
      <c r="H799">
        <v>63810.250999999997</v>
      </c>
      <c r="I799">
        <v>111667.9393</v>
      </c>
      <c r="J799">
        <v>83971.785279999996</v>
      </c>
      <c r="K799">
        <v>146950.62419999999</v>
      </c>
      <c r="L799">
        <v>100911.0024</v>
      </c>
      <c r="M799">
        <v>176594.2542</v>
      </c>
      <c r="N799">
        <v>122044.40700000001</v>
      </c>
      <c r="O799">
        <v>213577.71230000001</v>
      </c>
      <c r="P799">
        <v>145346.00940000001</v>
      </c>
      <c r="Q799">
        <v>254355.5165</v>
      </c>
      <c r="R799">
        <v>160178.9797</v>
      </c>
      <c r="S799">
        <v>280313.2145</v>
      </c>
      <c r="T799">
        <v>174190.40640000001</v>
      </c>
      <c r="U799">
        <v>304833.21120000002</v>
      </c>
    </row>
    <row r="800" spans="1:21">
      <c r="A800">
        <v>5</v>
      </c>
      <c r="B800" t="s">
        <v>434</v>
      </c>
      <c r="C800" t="s">
        <v>471</v>
      </c>
      <c r="D800" t="s">
        <v>741</v>
      </c>
      <c r="E800" t="s">
        <v>473</v>
      </c>
      <c r="F800">
        <v>3</v>
      </c>
      <c r="G800" t="s">
        <v>58</v>
      </c>
      <c r="H800">
        <v>55979.35</v>
      </c>
      <c r="I800">
        <v>97963.862500000003</v>
      </c>
      <c r="J800">
        <v>75802.568799999994</v>
      </c>
      <c r="K800">
        <v>132654.49540000001</v>
      </c>
      <c r="L800">
        <v>96343.965899999996</v>
      </c>
      <c r="M800">
        <v>168601.94029999999</v>
      </c>
      <c r="N800">
        <v>125846.37239999999</v>
      </c>
      <c r="O800">
        <v>220231.15169999999</v>
      </c>
      <c r="P800">
        <v>156245.67000000001</v>
      </c>
      <c r="Q800">
        <v>273429.92249999999</v>
      </c>
      <c r="R800">
        <v>175866.41099999999</v>
      </c>
      <c r="S800">
        <v>307766.2193</v>
      </c>
      <c r="T800">
        <v>195211.00270000001</v>
      </c>
      <c r="U800">
        <v>341619.25469999999</v>
      </c>
    </row>
    <row r="801" spans="1:21">
      <c r="A801">
        <v>5</v>
      </c>
      <c r="B801" t="s">
        <v>434</v>
      </c>
      <c r="C801" t="s">
        <v>471</v>
      </c>
      <c r="D801" t="s">
        <v>741</v>
      </c>
      <c r="E801" t="s">
        <v>473</v>
      </c>
      <c r="F801">
        <v>4</v>
      </c>
      <c r="G801" t="s">
        <v>33</v>
      </c>
      <c r="H801">
        <v>61737.653250000003</v>
      </c>
      <c r="I801">
        <v>98780.245200000005</v>
      </c>
      <c r="J801">
        <v>86432.714550000004</v>
      </c>
      <c r="K801">
        <v>138292.34330000001</v>
      </c>
      <c r="L801">
        <v>111127.77589999999</v>
      </c>
      <c r="M801">
        <v>177804.44140000001</v>
      </c>
      <c r="N801">
        <v>148170.36780000001</v>
      </c>
      <c r="O801">
        <v>237072.58850000001</v>
      </c>
      <c r="P801">
        <v>185212.95980000001</v>
      </c>
      <c r="Q801">
        <v>296340.73560000001</v>
      </c>
      <c r="R801">
        <v>209908.02110000001</v>
      </c>
      <c r="S801">
        <v>335852.83370000002</v>
      </c>
      <c r="T801">
        <v>234603.08240000001</v>
      </c>
      <c r="U801">
        <v>375364.93180000002</v>
      </c>
    </row>
    <row r="802" spans="1:21">
      <c r="A802">
        <v>5</v>
      </c>
      <c r="B802" t="s">
        <v>434</v>
      </c>
      <c r="C802" t="s">
        <v>471</v>
      </c>
      <c r="D802" t="s">
        <v>741</v>
      </c>
      <c r="E802" t="s">
        <v>474</v>
      </c>
      <c r="F802">
        <v>1</v>
      </c>
      <c r="G802" t="s">
        <v>242</v>
      </c>
      <c r="H802">
        <v>85723.163</v>
      </c>
      <c r="I802">
        <v>150015.53529999999</v>
      </c>
      <c r="J802">
        <v>111066.19650000001</v>
      </c>
      <c r="K802">
        <v>194365.84390000001</v>
      </c>
      <c r="L802">
        <v>126283.9617</v>
      </c>
      <c r="M802">
        <v>220996.93299999999</v>
      </c>
      <c r="N802">
        <v>149503.0992</v>
      </c>
      <c r="O802">
        <v>261630.42360000001</v>
      </c>
      <c r="P802">
        <v>175721.66399999999</v>
      </c>
      <c r="Q802">
        <v>307512.91200000001</v>
      </c>
      <c r="R802">
        <v>192483.39249999999</v>
      </c>
      <c r="S802">
        <v>336845.93689999997</v>
      </c>
      <c r="T802">
        <v>208090.59349999999</v>
      </c>
      <c r="U802">
        <v>364158.53860000003</v>
      </c>
    </row>
    <row r="803" spans="1:21">
      <c r="A803">
        <v>5</v>
      </c>
      <c r="B803" t="s">
        <v>434</v>
      </c>
      <c r="C803" t="s">
        <v>471</v>
      </c>
      <c r="D803" t="s">
        <v>741</v>
      </c>
      <c r="E803" t="s">
        <v>474</v>
      </c>
      <c r="F803">
        <v>2</v>
      </c>
      <c r="G803" t="s">
        <v>31</v>
      </c>
      <c r="H803">
        <v>69956.805500000002</v>
      </c>
      <c r="I803">
        <v>122424.4096</v>
      </c>
      <c r="J803">
        <v>92051.5337</v>
      </c>
      <c r="K803">
        <v>161090.18400000001</v>
      </c>
      <c r="L803">
        <v>110608.0227</v>
      </c>
      <c r="M803">
        <v>193564.03969999999</v>
      </c>
      <c r="N803">
        <v>133749.77100000001</v>
      </c>
      <c r="O803">
        <v>234062.0993</v>
      </c>
      <c r="P803">
        <v>159277.0661</v>
      </c>
      <c r="Q803">
        <v>278734.86570000002</v>
      </c>
      <c r="R803">
        <v>175525.64859999999</v>
      </c>
      <c r="S803">
        <v>307169.88500000001</v>
      </c>
      <c r="T803">
        <v>190872.1618</v>
      </c>
      <c r="U803">
        <v>334026.2831</v>
      </c>
    </row>
    <row r="804" spans="1:21">
      <c r="A804">
        <v>5</v>
      </c>
      <c r="B804" t="s">
        <v>434</v>
      </c>
      <c r="C804" t="s">
        <v>471</v>
      </c>
      <c r="D804" t="s">
        <v>741</v>
      </c>
      <c r="E804" t="s">
        <v>474</v>
      </c>
      <c r="F804">
        <v>3</v>
      </c>
      <c r="G804" t="s">
        <v>58</v>
      </c>
      <c r="H804">
        <v>61380.925000000003</v>
      </c>
      <c r="I804">
        <v>107416.6188</v>
      </c>
      <c r="J804">
        <v>83126.457399999999</v>
      </c>
      <c r="K804">
        <v>145471.30050000001</v>
      </c>
      <c r="L804">
        <v>105656.80319999999</v>
      </c>
      <c r="M804">
        <v>184899.4056</v>
      </c>
      <c r="N804">
        <v>138021.1152</v>
      </c>
      <c r="O804">
        <v>241536.9516</v>
      </c>
      <c r="P804">
        <v>171365.535</v>
      </c>
      <c r="Q804">
        <v>299889.6863</v>
      </c>
      <c r="R804">
        <v>192889.80300000001</v>
      </c>
      <c r="S804">
        <v>337557.15529999998</v>
      </c>
      <c r="T804">
        <v>214112.2996</v>
      </c>
      <c r="U804">
        <v>374696.52429999999</v>
      </c>
    </row>
    <row r="805" spans="1:21">
      <c r="A805">
        <v>5</v>
      </c>
      <c r="B805" t="s">
        <v>434</v>
      </c>
      <c r="C805" t="s">
        <v>471</v>
      </c>
      <c r="D805" t="s">
        <v>741</v>
      </c>
      <c r="E805" t="s">
        <v>474</v>
      </c>
      <c r="F805">
        <v>4</v>
      </c>
      <c r="G805" t="s">
        <v>33</v>
      </c>
      <c r="H805">
        <v>67659.0435</v>
      </c>
      <c r="I805">
        <v>108254.4696</v>
      </c>
      <c r="J805">
        <v>94722.660900000003</v>
      </c>
      <c r="K805">
        <v>151556.2574</v>
      </c>
      <c r="L805">
        <v>121786.27830000001</v>
      </c>
      <c r="M805">
        <v>194858.0453</v>
      </c>
      <c r="N805">
        <v>162381.70439999999</v>
      </c>
      <c r="O805">
        <v>259810.72700000001</v>
      </c>
      <c r="P805">
        <v>202977.1305</v>
      </c>
      <c r="Q805">
        <v>324763.40879999998</v>
      </c>
      <c r="R805">
        <v>230040.74789999999</v>
      </c>
      <c r="S805">
        <v>368065.19660000002</v>
      </c>
      <c r="T805">
        <v>257104.3653</v>
      </c>
      <c r="U805">
        <v>411366.98450000002</v>
      </c>
    </row>
    <row r="806" spans="1:21">
      <c r="A806">
        <v>5</v>
      </c>
      <c r="B806" t="s">
        <v>434</v>
      </c>
      <c r="C806" t="s">
        <v>471</v>
      </c>
      <c r="D806" t="s">
        <v>741</v>
      </c>
      <c r="E806" t="s">
        <v>386</v>
      </c>
      <c r="F806">
        <v>1</v>
      </c>
      <c r="G806" t="s">
        <v>242</v>
      </c>
      <c r="H806">
        <v>80722.850000000006</v>
      </c>
      <c r="I806">
        <v>141264.98749999999</v>
      </c>
      <c r="J806">
        <v>104590.395</v>
      </c>
      <c r="K806">
        <v>183033.19130000001</v>
      </c>
      <c r="L806">
        <v>118916.685</v>
      </c>
      <c r="M806">
        <v>208104.19880000001</v>
      </c>
      <c r="N806">
        <v>140790.12</v>
      </c>
      <c r="O806">
        <v>246382.71</v>
      </c>
      <c r="P806">
        <v>165483.29999999999</v>
      </c>
      <c r="Q806">
        <v>289595.77500000002</v>
      </c>
      <c r="R806">
        <v>181269.89499999999</v>
      </c>
      <c r="S806">
        <v>317222.31630000001</v>
      </c>
      <c r="T806">
        <v>195970.655</v>
      </c>
      <c r="U806">
        <v>342948.64630000002</v>
      </c>
    </row>
    <row r="807" spans="1:21">
      <c r="A807">
        <v>5</v>
      </c>
      <c r="B807" t="s">
        <v>434</v>
      </c>
      <c r="C807" t="s">
        <v>471</v>
      </c>
      <c r="D807" t="s">
        <v>741</v>
      </c>
      <c r="E807" t="s">
        <v>386</v>
      </c>
      <c r="F807">
        <v>2</v>
      </c>
      <c r="G807" t="s">
        <v>31</v>
      </c>
      <c r="H807">
        <v>65859.102499999994</v>
      </c>
      <c r="I807">
        <v>115253.42939999999</v>
      </c>
      <c r="J807">
        <v>86665.034750000006</v>
      </c>
      <c r="K807">
        <v>151663.81080000001</v>
      </c>
      <c r="L807">
        <v>104143.3425</v>
      </c>
      <c r="M807">
        <v>182250.84940000001</v>
      </c>
      <c r="N807">
        <v>125946.19500000001</v>
      </c>
      <c r="O807">
        <v>220405.8413</v>
      </c>
      <c r="P807">
        <v>149989.69500000001</v>
      </c>
      <c r="Q807">
        <v>262481.96629999997</v>
      </c>
      <c r="R807">
        <v>165294.53599999999</v>
      </c>
      <c r="S807">
        <v>289265.43800000002</v>
      </c>
      <c r="T807">
        <v>179750.9915</v>
      </c>
      <c r="U807">
        <v>314564.23509999999</v>
      </c>
    </row>
    <row r="808" spans="1:21">
      <c r="A808">
        <v>5</v>
      </c>
      <c r="B808" t="s">
        <v>434</v>
      </c>
      <c r="C808" t="s">
        <v>471</v>
      </c>
      <c r="D808" t="s">
        <v>741</v>
      </c>
      <c r="E808" t="s">
        <v>386</v>
      </c>
      <c r="F808">
        <v>3</v>
      </c>
      <c r="G808" t="s">
        <v>58</v>
      </c>
      <c r="H808">
        <v>58234.35</v>
      </c>
      <c r="I808">
        <v>101910.1125</v>
      </c>
      <c r="J808">
        <v>78827.170800000007</v>
      </c>
      <c r="K808">
        <v>137947.54889999999</v>
      </c>
      <c r="L808">
        <v>100175.1894</v>
      </c>
      <c r="M808">
        <v>175306.5815</v>
      </c>
      <c r="N808">
        <v>130820.0184</v>
      </c>
      <c r="O808">
        <v>228935.03219999999</v>
      </c>
      <c r="P808">
        <v>162407.97</v>
      </c>
      <c r="Q808">
        <v>284213.94750000001</v>
      </c>
      <c r="R808">
        <v>182787.87599999999</v>
      </c>
      <c r="S808">
        <v>319878.783</v>
      </c>
      <c r="T808">
        <v>202877.3982</v>
      </c>
      <c r="U808">
        <v>355035.44689999998</v>
      </c>
    </row>
    <row r="809" spans="1:21">
      <c r="A809">
        <v>5</v>
      </c>
      <c r="B809" t="s">
        <v>434</v>
      </c>
      <c r="C809" t="s">
        <v>471</v>
      </c>
      <c r="D809" t="s">
        <v>741</v>
      </c>
      <c r="E809" t="s">
        <v>386</v>
      </c>
      <c r="F809">
        <v>4</v>
      </c>
      <c r="G809" t="s">
        <v>33</v>
      </c>
      <c r="H809">
        <v>64333.389499999997</v>
      </c>
      <c r="I809">
        <v>102933.4232</v>
      </c>
      <c r="J809">
        <v>90066.745299999995</v>
      </c>
      <c r="K809">
        <v>144106.79250000001</v>
      </c>
      <c r="L809">
        <v>115800.1011</v>
      </c>
      <c r="M809">
        <v>185280.1618</v>
      </c>
      <c r="N809">
        <v>154400.1348</v>
      </c>
      <c r="O809">
        <v>247040.2157</v>
      </c>
      <c r="P809">
        <v>193000.1685</v>
      </c>
      <c r="Q809">
        <v>308800.2696</v>
      </c>
      <c r="R809">
        <v>218733.52429999999</v>
      </c>
      <c r="S809">
        <v>349973.63890000002</v>
      </c>
      <c r="T809">
        <v>244466.88010000001</v>
      </c>
      <c r="U809">
        <v>391147.00819999998</v>
      </c>
    </row>
    <row r="810" spans="1:21">
      <c r="A810">
        <v>5</v>
      </c>
      <c r="B810" t="s">
        <v>434</v>
      </c>
      <c r="C810" t="s">
        <v>471</v>
      </c>
      <c r="D810" t="s">
        <v>741</v>
      </c>
      <c r="E810" t="s">
        <v>475</v>
      </c>
      <c r="F810">
        <v>1</v>
      </c>
      <c r="G810" t="s">
        <v>242</v>
      </c>
      <c r="H810">
        <v>78184.179000000004</v>
      </c>
      <c r="I810">
        <v>136822.31330000001</v>
      </c>
      <c r="J810">
        <v>101318.5845</v>
      </c>
      <c r="K810">
        <v>177307.52290000001</v>
      </c>
      <c r="L810">
        <v>115170.5061</v>
      </c>
      <c r="M810">
        <v>201548.38570000001</v>
      </c>
      <c r="N810">
        <v>136410.39360000001</v>
      </c>
      <c r="O810">
        <v>238718.1888</v>
      </c>
      <c r="P810">
        <v>160351.81200000001</v>
      </c>
      <c r="Q810">
        <v>280615.67099999997</v>
      </c>
      <c r="R810">
        <v>175658.1525</v>
      </c>
      <c r="S810">
        <v>307401.76689999999</v>
      </c>
      <c r="T810">
        <v>189921.23550000001</v>
      </c>
      <c r="U810">
        <v>332362.16210000002</v>
      </c>
    </row>
    <row r="811" spans="1:21">
      <c r="A811">
        <v>5</v>
      </c>
      <c r="B811" t="s">
        <v>434</v>
      </c>
      <c r="C811" t="s">
        <v>471</v>
      </c>
      <c r="D811" t="s">
        <v>741</v>
      </c>
      <c r="E811" t="s">
        <v>475</v>
      </c>
      <c r="F811">
        <v>2</v>
      </c>
      <c r="G811" t="s">
        <v>31</v>
      </c>
      <c r="H811">
        <v>63681.218999999997</v>
      </c>
      <c r="I811">
        <v>111442.1333</v>
      </c>
      <c r="J811">
        <v>83832.885850000006</v>
      </c>
      <c r="K811">
        <v>146707.5502</v>
      </c>
      <c r="L811">
        <v>100788.00659999999</v>
      </c>
      <c r="M811">
        <v>176379.0116</v>
      </c>
      <c r="N811">
        <v>121973.868</v>
      </c>
      <c r="O811">
        <v>213454.269</v>
      </c>
      <c r="P811">
        <v>145293.96340000001</v>
      </c>
      <c r="Q811">
        <v>254264.43590000001</v>
      </c>
      <c r="R811">
        <v>160142.8297</v>
      </c>
      <c r="S811">
        <v>280249.95189999999</v>
      </c>
      <c r="T811">
        <v>174176.65280000001</v>
      </c>
      <c r="U811">
        <v>304809.14230000001</v>
      </c>
    </row>
    <row r="812" spans="1:21">
      <c r="A812">
        <v>5</v>
      </c>
      <c r="B812" t="s">
        <v>434</v>
      </c>
      <c r="C812" t="s">
        <v>471</v>
      </c>
      <c r="D812" t="s">
        <v>741</v>
      </c>
      <c r="E812" t="s">
        <v>475</v>
      </c>
      <c r="F812">
        <v>3</v>
      </c>
      <c r="G812" t="s">
        <v>58</v>
      </c>
      <c r="H812">
        <v>55606.412499999999</v>
      </c>
      <c r="I812">
        <v>97311.221879999997</v>
      </c>
      <c r="J812">
        <v>75280.456300000005</v>
      </c>
      <c r="K812">
        <v>131740.7985</v>
      </c>
      <c r="L812">
        <v>95672.678400000004</v>
      </c>
      <c r="M812">
        <v>167427.18719999999</v>
      </c>
      <c r="N812">
        <v>124951.3224</v>
      </c>
      <c r="O812">
        <v>218664.81419999999</v>
      </c>
      <c r="P812">
        <v>155126.85750000001</v>
      </c>
      <c r="Q812">
        <v>271472.00060000003</v>
      </c>
      <c r="R812">
        <v>174598.4235</v>
      </c>
      <c r="S812">
        <v>305547.24109999998</v>
      </c>
      <c r="T812">
        <v>193793.84020000001</v>
      </c>
      <c r="U812">
        <v>339139.22039999999</v>
      </c>
    </row>
    <row r="813" spans="1:21">
      <c r="A813">
        <v>5</v>
      </c>
      <c r="B813" t="s">
        <v>434</v>
      </c>
      <c r="C813" t="s">
        <v>471</v>
      </c>
      <c r="D813" t="s">
        <v>741</v>
      </c>
      <c r="E813" t="s">
        <v>475</v>
      </c>
      <c r="F813">
        <v>4</v>
      </c>
      <c r="G813" t="s">
        <v>33</v>
      </c>
      <c r="H813">
        <v>61390.690750000002</v>
      </c>
      <c r="I813">
        <v>98225.105200000005</v>
      </c>
      <c r="J813">
        <v>85946.967050000007</v>
      </c>
      <c r="K813">
        <v>137515.14730000001</v>
      </c>
      <c r="L813">
        <v>110503.24340000001</v>
      </c>
      <c r="M813">
        <v>176805.1894</v>
      </c>
      <c r="N813">
        <v>147337.65779999999</v>
      </c>
      <c r="O813">
        <v>235740.2525</v>
      </c>
      <c r="P813">
        <v>184172.0723</v>
      </c>
      <c r="Q813">
        <v>294675.31559999997</v>
      </c>
      <c r="R813">
        <v>208728.3486</v>
      </c>
      <c r="S813">
        <v>333965.35769999999</v>
      </c>
      <c r="T813">
        <v>233284.6249</v>
      </c>
      <c r="U813">
        <v>373255.39980000001</v>
      </c>
    </row>
    <row r="814" spans="1:21">
      <c r="A814">
        <v>5</v>
      </c>
      <c r="B814" t="s">
        <v>434</v>
      </c>
      <c r="C814" t="s">
        <v>471</v>
      </c>
      <c r="D814" t="s">
        <v>741</v>
      </c>
      <c r="E814" t="s">
        <v>476</v>
      </c>
      <c r="F814">
        <v>1</v>
      </c>
      <c r="G814" t="s">
        <v>242</v>
      </c>
      <c r="H814">
        <v>84492.342000000004</v>
      </c>
      <c r="I814">
        <v>147861.59849999999</v>
      </c>
      <c r="J814">
        <v>109464.201</v>
      </c>
      <c r="K814">
        <v>191562.3518</v>
      </c>
      <c r="L814">
        <v>124473.41280000001</v>
      </c>
      <c r="M814">
        <v>217828.4724</v>
      </c>
      <c r="N814">
        <v>147336.47279999999</v>
      </c>
      <c r="O814">
        <v>257838.82740000001</v>
      </c>
      <c r="P814">
        <v>173168.226</v>
      </c>
      <c r="Q814">
        <v>303044.39549999998</v>
      </c>
      <c r="R814">
        <v>189682.51500000001</v>
      </c>
      <c r="S814">
        <v>331944.40130000003</v>
      </c>
      <c r="T814">
        <v>205055.334</v>
      </c>
      <c r="U814">
        <v>358846.8345</v>
      </c>
    </row>
    <row r="815" spans="1:21">
      <c r="A815">
        <v>5</v>
      </c>
      <c r="B815" t="s">
        <v>434</v>
      </c>
      <c r="C815" t="s">
        <v>471</v>
      </c>
      <c r="D815" t="s">
        <v>741</v>
      </c>
      <c r="E815" t="s">
        <v>476</v>
      </c>
      <c r="F815">
        <v>2</v>
      </c>
      <c r="G815" t="s">
        <v>31</v>
      </c>
      <c r="H815">
        <v>68996.895749999996</v>
      </c>
      <c r="I815">
        <v>120744.56759999999</v>
      </c>
      <c r="J815">
        <v>90774.358680000005</v>
      </c>
      <c r="K815">
        <v>158855.12770000001</v>
      </c>
      <c r="L815">
        <v>109053.35060000001</v>
      </c>
      <c r="M815">
        <v>190843.36350000001</v>
      </c>
      <c r="N815">
        <v>131834.1465</v>
      </c>
      <c r="O815">
        <v>230709.75640000001</v>
      </c>
      <c r="P815">
        <v>156981.2464</v>
      </c>
      <c r="Q815">
        <v>274717.18119999999</v>
      </c>
      <c r="R815">
        <v>172985.9455</v>
      </c>
      <c r="S815">
        <v>302725.4045</v>
      </c>
      <c r="T815">
        <v>188098.74600000001</v>
      </c>
      <c r="U815">
        <v>329172.80550000002</v>
      </c>
    </row>
    <row r="816" spans="1:21">
      <c r="A816">
        <v>5</v>
      </c>
      <c r="B816" t="s">
        <v>434</v>
      </c>
      <c r="C816" t="s">
        <v>471</v>
      </c>
      <c r="D816" t="s">
        <v>741</v>
      </c>
      <c r="E816" t="s">
        <v>476</v>
      </c>
      <c r="F816">
        <v>3</v>
      </c>
      <c r="G816" t="s">
        <v>58</v>
      </c>
      <c r="H816">
        <v>60553.512499999997</v>
      </c>
      <c r="I816">
        <v>105968.64690000001</v>
      </c>
      <c r="J816">
        <v>82021.039099999995</v>
      </c>
      <c r="K816">
        <v>143536.81839999999</v>
      </c>
      <c r="L816">
        <v>104258.5713</v>
      </c>
      <c r="M816">
        <v>182452.49979999999</v>
      </c>
      <c r="N816">
        <v>136210.66680000001</v>
      </c>
      <c r="O816">
        <v>238368.66690000001</v>
      </c>
      <c r="P816">
        <v>169124.3775</v>
      </c>
      <c r="Q816">
        <v>295967.6606</v>
      </c>
      <c r="R816">
        <v>190374.81450000001</v>
      </c>
      <c r="S816">
        <v>333155.92540000001</v>
      </c>
      <c r="T816">
        <v>211329.17389999999</v>
      </c>
      <c r="U816">
        <v>369826.05430000002</v>
      </c>
    </row>
    <row r="817" spans="1:21">
      <c r="A817">
        <v>5</v>
      </c>
      <c r="B817" t="s">
        <v>434</v>
      </c>
      <c r="C817" t="s">
        <v>471</v>
      </c>
      <c r="D817" t="s">
        <v>741</v>
      </c>
      <c r="E817" t="s">
        <v>476</v>
      </c>
      <c r="F817">
        <v>4</v>
      </c>
      <c r="G817" t="s">
        <v>33</v>
      </c>
      <c r="H817">
        <v>66690.141499999998</v>
      </c>
      <c r="I817">
        <v>106704.2264</v>
      </c>
      <c r="J817">
        <v>93366.198099999994</v>
      </c>
      <c r="K817">
        <v>149385.91699999999</v>
      </c>
      <c r="L817">
        <v>120042.2547</v>
      </c>
      <c r="M817">
        <v>192067.60750000001</v>
      </c>
      <c r="N817">
        <v>160056.33960000001</v>
      </c>
      <c r="O817">
        <v>256090.1434</v>
      </c>
      <c r="P817">
        <v>200070.42449999999</v>
      </c>
      <c r="Q817">
        <v>320112.67920000001</v>
      </c>
      <c r="R817">
        <v>226746.4811</v>
      </c>
      <c r="S817">
        <v>362794.36979999999</v>
      </c>
      <c r="T817">
        <v>253422.53769999999</v>
      </c>
      <c r="U817">
        <v>405476.06030000001</v>
      </c>
    </row>
    <row r="818" spans="1:21">
      <c r="A818">
        <v>5</v>
      </c>
      <c r="B818" t="s">
        <v>434</v>
      </c>
      <c r="C818" t="s">
        <v>471</v>
      </c>
      <c r="D818" t="s">
        <v>741</v>
      </c>
      <c r="E818" t="s">
        <v>477</v>
      </c>
      <c r="F818">
        <v>1</v>
      </c>
      <c r="G818" t="s">
        <v>242</v>
      </c>
      <c r="H818">
        <v>83184.491999999998</v>
      </c>
      <c r="I818">
        <v>145572.861</v>
      </c>
      <c r="J818">
        <v>107794.386</v>
      </c>
      <c r="K818">
        <v>188640.17550000001</v>
      </c>
      <c r="L818">
        <v>122537.7828</v>
      </c>
      <c r="M818">
        <v>214441.11989999999</v>
      </c>
      <c r="N818">
        <v>145123.37280000001</v>
      </c>
      <c r="O818">
        <v>253965.90239999999</v>
      </c>
      <c r="P818">
        <v>170590.17600000001</v>
      </c>
      <c r="Q818">
        <v>298532.80800000002</v>
      </c>
      <c r="R818">
        <v>186871.65</v>
      </c>
      <c r="S818">
        <v>327025.38750000001</v>
      </c>
      <c r="T818">
        <v>202041.174</v>
      </c>
      <c r="U818">
        <v>353572.05450000003</v>
      </c>
    </row>
    <row r="819" spans="1:21">
      <c r="A819">
        <v>5</v>
      </c>
      <c r="B819" t="s">
        <v>434</v>
      </c>
      <c r="C819" t="s">
        <v>471</v>
      </c>
      <c r="D819" t="s">
        <v>741</v>
      </c>
      <c r="E819" t="s">
        <v>477</v>
      </c>
      <c r="F819">
        <v>2</v>
      </c>
      <c r="G819" t="s">
        <v>31</v>
      </c>
      <c r="H819">
        <v>67778.922000000006</v>
      </c>
      <c r="I819">
        <v>118613.11350000001</v>
      </c>
      <c r="J819">
        <v>89219.3848</v>
      </c>
      <c r="K819">
        <v>156133.9234</v>
      </c>
      <c r="L819">
        <v>107252.6868</v>
      </c>
      <c r="M819">
        <v>187692.20189999999</v>
      </c>
      <c r="N819">
        <v>129777.444</v>
      </c>
      <c r="O819">
        <v>227110.527</v>
      </c>
      <c r="P819">
        <v>154581.3345</v>
      </c>
      <c r="Q819">
        <v>270517.33539999998</v>
      </c>
      <c r="R819">
        <v>170373.94219999999</v>
      </c>
      <c r="S819">
        <v>298154.39889999997</v>
      </c>
      <c r="T819">
        <v>185297.823</v>
      </c>
      <c r="U819">
        <v>324271.19030000002</v>
      </c>
    </row>
    <row r="820" spans="1:21">
      <c r="A820">
        <v>5</v>
      </c>
      <c r="B820" t="s">
        <v>434</v>
      </c>
      <c r="C820" t="s">
        <v>471</v>
      </c>
      <c r="D820" t="s">
        <v>741</v>
      </c>
      <c r="E820" t="s">
        <v>477</v>
      </c>
      <c r="F820">
        <v>3</v>
      </c>
      <c r="G820" t="s">
        <v>58</v>
      </c>
      <c r="H820">
        <v>59434.7</v>
      </c>
      <c r="I820">
        <v>104010.72500000001</v>
      </c>
      <c r="J820">
        <v>80454.7016</v>
      </c>
      <c r="K820">
        <v>140795.72779999999</v>
      </c>
      <c r="L820">
        <v>102244.70879999999</v>
      </c>
      <c r="M820">
        <v>178928.24040000001</v>
      </c>
      <c r="N820">
        <v>133525.51680000001</v>
      </c>
      <c r="O820">
        <v>233669.6544</v>
      </c>
      <c r="P820">
        <v>165767.94</v>
      </c>
      <c r="Q820">
        <v>290093.89500000002</v>
      </c>
      <c r="R820">
        <v>186570.85200000001</v>
      </c>
      <c r="S820">
        <v>326498.99099999998</v>
      </c>
      <c r="T820">
        <v>207077.68640000001</v>
      </c>
      <c r="U820">
        <v>362385.95120000001</v>
      </c>
    </row>
    <row r="821" spans="1:21">
      <c r="A821">
        <v>5</v>
      </c>
      <c r="B821" t="s">
        <v>434</v>
      </c>
      <c r="C821" t="s">
        <v>471</v>
      </c>
      <c r="D821" t="s">
        <v>741</v>
      </c>
      <c r="E821" t="s">
        <v>477</v>
      </c>
      <c r="F821">
        <v>4</v>
      </c>
      <c r="G821" t="s">
        <v>33</v>
      </c>
      <c r="H821">
        <v>65649.254000000001</v>
      </c>
      <c r="I821">
        <v>105038.8064</v>
      </c>
      <c r="J821">
        <v>91908.955600000001</v>
      </c>
      <c r="K821">
        <v>147054.329</v>
      </c>
      <c r="L821">
        <v>118168.6572</v>
      </c>
      <c r="M821">
        <v>189069.85149999999</v>
      </c>
      <c r="N821">
        <v>157558.2096</v>
      </c>
      <c r="O821">
        <v>252093.1354</v>
      </c>
      <c r="P821">
        <v>196947.76199999999</v>
      </c>
      <c r="Q821">
        <v>315116.4192</v>
      </c>
      <c r="R821">
        <v>223207.46359999999</v>
      </c>
      <c r="S821">
        <v>357131.94179999997</v>
      </c>
      <c r="T821">
        <v>249467.16519999999</v>
      </c>
      <c r="U821">
        <v>399147.46429999999</v>
      </c>
    </row>
    <row r="822" spans="1:21">
      <c r="A822">
        <v>5</v>
      </c>
      <c r="B822" t="s">
        <v>434</v>
      </c>
      <c r="C822" t="s">
        <v>471</v>
      </c>
      <c r="D822" t="s">
        <v>741</v>
      </c>
      <c r="E822" t="s">
        <v>478</v>
      </c>
      <c r="F822">
        <v>1</v>
      </c>
      <c r="G822" t="s">
        <v>242</v>
      </c>
      <c r="H822">
        <v>78658.643500000006</v>
      </c>
      <c r="I822">
        <v>137652.62609999999</v>
      </c>
      <c r="J822">
        <v>101909.0993</v>
      </c>
      <c r="K822">
        <v>178340.92370000001</v>
      </c>
      <c r="L822">
        <v>115878.2567</v>
      </c>
      <c r="M822">
        <v>202786.9491</v>
      </c>
      <c r="N822">
        <v>137171.33040000001</v>
      </c>
      <c r="O822">
        <v>240049.82819999999</v>
      </c>
      <c r="P822">
        <v>161223.46799999999</v>
      </c>
      <c r="Q822">
        <v>282141.06900000002</v>
      </c>
      <c r="R822">
        <v>176600.10130000001</v>
      </c>
      <c r="S822">
        <v>309050.17719999998</v>
      </c>
      <c r="T822">
        <v>190915.40580000001</v>
      </c>
      <c r="U822">
        <v>334101.96010000003</v>
      </c>
    </row>
    <row r="823" spans="1:21">
      <c r="A823">
        <v>5</v>
      </c>
      <c r="B823" t="s">
        <v>434</v>
      </c>
      <c r="C823" t="s">
        <v>471</v>
      </c>
      <c r="D823" t="s">
        <v>741</v>
      </c>
      <c r="E823" t="s">
        <v>478</v>
      </c>
      <c r="F823">
        <v>2</v>
      </c>
      <c r="G823" t="s">
        <v>31</v>
      </c>
      <c r="H823">
        <v>64216.242250000003</v>
      </c>
      <c r="I823">
        <v>112378.42389999999</v>
      </c>
      <c r="J823">
        <v>84490.109899999996</v>
      </c>
      <c r="K823">
        <v>147857.6923</v>
      </c>
      <c r="L823">
        <v>101511.2237</v>
      </c>
      <c r="M823">
        <v>177644.64139999999</v>
      </c>
      <c r="N823">
        <v>122729.9745</v>
      </c>
      <c r="O823">
        <v>214777.45540000001</v>
      </c>
      <c r="P823">
        <v>146145.98009999999</v>
      </c>
      <c r="Q823">
        <v>255755.4651</v>
      </c>
      <c r="R823">
        <v>161049.64749999999</v>
      </c>
      <c r="S823">
        <v>281836.88309999998</v>
      </c>
      <c r="T823">
        <v>175124.04740000001</v>
      </c>
      <c r="U823">
        <v>306467.08289999998</v>
      </c>
    </row>
    <row r="824" spans="1:21">
      <c r="A824">
        <v>5</v>
      </c>
      <c r="B824" t="s">
        <v>434</v>
      </c>
      <c r="C824" t="s">
        <v>471</v>
      </c>
      <c r="D824" t="s">
        <v>741</v>
      </c>
      <c r="E824" t="s">
        <v>478</v>
      </c>
      <c r="F824">
        <v>3</v>
      </c>
      <c r="G824" t="s">
        <v>58</v>
      </c>
      <c r="H824">
        <v>57034</v>
      </c>
      <c r="I824">
        <v>99809.5</v>
      </c>
      <c r="J824">
        <v>77199.64</v>
      </c>
      <c r="K824">
        <v>135099.37</v>
      </c>
      <c r="L824">
        <v>98105.67</v>
      </c>
      <c r="M824">
        <v>171684.92249999999</v>
      </c>
      <c r="N824">
        <v>128114.52</v>
      </c>
      <c r="O824">
        <v>224200.41</v>
      </c>
      <c r="P824">
        <v>159048</v>
      </c>
      <c r="Q824">
        <v>278334</v>
      </c>
      <c r="R824">
        <v>179004.9</v>
      </c>
      <c r="S824">
        <v>313258.57500000001</v>
      </c>
      <c r="T824">
        <v>198677.11</v>
      </c>
      <c r="U824">
        <v>347684.9425</v>
      </c>
    </row>
    <row r="825" spans="1:21">
      <c r="A825">
        <v>5</v>
      </c>
      <c r="B825" t="s">
        <v>434</v>
      </c>
      <c r="C825" t="s">
        <v>471</v>
      </c>
      <c r="D825" t="s">
        <v>741</v>
      </c>
      <c r="E825" t="s">
        <v>478</v>
      </c>
      <c r="F825">
        <v>4</v>
      </c>
      <c r="G825" t="s">
        <v>33</v>
      </c>
      <c r="H825">
        <v>63017.525000000001</v>
      </c>
      <c r="I825">
        <v>100828.04</v>
      </c>
      <c r="J825">
        <v>88224.535000000003</v>
      </c>
      <c r="K825">
        <v>141159.25599999999</v>
      </c>
      <c r="L825">
        <v>113431.545</v>
      </c>
      <c r="M825">
        <v>181490.47200000001</v>
      </c>
      <c r="N825">
        <v>151242.06</v>
      </c>
      <c r="O825">
        <v>241987.296</v>
      </c>
      <c r="P825">
        <v>189052.57500000001</v>
      </c>
      <c r="Q825">
        <v>302484.12</v>
      </c>
      <c r="R825">
        <v>214259.58499999999</v>
      </c>
      <c r="S825">
        <v>342815.33600000001</v>
      </c>
      <c r="T825">
        <v>239466.595</v>
      </c>
      <c r="U825">
        <v>383146.55200000003</v>
      </c>
    </row>
    <row r="826" spans="1:21">
      <c r="A826">
        <v>5</v>
      </c>
      <c r="B826" t="s">
        <v>434</v>
      </c>
      <c r="C826" t="s">
        <v>471</v>
      </c>
      <c r="D826" t="s">
        <v>741</v>
      </c>
      <c r="E826" t="s">
        <v>479</v>
      </c>
      <c r="F826">
        <v>1</v>
      </c>
      <c r="G826" t="s">
        <v>242</v>
      </c>
      <c r="H826">
        <v>84492.342000000004</v>
      </c>
      <c r="I826">
        <v>147861.59849999999</v>
      </c>
      <c r="J826">
        <v>109464.201</v>
      </c>
      <c r="K826">
        <v>191562.3518</v>
      </c>
      <c r="L826">
        <v>124473.41280000001</v>
      </c>
      <c r="M826">
        <v>217828.4724</v>
      </c>
      <c r="N826">
        <v>147336.47279999999</v>
      </c>
      <c r="O826">
        <v>257838.82740000001</v>
      </c>
      <c r="P826">
        <v>173168.226</v>
      </c>
      <c r="Q826">
        <v>303044.39549999998</v>
      </c>
      <c r="R826">
        <v>189682.51500000001</v>
      </c>
      <c r="S826">
        <v>331944.40130000003</v>
      </c>
      <c r="T826">
        <v>205055.334</v>
      </c>
      <c r="U826">
        <v>358846.8345</v>
      </c>
    </row>
    <row r="827" spans="1:21">
      <c r="A827">
        <v>5</v>
      </c>
      <c r="B827" t="s">
        <v>434</v>
      </c>
      <c r="C827" t="s">
        <v>471</v>
      </c>
      <c r="D827" t="s">
        <v>741</v>
      </c>
      <c r="E827" t="s">
        <v>479</v>
      </c>
      <c r="F827">
        <v>2</v>
      </c>
      <c r="G827" t="s">
        <v>31</v>
      </c>
      <c r="H827">
        <v>68996.895749999996</v>
      </c>
      <c r="I827">
        <v>120744.56759999999</v>
      </c>
      <c r="J827">
        <v>90774.358680000005</v>
      </c>
      <c r="K827">
        <v>158855.12770000001</v>
      </c>
      <c r="L827">
        <v>109053.35060000001</v>
      </c>
      <c r="M827">
        <v>190843.36350000001</v>
      </c>
      <c r="N827">
        <v>131834.1465</v>
      </c>
      <c r="O827">
        <v>230709.75640000001</v>
      </c>
      <c r="P827">
        <v>156981.2464</v>
      </c>
      <c r="Q827">
        <v>274717.18119999999</v>
      </c>
      <c r="R827">
        <v>172985.9455</v>
      </c>
      <c r="S827">
        <v>302725.4045</v>
      </c>
      <c r="T827">
        <v>188098.74600000001</v>
      </c>
      <c r="U827">
        <v>329172.80550000002</v>
      </c>
    </row>
    <row r="828" spans="1:21">
      <c r="A828">
        <v>5</v>
      </c>
      <c r="B828" t="s">
        <v>434</v>
      </c>
      <c r="C828" t="s">
        <v>471</v>
      </c>
      <c r="D828" t="s">
        <v>741</v>
      </c>
      <c r="E828" t="s">
        <v>479</v>
      </c>
      <c r="F828">
        <v>3</v>
      </c>
      <c r="G828" t="s">
        <v>58</v>
      </c>
      <c r="H828">
        <v>60553.512499999997</v>
      </c>
      <c r="I828">
        <v>105968.64690000001</v>
      </c>
      <c r="J828">
        <v>82021.039099999995</v>
      </c>
      <c r="K828">
        <v>143536.81839999999</v>
      </c>
      <c r="L828">
        <v>104258.5713</v>
      </c>
      <c r="M828">
        <v>182452.49979999999</v>
      </c>
      <c r="N828">
        <v>136210.66680000001</v>
      </c>
      <c r="O828">
        <v>238368.66690000001</v>
      </c>
      <c r="P828">
        <v>169124.3775</v>
      </c>
      <c r="Q828">
        <v>295967.6606</v>
      </c>
      <c r="R828">
        <v>190374.81450000001</v>
      </c>
      <c r="S828">
        <v>333155.92540000001</v>
      </c>
      <c r="T828">
        <v>211329.17389999999</v>
      </c>
      <c r="U828">
        <v>369826.05430000002</v>
      </c>
    </row>
    <row r="829" spans="1:21">
      <c r="A829">
        <v>5</v>
      </c>
      <c r="B829" t="s">
        <v>434</v>
      </c>
      <c r="C829" t="s">
        <v>471</v>
      </c>
      <c r="D829" t="s">
        <v>741</v>
      </c>
      <c r="E829" t="s">
        <v>479</v>
      </c>
      <c r="F829">
        <v>4</v>
      </c>
      <c r="G829" t="s">
        <v>33</v>
      </c>
      <c r="H829">
        <v>66690.141499999998</v>
      </c>
      <c r="I829">
        <v>106704.2264</v>
      </c>
      <c r="J829">
        <v>93366.198099999994</v>
      </c>
      <c r="K829">
        <v>149385.91699999999</v>
      </c>
      <c r="L829">
        <v>120042.2547</v>
      </c>
      <c r="M829">
        <v>192067.60750000001</v>
      </c>
      <c r="N829">
        <v>160056.33960000001</v>
      </c>
      <c r="O829">
        <v>256090.1434</v>
      </c>
      <c r="P829">
        <v>200070.42449999999</v>
      </c>
      <c r="Q829">
        <v>320112.67920000001</v>
      </c>
      <c r="R829">
        <v>226746.4811</v>
      </c>
      <c r="S829">
        <v>362794.36979999999</v>
      </c>
      <c r="T829">
        <v>253422.53769999999</v>
      </c>
      <c r="U829">
        <v>405476.06030000001</v>
      </c>
    </row>
    <row r="830" spans="1:21">
      <c r="A830">
        <v>5</v>
      </c>
      <c r="B830" t="s">
        <v>434</v>
      </c>
      <c r="C830" t="s">
        <v>471</v>
      </c>
      <c r="D830" t="s">
        <v>741</v>
      </c>
      <c r="E830" t="s">
        <v>480</v>
      </c>
      <c r="F830">
        <v>1</v>
      </c>
      <c r="G830" t="s">
        <v>242</v>
      </c>
      <c r="H830">
        <v>81120.285499999998</v>
      </c>
      <c r="I830">
        <v>141960.49960000001</v>
      </c>
      <c r="J830">
        <v>105113.0903</v>
      </c>
      <c r="K830">
        <v>183947.90789999999</v>
      </c>
      <c r="L830">
        <v>119499.3545</v>
      </c>
      <c r="M830">
        <v>209123.87030000001</v>
      </c>
      <c r="N830">
        <v>141504.58319999999</v>
      </c>
      <c r="O830">
        <v>247633.02059999999</v>
      </c>
      <c r="P830">
        <v>166330.34400000001</v>
      </c>
      <c r="Q830">
        <v>291078.10200000001</v>
      </c>
      <c r="R830">
        <v>182201.85630000001</v>
      </c>
      <c r="S830">
        <v>318853.24839999998</v>
      </c>
      <c r="T830">
        <v>196985.92480000001</v>
      </c>
      <c r="U830">
        <v>344725.36829999997</v>
      </c>
    </row>
    <row r="831" spans="1:21">
      <c r="A831">
        <v>5</v>
      </c>
      <c r="B831" t="s">
        <v>434</v>
      </c>
      <c r="C831" t="s">
        <v>471</v>
      </c>
      <c r="D831" t="s">
        <v>741</v>
      </c>
      <c r="E831" t="s">
        <v>480</v>
      </c>
      <c r="F831">
        <v>2</v>
      </c>
      <c r="G831" t="s">
        <v>31</v>
      </c>
      <c r="H831">
        <v>66136.061749999993</v>
      </c>
      <c r="I831">
        <v>115738.1081</v>
      </c>
      <c r="J831">
        <v>87044.459950000004</v>
      </c>
      <c r="K831">
        <v>152327.80489999999</v>
      </c>
      <c r="L831">
        <v>104620.568</v>
      </c>
      <c r="M831">
        <v>183085.9939</v>
      </c>
      <c r="N831">
        <v>126561.22349999999</v>
      </c>
      <c r="O831">
        <v>221482.14110000001</v>
      </c>
      <c r="P831">
        <v>150737.61960000001</v>
      </c>
      <c r="Q831">
        <v>263790.83419999998</v>
      </c>
      <c r="R831">
        <v>166129.05369999999</v>
      </c>
      <c r="S831">
        <v>290725.84389999998</v>
      </c>
      <c r="T831">
        <v>180670.87890000001</v>
      </c>
      <c r="U831">
        <v>316174.038</v>
      </c>
    </row>
    <row r="832" spans="1:21">
      <c r="A832">
        <v>5</v>
      </c>
      <c r="B832" t="s">
        <v>434</v>
      </c>
      <c r="C832" t="s">
        <v>471</v>
      </c>
      <c r="D832" t="s">
        <v>741</v>
      </c>
      <c r="E832" t="s">
        <v>480</v>
      </c>
      <c r="F832">
        <v>3</v>
      </c>
      <c r="G832" t="s">
        <v>58</v>
      </c>
      <c r="H832">
        <v>58916.0625</v>
      </c>
      <c r="I832">
        <v>103103.1094</v>
      </c>
      <c r="J832">
        <v>79702.129499999995</v>
      </c>
      <c r="K832">
        <v>139478.72659999999</v>
      </c>
      <c r="L832">
        <v>101265.606</v>
      </c>
      <c r="M832">
        <v>177214.81049999999</v>
      </c>
      <c r="N832">
        <v>132193.11600000001</v>
      </c>
      <c r="O832">
        <v>231337.95300000001</v>
      </c>
      <c r="P832">
        <v>164091.48749999999</v>
      </c>
      <c r="Q832">
        <v>287160.10310000001</v>
      </c>
      <c r="R832">
        <v>184658.3775</v>
      </c>
      <c r="S832">
        <v>323152.1606</v>
      </c>
      <c r="T832">
        <v>204926.34299999999</v>
      </c>
      <c r="U832">
        <v>358621.10029999999</v>
      </c>
    </row>
    <row r="833" spans="1:21">
      <c r="A833">
        <v>5</v>
      </c>
      <c r="B833" t="s">
        <v>434</v>
      </c>
      <c r="C833" t="s">
        <v>471</v>
      </c>
      <c r="D833" t="s">
        <v>741</v>
      </c>
      <c r="E833" t="s">
        <v>480</v>
      </c>
      <c r="F833">
        <v>4</v>
      </c>
      <c r="G833" t="s">
        <v>33</v>
      </c>
      <c r="H833">
        <v>65266.298750000002</v>
      </c>
      <c r="I833">
        <v>104426.07799999999</v>
      </c>
      <c r="J833">
        <v>91372.818249999997</v>
      </c>
      <c r="K833">
        <v>146196.5092</v>
      </c>
      <c r="L833">
        <v>117479.33779999999</v>
      </c>
      <c r="M833">
        <v>187966.94039999999</v>
      </c>
      <c r="N833">
        <v>156639.117</v>
      </c>
      <c r="O833">
        <v>250622.58720000001</v>
      </c>
      <c r="P833">
        <v>195798.89629999999</v>
      </c>
      <c r="Q833">
        <v>313278.234</v>
      </c>
      <c r="R833">
        <v>221905.41579999999</v>
      </c>
      <c r="S833">
        <v>355048.66519999999</v>
      </c>
      <c r="T833">
        <v>248011.93530000001</v>
      </c>
      <c r="U833">
        <v>396819.09639999998</v>
      </c>
    </row>
    <row r="834" spans="1:21">
      <c r="A834">
        <v>5</v>
      </c>
      <c r="B834" t="s">
        <v>434</v>
      </c>
      <c r="C834" t="s">
        <v>481</v>
      </c>
      <c r="D834" t="s">
        <v>742</v>
      </c>
      <c r="E834" t="s">
        <v>482</v>
      </c>
      <c r="F834">
        <v>1</v>
      </c>
      <c r="G834" t="s">
        <v>242</v>
      </c>
      <c r="H834">
        <v>85569.104999999996</v>
      </c>
      <c r="I834">
        <v>149745.9338</v>
      </c>
      <c r="J834">
        <v>110930.5575</v>
      </c>
      <c r="K834">
        <v>194128.47560000001</v>
      </c>
      <c r="L834">
        <v>126033.79949999999</v>
      </c>
      <c r="M834">
        <v>220559.14910000001</v>
      </c>
      <c r="N834">
        <v>149410.152</v>
      </c>
      <c r="O834">
        <v>261467.766</v>
      </c>
      <c r="P834">
        <v>175672.44</v>
      </c>
      <c r="Q834">
        <v>307426.77</v>
      </c>
      <c r="R834">
        <v>192463.41750000001</v>
      </c>
      <c r="S834">
        <v>336810.98060000001</v>
      </c>
      <c r="T834">
        <v>208132.79250000001</v>
      </c>
      <c r="U834">
        <v>364232.38689999998</v>
      </c>
    </row>
    <row r="835" spans="1:21">
      <c r="A835">
        <v>5</v>
      </c>
      <c r="B835" t="s">
        <v>434</v>
      </c>
      <c r="C835" t="s">
        <v>481</v>
      </c>
      <c r="D835" t="s">
        <v>742</v>
      </c>
      <c r="E835" t="s">
        <v>482</v>
      </c>
      <c r="F835">
        <v>2</v>
      </c>
      <c r="G835" t="s">
        <v>31</v>
      </c>
      <c r="H835">
        <v>69440.677500000005</v>
      </c>
      <c r="I835">
        <v>121521.1856</v>
      </c>
      <c r="J835">
        <v>91495.936000000002</v>
      </c>
      <c r="K835">
        <v>160117.88800000001</v>
      </c>
      <c r="L835">
        <v>110116.0395</v>
      </c>
      <c r="M835">
        <v>192703.06909999999</v>
      </c>
      <c r="N835">
        <v>133467.61499999999</v>
      </c>
      <c r="O835">
        <v>233568.32629999999</v>
      </c>
      <c r="P835">
        <v>159068.88190000001</v>
      </c>
      <c r="Q835">
        <v>278370.54330000002</v>
      </c>
      <c r="R835">
        <v>175381.04829999999</v>
      </c>
      <c r="S835">
        <v>306916.83439999999</v>
      </c>
      <c r="T835">
        <v>190817.14730000001</v>
      </c>
      <c r="U835">
        <v>333930.00770000002</v>
      </c>
    </row>
    <row r="836" spans="1:21">
      <c r="A836">
        <v>5</v>
      </c>
      <c r="B836" t="s">
        <v>434</v>
      </c>
      <c r="C836" t="s">
        <v>481</v>
      </c>
      <c r="D836" t="s">
        <v>742</v>
      </c>
      <c r="E836" t="s">
        <v>482</v>
      </c>
      <c r="F836">
        <v>3</v>
      </c>
      <c r="G836" t="s">
        <v>58</v>
      </c>
      <c r="H836">
        <v>59889.175000000003</v>
      </c>
      <c r="I836">
        <v>104806.0563</v>
      </c>
      <c r="J836">
        <v>81038.007400000002</v>
      </c>
      <c r="K836">
        <v>141816.51300000001</v>
      </c>
      <c r="L836">
        <v>102971.6532</v>
      </c>
      <c r="M836">
        <v>180200.39309999999</v>
      </c>
      <c r="N836">
        <v>134440.91519999999</v>
      </c>
      <c r="O836">
        <v>235271.60159999999</v>
      </c>
      <c r="P836">
        <v>166890.285</v>
      </c>
      <c r="Q836">
        <v>292057.9988</v>
      </c>
      <c r="R836">
        <v>187817.853</v>
      </c>
      <c r="S836">
        <v>328681.24280000001</v>
      </c>
      <c r="T836">
        <v>208443.6496</v>
      </c>
      <c r="U836">
        <v>364776.38679999998</v>
      </c>
    </row>
    <row r="837" spans="1:21">
      <c r="A837">
        <v>5</v>
      </c>
      <c r="B837" t="s">
        <v>434</v>
      </c>
      <c r="C837" t="s">
        <v>481</v>
      </c>
      <c r="D837" t="s">
        <v>742</v>
      </c>
      <c r="E837" t="s">
        <v>482</v>
      </c>
      <c r="F837">
        <v>4</v>
      </c>
      <c r="G837" t="s">
        <v>33</v>
      </c>
      <c r="H837">
        <v>66271.193499999994</v>
      </c>
      <c r="I837">
        <v>106033.9096</v>
      </c>
      <c r="J837">
        <v>92779.670899999997</v>
      </c>
      <c r="K837">
        <v>148447.47339999999</v>
      </c>
      <c r="L837">
        <v>119288.1483</v>
      </c>
      <c r="M837">
        <v>190861.0373</v>
      </c>
      <c r="N837">
        <v>159050.86439999999</v>
      </c>
      <c r="O837">
        <v>254481.383</v>
      </c>
      <c r="P837">
        <v>198813.58050000001</v>
      </c>
      <c r="Q837">
        <v>318101.72879999998</v>
      </c>
      <c r="R837">
        <v>225322.05790000001</v>
      </c>
      <c r="S837">
        <v>360515.29259999999</v>
      </c>
      <c r="T837">
        <v>251830.53529999999</v>
      </c>
      <c r="U837">
        <v>402928.85649999999</v>
      </c>
    </row>
    <row r="838" spans="1:21">
      <c r="A838">
        <v>5</v>
      </c>
      <c r="B838" t="s">
        <v>434</v>
      </c>
      <c r="C838" t="s">
        <v>481</v>
      </c>
      <c r="D838" t="s">
        <v>742</v>
      </c>
      <c r="E838" t="s">
        <v>483</v>
      </c>
      <c r="F838">
        <v>1</v>
      </c>
      <c r="G838" t="s">
        <v>242</v>
      </c>
      <c r="H838">
        <v>84889.777499999997</v>
      </c>
      <c r="I838">
        <v>148557.11060000001</v>
      </c>
      <c r="J838">
        <v>109986.89629999999</v>
      </c>
      <c r="K838">
        <v>192477.06839999999</v>
      </c>
      <c r="L838">
        <v>125056.08229999999</v>
      </c>
      <c r="M838">
        <v>218848.1439</v>
      </c>
      <c r="N838">
        <v>148050.93599999999</v>
      </c>
      <c r="O838">
        <v>259089.13800000001</v>
      </c>
      <c r="P838">
        <v>174015.27</v>
      </c>
      <c r="Q838">
        <v>304526.72249999997</v>
      </c>
      <c r="R838">
        <v>190614.47630000001</v>
      </c>
      <c r="S838">
        <v>333575.3334</v>
      </c>
      <c r="T838">
        <v>206070.60380000001</v>
      </c>
      <c r="U838">
        <v>360623.55660000001</v>
      </c>
    </row>
    <row r="839" spans="1:21">
      <c r="A839">
        <v>5</v>
      </c>
      <c r="B839" t="s">
        <v>434</v>
      </c>
      <c r="C839" t="s">
        <v>481</v>
      </c>
      <c r="D839" t="s">
        <v>742</v>
      </c>
      <c r="E839" t="s">
        <v>483</v>
      </c>
      <c r="F839">
        <v>2</v>
      </c>
      <c r="G839" t="s">
        <v>31</v>
      </c>
      <c r="H839">
        <v>69273.854999999996</v>
      </c>
      <c r="I839">
        <v>121229.2463</v>
      </c>
      <c r="J839">
        <v>91153.783880000003</v>
      </c>
      <c r="K839">
        <v>159519.12179999999</v>
      </c>
      <c r="L839">
        <v>109530.576</v>
      </c>
      <c r="M839">
        <v>191678.508</v>
      </c>
      <c r="N839">
        <v>132449.17499999999</v>
      </c>
      <c r="O839">
        <v>231786.0563</v>
      </c>
      <c r="P839">
        <v>157729.1709</v>
      </c>
      <c r="Q839">
        <v>276026.0491</v>
      </c>
      <c r="R839">
        <v>173820.46309999999</v>
      </c>
      <c r="S839">
        <v>304185.81050000002</v>
      </c>
      <c r="T839">
        <v>189018.63339999999</v>
      </c>
      <c r="U839">
        <v>330782.60840000003</v>
      </c>
    </row>
    <row r="840" spans="1:21">
      <c r="A840">
        <v>5</v>
      </c>
      <c r="B840" t="s">
        <v>434</v>
      </c>
      <c r="C840" t="s">
        <v>481</v>
      </c>
      <c r="D840" t="s">
        <v>742</v>
      </c>
      <c r="E840" t="s">
        <v>483</v>
      </c>
      <c r="F840">
        <v>3</v>
      </c>
      <c r="G840" t="s">
        <v>58</v>
      </c>
      <c r="H840">
        <v>60780.75</v>
      </c>
      <c r="I840">
        <v>106366.3125</v>
      </c>
      <c r="J840">
        <v>82312.691999999995</v>
      </c>
      <c r="K840">
        <v>144047.21100000001</v>
      </c>
      <c r="L840">
        <v>104622.0435</v>
      </c>
      <c r="M840">
        <v>183088.57610000001</v>
      </c>
      <c r="N840">
        <v>136668.36600000001</v>
      </c>
      <c r="O840">
        <v>239169.64050000001</v>
      </c>
      <c r="P840">
        <v>169685.55</v>
      </c>
      <c r="Q840">
        <v>296949.71250000002</v>
      </c>
      <c r="R840">
        <v>190998.315</v>
      </c>
      <c r="S840">
        <v>334247.05129999999</v>
      </c>
      <c r="T840">
        <v>212012.15549999999</v>
      </c>
      <c r="U840">
        <v>371021.2721</v>
      </c>
    </row>
    <row r="841" spans="1:21">
      <c r="A841">
        <v>5</v>
      </c>
      <c r="B841" t="s">
        <v>434</v>
      </c>
      <c r="C841" t="s">
        <v>481</v>
      </c>
      <c r="D841" t="s">
        <v>742</v>
      </c>
      <c r="E841" t="s">
        <v>483</v>
      </c>
      <c r="F841">
        <v>4</v>
      </c>
      <c r="G841" t="s">
        <v>33</v>
      </c>
      <c r="H841">
        <v>67001.111250000002</v>
      </c>
      <c r="I841">
        <v>107201.77800000001</v>
      </c>
      <c r="J841">
        <v>93801.55575</v>
      </c>
      <c r="K841">
        <v>150082.48920000001</v>
      </c>
      <c r="L841">
        <v>120602.0003</v>
      </c>
      <c r="M841">
        <v>192963.2004</v>
      </c>
      <c r="N841">
        <v>160802.66699999999</v>
      </c>
      <c r="O841">
        <v>257284.2672</v>
      </c>
      <c r="P841">
        <v>201003.33379999999</v>
      </c>
      <c r="Q841">
        <v>321605.33399999997</v>
      </c>
      <c r="R841">
        <v>227803.77830000001</v>
      </c>
      <c r="S841">
        <v>364486.04519999999</v>
      </c>
      <c r="T841">
        <v>254604.22279999999</v>
      </c>
      <c r="U841">
        <v>407366.75640000001</v>
      </c>
    </row>
    <row r="842" spans="1:21">
      <c r="A842">
        <v>5</v>
      </c>
      <c r="B842" t="s">
        <v>434</v>
      </c>
      <c r="C842" t="s">
        <v>481</v>
      </c>
      <c r="D842" t="s">
        <v>742</v>
      </c>
      <c r="E842" t="s">
        <v>484</v>
      </c>
      <c r="F842">
        <v>1</v>
      </c>
      <c r="G842" t="s">
        <v>242</v>
      </c>
      <c r="H842">
        <v>86043.569499999998</v>
      </c>
      <c r="I842">
        <v>150576.24660000001</v>
      </c>
      <c r="J842">
        <v>111521.0723</v>
      </c>
      <c r="K842">
        <v>195161.87640000001</v>
      </c>
      <c r="L842">
        <v>126741.55009999999</v>
      </c>
      <c r="M842">
        <v>221797.7126</v>
      </c>
      <c r="N842">
        <v>150171.0888</v>
      </c>
      <c r="O842">
        <v>262799.40539999999</v>
      </c>
      <c r="P842">
        <v>176544.09599999999</v>
      </c>
      <c r="Q842">
        <v>308952.16800000001</v>
      </c>
      <c r="R842">
        <v>193405.36629999999</v>
      </c>
      <c r="S842">
        <v>338459.3909</v>
      </c>
      <c r="T842">
        <v>209126.96280000001</v>
      </c>
      <c r="U842">
        <v>365972.18479999999</v>
      </c>
    </row>
    <row r="843" spans="1:21">
      <c r="A843">
        <v>5</v>
      </c>
      <c r="B843" t="s">
        <v>434</v>
      </c>
      <c r="C843" t="s">
        <v>481</v>
      </c>
      <c r="D843" t="s">
        <v>742</v>
      </c>
      <c r="E843" t="s">
        <v>484</v>
      </c>
      <c r="F843">
        <v>2</v>
      </c>
      <c r="G843" t="s">
        <v>31</v>
      </c>
      <c r="H843">
        <v>69975.700750000004</v>
      </c>
      <c r="I843">
        <v>122457.47629999999</v>
      </c>
      <c r="J843">
        <v>92153.160050000006</v>
      </c>
      <c r="K843">
        <v>161268.0301</v>
      </c>
      <c r="L843">
        <v>110839.25659999999</v>
      </c>
      <c r="M843">
        <v>193968.69899999999</v>
      </c>
      <c r="N843">
        <v>134223.72150000001</v>
      </c>
      <c r="O843">
        <v>234891.51259999999</v>
      </c>
      <c r="P843">
        <v>159920.89859999999</v>
      </c>
      <c r="Q843">
        <v>279861.57250000001</v>
      </c>
      <c r="R843">
        <v>176287.86610000001</v>
      </c>
      <c r="S843">
        <v>308503.76559999998</v>
      </c>
      <c r="T843">
        <v>191764.54190000001</v>
      </c>
      <c r="U843">
        <v>335587.94829999999</v>
      </c>
    </row>
    <row r="844" spans="1:21">
      <c r="A844">
        <v>5</v>
      </c>
      <c r="B844" t="s">
        <v>434</v>
      </c>
      <c r="C844" t="s">
        <v>481</v>
      </c>
      <c r="D844" t="s">
        <v>742</v>
      </c>
      <c r="E844" t="s">
        <v>484</v>
      </c>
      <c r="F844">
        <v>3</v>
      </c>
      <c r="G844" t="s">
        <v>58</v>
      </c>
      <c r="H844">
        <v>61998.474999999999</v>
      </c>
      <c r="I844">
        <v>108497.33130000001</v>
      </c>
      <c r="J844">
        <v>83832.149799999999</v>
      </c>
      <c r="K844">
        <v>146706.2622</v>
      </c>
      <c r="L844">
        <v>106495.06140000001</v>
      </c>
      <c r="M844">
        <v>186366.35750000001</v>
      </c>
      <c r="N844">
        <v>138977.21040000001</v>
      </c>
      <c r="O844">
        <v>243210.1182</v>
      </c>
      <c r="P844">
        <v>172494.94500000001</v>
      </c>
      <c r="Q844">
        <v>301866.15379999997</v>
      </c>
      <c r="R844">
        <v>194094.83100000001</v>
      </c>
      <c r="S844">
        <v>339665.95429999998</v>
      </c>
      <c r="T844">
        <v>215375.86420000001</v>
      </c>
      <c r="U844">
        <v>376907.76240000001</v>
      </c>
    </row>
    <row r="845" spans="1:21">
      <c r="A845">
        <v>5</v>
      </c>
      <c r="B845" t="s">
        <v>434</v>
      </c>
      <c r="C845" t="s">
        <v>481</v>
      </c>
      <c r="D845" t="s">
        <v>742</v>
      </c>
      <c r="E845" t="s">
        <v>484</v>
      </c>
      <c r="F845">
        <v>4</v>
      </c>
      <c r="G845" t="s">
        <v>33</v>
      </c>
      <c r="H845">
        <v>68830.937000000005</v>
      </c>
      <c r="I845">
        <v>110129.49920000001</v>
      </c>
      <c r="J845">
        <v>96363.311799999996</v>
      </c>
      <c r="K845">
        <v>154181.29889999999</v>
      </c>
      <c r="L845">
        <v>123895.6866</v>
      </c>
      <c r="M845">
        <v>198233.0986</v>
      </c>
      <c r="N845">
        <v>165194.2488</v>
      </c>
      <c r="O845">
        <v>264310.79810000001</v>
      </c>
      <c r="P845">
        <v>206492.81099999999</v>
      </c>
      <c r="Q845">
        <v>330388.4976</v>
      </c>
      <c r="R845">
        <v>234025.18580000001</v>
      </c>
      <c r="S845">
        <v>374440.29729999998</v>
      </c>
      <c r="T845">
        <v>261557.5606</v>
      </c>
      <c r="U845">
        <v>418492.09700000001</v>
      </c>
    </row>
    <row r="846" spans="1:21">
      <c r="A846">
        <v>5</v>
      </c>
      <c r="B846" t="s">
        <v>434</v>
      </c>
      <c r="C846" t="s">
        <v>481</v>
      </c>
      <c r="D846" t="s">
        <v>742</v>
      </c>
      <c r="E846" t="s">
        <v>485</v>
      </c>
      <c r="F846">
        <v>1</v>
      </c>
      <c r="G846" t="s">
        <v>242</v>
      </c>
      <c r="H846">
        <v>90800.505000000005</v>
      </c>
      <c r="I846">
        <v>158900.88380000001</v>
      </c>
      <c r="J846">
        <v>117609.8175</v>
      </c>
      <c r="K846">
        <v>205817.18059999999</v>
      </c>
      <c r="L846">
        <v>133776.31950000001</v>
      </c>
      <c r="M846">
        <v>234108.55910000001</v>
      </c>
      <c r="N846">
        <v>158262.552</v>
      </c>
      <c r="O846">
        <v>276959.46600000001</v>
      </c>
      <c r="P846">
        <v>185984.64000000001</v>
      </c>
      <c r="Q846">
        <v>325473.12</v>
      </c>
      <c r="R846">
        <v>203706.8775</v>
      </c>
      <c r="S846">
        <v>356487.0356</v>
      </c>
      <c r="T846">
        <v>220189.4325</v>
      </c>
      <c r="U846">
        <v>385331.50689999998</v>
      </c>
    </row>
    <row r="847" spans="1:21">
      <c r="A847">
        <v>5</v>
      </c>
      <c r="B847" t="s">
        <v>434</v>
      </c>
      <c r="C847" t="s">
        <v>481</v>
      </c>
      <c r="D847" t="s">
        <v>742</v>
      </c>
      <c r="E847" t="s">
        <v>485</v>
      </c>
      <c r="F847">
        <v>2</v>
      </c>
      <c r="G847" t="s">
        <v>31</v>
      </c>
      <c r="H847">
        <v>74312.572499999995</v>
      </c>
      <c r="I847">
        <v>130047.0019</v>
      </c>
      <c r="J847">
        <v>97715.8315</v>
      </c>
      <c r="K847">
        <v>171002.70509999999</v>
      </c>
      <c r="L847">
        <v>117318.6945</v>
      </c>
      <c r="M847">
        <v>205307.71539999999</v>
      </c>
      <c r="N847">
        <v>141694.42499999999</v>
      </c>
      <c r="O847">
        <v>247965.2438</v>
      </c>
      <c r="P847">
        <v>168668.5294</v>
      </c>
      <c r="Q847">
        <v>295169.9264</v>
      </c>
      <c r="R847">
        <v>185829.0613</v>
      </c>
      <c r="S847">
        <v>325200.85720000003</v>
      </c>
      <c r="T847">
        <v>202020.83929999999</v>
      </c>
      <c r="U847">
        <v>353536.46870000003</v>
      </c>
    </row>
    <row r="848" spans="1:21">
      <c r="A848">
        <v>5</v>
      </c>
      <c r="B848" t="s">
        <v>434</v>
      </c>
      <c r="C848" t="s">
        <v>481</v>
      </c>
      <c r="D848" t="s">
        <v>742</v>
      </c>
      <c r="E848" t="s">
        <v>485</v>
      </c>
      <c r="F848">
        <v>3</v>
      </c>
      <c r="G848" t="s">
        <v>58</v>
      </c>
      <c r="H848">
        <v>65955.087499999994</v>
      </c>
      <c r="I848">
        <v>115421.4031</v>
      </c>
      <c r="J848">
        <v>89344.9277</v>
      </c>
      <c r="K848">
        <v>156353.62349999999</v>
      </c>
      <c r="L848">
        <v>113571.4086</v>
      </c>
      <c r="M848">
        <v>198749.9651</v>
      </c>
      <c r="N848">
        <v>148385.40960000001</v>
      </c>
      <c r="O848">
        <v>259674.46679999999</v>
      </c>
      <c r="P848">
        <v>184244.24249999999</v>
      </c>
      <c r="Q848">
        <v>322427.42440000002</v>
      </c>
      <c r="R848">
        <v>207398.2065</v>
      </c>
      <c r="S848">
        <v>362946.86139999999</v>
      </c>
      <c r="T848">
        <v>230230.47080000001</v>
      </c>
      <c r="U848">
        <v>402903.32390000002</v>
      </c>
    </row>
    <row r="849" spans="1:21">
      <c r="A849">
        <v>5</v>
      </c>
      <c r="B849" t="s">
        <v>434</v>
      </c>
      <c r="C849" t="s">
        <v>481</v>
      </c>
      <c r="D849" t="s">
        <v>742</v>
      </c>
      <c r="E849" t="s">
        <v>485</v>
      </c>
      <c r="F849">
        <v>4</v>
      </c>
      <c r="G849" t="s">
        <v>33</v>
      </c>
      <c r="H849">
        <v>72611.531749999995</v>
      </c>
      <c r="I849">
        <v>116178.45080000001</v>
      </c>
      <c r="J849">
        <v>101656.14449999999</v>
      </c>
      <c r="K849">
        <v>162649.83110000001</v>
      </c>
      <c r="L849">
        <v>130700.75719999999</v>
      </c>
      <c r="M849">
        <v>209121.2114</v>
      </c>
      <c r="N849">
        <v>174267.67619999999</v>
      </c>
      <c r="O849">
        <v>278828.2819</v>
      </c>
      <c r="P849">
        <v>217834.59529999999</v>
      </c>
      <c r="Q849">
        <v>348535.35239999997</v>
      </c>
      <c r="R849">
        <v>246879.20800000001</v>
      </c>
      <c r="S849">
        <v>395006.73269999999</v>
      </c>
      <c r="T849">
        <v>275923.82069999998</v>
      </c>
      <c r="U849">
        <v>441478.11300000001</v>
      </c>
    </row>
    <row r="850" spans="1:21">
      <c r="A850">
        <v>5</v>
      </c>
      <c r="B850" t="s">
        <v>434</v>
      </c>
      <c r="C850" t="s">
        <v>481</v>
      </c>
      <c r="D850" t="s">
        <v>742</v>
      </c>
      <c r="E850" t="s">
        <v>486</v>
      </c>
      <c r="F850">
        <v>1</v>
      </c>
      <c r="G850" t="s">
        <v>242</v>
      </c>
      <c r="H850">
        <v>86479.519499999995</v>
      </c>
      <c r="I850">
        <v>151339.15909999999</v>
      </c>
      <c r="J850">
        <v>112077.6773</v>
      </c>
      <c r="K850">
        <v>196135.93520000001</v>
      </c>
      <c r="L850">
        <v>127386.7601</v>
      </c>
      <c r="M850">
        <v>222926.83009999999</v>
      </c>
      <c r="N850">
        <v>150908.78880000001</v>
      </c>
      <c r="O850">
        <v>264090.38040000002</v>
      </c>
      <c r="P850">
        <v>177403.446</v>
      </c>
      <c r="Q850">
        <v>310456.03049999999</v>
      </c>
      <c r="R850">
        <v>194342.32130000001</v>
      </c>
      <c r="S850">
        <v>340099.06219999999</v>
      </c>
      <c r="T850">
        <v>210131.68280000001</v>
      </c>
      <c r="U850">
        <v>367730.4448</v>
      </c>
    </row>
    <row r="851" spans="1:21">
      <c r="A851">
        <v>5</v>
      </c>
      <c r="B851" t="s">
        <v>434</v>
      </c>
      <c r="C851" t="s">
        <v>481</v>
      </c>
      <c r="D851" t="s">
        <v>742</v>
      </c>
      <c r="E851" t="s">
        <v>486</v>
      </c>
      <c r="F851">
        <v>2</v>
      </c>
      <c r="G851" t="s">
        <v>31</v>
      </c>
      <c r="H851">
        <v>70381.691999999995</v>
      </c>
      <c r="I851">
        <v>123167.961</v>
      </c>
      <c r="J851">
        <v>92671.484679999994</v>
      </c>
      <c r="K851">
        <v>162175.09820000001</v>
      </c>
      <c r="L851">
        <v>111439.47779999999</v>
      </c>
      <c r="M851">
        <v>195019.08619999999</v>
      </c>
      <c r="N851">
        <v>134909.28899999999</v>
      </c>
      <c r="O851">
        <v>236091.25580000001</v>
      </c>
      <c r="P851">
        <v>160720.86919999999</v>
      </c>
      <c r="Q851">
        <v>281261.52110000001</v>
      </c>
      <c r="R851">
        <v>177158.5338</v>
      </c>
      <c r="S851">
        <v>310027.43420000002</v>
      </c>
      <c r="T851">
        <v>192698.18290000001</v>
      </c>
      <c r="U851">
        <v>337221.82</v>
      </c>
    </row>
    <row r="852" spans="1:21">
      <c r="A852">
        <v>5</v>
      </c>
      <c r="B852" t="s">
        <v>434</v>
      </c>
      <c r="C852" t="s">
        <v>481</v>
      </c>
      <c r="D852" t="s">
        <v>742</v>
      </c>
      <c r="E852" t="s">
        <v>486</v>
      </c>
      <c r="F852">
        <v>3</v>
      </c>
      <c r="G852" t="s">
        <v>58</v>
      </c>
      <c r="H852">
        <v>61916.9375</v>
      </c>
      <c r="I852">
        <v>108354.6406</v>
      </c>
      <c r="J852">
        <v>83770.9565</v>
      </c>
      <c r="K852">
        <v>146599.17389999999</v>
      </c>
      <c r="L852">
        <v>106439.4045</v>
      </c>
      <c r="M852">
        <v>186268.95790000001</v>
      </c>
      <c r="N852">
        <v>138956.86199999999</v>
      </c>
      <c r="O852">
        <v>243174.5085</v>
      </c>
      <c r="P852">
        <v>172491.41250000001</v>
      </c>
      <c r="Q852">
        <v>301859.9719</v>
      </c>
      <c r="R852">
        <v>194115.8175</v>
      </c>
      <c r="S852">
        <v>339702.68060000002</v>
      </c>
      <c r="T852">
        <v>215427.06349999999</v>
      </c>
      <c r="U852">
        <v>376997.36109999998</v>
      </c>
    </row>
    <row r="853" spans="1:21">
      <c r="A853">
        <v>5</v>
      </c>
      <c r="B853" t="s">
        <v>434</v>
      </c>
      <c r="C853" t="s">
        <v>481</v>
      </c>
      <c r="D853" t="s">
        <v>742</v>
      </c>
      <c r="E853" t="s">
        <v>486</v>
      </c>
      <c r="F853">
        <v>4</v>
      </c>
      <c r="G853" t="s">
        <v>33</v>
      </c>
      <c r="H853">
        <v>68555.960000000006</v>
      </c>
      <c r="I853">
        <v>109689.53599999999</v>
      </c>
      <c r="J853">
        <v>95978.343999999997</v>
      </c>
      <c r="K853">
        <v>153565.3504</v>
      </c>
      <c r="L853">
        <v>123400.728</v>
      </c>
      <c r="M853">
        <v>197441.1648</v>
      </c>
      <c r="N853">
        <v>164534.304</v>
      </c>
      <c r="O853">
        <v>263254.88640000002</v>
      </c>
      <c r="P853">
        <v>205667.88</v>
      </c>
      <c r="Q853">
        <v>329068.60800000001</v>
      </c>
      <c r="R853">
        <v>233090.264</v>
      </c>
      <c r="S853">
        <v>372944.42239999998</v>
      </c>
      <c r="T853">
        <v>260512.64799999999</v>
      </c>
      <c r="U853">
        <v>416820.23680000001</v>
      </c>
    </row>
    <row r="854" spans="1:21">
      <c r="A854">
        <v>5</v>
      </c>
      <c r="B854" t="s">
        <v>434</v>
      </c>
      <c r="C854" t="s">
        <v>481</v>
      </c>
      <c r="D854" t="s">
        <v>742</v>
      </c>
      <c r="E854" t="s">
        <v>487</v>
      </c>
      <c r="F854">
        <v>1</v>
      </c>
      <c r="G854" t="s">
        <v>242</v>
      </c>
      <c r="H854">
        <v>83581.927500000005</v>
      </c>
      <c r="I854">
        <v>146268.3731</v>
      </c>
      <c r="J854">
        <v>108317.08130000001</v>
      </c>
      <c r="K854">
        <v>189554.8922</v>
      </c>
      <c r="L854">
        <v>123120.4523</v>
      </c>
      <c r="M854">
        <v>215460.79139999999</v>
      </c>
      <c r="N854">
        <v>145837.83600000001</v>
      </c>
      <c r="O854">
        <v>255216.21299999999</v>
      </c>
      <c r="P854">
        <v>171437.22</v>
      </c>
      <c r="Q854">
        <v>300015.13500000001</v>
      </c>
      <c r="R854">
        <v>187803.61129999999</v>
      </c>
      <c r="S854">
        <v>328656.31969999999</v>
      </c>
      <c r="T854">
        <v>203056.44380000001</v>
      </c>
      <c r="U854">
        <v>355348.77659999998</v>
      </c>
    </row>
    <row r="855" spans="1:21">
      <c r="A855">
        <v>5</v>
      </c>
      <c r="B855" t="s">
        <v>434</v>
      </c>
      <c r="C855" t="s">
        <v>481</v>
      </c>
      <c r="D855" t="s">
        <v>742</v>
      </c>
      <c r="E855" t="s">
        <v>487</v>
      </c>
      <c r="F855">
        <v>2</v>
      </c>
      <c r="G855" t="s">
        <v>31</v>
      </c>
      <c r="H855">
        <v>68055.881250000006</v>
      </c>
      <c r="I855">
        <v>119097.7922</v>
      </c>
      <c r="J855">
        <v>89598.81</v>
      </c>
      <c r="K855">
        <v>156797.91750000001</v>
      </c>
      <c r="L855">
        <v>107729.9123</v>
      </c>
      <c r="M855">
        <v>188527.34640000001</v>
      </c>
      <c r="N855">
        <v>130392.4725</v>
      </c>
      <c r="O855">
        <v>228186.82689999999</v>
      </c>
      <c r="P855">
        <v>155329.2591</v>
      </c>
      <c r="Q855">
        <v>271826.2034</v>
      </c>
      <c r="R855">
        <v>171208.45989999999</v>
      </c>
      <c r="S855">
        <v>299614.80479999998</v>
      </c>
      <c r="T855">
        <v>186217.71040000001</v>
      </c>
      <c r="U855">
        <v>325880.99320000003</v>
      </c>
    </row>
    <row r="856" spans="1:21">
      <c r="A856">
        <v>5</v>
      </c>
      <c r="B856" t="s">
        <v>434</v>
      </c>
      <c r="C856" t="s">
        <v>481</v>
      </c>
      <c r="D856" t="s">
        <v>742</v>
      </c>
      <c r="E856" t="s">
        <v>487</v>
      </c>
      <c r="F856">
        <v>3</v>
      </c>
      <c r="G856" t="s">
        <v>58</v>
      </c>
      <c r="H856">
        <v>60343.65</v>
      </c>
      <c r="I856">
        <v>105601.3875</v>
      </c>
      <c r="J856">
        <v>81621.313200000004</v>
      </c>
      <c r="K856">
        <v>142837.29810000001</v>
      </c>
      <c r="L856">
        <v>103698.59759999999</v>
      </c>
      <c r="M856">
        <v>181472.54579999999</v>
      </c>
      <c r="N856">
        <v>135356.31359999999</v>
      </c>
      <c r="O856">
        <v>236873.54879999999</v>
      </c>
      <c r="P856">
        <v>168012.63</v>
      </c>
      <c r="Q856">
        <v>294022.10249999998</v>
      </c>
      <c r="R856">
        <v>189064.85399999999</v>
      </c>
      <c r="S856">
        <v>330863.49449999997</v>
      </c>
      <c r="T856">
        <v>209809.6128</v>
      </c>
      <c r="U856">
        <v>367166.8224</v>
      </c>
    </row>
    <row r="857" spans="1:21">
      <c r="A857">
        <v>5</v>
      </c>
      <c r="B857" t="s">
        <v>434</v>
      </c>
      <c r="C857" t="s">
        <v>481</v>
      </c>
      <c r="D857" t="s">
        <v>742</v>
      </c>
      <c r="E857" t="s">
        <v>487</v>
      </c>
      <c r="F857">
        <v>4</v>
      </c>
      <c r="G857" t="s">
        <v>33</v>
      </c>
      <c r="H857">
        <v>66893.133000000002</v>
      </c>
      <c r="I857">
        <v>107029.0128</v>
      </c>
      <c r="J857">
        <v>93650.386199999994</v>
      </c>
      <c r="K857">
        <v>149840.61790000001</v>
      </c>
      <c r="L857">
        <v>120407.6394</v>
      </c>
      <c r="M857">
        <v>192652.223</v>
      </c>
      <c r="N857">
        <v>160543.51920000001</v>
      </c>
      <c r="O857">
        <v>256869.63070000001</v>
      </c>
      <c r="P857">
        <v>200679.399</v>
      </c>
      <c r="Q857">
        <v>321087.03840000002</v>
      </c>
      <c r="R857">
        <v>227436.65220000001</v>
      </c>
      <c r="S857">
        <v>363898.64350000001</v>
      </c>
      <c r="T857">
        <v>254193.90539999999</v>
      </c>
      <c r="U857">
        <v>406710.24859999999</v>
      </c>
    </row>
    <row r="858" spans="1:21">
      <c r="A858">
        <v>5</v>
      </c>
      <c r="B858" t="s">
        <v>434</v>
      </c>
      <c r="C858" t="s">
        <v>481</v>
      </c>
      <c r="D858" t="s">
        <v>742</v>
      </c>
      <c r="E858" t="s">
        <v>488</v>
      </c>
      <c r="F858">
        <v>1</v>
      </c>
      <c r="G858" t="s">
        <v>242</v>
      </c>
      <c r="H858">
        <v>83504.898499999996</v>
      </c>
      <c r="I858">
        <v>146133.5724</v>
      </c>
      <c r="J858">
        <v>108249.26179999999</v>
      </c>
      <c r="K858">
        <v>189436.20809999999</v>
      </c>
      <c r="L858">
        <v>122995.37119999999</v>
      </c>
      <c r="M858">
        <v>215241.8995</v>
      </c>
      <c r="N858">
        <v>145791.36240000001</v>
      </c>
      <c r="O858">
        <v>255134.8842</v>
      </c>
      <c r="P858">
        <v>171412.60800000001</v>
      </c>
      <c r="Q858">
        <v>299972.06400000001</v>
      </c>
      <c r="R858">
        <v>187793.6238</v>
      </c>
      <c r="S858">
        <v>328638.84159999999</v>
      </c>
      <c r="T858">
        <v>203077.54329999999</v>
      </c>
      <c r="U858">
        <v>355385.70069999999</v>
      </c>
    </row>
    <row r="859" spans="1:21">
      <c r="A859">
        <v>5</v>
      </c>
      <c r="B859" t="s">
        <v>434</v>
      </c>
      <c r="C859" t="s">
        <v>481</v>
      </c>
      <c r="D859" t="s">
        <v>742</v>
      </c>
      <c r="E859" t="s">
        <v>488</v>
      </c>
      <c r="F859">
        <v>2</v>
      </c>
      <c r="G859" t="s">
        <v>31</v>
      </c>
      <c r="H859">
        <v>67797.817249999993</v>
      </c>
      <c r="I859">
        <v>118646.1802</v>
      </c>
      <c r="J859">
        <v>89321.011150000006</v>
      </c>
      <c r="K859">
        <v>156311.76949999999</v>
      </c>
      <c r="L859">
        <v>107483.9207</v>
      </c>
      <c r="M859">
        <v>188096.86110000001</v>
      </c>
      <c r="N859">
        <v>130251.39449999999</v>
      </c>
      <c r="O859">
        <v>227939.94039999999</v>
      </c>
      <c r="P859">
        <v>155225.16690000001</v>
      </c>
      <c r="Q859">
        <v>271644.04210000002</v>
      </c>
      <c r="R859">
        <v>171136.15969999999</v>
      </c>
      <c r="S859">
        <v>299488.2795</v>
      </c>
      <c r="T859">
        <v>186190.20310000001</v>
      </c>
      <c r="U859">
        <v>325832.85550000001</v>
      </c>
    </row>
    <row r="860" spans="1:21">
      <c r="A860">
        <v>5</v>
      </c>
      <c r="B860" t="s">
        <v>434</v>
      </c>
      <c r="C860" t="s">
        <v>481</v>
      </c>
      <c r="D860" t="s">
        <v>742</v>
      </c>
      <c r="E860" t="s">
        <v>488</v>
      </c>
      <c r="F860">
        <v>3</v>
      </c>
      <c r="G860" t="s">
        <v>58</v>
      </c>
      <c r="H860">
        <v>59370.537499999999</v>
      </c>
      <c r="I860">
        <v>103898.4406</v>
      </c>
      <c r="J860">
        <v>80285.435299999997</v>
      </c>
      <c r="K860">
        <v>140499.51180000001</v>
      </c>
      <c r="L860">
        <v>101992.55039999999</v>
      </c>
      <c r="M860">
        <v>178486.9632</v>
      </c>
      <c r="N860">
        <v>133108.51439999999</v>
      </c>
      <c r="O860">
        <v>232939.9002</v>
      </c>
      <c r="P860">
        <v>165213.83249999999</v>
      </c>
      <c r="Q860">
        <v>289124.20689999999</v>
      </c>
      <c r="R860">
        <v>185905.37849999999</v>
      </c>
      <c r="S860">
        <v>325334.41239999997</v>
      </c>
      <c r="T860">
        <v>206292.30619999999</v>
      </c>
      <c r="U860">
        <v>361011.53590000002</v>
      </c>
    </row>
    <row r="861" spans="1:21">
      <c r="A861">
        <v>5</v>
      </c>
      <c r="B861" t="s">
        <v>434</v>
      </c>
      <c r="C861" t="s">
        <v>481</v>
      </c>
      <c r="D861" t="s">
        <v>742</v>
      </c>
      <c r="E861" t="s">
        <v>488</v>
      </c>
      <c r="F861">
        <v>4</v>
      </c>
      <c r="G861" t="s">
        <v>33</v>
      </c>
      <c r="H861">
        <v>65888.238249999995</v>
      </c>
      <c r="I861">
        <v>105421.18120000001</v>
      </c>
      <c r="J861">
        <v>92243.533549999993</v>
      </c>
      <c r="K861">
        <v>147589.6537</v>
      </c>
      <c r="L861">
        <v>118598.82889999999</v>
      </c>
      <c r="M861">
        <v>189758.1262</v>
      </c>
      <c r="N861">
        <v>158131.77179999999</v>
      </c>
      <c r="O861">
        <v>253010.83489999999</v>
      </c>
      <c r="P861">
        <v>197664.71479999999</v>
      </c>
      <c r="Q861">
        <v>316263.54359999998</v>
      </c>
      <c r="R861">
        <v>224020.01010000001</v>
      </c>
      <c r="S861">
        <v>358432.01610000001</v>
      </c>
      <c r="T861">
        <v>250375.30540000001</v>
      </c>
      <c r="U861">
        <v>400600.48859999998</v>
      </c>
    </row>
    <row r="862" spans="1:21">
      <c r="A862">
        <v>6</v>
      </c>
      <c r="B862" t="s">
        <v>489</v>
      </c>
      <c r="C862" t="s">
        <v>490</v>
      </c>
      <c r="D862" t="s">
        <v>743</v>
      </c>
      <c r="E862" t="s">
        <v>491</v>
      </c>
      <c r="F862">
        <v>1</v>
      </c>
      <c r="G862" t="s">
        <v>242</v>
      </c>
      <c r="H862">
        <v>66683.130499999999</v>
      </c>
      <c r="I862">
        <v>116695.47840000001</v>
      </c>
      <c r="J862">
        <v>86527.617750000005</v>
      </c>
      <c r="K862">
        <v>151423.33110000001</v>
      </c>
      <c r="L862">
        <v>98187.619949999993</v>
      </c>
      <c r="M862">
        <v>171828.33489999999</v>
      </c>
      <c r="N862">
        <v>116655.15119999999</v>
      </c>
      <c r="O862">
        <v>204146.51459999999</v>
      </c>
      <c r="P862">
        <v>137235.50399999999</v>
      </c>
      <c r="Q862">
        <v>240162.13200000001</v>
      </c>
      <c r="R862">
        <v>150395.32380000001</v>
      </c>
      <c r="S862">
        <v>263191.81660000002</v>
      </c>
      <c r="T862">
        <v>162719.9473</v>
      </c>
      <c r="U862">
        <v>284759.90769999998</v>
      </c>
    </row>
    <row r="863" spans="1:21">
      <c r="A863">
        <v>6</v>
      </c>
      <c r="B863" t="s">
        <v>489</v>
      </c>
      <c r="C863" t="s">
        <v>490</v>
      </c>
      <c r="D863" t="s">
        <v>743</v>
      </c>
      <c r="E863" t="s">
        <v>491</v>
      </c>
      <c r="F863">
        <v>2</v>
      </c>
      <c r="G863" t="s">
        <v>31</v>
      </c>
      <c r="H863">
        <v>53622.679250000001</v>
      </c>
      <c r="I863">
        <v>93839.688689999995</v>
      </c>
      <c r="J863">
        <v>70810.416949999999</v>
      </c>
      <c r="K863">
        <v>123918.2297</v>
      </c>
      <c r="L863">
        <v>85443.003450000004</v>
      </c>
      <c r="M863">
        <v>149525.25599999999</v>
      </c>
      <c r="N863">
        <v>103957.31849999999</v>
      </c>
      <c r="O863">
        <v>181925.30739999999</v>
      </c>
      <c r="P863">
        <v>124059.07889999999</v>
      </c>
      <c r="Q863">
        <v>217103.38810000001</v>
      </c>
      <c r="R863">
        <v>136887.85089999999</v>
      </c>
      <c r="S863">
        <v>239553.73910000001</v>
      </c>
      <c r="T863">
        <v>149064.62109999999</v>
      </c>
      <c r="U863">
        <v>260863.087</v>
      </c>
    </row>
    <row r="864" spans="1:21">
      <c r="A864">
        <v>6</v>
      </c>
      <c r="B864" t="s">
        <v>489</v>
      </c>
      <c r="C864" t="s">
        <v>490</v>
      </c>
      <c r="D864" t="s">
        <v>743</v>
      </c>
      <c r="E864" t="s">
        <v>491</v>
      </c>
      <c r="F864">
        <v>3</v>
      </c>
      <c r="G864" t="s">
        <v>58</v>
      </c>
      <c r="H864">
        <v>46784.237500000003</v>
      </c>
      <c r="I864">
        <v>81872.415630000003</v>
      </c>
      <c r="J864">
        <v>63088.2889</v>
      </c>
      <c r="K864">
        <v>110404.5056</v>
      </c>
      <c r="L864">
        <v>80066.095199999996</v>
      </c>
      <c r="M864">
        <v>140115.6666</v>
      </c>
      <c r="N864">
        <v>104304.1272</v>
      </c>
      <c r="O864">
        <v>182532.22260000001</v>
      </c>
      <c r="P864">
        <v>129383.57249999999</v>
      </c>
      <c r="Q864">
        <v>226421.2519</v>
      </c>
      <c r="R864">
        <v>145497.67050000001</v>
      </c>
      <c r="S864">
        <v>254620.9234</v>
      </c>
      <c r="T864">
        <v>161352.70060000001</v>
      </c>
      <c r="U864">
        <v>282367.22610000003</v>
      </c>
    </row>
    <row r="865" spans="1:21">
      <c r="A865">
        <v>6</v>
      </c>
      <c r="B865" t="s">
        <v>489</v>
      </c>
      <c r="C865" t="s">
        <v>490</v>
      </c>
      <c r="D865" t="s">
        <v>743</v>
      </c>
      <c r="E865" t="s">
        <v>491</v>
      </c>
      <c r="F865">
        <v>4</v>
      </c>
      <c r="G865" t="s">
        <v>33</v>
      </c>
      <c r="H865">
        <v>52585.62225</v>
      </c>
      <c r="I865">
        <v>84136.995599999995</v>
      </c>
      <c r="J865">
        <v>73619.871150000006</v>
      </c>
      <c r="K865">
        <v>117791.7938</v>
      </c>
      <c r="L865">
        <v>94654.120049999998</v>
      </c>
      <c r="M865">
        <v>151446.59210000001</v>
      </c>
      <c r="N865">
        <v>126205.49340000001</v>
      </c>
      <c r="O865">
        <v>201928.78940000001</v>
      </c>
      <c r="P865">
        <v>157756.86679999999</v>
      </c>
      <c r="Q865">
        <v>252410.98680000001</v>
      </c>
      <c r="R865">
        <v>178791.11569999999</v>
      </c>
      <c r="S865">
        <v>286065.78499999997</v>
      </c>
      <c r="T865">
        <v>199825.3646</v>
      </c>
      <c r="U865">
        <v>319720.5833</v>
      </c>
    </row>
    <row r="866" spans="1:21">
      <c r="A866">
        <v>6</v>
      </c>
      <c r="B866" t="s">
        <v>489</v>
      </c>
      <c r="C866" t="s">
        <v>490</v>
      </c>
      <c r="D866" t="s">
        <v>743</v>
      </c>
      <c r="E866" t="s">
        <v>492</v>
      </c>
      <c r="F866">
        <v>1</v>
      </c>
      <c r="G866" t="s">
        <v>242</v>
      </c>
      <c r="H866">
        <v>66914.217499999999</v>
      </c>
      <c r="I866">
        <v>117099.8806</v>
      </c>
      <c r="J866">
        <v>86731.076249999998</v>
      </c>
      <c r="K866">
        <v>151779.38339999999</v>
      </c>
      <c r="L866">
        <v>98562.863249999995</v>
      </c>
      <c r="M866">
        <v>172485.01070000001</v>
      </c>
      <c r="N866">
        <v>116794.572</v>
      </c>
      <c r="O866">
        <v>204390.50099999999</v>
      </c>
      <c r="P866">
        <v>137309.34</v>
      </c>
      <c r="Q866">
        <v>240291.345</v>
      </c>
      <c r="R866">
        <v>150425.28630000001</v>
      </c>
      <c r="S866">
        <v>263244.25089999998</v>
      </c>
      <c r="T866">
        <v>162656.6488</v>
      </c>
      <c r="U866">
        <v>284649.13530000002</v>
      </c>
    </row>
    <row r="867" spans="1:21">
      <c r="A867">
        <v>6</v>
      </c>
      <c r="B867" t="s">
        <v>489</v>
      </c>
      <c r="C867" t="s">
        <v>490</v>
      </c>
      <c r="D867" t="s">
        <v>743</v>
      </c>
      <c r="E867" t="s">
        <v>492</v>
      </c>
      <c r="F867">
        <v>2</v>
      </c>
      <c r="G867" t="s">
        <v>31</v>
      </c>
      <c r="H867">
        <v>54396.871249999997</v>
      </c>
      <c r="I867">
        <v>95194.524690000006</v>
      </c>
      <c r="J867">
        <v>71643.813500000004</v>
      </c>
      <c r="K867">
        <v>125376.67359999999</v>
      </c>
      <c r="L867">
        <v>86180.97825</v>
      </c>
      <c r="M867">
        <v>150816.71189999999</v>
      </c>
      <c r="N867">
        <v>104380.55250000001</v>
      </c>
      <c r="O867">
        <v>182665.9669</v>
      </c>
      <c r="P867">
        <v>124371.3553</v>
      </c>
      <c r="Q867">
        <v>217649.87179999999</v>
      </c>
      <c r="R867">
        <v>137104.75140000001</v>
      </c>
      <c r="S867">
        <v>239933.3149</v>
      </c>
      <c r="T867">
        <v>149147.14290000001</v>
      </c>
      <c r="U867">
        <v>261007.5</v>
      </c>
    </row>
    <row r="868" spans="1:21">
      <c r="A868">
        <v>6</v>
      </c>
      <c r="B868" t="s">
        <v>489</v>
      </c>
      <c r="C868" t="s">
        <v>490</v>
      </c>
      <c r="D868" t="s">
        <v>743</v>
      </c>
      <c r="E868" t="s">
        <v>492</v>
      </c>
      <c r="F868">
        <v>3</v>
      </c>
      <c r="G868" t="s">
        <v>58</v>
      </c>
      <c r="H868">
        <v>48112.912499999999</v>
      </c>
      <c r="I868">
        <v>84197.596879999997</v>
      </c>
      <c r="J868">
        <v>65054.352299999999</v>
      </c>
      <c r="K868">
        <v>113845.1165</v>
      </c>
      <c r="L868">
        <v>82639.931400000001</v>
      </c>
      <c r="M868">
        <v>144619.88</v>
      </c>
      <c r="N868">
        <v>107843.63039999999</v>
      </c>
      <c r="O868">
        <v>188726.35320000001</v>
      </c>
      <c r="P868">
        <v>133851.75750000001</v>
      </c>
      <c r="Q868">
        <v>234240.57560000001</v>
      </c>
      <c r="R868">
        <v>150611.59349999999</v>
      </c>
      <c r="S868">
        <v>263570.28860000003</v>
      </c>
      <c r="T868">
        <v>167123.74919999999</v>
      </c>
      <c r="U868">
        <v>292466.56109999999</v>
      </c>
    </row>
    <row r="869" spans="1:21">
      <c r="A869">
        <v>6</v>
      </c>
      <c r="B869" t="s">
        <v>489</v>
      </c>
      <c r="C869" t="s">
        <v>490</v>
      </c>
      <c r="D869" t="s">
        <v>743</v>
      </c>
      <c r="E869" t="s">
        <v>492</v>
      </c>
      <c r="F869">
        <v>4</v>
      </c>
      <c r="G869" t="s">
        <v>33</v>
      </c>
      <c r="H869">
        <v>53423.518250000001</v>
      </c>
      <c r="I869">
        <v>85477.629199999996</v>
      </c>
      <c r="J869">
        <v>74792.92555</v>
      </c>
      <c r="K869">
        <v>119668.68090000001</v>
      </c>
      <c r="L869">
        <v>96162.332850000006</v>
      </c>
      <c r="M869">
        <v>153859.73259999999</v>
      </c>
      <c r="N869">
        <v>128216.44379999999</v>
      </c>
      <c r="O869">
        <v>205146.3101</v>
      </c>
      <c r="P869">
        <v>160270.55480000001</v>
      </c>
      <c r="Q869">
        <v>256432.88759999999</v>
      </c>
      <c r="R869">
        <v>181639.9621</v>
      </c>
      <c r="S869">
        <v>290623.93930000003</v>
      </c>
      <c r="T869">
        <v>203009.3694</v>
      </c>
      <c r="U869">
        <v>324814.99099999998</v>
      </c>
    </row>
    <row r="870" spans="1:21">
      <c r="A870">
        <v>6</v>
      </c>
      <c r="B870" t="s">
        <v>489</v>
      </c>
      <c r="C870" t="s">
        <v>490</v>
      </c>
      <c r="D870" t="s">
        <v>743</v>
      </c>
      <c r="E870" t="s">
        <v>493</v>
      </c>
      <c r="F870">
        <v>1</v>
      </c>
      <c r="G870" t="s">
        <v>242</v>
      </c>
      <c r="H870">
        <v>64529.604500000001</v>
      </c>
      <c r="I870">
        <v>112926.8079</v>
      </c>
      <c r="J870">
        <v>83594.904750000002</v>
      </c>
      <c r="K870">
        <v>146291.0833</v>
      </c>
      <c r="L870">
        <v>95066.846550000002</v>
      </c>
      <c r="M870">
        <v>166366.98149999999</v>
      </c>
      <c r="N870">
        <v>112507.7928</v>
      </c>
      <c r="O870">
        <v>196888.63740000001</v>
      </c>
      <c r="P870">
        <v>132227.076</v>
      </c>
      <c r="Q870">
        <v>231397.383</v>
      </c>
      <c r="R870">
        <v>144833.51879999999</v>
      </c>
      <c r="S870">
        <v>253458.65779999999</v>
      </c>
      <c r="T870">
        <v>156565.03030000001</v>
      </c>
      <c r="U870">
        <v>273988.80290000001</v>
      </c>
    </row>
    <row r="871" spans="1:21">
      <c r="A871">
        <v>6</v>
      </c>
      <c r="B871" t="s">
        <v>489</v>
      </c>
      <c r="C871" t="s">
        <v>490</v>
      </c>
      <c r="D871" t="s">
        <v>743</v>
      </c>
      <c r="E871" t="s">
        <v>493</v>
      </c>
      <c r="F871">
        <v>2</v>
      </c>
      <c r="G871" t="s">
        <v>31</v>
      </c>
      <c r="H871">
        <v>52735.115749999997</v>
      </c>
      <c r="I871">
        <v>92286.452560000005</v>
      </c>
      <c r="J871">
        <v>69367.262300000002</v>
      </c>
      <c r="K871">
        <v>121392.709</v>
      </c>
      <c r="L871">
        <v>83317.625549999997</v>
      </c>
      <c r="M871">
        <v>145805.84469999999</v>
      </c>
      <c r="N871">
        <v>100690.3815</v>
      </c>
      <c r="O871">
        <v>176208.16759999999</v>
      </c>
      <c r="P871">
        <v>119883.8079</v>
      </c>
      <c r="Q871">
        <v>209796.66390000001</v>
      </c>
      <c r="R871">
        <v>132097.6453</v>
      </c>
      <c r="S871">
        <v>231170.8793</v>
      </c>
      <c r="T871">
        <v>143627.8186</v>
      </c>
      <c r="U871">
        <v>251348.6826</v>
      </c>
    </row>
    <row r="872" spans="1:21">
      <c r="A872">
        <v>6</v>
      </c>
      <c r="B872" t="s">
        <v>489</v>
      </c>
      <c r="C872" t="s">
        <v>490</v>
      </c>
      <c r="D872" t="s">
        <v>743</v>
      </c>
      <c r="E872" t="s">
        <v>493</v>
      </c>
      <c r="F872">
        <v>3</v>
      </c>
      <c r="G872" t="s">
        <v>58</v>
      </c>
      <c r="H872">
        <v>46295.012499999997</v>
      </c>
      <c r="I872">
        <v>81016.27188</v>
      </c>
      <c r="J872">
        <v>62721.129099999998</v>
      </c>
      <c r="K872">
        <v>109761.9759</v>
      </c>
      <c r="L872">
        <v>79732.1538</v>
      </c>
      <c r="M872">
        <v>139531.26920000001</v>
      </c>
      <c r="N872">
        <v>104182.0368</v>
      </c>
      <c r="O872">
        <v>182318.5644</v>
      </c>
      <c r="P872">
        <v>129362.3775</v>
      </c>
      <c r="Q872">
        <v>226384.1606</v>
      </c>
      <c r="R872">
        <v>145623.5895</v>
      </c>
      <c r="S872">
        <v>254841.28159999999</v>
      </c>
      <c r="T872">
        <v>161659.8964</v>
      </c>
      <c r="U872">
        <v>282904.8187</v>
      </c>
    </row>
    <row r="873" spans="1:21">
      <c r="A873">
        <v>6</v>
      </c>
      <c r="B873" t="s">
        <v>489</v>
      </c>
      <c r="C873" t="s">
        <v>490</v>
      </c>
      <c r="D873" t="s">
        <v>743</v>
      </c>
      <c r="E873" t="s">
        <v>493</v>
      </c>
      <c r="F873">
        <v>4</v>
      </c>
      <c r="G873" t="s">
        <v>33</v>
      </c>
      <c r="H873">
        <v>50935.760249999999</v>
      </c>
      <c r="I873">
        <v>81497.216400000005</v>
      </c>
      <c r="J873">
        <v>71310.064350000001</v>
      </c>
      <c r="K873">
        <v>114096.103</v>
      </c>
      <c r="L873">
        <v>91684.368449999994</v>
      </c>
      <c r="M873">
        <v>146694.9895</v>
      </c>
      <c r="N873">
        <v>122245.82460000001</v>
      </c>
      <c r="O873">
        <v>195593.31940000001</v>
      </c>
      <c r="P873">
        <v>152807.28080000001</v>
      </c>
      <c r="Q873">
        <v>244491.64920000001</v>
      </c>
      <c r="R873">
        <v>173181.58489999999</v>
      </c>
      <c r="S873">
        <v>277090.53580000001</v>
      </c>
      <c r="T873">
        <v>193555.889</v>
      </c>
      <c r="U873">
        <v>309689.42229999998</v>
      </c>
    </row>
    <row r="874" spans="1:21">
      <c r="A874">
        <v>6</v>
      </c>
      <c r="B874" t="s">
        <v>489</v>
      </c>
      <c r="C874" t="s">
        <v>490</v>
      </c>
      <c r="D874" t="s">
        <v>743</v>
      </c>
      <c r="E874" t="s">
        <v>494</v>
      </c>
      <c r="F874">
        <v>1</v>
      </c>
      <c r="G874" t="s">
        <v>242</v>
      </c>
      <c r="H874">
        <v>71555.609500000006</v>
      </c>
      <c r="I874">
        <v>125222.31660000001</v>
      </c>
      <c r="J874">
        <v>92718.092250000002</v>
      </c>
      <c r="K874">
        <v>162256.66140000001</v>
      </c>
      <c r="L874">
        <v>105410.0111</v>
      </c>
      <c r="M874">
        <v>184467.51930000001</v>
      </c>
      <c r="N874">
        <v>124816.3248</v>
      </c>
      <c r="O874">
        <v>218428.56839999999</v>
      </c>
      <c r="P874">
        <v>146712.96599999999</v>
      </c>
      <c r="Q874">
        <v>256747.6905</v>
      </c>
      <c r="R874">
        <v>160711.81630000001</v>
      </c>
      <c r="S874">
        <v>281245.67839999998</v>
      </c>
      <c r="T874">
        <v>173750.7678</v>
      </c>
      <c r="U874">
        <v>304063.84360000002</v>
      </c>
    </row>
    <row r="875" spans="1:21">
      <c r="A875">
        <v>6</v>
      </c>
      <c r="B875" t="s">
        <v>489</v>
      </c>
      <c r="C875" t="s">
        <v>490</v>
      </c>
      <c r="D875" t="s">
        <v>743</v>
      </c>
      <c r="E875" t="s">
        <v>494</v>
      </c>
      <c r="F875">
        <v>2</v>
      </c>
      <c r="G875" t="s">
        <v>31</v>
      </c>
      <c r="H875">
        <v>58346.646999999997</v>
      </c>
      <c r="I875">
        <v>102106.6323</v>
      </c>
      <c r="J875">
        <v>76789.786680000005</v>
      </c>
      <c r="K875">
        <v>134382.12669999999</v>
      </c>
      <c r="L875">
        <v>92291.428799999994</v>
      </c>
      <c r="M875">
        <v>161510.00039999999</v>
      </c>
      <c r="N875">
        <v>111639.639</v>
      </c>
      <c r="O875">
        <v>195369.3683</v>
      </c>
      <c r="P875">
        <v>132962.84789999999</v>
      </c>
      <c r="Q875">
        <v>232684.98389999999</v>
      </c>
      <c r="R875">
        <v>146537.4963</v>
      </c>
      <c r="S875">
        <v>256440.61859999999</v>
      </c>
      <c r="T875">
        <v>159362.17939999999</v>
      </c>
      <c r="U875">
        <v>278883.81390000001</v>
      </c>
    </row>
    <row r="876" spans="1:21">
      <c r="A876">
        <v>6</v>
      </c>
      <c r="B876" t="s">
        <v>489</v>
      </c>
      <c r="C876" t="s">
        <v>490</v>
      </c>
      <c r="D876" t="s">
        <v>743</v>
      </c>
      <c r="E876" t="s">
        <v>494</v>
      </c>
      <c r="F876">
        <v>3</v>
      </c>
      <c r="G876" t="s">
        <v>58</v>
      </c>
      <c r="H876">
        <v>51632.425000000003</v>
      </c>
      <c r="I876">
        <v>90356.743749999994</v>
      </c>
      <c r="J876">
        <v>69875.751399999994</v>
      </c>
      <c r="K876">
        <v>122282.565</v>
      </c>
      <c r="L876">
        <v>88792.832699999999</v>
      </c>
      <c r="M876">
        <v>155387.4572</v>
      </c>
      <c r="N876">
        <v>115939.7772</v>
      </c>
      <c r="O876">
        <v>202894.61009999999</v>
      </c>
      <c r="P876">
        <v>143928.13500000001</v>
      </c>
      <c r="Q876">
        <v>251874.23629999999</v>
      </c>
      <c r="R876">
        <v>161981.508</v>
      </c>
      <c r="S876">
        <v>283467.63900000002</v>
      </c>
      <c r="T876">
        <v>179775.8131</v>
      </c>
      <c r="U876">
        <v>314607.67290000001</v>
      </c>
    </row>
    <row r="877" spans="1:21">
      <c r="A877">
        <v>6</v>
      </c>
      <c r="B877" t="s">
        <v>489</v>
      </c>
      <c r="C877" t="s">
        <v>490</v>
      </c>
      <c r="D877" t="s">
        <v>743</v>
      </c>
      <c r="E877" t="s">
        <v>494</v>
      </c>
      <c r="F877">
        <v>4</v>
      </c>
      <c r="G877" t="s">
        <v>33</v>
      </c>
      <c r="H877">
        <v>57096.134749999997</v>
      </c>
      <c r="I877">
        <v>91353.815600000002</v>
      </c>
      <c r="J877">
        <v>79934.588650000005</v>
      </c>
      <c r="K877">
        <v>127895.34179999999</v>
      </c>
      <c r="L877">
        <v>102773.0426</v>
      </c>
      <c r="M877">
        <v>164436.86809999999</v>
      </c>
      <c r="N877">
        <v>137030.72339999999</v>
      </c>
      <c r="O877">
        <v>219249.1574</v>
      </c>
      <c r="P877">
        <v>171288.40429999999</v>
      </c>
      <c r="Q877">
        <v>274061.44679999998</v>
      </c>
      <c r="R877">
        <v>194126.85819999999</v>
      </c>
      <c r="S877">
        <v>310602.973</v>
      </c>
      <c r="T877">
        <v>216965.31210000001</v>
      </c>
      <c r="U877">
        <v>347144.49930000002</v>
      </c>
    </row>
    <row r="878" spans="1:21">
      <c r="A878">
        <v>6</v>
      </c>
      <c r="B878" t="s">
        <v>489</v>
      </c>
      <c r="C878" t="s">
        <v>490</v>
      </c>
      <c r="D878" t="s">
        <v>743</v>
      </c>
      <c r="E878" t="s">
        <v>495</v>
      </c>
      <c r="F878">
        <v>1</v>
      </c>
      <c r="G878" t="s">
        <v>242</v>
      </c>
      <c r="H878">
        <v>64375.546499999997</v>
      </c>
      <c r="I878">
        <v>112657.2064</v>
      </c>
      <c r="J878">
        <v>83459.265750000006</v>
      </c>
      <c r="K878">
        <v>146053.7151</v>
      </c>
      <c r="L878">
        <v>94816.684349999996</v>
      </c>
      <c r="M878">
        <v>165929.19760000001</v>
      </c>
      <c r="N878">
        <v>112414.8456</v>
      </c>
      <c r="O878">
        <v>196725.9798</v>
      </c>
      <c r="P878">
        <v>132177.85200000001</v>
      </c>
      <c r="Q878">
        <v>231311.24100000001</v>
      </c>
      <c r="R878">
        <v>144813.54380000001</v>
      </c>
      <c r="S878">
        <v>253423.7016</v>
      </c>
      <c r="T878">
        <v>156607.22930000001</v>
      </c>
      <c r="U878">
        <v>274062.65120000002</v>
      </c>
    </row>
    <row r="879" spans="1:21">
      <c r="A879">
        <v>6</v>
      </c>
      <c r="B879" t="s">
        <v>489</v>
      </c>
      <c r="C879" t="s">
        <v>490</v>
      </c>
      <c r="D879" t="s">
        <v>743</v>
      </c>
      <c r="E879" t="s">
        <v>495</v>
      </c>
      <c r="F879">
        <v>2</v>
      </c>
      <c r="G879" t="s">
        <v>31</v>
      </c>
      <c r="H879">
        <v>52218.98775</v>
      </c>
      <c r="I879">
        <v>91383.228560000003</v>
      </c>
      <c r="J879">
        <v>68811.664600000004</v>
      </c>
      <c r="K879">
        <v>120420.41310000001</v>
      </c>
      <c r="L879">
        <v>82825.642349999995</v>
      </c>
      <c r="M879">
        <v>144944.87409999999</v>
      </c>
      <c r="N879">
        <v>100408.2255</v>
      </c>
      <c r="O879">
        <v>175714.3946</v>
      </c>
      <c r="P879">
        <v>119675.6237</v>
      </c>
      <c r="Q879">
        <v>209432.34150000001</v>
      </c>
      <c r="R879">
        <v>131953.04500000001</v>
      </c>
      <c r="S879">
        <v>230917.82879999999</v>
      </c>
      <c r="T879">
        <v>143572.80410000001</v>
      </c>
      <c r="U879">
        <v>251252.40719999999</v>
      </c>
    </row>
    <row r="880" spans="1:21">
      <c r="A880">
        <v>6</v>
      </c>
      <c r="B880" t="s">
        <v>489</v>
      </c>
      <c r="C880" t="s">
        <v>490</v>
      </c>
      <c r="D880" t="s">
        <v>743</v>
      </c>
      <c r="E880" t="s">
        <v>495</v>
      </c>
      <c r="F880">
        <v>3</v>
      </c>
      <c r="G880" t="s">
        <v>58</v>
      </c>
      <c r="H880">
        <v>46621.162499999999</v>
      </c>
      <c r="I880">
        <v>81587.034379999997</v>
      </c>
      <c r="J880">
        <v>62965.902300000002</v>
      </c>
      <c r="K880">
        <v>110190.329</v>
      </c>
      <c r="L880">
        <v>79954.781400000007</v>
      </c>
      <c r="M880">
        <v>139920.86749999999</v>
      </c>
      <c r="N880">
        <v>104263.4304</v>
      </c>
      <c r="O880">
        <v>182461.00320000001</v>
      </c>
      <c r="P880">
        <v>129376.50750000001</v>
      </c>
      <c r="Q880">
        <v>226408.88810000001</v>
      </c>
      <c r="R880">
        <v>145539.64350000001</v>
      </c>
      <c r="S880">
        <v>254694.37609999999</v>
      </c>
      <c r="T880">
        <v>161455.0992</v>
      </c>
      <c r="U880">
        <v>282546.42359999998</v>
      </c>
    </row>
    <row r="881" spans="1:21">
      <c r="A881">
        <v>6</v>
      </c>
      <c r="B881" t="s">
        <v>489</v>
      </c>
      <c r="C881" t="s">
        <v>490</v>
      </c>
      <c r="D881" t="s">
        <v>743</v>
      </c>
      <c r="E881" t="s">
        <v>495</v>
      </c>
      <c r="F881">
        <v>4</v>
      </c>
      <c r="G881" t="s">
        <v>33</v>
      </c>
      <c r="H881">
        <v>52035.668250000002</v>
      </c>
      <c r="I881">
        <v>83257.069199999998</v>
      </c>
      <c r="J881">
        <v>72849.935549999995</v>
      </c>
      <c r="K881">
        <v>116559.89690000001</v>
      </c>
      <c r="L881">
        <v>93664.202850000001</v>
      </c>
      <c r="M881">
        <v>149862.72459999999</v>
      </c>
      <c r="N881">
        <v>124885.6038</v>
      </c>
      <c r="O881">
        <v>199816.96609999999</v>
      </c>
      <c r="P881">
        <v>156107.0048</v>
      </c>
      <c r="Q881">
        <v>249771.20759999999</v>
      </c>
      <c r="R881">
        <v>176921.2721</v>
      </c>
      <c r="S881">
        <v>283074.03529999999</v>
      </c>
      <c r="T881">
        <v>197735.53940000001</v>
      </c>
      <c r="U881">
        <v>316376.86300000001</v>
      </c>
    </row>
    <row r="882" spans="1:21">
      <c r="A882">
        <v>6</v>
      </c>
      <c r="B882" t="s">
        <v>489</v>
      </c>
      <c r="C882" t="s">
        <v>496</v>
      </c>
      <c r="D882" t="s">
        <v>744</v>
      </c>
      <c r="E882" t="s">
        <v>497</v>
      </c>
      <c r="F882">
        <v>1</v>
      </c>
      <c r="G882" t="s">
        <v>242</v>
      </c>
      <c r="H882">
        <v>67196.109500000006</v>
      </c>
      <c r="I882">
        <v>117593.19160000001</v>
      </c>
      <c r="J882">
        <v>87152.042249999999</v>
      </c>
      <c r="K882">
        <v>152516.07389999999</v>
      </c>
      <c r="L882">
        <v>98957.911049999995</v>
      </c>
      <c r="M882">
        <v>173176.3443</v>
      </c>
      <c r="N882">
        <v>117439.3248</v>
      </c>
      <c r="O882">
        <v>205518.81839999999</v>
      </c>
      <c r="P882">
        <v>138119.46599999999</v>
      </c>
      <c r="Q882">
        <v>241709.0655</v>
      </c>
      <c r="R882">
        <v>151342.26629999999</v>
      </c>
      <c r="S882">
        <v>264848.96590000001</v>
      </c>
      <c r="T882">
        <v>163703.56779999999</v>
      </c>
      <c r="U882">
        <v>286481.24359999999</v>
      </c>
    </row>
    <row r="883" spans="1:21">
      <c r="A883">
        <v>6</v>
      </c>
      <c r="B883" t="s">
        <v>489</v>
      </c>
      <c r="C883" t="s">
        <v>496</v>
      </c>
      <c r="D883" t="s">
        <v>744</v>
      </c>
      <c r="E883" t="s">
        <v>497</v>
      </c>
      <c r="F883">
        <v>2</v>
      </c>
      <c r="G883" t="s">
        <v>31</v>
      </c>
      <c r="H883">
        <v>54286.734499999999</v>
      </c>
      <c r="I883">
        <v>95001.785380000001</v>
      </c>
      <c r="J883">
        <v>71606.540429999994</v>
      </c>
      <c r="K883">
        <v>125311.4457</v>
      </c>
      <c r="L883">
        <v>86289.2163</v>
      </c>
      <c r="M883">
        <v>151006.12849999999</v>
      </c>
      <c r="N883">
        <v>104783.96400000001</v>
      </c>
      <c r="O883">
        <v>183371.93700000001</v>
      </c>
      <c r="P883">
        <v>124963.14169999999</v>
      </c>
      <c r="Q883">
        <v>218685.49799999999</v>
      </c>
      <c r="R883">
        <v>137830.81880000001</v>
      </c>
      <c r="S883">
        <v>241203.93290000001</v>
      </c>
      <c r="T883">
        <v>150025.76939999999</v>
      </c>
      <c r="U883">
        <v>262545.09639999998</v>
      </c>
    </row>
    <row r="884" spans="1:21">
      <c r="A884">
        <v>6</v>
      </c>
      <c r="B884" t="s">
        <v>489</v>
      </c>
      <c r="C884" t="s">
        <v>496</v>
      </c>
      <c r="D884" t="s">
        <v>744</v>
      </c>
      <c r="E884" t="s">
        <v>497</v>
      </c>
      <c r="F884">
        <v>3</v>
      </c>
      <c r="G884" t="s">
        <v>58</v>
      </c>
      <c r="H884">
        <v>47903.05</v>
      </c>
      <c r="I884">
        <v>83830.337499999994</v>
      </c>
      <c r="J884">
        <v>64654.626400000001</v>
      </c>
      <c r="K884">
        <v>113145.5962</v>
      </c>
      <c r="L884">
        <v>82079.957699999999</v>
      </c>
      <c r="M884">
        <v>143639.92600000001</v>
      </c>
      <c r="N884">
        <v>106989.2772</v>
      </c>
      <c r="O884">
        <v>187231.23509999999</v>
      </c>
      <c r="P884">
        <v>132740.01</v>
      </c>
      <c r="Q884">
        <v>232295.01749999999</v>
      </c>
      <c r="R884">
        <v>149301.633</v>
      </c>
      <c r="S884">
        <v>261277.8578</v>
      </c>
      <c r="T884">
        <v>165604.1881</v>
      </c>
      <c r="U884">
        <v>289807.32919999998</v>
      </c>
    </row>
    <row r="885" spans="1:21">
      <c r="A885">
        <v>6</v>
      </c>
      <c r="B885" t="s">
        <v>489</v>
      </c>
      <c r="C885" t="s">
        <v>496</v>
      </c>
      <c r="D885" t="s">
        <v>744</v>
      </c>
      <c r="E885" t="s">
        <v>497</v>
      </c>
      <c r="F885">
        <v>4</v>
      </c>
      <c r="G885" t="s">
        <v>33</v>
      </c>
      <c r="H885">
        <v>53626.509749999997</v>
      </c>
      <c r="I885">
        <v>85802.415599999993</v>
      </c>
      <c r="J885">
        <v>75077.113649999999</v>
      </c>
      <c r="K885">
        <v>120123.3818</v>
      </c>
      <c r="L885">
        <v>96527.717550000001</v>
      </c>
      <c r="M885">
        <v>154444.3481</v>
      </c>
      <c r="N885">
        <v>128703.6234</v>
      </c>
      <c r="O885">
        <v>205925.79740000001</v>
      </c>
      <c r="P885">
        <v>160879.52929999999</v>
      </c>
      <c r="Q885">
        <v>257407.24679999999</v>
      </c>
      <c r="R885">
        <v>182330.13320000001</v>
      </c>
      <c r="S885">
        <v>291728.21299999999</v>
      </c>
      <c r="T885">
        <v>203780.7371</v>
      </c>
      <c r="U885">
        <v>326049.17930000002</v>
      </c>
    </row>
    <row r="886" spans="1:21">
      <c r="A886">
        <v>6</v>
      </c>
      <c r="B886" t="s">
        <v>489</v>
      </c>
      <c r="C886" t="s">
        <v>496</v>
      </c>
      <c r="D886" t="s">
        <v>744</v>
      </c>
      <c r="E886" t="s">
        <v>498</v>
      </c>
      <c r="F886">
        <v>1</v>
      </c>
      <c r="G886" t="s">
        <v>242</v>
      </c>
      <c r="H886">
        <v>71158.173999999999</v>
      </c>
      <c r="I886">
        <v>124526.8045</v>
      </c>
      <c r="J886">
        <v>92195.396999999997</v>
      </c>
      <c r="K886">
        <v>161341.9448</v>
      </c>
      <c r="L886">
        <v>104827.3416</v>
      </c>
      <c r="M886">
        <v>183447.84779999999</v>
      </c>
      <c r="N886">
        <v>124101.8616</v>
      </c>
      <c r="O886">
        <v>217178.25779999999</v>
      </c>
      <c r="P886">
        <v>145865.92199999999</v>
      </c>
      <c r="Q886">
        <v>255265.36350000001</v>
      </c>
      <c r="R886">
        <v>159779.85500000001</v>
      </c>
      <c r="S886">
        <v>279614.7463</v>
      </c>
      <c r="T886">
        <v>172735.49799999999</v>
      </c>
      <c r="U886">
        <v>302287.12150000001</v>
      </c>
    </row>
    <row r="887" spans="1:21">
      <c r="A887">
        <v>6</v>
      </c>
      <c r="B887" t="s">
        <v>489</v>
      </c>
      <c r="C887" t="s">
        <v>496</v>
      </c>
      <c r="D887" t="s">
        <v>744</v>
      </c>
      <c r="E887" t="s">
        <v>498</v>
      </c>
      <c r="F887">
        <v>2</v>
      </c>
      <c r="G887" t="s">
        <v>31</v>
      </c>
      <c r="H887">
        <v>58069.687749999997</v>
      </c>
      <c r="I887">
        <v>101621.95359999999</v>
      </c>
      <c r="J887">
        <v>76410.361480000007</v>
      </c>
      <c r="K887">
        <v>133718.13260000001</v>
      </c>
      <c r="L887">
        <v>91814.203349999996</v>
      </c>
      <c r="M887">
        <v>160674.8559</v>
      </c>
      <c r="N887">
        <v>111024.6105</v>
      </c>
      <c r="O887">
        <v>194293.06839999999</v>
      </c>
      <c r="P887">
        <v>132214.9234</v>
      </c>
      <c r="Q887">
        <v>231376.1159</v>
      </c>
      <c r="R887">
        <v>145702.97870000001</v>
      </c>
      <c r="S887">
        <v>254980.2126</v>
      </c>
      <c r="T887">
        <v>158442.29199999999</v>
      </c>
      <c r="U887">
        <v>277274.011</v>
      </c>
    </row>
    <row r="888" spans="1:21">
      <c r="A888">
        <v>6</v>
      </c>
      <c r="B888" t="s">
        <v>489</v>
      </c>
      <c r="C888" t="s">
        <v>496</v>
      </c>
      <c r="D888" t="s">
        <v>744</v>
      </c>
      <c r="E888" t="s">
        <v>498</v>
      </c>
      <c r="F888">
        <v>3</v>
      </c>
      <c r="G888" t="s">
        <v>58</v>
      </c>
      <c r="H888">
        <v>51405.1875</v>
      </c>
      <c r="I888">
        <v>89959.078129999994</v>
      </c>
      <c r="J888">
        <v>69584.098499999993</v>
      </c>
      <c r="K888">
        <v>121772.1724</v>
      </c>
      <c r="L888">
        <v>88429.360499999995</v>
      </c>
      <c r="M888">
        <v>154751.38089999999</v>
      </c>
      <c r="N888">
        <v>115482.07799999999</v>
      </c>
      <c r="O888">
        <v>202093.63649999999</v>
      </c>
      <c r="P888">
        <v>143366.96249999999</v>
      </c>
      <c r="Q888">
        <v>250892.1844</v>
      </c>
      <c r="R888">
        <v>161358.00750000001</v>
      </c>
      <c r="S888">
        <v>282376.51309999998</v>
      </c>
      <c r="T888">
        <v>179092.8315</v>
      </c>
      <c r="U888">
        <v>313412.45510000002</v>
      </c>
    </row>
    <row r="889" spans="1:21">
      <c r="A889">
        <v>6</v>
      </c>
      <c r="B889" t="s">
        <v>489</v>
      </c>
      <c r="C889" t="s">
        <v>496</v>
      </c>
      <c r="D889" t="s">
        <v>744</v>
      </c>
      <c r="E889" t="s">
        <v>498</v>
      </c>
      <c r="F889">
        <v>4</v>
      </c>
      <c r="G889" t="s">
        <v>33</v>
      </c>
      <c r="H889">
        <v>56785.165000000001</v>
      </c>
      <c r="I889">
        <v>90856.263999999996</v>
      </c>
      <c r="J889">
        <v>79499.231</v>
      </c>
      <c r="K889">
        <v>127198.7696</v>
      </c>
      <c r="L889">
        <v>102213.29700000001</v>
      </c>
      <c r="M889">
        <v>163541.2752</v>
      </c>
      <c r="N889">
        <v>136284.39600000001</v>
      </c>
      <c r="O889">
        <v>218055.0336</v>
      </c>
      <c r="P889">
        <v>170355.495</v>
      </c>
      <c r="Q889">
        <v>272568.79200000002</v>
      </c>
      <c r="R889">
        <v>193069.56099999999</v>
      </c>
      <c r="S889">
        <v>308911.29759999999</v>
      </c>
      <c r="T889">
        <v>215783.62700000001</v>
      </c>
      <c r="U889">
        <v>345253.80320000002</v>
      </c>
    </row>
    <row r="890" spans="1:21">
      <c r="A890">
        <v>6</v>
      </c>
      <c r="B890" t="s">
        <v>489</v>
      </c>
      <c r="C890" t="s">
        <v>496</v>
      </c>
      <c r="D890" t="s">
        <v>744</v>
      </c>
      <c r="E890" t="s">
        <v>499</v>
      </c>
      <c r="F890">
        <v>1</v>
      </c>
      <c r="G890" t="s">
        <v>242</v>
      </c>
      <c r="H890">
        <v>72824.945000000007</v>
      </c>
      <c r="I890">
        <v>127443.6538</v>
      </c>
      <c r="J890">
        <v>94353.997499999998</v>
      </c>
      <c r="K890">
        <v>165119.49559999999</v>
      </c>
      <c r="L890">
        <v>107283.1005</v>
      </c>
      <c r="M890">
        <v>187745.4259</v>
      </c>
      <c r="N890">
        <v>127006.18799999999</v>
      </c>
      <c r="O890">
        <v>222260.829</v>
      </c>
      <c r="P890">
        <v>149278.71</v>
      </c>
      <c r="Q890">
        <v>261237.74249999999</v>
      </c>
      <c r="R890">
        <v>163517.6875</v>
      </c>
      <c r="S890">
        <v>286155.95309999998</v>
      </c>
      <c r="T890">
        <v>176775.47750000001</v>
      </c>
      <c r="U890">
        <v>309357.08559999999</v>
      </c>
    </row>
    <row r="891" spans="1:21">
      <c r="A891">
        <v>6</v>
      </c>
      <c r="B891" t="s">
        <v>489</v>
      </c>
      <c r="C891" t="s">
        <v>496</v>
      </c>
      <c r="D891" t="s">
        <v>744</v>
      </c>
      <c r="E891" t="s">
        <v>499</v>
      </c>
      <c r="F891">
        <v>2</v>
      </c>
      <c r="G891" t="s">
        <v>31</v>
      </c>
      <c r="H891">
        <v>59435.588750000003</v>
      </c>
      <c r="I891">
        <v>104012.2803</v>
      </c>
      <c r="J891">
        <v>78205.861130000005</v>
      </c>
      <c r="K891">
        <v>136860.25700000001</v>
      </c>
      <c r="L891">
        <v>93969.096749999997</v>
      </c>
      <c r="M891">
        <v>164445.91930000001</v>
      </c>
      <c r="N891">
        <v>113625.80250000001</v>
      </c>
      <c r="O891">
        <v>198845.1544</v>
      </c>
      <c r="P891">
        <v>135310.7138</v>
      </c>
      <c r="Q891">
        <v>236793.74909999999</v>
      </c>
      <c r="R891">
        <v>149113.34950000001</v>
      </c>
      <c r="S891">
        <v>260948.3616</v>
      </c>
      <c r="T891">
        <v>162149.34880000001</v>
      </c>
      <c r="U891">
        <v>283761.3603</v>
      </c>
    </row>
    <row r="892" spans="1:21">
      <c r="A892">
        <v>6</v>
      </c>
      <c r="B892" t="s">
        <v>489</v>
      </c>
      <c r="C892" t="s">
        <v>496</v>
      </c>
      <c r="D892" t="s">
        <v>744</v>
      </c>
      <c r="E892" t="s">
        <v>499</v>
      </c>
      <c r="F892">
        <v>3</v>
      </c>
      <c r="G892" t="s">
        <v>58</v>
      </c>
      <c r="H892">
        <v>52605.537499999999</v>
      </c>
      <c r="I892">
        <v>92059.690629999997</v>
      </c>
      <c r="J892">
        <v>71211.629300000001</v>
      </c>
      <c r="K892">
        <v>124620.35129999999</v>
      </c>
      <c r="L892">
        <v>90498.8799</v>
      </c>
      <c r="M892">
        <v>158373.0398</v>
      </c>
      <c r="N892">
        <v>118187.57640000001</v>
      </c>
      <c r="O892">
        <v>206828.25870000001</v>
      </c>
      <c r="P892">
        <v>146726.9325</v>
      </c>
      <c r="Q892">
        <v>256772.13190000001</v>
      </c>
      <c r="R892">
        <v>165140.9835</v>
      </c>
      <c r="S892">
        <v>288996.72110000002</v>
      </c>
      <c r="T892">
        <v>183293.11970000001</v>
      </c>
      <c r="U892">
        <v>320762.9595</v>
      </c>
    </row>
    <row r="893" spans="1:21">
      <c r="A893">
        <v>6</v>
      </c>
      <c r="B893" t="s">
        <v>489</v>
      </c>
      <c r="C893" t="s">
        <v>496</v>
      </c>
      <c r="D893" t="s">
        <v>744</v>
      </c>
      <c r="E893" t="s">
        <v>499</v>
      </c>
      <c r="F893">
        <v>4</v>
      </c>
      <c r="G893" t="s">
        <v>33</v>
      </c>
      <c r="H893">
        <v>58101.029499999997</v>
      </c>
      <c r="I893">
        <v>92961.647200000007</v>
      </c>
      <c r="J893">
        <v>81341.441300000006</v>
      </c>
      <c r="K893">
        <v>130146.3061</v>
      </c>
      <c r="L893">
        <v>104581.85309999999</v>
      </c>
      <c r="M893">
        <v>167330.965</v>
      </c>
      <c r="N893">
        <v>139442.47080000001</v>
      </c>
      <c r="O893">
        <v>223107.95329999999</v>
      </c>
      <c r="P893">
        <v>174303.08850000001</v>
      </c>
      <c r="Q893">
        <v>278884.94160000002</v>
      </c>
      <c r="R893">
        <v>197543.50030000001</v>
      </c>
      <c r="S893">
        <v>316069.6005</v>
      </c>
      <c r="T893">
        <v>220783.91209999999</v>
      </c>
      <c r="U893">
        <v>353254.25939999998</v>
      </c>
    </row>
    <row r="894" spans="1:21">
      <c r="A894">
        <v>6</v>
      </c>
      <c r="B894" t="s">
        <v>489</v>
      </c>
      <c r="C894" t="s">
        <v>496</v>
      </c>
      <c r="D894" t="s">
        <v>744</v>
      </c>
      <c r="E894" t="s">
        <v>448</v>
      </c>
      <c r="F894">
        <v>1</v>
      </c>
      <c r="G894" t="s">
        <v>242</v>
      </c>
      <c r="H894">
        <v>69414.373999999996</v>
      </c>
      <c r="I894">
        <v>121475.1545</v>
      </c>
      <c r="J894">
        <v>89968.976999999999</v>
      </c>
      <c r="K894">
        <v>157445.70980000001</v>
      </c>
      <c r="L894">
        <v>102246.5016</v>
      </c>
      <c r="M894">
        <v>178931.37779999999</v>
      </c>
      <c r="N894">
        <v>121151.0616</v>
      </c>
      <c r="O894">
        <v>212014.3578</v>
      </c>
      <c r="P894">
        <v>142428.522</v>
      </c>
      <c r="Q894">
        <v>249249.9135</v>
      </c>
      <c r="R894">
        <v>156032.035</v>
      </c>
      <c r="S894">
        <v>273056.0613</v>
      </c>
      <c r="T894">
        <v>168716.61799999999</v>
      </c>
      <c r="U894">
        <v>295254.08149999997</v>
      </c>
    </row>
    <row r="895" spans="1:21">
      <c r="A895">
        <v>6</v>
      </c>
      <c r="B895" t="s">
        <v>489</v>
      </c>
      <c r="C895" t="s">
        <v>496</v>
      </c>
      <c r="D895" t="s">
        <v>744</v>
      </c>
      <c r="E895" t="s">
        <v>448</v>
      </c>
      <c r="F895">
        <v>2</v>
      </c>
      <c r="G895" t="s">
        <v>31</v>
      </c>
      <c r="H895">
        <v>56445.722750000001</v>
      </c>
      <c r="I895">
        <v>98780.014809999993</v>
      </c>
      <c r="J895">
        <v>74337.062980000002</v>
      </c>
      <c r="K895">
        <v>130089.8602</v>
      </c>
      <c r="L895">
        <v>89413.318350000001</v>
      </c>
      <c r="M895">
        <v>156473.30710000001</v>
      </c>
      <c r="N895">
        <v>108282.34050000001</v>
      </c>
      <c r="O895">
        <v>189494.09589999999</v>
      </c>
      <c r="P895">
        <v>129015.04090000001</v>
      </c>
      <c r="Q895">
        <v>225776.32149999999</v>
      </c>
      <c r="R895">
        <v>142220.3077</v>
      </c>
      <c r="S895">
        <v>248885.53839999999</v>
      </c>
      <c r="T895">
        <v>154707.728</v>
      </c>
      <c r="U895">
        <v>270738.52399999998</v>
      </c>
    </row>
    <row r="896" spans="1:21">
      <c r="A896">
        <v>6</v>
      </c>
      <c r="B896" t="s">
        <v>489</v>
      </c>
      <c r="C896" t="s">
        <v>496</v>
      </c>
      <c r="D896" t="s">
        <v>744</v>
      </c>
      <c r="E896" t="s">
        <v>448</v>
      </c>
      <c r="F896">
        <v>3</v>
      </c>
      <c r="G896" t="s">
        <v>58</v>
      </c>
      <c r="H896">
        <v>49913.4375</v>
      </c>
      <c r="I896">
        <v>87348.515629999994</v>
      </c>
      <c r="J896">
        <v>67495.648499999996</v>
      </c>
      <c r="K896">
        <v>118117.3849</v>
      </c>
      <c r="L896">
        <v>85744.210500000001</v>
      </c>
      <c r="M896">
        <v>150052.36840000001</v>
      </c>
      <c r="N896">
        <v>111901.878</v>
      </c>
      <c r="O896">
        <v>195828.28649999999</v>
      </c>
      <c r="P896">
        <v>138891.71249999999</v>
      </c>
      <c r="Q896">
        <v>243060.4969</v>
      </c>
      <c r="R896">
        <v>156286.0575</v>
      </c>
      <c r="S896">
        <v>273500.60060000001</v>
      </c>
      <c r="T896">
        <v>173424.18150000001</v>
      </c>
      <c r="U896">
        <v>303492.31760000001</v>
      </c>
    </row>
    <row r="897" spans="1:21">
      <c r="A897">
        <v>6</v>
      </c>
      <c r="B897" t="s">
        <v>489</v>
      </c>
      <c r="C897" t="s">
        <v>496</v>
      </c>
      <c r="D897" t="s">
        <v>744</v>
      </c>
      <c r="E897" t="s">
        <v>448</v>
      </c>
      <c r="F897">
        <v>4</v>
      </c>
      <c r="G897" t="s">
        <v>33</v>
      </c>
      <c r="H897">
        <v>55397.315000000002</v>
      </c>
      <c r="I897">
        <v>88635.703999999998</v>
      </c>
      <c r="J897">
        <v>77556.240999999995</v>
      </c>
      <c r="K897">
        <v>124089.9856</v>
      </c>
      <c r="L897">
        <v>99715.167000000001</v>
      </c>
      <c r="M897">
        <v>159544.2672</v>
      </c>
      <c r="N897">
        <v>132953.55600000001</v>
      </c>
      <c r="O897">
        <v>212725.68960000001</v>
      </c>
      <c r="P897">
        <v>166191.94500000001</v>
      </c>
      <c r="Q897">
        <v>265907.11200000002</v>
      </c>
      <c r="R897">
        <v>188350.87100000001</v>
      </c>
      <c r="S897">
        <v>301361.39360000001</v>
      </c>
      <c r="T897">
        <v>210509.79699999999</v>
      </c>
      <c r="U897">
        <v>336815.6752</v>
      </c>
    </row>
    <row r="898" spans="1:21">
      <c r="A898">
        <v>6</v>
      </c>
      <c r="B898" t="s">
        <v>489</v>
      </c>
      <c r="C898" t="s">
        <v>496</v>
      </c>
      <c r="D898" t="s">
        <v>744</v>
      </c>
      <c r="E898" t="s">
        <v>500</v>
      </c>
      <c r="F898">
        <v>1</v>
      </c>
      <c r="G898" t="s">
        <v>242</v>
      </c>
      <c r="H898">
        <v>69491.403000000006</v>
      </c>
      <c r="I898">
        <v>121609.9553</v>
      </c>
      <c r="J898">
        <v>90036.796499999997</v>
      </c>
      <c r="K898">
        <v>157564.3939</v>
      </c>
      <c r="L898">
        <v>102371.5827</v>
      </c>
      <c r="M898">
        <v>179150.2697</v>
      </c>
      <c r="N898">
        <v>121197.5352</v>
      </c>
      <c r="O898">
        <v>212095.68659999999</v>
      </c>
      <c r="P898">
        <v>142453.13399999999</v>
      </c>
      <c r="Q898">
        <v>249292.98449999999</v>
      </c>
      <c r="R898">
        <v>156042.02249999999</v>
      </c>
      <c r="S898">
        <v>273073.53940000001</v>
      </c>
      <c r="T898">
        <v>168695.51850000001</v>
      </c>
      <c r="U898">
        <v>295217.15740000003</v>
      </c>
    </row>
    <row r="899" spans="1:21">
      <c r="A899">
        <v>6</v>
      </c>
      <c r="B899" t="s">
        <v>489</v>
      </c>
      <c r="C899" t="s">
        <v>496</v>
      </c>
      <c r="D899" t="s">
        <v>744</v>
      </c>
      <c r="E899" t="s">
        <v>500</v>
      </c>
      <c r="F899">
        <v>2</v>
      </c>
      <c r="G899" t="s">
        <v>31</v>
      </c>
      <c r="H899">
        <v>56703.786749999999</v>
      </c>
      <c r="I899">
        <v>99231.626810000002</v>
      </c>
      <c r="J899">
        <v>74614.861829999994</v>
      </c>
      <c r="K899">
        <v>130576.0082</v>
      </c>
      <c r="L899">
        <v>89659.309949999995</v>
      </c>
      <c r="M899">
        <v>156903.79240000001</v>
      </c>
      <c r="N899">
        <v>108423.4185</v>
      </c>
      <c r="O899">
        <v>189740.98240000001</v>
      </c>
      <c r="P899">
        <v>129119.133</v>
      </c>
      <c r="Q899">
        <v>225958.4828</v>
      </c>
      <c r="R899">
        <v>142292.6078</v>
      </c>
      <c r="S899">
        <v>249012.0637</v>
      </c>
      <c r="T899">
        <v>154735.2353</v>
      </c>
      <c r="U899">
        <v>270786.6617</v>
      </c>
    </row>
    <row r="900" spans="1:21">
      <c r="A900">
        <v>6</v>
      </c>
      <c r="B900" t="s">
        <v>489</v>
      </c>
      <c r="C900" t="s">
        <v>496</v>
      </c>
      <c r="D900" t="s">
        <v>744</v>
      </c>
      <c r="E900" t="s">
        <v>500</v>
      </c>
      <c r="F900">
        <v>3</v>
      </c>
      <c r="G900" t="s">
        <v>58</v>
      </c>
      <c r="H900">
        <v>50432.074999999997</v>
      </c>
      <c r="I900">
        <v>88256.131250000006</v>
      </c>
      <c r="J900">
        <v>68248.220600000001</v>
      </c>
      <c r="K900">
        <v>119434.3861</v>
      </c>
      <c r="L900">
        <v>86723.313299999994</v>
      </c>
      <c r="M900">
        <v>151765.79829999999</v>
      </c>
      <c r="N900">
        <v>113234.2788</v>
      </c>
      <c r="O900">
        <v>198159.98790000001</v>
      </c>
      <c r="P900">
        <v>140568.16500000001</v>
      </c>
      <c r="Q900">
        <v>245994.28880000001</v>
      </c>
      <c r="R900">
        <v>158198.53200000001</v>
      </c>
      <c r="S900">
        <v>276847.43099999998</v>
      </c>
      <c r="T900">
        <v>175575.52489999999</v>
      </c>
      <c r="U900">
        <v>307257.16859999998</v>
      </c>
    </row>
    <row r="901" spans="1:21">
      <c r="A901">
        <v>6</v>
      </c>
      <c r="B901" t="s">
        <v>489</v>
      </c>
      <c r="C901" t="s">
        <v>496</v>
      </c>
      <c r="D901" t="s">
        <v>744</v>
      </c>
      <c r="E901" t="s">
        <v>500</v>
      </c>
      <c r="F901">
        <v>4</v>
      </c>
      <c r="G901" t="s">
        <v>33</v>
      </c>
      <c r="H901">
        <v>55780.270250000001</v>
      </c>
      <c r="I901">
        <v>89248.432400000005</v>
      </c>
      <c r="J901">
        <v>78092.378349999999</v>
      </c>
      <c r="K901">
        <v>124947.8054</v>
      </c>
      <c r="L901">
        <v>100404.4865</v>
      </c>
      <c r="M901">
        <v>160647.1783</v>
      </c>
      <c r="N901">
        <v>133872.64859999999</v>
      </c>
      <c r="O901">
        <v>214196.2378</v>
      </c>
      <c r="P901">
        <v>167340.81080000001</v>
      </c>
      <c r="Q901">
        <v>267745.29719999997</v>
      </c>
      <c r="R901">
        <v>189652.91889999999</v>
      </c>
      <c r="S901">
        <v>303444.67019999999</v>
      </c>
      <c r="T901">
        <v>211965.027</v>
      </c>
      <c r="U901">
        <v>339144.04310000001</v>
      </c>
    </row>
    <row r="902" spans="1:21">
      <c r="A902">
        <v>6</v>
      </c>
      <c r="B902" t="s">
        <v>489</v>
      </c>
      <c r="C902" t="s">
        <v>496</v>
      </c>
      <c r="D902" t="s">
        <v>744</v>
      </c>
      <c r="E902" t="s">
        <v>501</v>
      </c>
      <c r="F902">
        <v>1</v>
      </c>
      <c r="G902" t="s">
        <v>242</v>
      </c>
      <c r="H902">
        <v>71158.173999999999</v>
      </c>
      <c r="I902">
        <v>124526.8045</v>
      </c>
      <c r="J902">
        <v>92195.396999999997</v>
      </c>
      <c r="K902">
        <v>161341.9448</v>
      </c>
      <c r="L902">
        <v>104827.3416</v>
      </c>
      <c r="M902">
        <v>183447.84779999999</v>
      </c>
      <c r="N902">
        <v>124101.8616</v>
      </c>
      <c r="O902">
        <v>217178.25779999999</v>
      </c>
      <c r="P902">
        <v>145865.92199999999</v>
      </c>
      <c r="Q902">
        <v>255265.36350000001</v>
      </c>
      <c r="R902">
        <v>159779.85500000001</v>
      </c>
      <c r="S902">
        <v>279614.7463</v>
      </c>
      <c r="T902">
        <v>172735.49799999999</v>
      </c>
      <c r="U902">
        <v>302287.12150000001</v>
      </c>
    </row>
    <row r="903" spans="1:21">
      <c r="A903">
        <v>6</v>
      </c>
      <c r="B903" t="s">
        <v>489</v>
      </c>
      <c r="C903" t="s">
        <v>496</v>
      </c>
      <c r="D903" t="s">
        <v>744</v>
      </c>
      <c r="E903" t="s">
        <v>501</v>
      </c>
      <c r="F903">
        <v>2</v>
      </c>
      <c r="G903" t="s">
        <v>31</v>
      </c>
      <c r="H903">
        <v>58069.687749999997</v>
      </c>
      <c r="I903">
        <v>101621.95359999999</v>
      </c>
      <c r="J903">
        <v>76410.361480000007</v>
      </c>
      <c r="K903">
        <v>133718.13260000001</v>
      </c>
      <c r="L903">
        <v>91814.203349999996</v>
      </c>
      <c r="M903">
        <v>160674.8559</v>
      </c>
      <c r="N903">
        <v>111024.6105</v>
      </c>
      <c r="O903">
        <v>194293.06839999999</v>
      </c>
      <c r="P903">
        <v>132214.9234</v>
      </c>
      <c r="Q903">
        <v>231376.1159</v>
      </c>
      <c r="R903">
        <v>145702.97870000001</v>
      </c>
      <c r="S903">
        <v>254980.2126</v>
      </c>
      <c r="T903">
        <v>158442.29199999999</v>
      </c>
      <c r="U903">
        <v>277274.011</v>
      </c>
    </row>
    <row r="904" spans="1:21">
      <c r="A904">
        <v>6</v>
      </c>
      <c r="B904" t="s">
        <v>489</v>
      </c>
      <c r="C904" t="s">
        <v>496</v>
      </c>
      <c r="D904" t="s">
        <v>744</v>
      </c>
      <c r="E904" t="s">
        <v>501</v>
      </c>
      <c r="F904">
        <v>3</v>
      </c>
      <c r="G904" t="s">
        <v>58</v>
      </c>
      <c r="H904">
        <v>51405.1875</v>
      </c>
      <c r="I904">
        <v>89959.078129999994</v>
      </c>
      <c r="J904">
        <v>69584.098499999993</v>
      </c>
      <c r="K904">
        <v>121772.1724</v>
      </c>
      <c r="L904">
        <v>88429.360499999995</v>
      </c>
      <c r="M904">
        <v>154751.38089999999</v>
      </c>
      <c r="N904">
        <v>115482.07799999999</v>
      </c>
      <c r="O904">
        <v>202093.63649999999</v>
      </c>
      <c r="P904">
        <v>143366.96249999999</v>
      </c>
      <c r="Q904">
        <v>250892.1844</v>
      </c>
      <c r="R904">
        <v>161358.00750000001</v>
      </c>
      <c r="S904">
        <v>282376.51309999998</v>
      </c>
      <c r="T904">
        <v>179092.8315</v>
      </c>
      <c r="U904">
        <v>313412.45510000002</v>
      </c>
    </row>
    <row r="905" spans="1:21">
      <c r="A905">
        <v>6</v>
      </c>
      <c r="B905" t="s">
        <v>489</v>
      </c>
      <c r="C905" t="s">
        <v>496</v>
      </c>
      <c r="D905" t="s">
        <v>744</v>
      </c>
      <c r="E905" t="s">
        <v>501</v>
      </c>
      <c r="F905">
        <v>4</v>
      </c>
      <c r="G905" t="s">
        <v>33</v>
      </c>
      <c r="H905">
        <v>56785.165000000001</v>
      </c>
      <c r="I905">
        <v>90856.263999999996</v>
      </c>
      <c r="J905">
        <v>79499.231</v>
      </c>
      <c r="K905">
        <v>127198.7696</v>
      </c>
      <c r="L905">
        <v>102213.29700000001</v>
      </c>
      <c r="M905">
        <v>163541.2752</v>
      </c>
      <c r="N905">
        <v>136284.39600000001</v>
      </c>
      <c r="O905">
        <v>218055.0336</v>
      </c>
      <c r="P905">
        <v>170355.495</v>
      </c>
      <c r="Q905">
        <v>272568.79200000002</v>
      </c>
      <c r="R905">
        <v>193069.56099999999</v>
      </c>
      <c r="S905">
        <v>308911.29759999999</v>
      </c>
      <c r="T905">
        <v>215783.62700000001</v>
      </c>
      <c r="U905">
        <v>345253.80320000002</v>
      </c>
    </row>
    <row r="906" spans="1:21">
      <c r="A906">
        <v>6</v>
      </c>
      <c r="B906" t="s">
        <v>489</v>
      </c>
      <c r="C906" t="s">
        <v>496</v>
      </c>
      <c r="D906" t="s">
        <v>744</v>
      </c>
      <c r="E906" t="s">
        <v>502</v>
      </c>
      <c r="F906">
        <v>1</v>
      </c>
      <c r="G906" t="s">
        <v>242</v>
      </c>
      <c r="H906">
        <v>66760.159499999994</v>
      </c>
      <c r="I906">
        <v>116830.2791</v>
      </c>
      <c r="J906">
        <v>86595.437250000003</v>
      </c>
      <c r="K906">
        <v>151542.01519999999</v>
      </c>
      <c r="L906">
        <v>98312.701050000003</v>
      </c>
      <c r="M906">
        <v>172047.2268</v>
      </c>
      <c r="N906">
        <v>116701.62480000001</v>
      </c>
      <c r="O906">
        <v>204227.84340000001</v>
      </c>
      <c r="P906">
        <v>137260.11600000001</v>
      </c>
      <c r="Q906">
        <v>240205.20300000001</v>
      </c>
      <c r="R906">
        <v>150405.3113</v>
      </c>
      <c r="S906">
        <v>263209.29470000003</v>
      </c>
      <c r="T906">
        <v>162698.84779999999</v>
      </c>
      <c r="U906">
        <v>284722.98359999998</v>
      </c>
    </row>
    <row r="907" spans="1:21">
      <c r="A907">
        <v>6</v>
      </c>
      <c r="B907" t="s">
        <v>489</v>
      </c>
      <c r="C907" t="s">
        <v>496</v>
      </c>
      <c r="D907" t="s">
        <v>744</v>
      </c>
      <c r="E907" t="s">
        <v>502</v>
      </c>
      <c r="F907">
        <v>2</v>
      </c>
      <c r="G907" t="s">
        <v>31</v>
      </c>
      <c r="H907">
        <v>53880.74325</v>
      </c>
      <c r="I907">
        <v>94291.300690000004</v>
      </c>
      <c r="J907">
        <v>71088.215800000005</v>
      </c>
      <c r="K907">
        <v>124404.3777</v>
      </c>
      <c r="L907">
        <v>85688.995049999998</v>
      </c>
      <c r="M907">
        <v>149955.74129999999</v>
      </c>
      <c r="N907">
        <v>104098.3965</v>
      </c>
      <c r="O907">
        <v>182172.19390000001</v>
      </c>
      <c r="P907">
        <v>124163.17110000001</v>
      </c>
      <c r="Q907">
        <v>217285.54939999999</v>
      </c>
      <c r="R907">
        <v>136960.15109999999</v>
      </c>
      <c r="S907">
        <v>239680.26439999999</v>
      </c>
      <c r="T907">
        <v>149092.12839999999</v>
      </c>
      <c r="U907">
        <v>260911.22469999999</v>
      </c>
    </row>
    <row r="908" spans="1:21">
      <c r="A908">
        <v>6</v>
      </c>
      <c r="B908" t="s">
        <v>489</v>
      </c>
      <c r="C908" t="s">
        <v>496</v>
      </c>
      <c r="D908" t="s">
        <v>744</v>
      </c>
      <c r="E908" t="s">
        <v>502</v>
      </c>
      <c r="F908">
        <v>3</v>
      </c>
      <c r="G908" t="s">
        <v>58</v>
      </c>
      <c r="H908">
        <v>47530.112500000003</v>
      </c>
      <c r="I908">
        <v>83177.696880000003</v>
      </c>
      <c r="J908">
        <v>64132.513899999998</v>
      </c>
      <c r="K908">
        <v>112231.8993</v>
      </c>
      <c r="L908">
        <v>81408.670199999993</v>
      </c>
      <c r="M908">
        <v>142465.17290000001</v>
      </c>
      <c r="N908">
        <v>106094.22719999999</v>
      </c>
      <c r="O908">
        <v>185664.8976</v>
      </c>
      <c r="P908">
        <v>131621.19750000001</v>
      </c>
      <c r="Q908">
        <v>230337.0956</v>
      </c>
      <c r="R908">
        <v>148033.64550000001</v>
      </c>
      <c r="S908">
        <v>259058.87959999999</v>
      </c>
      <c r="T908">
        <v>164187.02559999999</v>
      </c>
      <c r="U908">
        <v>287327.29479999997</v>
      </c>
    </row>
    <row r="909" spans="1:21">
      <c r="A909">
        <v>6</v>
      </c>
      <c r="B909" t="s">
        <v>489</v>
      </c>
      <c r="C909" t="s">
        <v>496</v>
      </c>
      <c r="D909" t="s">
        <v>744</v>
      </c>
      <c r="E909" t="s">
        <v>502</v>
      </c>
      <c r="F909">
        <v>4</v>
      </c>
      <c r="G909" t="s">
        <v>33</v>
      </c>
      <c r="H909">
        <v>53279.547250000003</v>
      </c>
      <c r="I909">
        <v>85247.275599999994</v>
      </c>
      <c r="J909">
        <v>74591.366150000002</v>
      </c>
      <c r="K909">
        <v>119346.18580000001</v>
      </c>
      <c r="L909">
        <v>95903.18505</v>
      </c>
      <c r="M909">
        <v>153445.0961</v>
      </c>
      <c r="N909">
        <v>127870.9134</v>
      </c>
      <c r="O909">
        <v>204593.4614</v>
      </c>
      <c r="P909">
        <v>159838.64180000001</v>
      </c>
      <c r="Q909">
        <v>255741.82680000001</v>
      </c>
      <c r="R909">
        <v>181150.4607</v>
      </c>
      <c r="S909">
        <v>289840.73700000002</v>
      </c>
      <c r="T909">
        <v>202462.27960000001</v>
      </c>
      <c r="U909">
        <v>323939.64730000001</v>
      </c>
    </row>
    <row r="910" spans="1:21">
      <c r="A910">
        <v>6</v>
      </c>
      <c r="B910" t="s">
        <v>489</v>
      </c>
      <c r="C910" t="s">
        <v>496</v>
      </c>
      <c r="D910" t="s">
        <v>744</v>
      </c>
      <c r="E910" t="s">
        <v>503</v>
      </c>
      <c r="F910">
        <v>1</v>
      </c>
      <c r="G910" t="s">
        <v>242</v>
      </c>
      <c r="H910">
        <v>72824.945000000007</v>
      </c>
      <c r="I910">
        <v>127443.6538</v>
      </c>
      <c r="J910">
        <v>94353.997499999998</v>
      </c>
      <c r="K910">
        <v>165119.49559999999</v>
      </c>
      <c r="L910">
        <v>107283.1005</v>
      </c>
      <c r="M910">
        <v>187745.4259</v>
      </c>
      <c r="N910">
        <v>127006.18799999999</v>
      </c>
      <c r="O910">
        <v>222260.829</v>
      </c>
      <c r="P910">
        <v>149278.71</v>
      </c>
      <c r="Q910">
        <v>261237.74249999999</v>
      </c>
      <c r="R910">
        <v>163517.6875</v>
      </c>
      <c r="S910">
        <v>286155.95309999998</v>
      </c>
      <c r="T910">
        <v>176775.47750000001</v>
      </c>
      <c r="U910">
        <v>309357.08559999999</v>
      </c>
    </row>
    <row r="911" spans="1:21">
      <c r="A911">
        <v>6</v>
      </c>
      <c r="B911" t="s">
        <v>489</v>
      </c>
      <c r="C911" t="s">
        <v>496</v>
      </c>
      <c r="D911" t="s">
        <v>744</v>
      </c>
      <c r="E911" t="s">
        <v>503</v>
      </c>
      <c r="F911">
        <v>2</v>
      </c>
      <c r="G911" t="s">
        <v>31</v>
      </c>
      <c r="H911">
        <v>59435.588750000003</v>
      </c>
      <c r="I911">
        <v>104012.2803</v>
      </c>
      <c r="J911">
        <v>78205.861130000005</v>
      </c>
      <c r="K911">
        <v>136860.25700000001</v>
      </c>
      <c r="L911">
        <v>93969.096749999997</v>
      </c>
      <c r="M911">
        <v>164445.91930000001</v>
      </c>
      <c r="N911">
        <v>113625.80250000001</v>
      </c>
      <c r="O911">
        <v>198845.1544</v>
      </c>
      <c r="P911">
        <v>135310.7138</v>
      </c>
      <c r="Q911">
        <v>236793.74909999999</v>
      </c>
      <c r="R911">
        <v>149113.34950000001</v>
      </c>
      <c r="S911">
        <v>260948.3616</v>
      </c>
      <c r="T911">
        <v>162149.34880000001</v>
      </c>
      <c r="U911">
        <v>283761.3603</v>
      </c>
    </row>
    <row r="912" spans="1:21">
      <c r="A912">
        <v>6</v>
      </c>
      <c r="B912" t="s">
        <v>489</v>
      </c>
      <c r="C912" t="s">
        <v>496</v>
      </c>
      <c r="D912" t="s">
        <v>744</v>
      </c>
      <c r="E912" t="s">
        <v>503</v>
      </c>
      <c r="F912">
        <v>3</v>
      </c>
      <c r="G912" t="s">
        <v>58</v>
      </c>
      <c r="H912">
        <v>52605.537499999999</v>
      </c>
      <c r="I912">
        <v>92059.690629999997</v>
      </c>
      <c r="J912">
        <v>71211.629300000001</v>
      </c>
      <c r="K912">
        <v>124620.35129999999</v>
      </c>
      <c r="L912">
        <v>90498.8799</v>
      </c>
      <c r="M912">
        <v>158373.0398</v>
      </c>
      <c r="N912">
        <v>118187.57640000001</v>
      </c>
      <c r="O912">
        <v>206828.25870000001</v>
      </c>
      <c r="P912">
        <v>146726.9325</v>
      </c>
      <c r="Q912">
        <v>256772.13190000001</v>
      </c>
      <c r="R912">
        <v>165140.9835</v>
      </c>
      <c r="S912">
        <v>288996.72110000002</v>
      </c>
      <c r="T912">
        <v>183293.11970000001</v>
      </c>
      <c r="U912">
        <v>320762.9595</v>
      </c>
    </row>
    <row r="913" spans="1:21">
      <c r="A913">
        <v>6</v>
      </c>
      <c r="B913" t="s">
        <v>489</v>
      </c>
      <c r="C913" t="s">
        <v>496</v>
      </c>
      <c r="D913" t="s">
        <v>744</v>
      </c>
      <c r="E913" t="s">
        <v>503</v>
      </c>
      <c r="F913">
        <v>4</v>
      </c>
      <c r="G913" t="s">
        <v>33</v>
      </c>
      <c r="H913">
        <v>58101.029499999997</v>
      </c>
      <c r="I913">
        <v>92961.647200000007</v>
      </c>
      <c r="J913">
        <v>81341.441300000006</v>
      </c>
      <c r="K913">
        <v>130146.3061</v>
      </c>
      <c r="L913">
        <v>104581.85309999999</v>
      </c>
      <c r="M913">
        <v>167330.965</v>
      </c>
      <c r="N913">
        <v>139442.47080000001</v>
      </c>
      <c r="O913">
        <v>223107.95329999999</v>
      </c>
      <c r="P913">
        <v>174303.08850000001</v>
      </c>
      <c r="Q913">
        <v>278884.94160000002</v>
      </c>
      <c r="R913">
        <v>197543.50030000001</v>
      </c>
      <c r="S913">
        <v>316069.6005</v>
      </c>
      <c r="T913">
        <v>220783.91209999999</v>
      </c>
      <c r="U913">
        <v>353254.25939999998</v>
      </c>
    </row>
    <row r="914" spans="1:21">
      <c r="A914">
        <v>6</v>
      </c>
      <c r="B914" t="s">
        <v>489</v>
      </c>
      <c r="C914" t="s">
        <v>496</v>
      </c>
      <c r="D914" t="s">
        <v>744</v>
      </c>
      <c r="E914" t="s">
        <v>504</v>
      </c>
      <c r="F914">
        <v>1</v>
      </c>
      <c r="G914" t="s">
        <v>242</v>
      </c>
      <c r="H914">
        <v>69337.345000000001</v>
      </c>
      <c r="I914">
        <v>121340.3538</v>
      </c>
      <c r="J914">
        <v>89901.157500000001</v>
      </c>
      <c r="K914">
        <v>157327.02559999999</v>
      </c>
      <c r="L914">
        <v>102121.42049999999</v>
      </c>
      <c r="M914">
        <v>178712.4859</v>
      </c>
      <c r="N914">
        <v>121104.588</v>
      </c>
      <c r="O914">
        <v>211933.02900000001</v>
      </c>
      <c r="P914">
        <v>142403.91</v>
      </c>
      <c r="Q914">
        <v>249206.8425</v>
      </c>
      <c r="R914">
        <v>156022.04749999999</v>
      </c>
      <c r="S914">
        <v>273038.58309999999</v>
      </c>
      <c r="T914">
        <v>168737.7175</v>
      </c>
      <c r="U914">
        <v>295291.00559999997</v>
      </c>
    </row>
    <row r="915" spans="1:21">
      <c r="A915">
        <v>6</v>
      </c>
      <c r="B915" t="s">
        <v>489</v>
      </c>
      <c r="C915" t="s">
        <v>496</v>
      </c>
      <c r="D915" t="s">
        <v>744</v>
      </c>
      <c r="E915" t="s">
        <v>504</v>
      </c>
      <c r="F915">
        <v>2</v>
      </c>
      <c r="G915" t="s">
        <v>31</v>
      </c>
      <c r="H915">
        <v>56187.658750000002</v>
      </c>
      <c r="I915">
        <v>98328.40281</v>
      </c>
      <c r="J915">
        <v>74059.264129999996</v>
      </c>
      <c r="K915">
        <v>129603.71219999999</v>
      </c>
      <c r="L915">
        <v>89167.326749999993</v>
      </c>
      <c r="M915">
        <v>156042.82180000001</v>
      </c>
      <c r="N915">
        <v>108141.2625</v>
      </c>
      <c r="O915">
        <v>189247.20939999999</v>
      </c>
      <c r="P915">
        <v>128910.9488</v>
      </c>
      <c r="Q915">
        <v>225594.16029999999</v>
      </c>
      <c r="R915">
        <v>142148.00750000001</v>
      </c>
      <c r="S915">
        <v>248759.01310000001</v>
      </c>
      <c r="T915">
        <v>154680.22080000001</v>
      </c>
      <c r="U915">
        <v>270690.38630000001</v>
      </c>
    </row>
    <row r="916" spans="1:21">
      <c r="A916">
        <v>6</v>
      </c>
      <c r="B916" t="s">
        <v>489</v>
      </c>
      <c r="C916" t="s">
        <v>496</v>
      </c>
      <c r="D916" t="s">
        <v>744</v>
      </c>
      <c r="E916" t="s">
        <v>504</v>
      </c>
      <c r="F916">
        <v>3</v>
      </c>
      <c r="G916" t="s">
        <v>58</v>
      </c>
      <c r="H916">
        <v>49622.037499999999</v>
      </c>
      <c r="I916">
        <v>86838.565629999997</v>
      </c>
      <c r="J916">
        <v>67034.729300000006</v>
      </c>
      <c r="K916">
        <v>117310.7763</v>
      </c>
      <c r="L916">
        <v>85128.579899999997</v>
      </c>
      <c r="M916">
        <v>148975.0148</v>
      </c>
      <c r="N916">
        <v>111027.1764</v>
      </c>
      <c r="O916">
        <v>194297.55869999999</v>
      </c>
      <c r="P916">
        <v>137776.4325</v>
      </c>
      <c r="Q916">
        <v>241108.75690000001</v>
      </c>
      <c r="R916">
        <v>154997.08350000001</v>
      </c>
      <c r="S916">
        <v>271244.89610000001</v>
      </c>
      <c r="T916">
        <v>171955.81969999999</v>
      </c>
      <c r="U916">
        <v>300922.68449999997</v>
      </c>
    </row>
    <row r="917" spans="1:21">
      <c r="A917">
        <v>6</v>
      </c>
      <c r="B917" t="s">
        <v>489</v>
      </c>
      <c r="C917" t="s">
        <v>496</v>
      </c>
      <c r="D917" t="s">
        <v>744</v>
      </c>
      <c r="E917" t="s">
        <v>504</v>
      </c>
      <c r="F917">
        <v>4</v>
      </c>
      <c r="G917" t="s">
        <v>33</v>
      </c>
      <c r="H917">
        <v>55325.3295</v>
      </c>
      <c r="I917">
        <v>88520.527199999997</v>
      </c>
      <c r="J917">
        <v>77455.461299999995</v>
      </c>
      <c r="K917">
        <v>123928.7381</v>
      </c>
      <c r="L917">
        <v>99585.593099999998</v>
      </c>
      <c r="M917">
        <v>159336.94899999999</v>
      </c>
      <c r="N917">
        <v>132780.79079999999</v>
      </c>
      <c r="O917">
        <v>212449.2653</v>
      </c>
      <c r="P917">
        <v>165975.98850000001</v>
      </c>
      <c r="Q917">
        <v>265561.58159999998</v>
      </c>
      <c r="R917">
        <v>188106.12030000001</v>
      </c>
      <c r="S917">
        <v>300969.79249999998</v>
      </c>
      <c r="T917">
        <v>210236.25210000001</v>
      </c>
      <c r="U917">
        <v>336378.00339999999</v>
      </c>
    </row>
    <row r="918" spans="1:21">
      <c r="A918">
        <v>6</v>
      </c>
      <c r="B918" t="s">
        <v>489</v>
      </c>
      <c r="C918" t="s">
        <v>505</v>
      </c>
      <c r="D918" t="s">
        <v>745</v>
      </c>
      <c r="E918" t="s">
        <v>506</v>
      </c>
      <c r="F918">
        <v>1</v>
      </c>
      <c r="G918" t="s">
        <v>242</v>
      </c>
      <c r="H918">
        <v>73954.649999999994</v>
      </c>
      <c r="I918">
        <v>129420.6375</v>
      </c>
      <c r="J918">
        <v>95856.494999999995</v>
      </c>
      <c r="K918">
        <v>167748.86629999999</v>
      </c>
      <c r="L918">
        <v>108933.255</v>
      </c>
      <c r="M918">
        <v>190633.19630000001</v>
      </c>
      <c r="N918">
        <v>129083.04</v>
      </c>
      <c r="O918">
        <v>225895.32</v>
      </c>
      <c r="P918">
        <v>151756.20000000001</v>
      </c>
      <c r="Q918">
        <v>265573.34999999998</v>
      </c>
      <c r="R918">
        <v>166252.095</v>
      </c>
      <c r="S918">
        <v>290941.16629999998</v>
      </c>
      <c r="T918">
        <v>179770.30499999999</v>
      </c>
      <c r="U918">
        <v>314598.03379999998</v>
      </c>
    </row>
    <row r="919" spans="1:21">
      <c r="A919">
        <v>6</v>
      </c>
      <c r="B919" t="s">
        <v>489</v>
      </c>
      <c r="C919" t="s">
        <v>505</v>
      </c>
      <c r="D919" t="s">
        <v>745</v>
      </c>
      <c r="E919" t="s">
        <v>506</v>
      </c>
      <c r="F919">
        <v>2</v>
      </c>
      <c r="G919" t="s">
        <v>31</v>
      </c>
      <c r="H919">
        <v>59860.475250000003</v>
      </c>
      <c r="I919">
        <v>104755.8317</v>
      </c>
      <c r="J919">
        <v>78825.812099999996</v>
      </c>
      <c r="K919">
        <v>137945.17120000001</v>
      </c>
      <c r="L919">
        <v>94800.551850000003</v>
      </c>
      <c r="M919">
        <v>165900.9657</v>
      </c>
      <c r="N919">
        <v>114785.3205</v>
      </c>
      <c r="O919">
        <v>200874.31090000001</v>
      </c>
      <c r="P919">
        <v>136754.51680000001</v>
      </c>
      <c r="Q919">
        <v>239320.4044</v>
      </c>
      <c r="R919">
        <v>150746.23480000001</v>
      </c>
      <c r="S919">
        <v>263805.91090000002</v>
      </c>
      <c r="T919">
        <v>163975.36989999999</v>
      </c>
      <c r="U919">
        <v>286956.89730000001</v>
      </c>
    </row>
    <row r="920" spans="1:21">
      <c r="A920">
        <v>6</v>
      </c>
      <c r="B920" t="s">
        <v>489</v>
      </c>
      <c r="C920" t="s">
        <v>505</v>
      </c>
      <c r="D920" t="s">
        <v>745</v>
      </c>
      <c r="E920" t="s">
        <v>506</v>
      </c>
      <c r="F920">
        <v>3</v>
      </c>
      <c r="G920" t="s">
        <v>58</v>
      </c>
      <c r="H920">
        <v>52244.193749999999</v>
      </c>
      <c r="I920">
        <v>91427.339059999998</v>
      </c>
      <c r="J920">
        <v>70704.39705</v>
      </c>
      <c r="K920">
        <v>123732.6948</v>
      </c>
      <c r="L920">
        <v>89846.136899999998</v>
      </c>
      <c r="M920">
        <v>157230.7396</v>
      </c>
      <c r="N920">
        <v>117315.8784</v>
      </c>
      <c r="O920">
        <v>205302.78719999999</v>
      </c>
      <c r="P920">
        <v>145636.7513</v>
      </c>
      <c r="Q920">
        <v>254864.31469999999</v>
      </c>
      <c r="R920">
        <v>163904.80729999999</v>
      </c>
      <c r="S920">
        <v>286833.41269999999</v>
      </c>
      <c r="T920">
        <v>181910.80319999999</v>
      </c>
      <c r="U920">
        <v>318343.9056</v>
      </c>
    </row>
    <row r="921" spans="1:21">
      <c r="A921">
        <v>6</v>
      </c>
      <c r="B921" t="s">
        <v>489</v>
      </c>
      <c r="C921" t="s">
        <v>505</v>
      </c>
      <c r="D921" t="s">
        <v>745</v>
      </c>
      <c r="E921" t="s">
        <v>506</v>
      </c>
      <c r="F921">
        <v>4</v>
      </c>
      <c r="G921" t="s">
        <v>33</v>
      </c>
      <c r="H921">
        <v>58065.036749999999</v>
      </c>
      <c r="I921">
        <v>92904.058799999999</v>
      </c>
      <c r="J921">
        <v>81291.051449999999</v>
      </c>
      <c r="K921">
        <v>130065.6823</v>
      </c>
      <c r="L921">
        <v>104517.0662</v>
      </c>
      <c r="M921">
        <v>167227.3058</v>
      </c>
      <c r="N921">
        <v>139356.0882</v>
      </c>
      <c r="O921">
        <v>222969.74110000001</v>
      </c>
      <c r="P921">
        <v>174195.1103</v>
      </c>
      <c r="Q921">
        <v>278712.1764</v>
      </c>
      <c r="R921">
        <v>197421.125</v>
      </c>
      <c r="S921">
        <v>315873.79989999998</v>
      </c>
      <c r="T921">
        <v>220647.1397</v>
      </c>
      <c r="U921">
        <v>353035.42340000003</v>
      </c>
    </row>
    <row r="922" spans="1:21">
      <c r="A922">
        <v>6</v>
      </c>
      <c r="B922" t="s">
        <v>489</v>
      </c>
      <c r="C922" t="s">
        <v>505</v>
      </c>
      <c r="D922" t="s">
        <v>745</v>
      </c>
      <c r="E922" t="s">
        <v>507</v>
      </c>
      <c r="F922">
        <v>1</v>
      </c>
      <c r="G922" t="s">
        <v>242</v>
      </c>
      <c r="H922">
        <v>69538.7</v>
      </c>
      <c r="I922">
        <v>121692.72500000001</v>
      </c>
      <c r="J922">
        <v>90048.77</v>
      </c>
      <c r="K922">
        <v>157585.3475</v>
      </c>
      <c r="L922">
        <v>102459.15</v>
      </c>
      <c r="M922">
        <v>179303.51250000001</v>
      </c>
      <c r="N922">
        <v>121144.56</v>
      </c>
      <c r="O922">
        <v>212002.98</v>
      </c>
      <c r="P922">
        <v>142344.6</v>
      </c>
      <c r="Q922">
        <v>249103.05</v>
      </c>
      <c r="R922">
        <v>155896.97</v>
      </c>
      <c r="S922">
        <v>272819.69750000001</v>
      </c>
      <c r="T922">
        <v>168489.53</v>
      </c>
      <c r="U922">
        <v>294856.67749999999</v>
      </c>
    </row>
    <row r="923" spans="1:21">
      <c r="A923">
        <v>6</v>
      </c>
      <c r="B923" t="s">
        <v>489</v>
      </c>
      <c r="C923" t="s">
        <v>505</v>
      </c>
      <c r="D923" t="s">
        <v>745</v>
      </c>
      <c r="E923" t="s">
        <v>507</v>
      </c>
      <c r="F923">
        <v>2</v>
      </c>
      <c r="G923" t="s">
        <v>31</v>
      </c>
      <c r="H923">
        <v>56813.923499999997</v>
      </c>
      <c r="I923">
        <v>99424.366129999995</v>
      </c>
      <c r="J923">
        <v>74652.134900000005</v>
      </c>
      <c r="K923">
        <v>130641.23609999999</v>
      </c>
      <c r="L923">
        <v>89551.071899999995</v>
      </c>
      <c r="M923">
        <v>156714.37580000001</v>
      </c>
      <c r="N923">
        <v>108020.007</v>
      </c>
      <c r="O923">
        <v>189035.0123</v>
      </c>
      <c r="P923">
        <v>128527.3466</v>
      </c>
      <c r="Q923">
        <v>224922.8566</v>
      </c>
      <c r="R923">
        <v>141566.5404</v>
      </c>
      <c r="S923">
        <v>247741.44560000001</v>
      </c>
      <c r="T923">
        <v>153856.60879999999</v>
      </c>
      <c r="U923">
        <v>269249.06530000002</v>
      </c>
    </row>
    <row r="924" spans="1:21">
      <c r="A924">
        <v>6</v>
      </c>
      <c r="B924" t="s">
        <v>489</v>
      </c>
      <c r="C924" t="s">
        <v>505</v>
      </c>
      <c r="D924" t="s">
        <v>745</v>
      </c>
      <c r="E924" t="s">
        <v>507</v>
      </c>
      <c r="F924">
        <v>3</v>
      </c>
      <c r="G924" t="s">
        <v>58</v>
      </c>
      <c r="H924">
        <v>51119.6</v>
      </c>
      <c r="I924">
        <v>89459.3</v>
      </c>
      <c r="J924">
        <v>69261.012799999997</v>
      </c>
      <c r="K924">
        <v>121206.7724</v>
      </c>
      <c r="L924">
        <v>88047.320399999997</v>
      </c>
      <c r="M924">
        <v>154082.8107</v>
      </c>
      <c r="N924">
        <v>115050.7344</v>
      </c>
      <c r="O924">
        <v>201338.78520000001</v>
      </c>
      <c r="P924">
        <v>142859.51999999999</v>
      </c>
      <c r="Q924">
        <v>250004.16</v>
      </c>
      <c r="R924">
        <v>160819.11600000001</v>
      </c>
      <c r="S924">
        <v>281433.45299999998</v>
      </c>
      <c r="T924">
        <v>178530.74119999999</v>
      </c>
      <c r="U924">
        <v>312428.79710000003</v>
      </c>
    </row>
    <row r="925" spans="1:21">
      <c r="A925">
        <v>6</v>
      </c>
      <c r="B925" t="s">
        <v>489</v>
      </c>
      <c r="C925" t="s">
        <v>505</v>
      </c>
      <c r="D925" t="s">
        <v>745</v>
      </c>
      <c r="E925" t="s">
        <v>507</v>
      </c>
      <c r="F925">
        <v>4</v>
      </c>
      <c r="G925" t="s">
        <v>33</v>
      </c>
      <c r="H925">
        <v>56510.188000000002</v>
      </c>
      <c r="I925">
        <v>90416.300799999997</v>
      </c>
      <c r="J925">
        <v>79114.263200000001</v>
      </c>
      <c r="K925">
        <v>126582.8211</v>
      </c>
      <c r="L925">
        <v>101718.33839999999</v>
      </c>
      <c r="M925">
        <v>162749.3414</v>
      </c>
      <c r="N925">
        <v>135624.45120000001</v>
      </c>
      <c r="O925">
        <v>216999.1219</v>
      </c>
      <c r="P925">
        <v>169530.56400000001</v>
      </c>
      <c r="Q925">
        <v>271248.90240000002</v>
      </c>
      <c r="R925">
        <v>192134.63920000001</v>
      </c>
      <c r="S925">
        <v>307415.4227</v>
      </c>
      <c r="T925">
        <v>214738.7144</v>
      </c>
      <c r="U925">
        <v>343581.94300000003</v>
      </c>
    </row>
    <row r="926" spans="1:21">
      <c r="A926">
        <v>6</v>
      </c>
      <c r="B926" t="s">
        <v>489</v>
      </c>
      <c r="C926" t="s">
        <v>505</v>
      </c>
      <c r="D926" t="s">
        <v>745</v>
      </c>
      <c r="E926" t="s">
        <v>508</v>
      </c>
      <c r="F926">
        <v>1</v>
      </c>
      <c r="G926" t="s">
        <v>242</v>
      </c>
      <c r="H926">
        <v>75594.95</v>
      </c>
      <c r="I926">
        <v>132291.16250000001</v>
      </c>
      <c r="J926">
        <v>97997.024999999994</v>
      </c>
      <c r="K926">
        <v>171494.79380000001</v>
      </c>
      <c r="L926">
        <v>111344.13</v>
      </c>
      <c r="M926">
        <v>194852.22750000001</v>
      </c>
      <c r="N926">
        <v>131985.78</v>
      </c>
      <c r="O926">
        <v>230975.11499999999</v>
      </c>
      <c r="P926">
        <v>155182.35</v>
      </c>
      <c r="Q926">
        <v>271569.11249999999</v>
      </c>
      <c r="R926">
        <v>170013.17499999999</v>
      </c>
      <c r="S926">
        <v>297523.0563</v>
      </c>
      <c r="T926">
        <v>183851.6</v>
      </c>
      <c r="U926">
        <v>321740.3</v>
      </c>
    </row>
    <row r="927" spans="1:21">
      <c r="A927">
        <v>6</v>
      </c>
      <c r="B927" t="s">
        <v>489</v>
      </c>
      <c r="C927" t="s">
        <v>505</v>
      </c>
      <c r="D927" t="s">
        <v>745</v>
      </c>
      <c r="E927" t="s">
        <v>508</v>
      </c>
      <c r="F927">
        <v>2</v>
      </c>
      <c r="G927" t="s">
        <v>31</v>
      </c>
      <c r="H927">
        <v>61097.344250000002</v>
      </c>
      <c r="I927">
        <v>106920.3524</v>
      </c>
      <c r="J927">
        <v>80482.412330000006</v>
      </c>
      <c r="K927">
        <v>140844.22159999999</v>
      </c>
      <c r="L927">
        <v>96832.44945</v>
      </c>
      <c r="M927">
        <v>169456.78649999999</v>
      </c>
      <c r="N927">
        <v>117315.97349999999</v>
      </c>
      <c r="O927">
        <v>205302.95360000001</v>
      </c>
      <c r="P927">
        <v>139798.2611</v>
      </c>
      <c r="Q927">
        <v>244646.95699999999</v>
      </c>
      <c r="R927">
        <v>154120.45559999999</v>
      </c>
      <c r="S927">
        <v>269710.79719999997</v>
      </c>
      <c r="T927">
        <v>167668.67300000001</v>
      </c>
      <c r="U927">
        <v>293420.1778</v>
      </c>
    </row>
    <row r="928" spans="1:21">
      <c r="A928">
        <v>6</v>
      </c>
      <c r="B928" t="s">
        <v>489</v>
      </c>
      <c r="C928" t="s">
        <v>505</v>
      </c>
      <c r="D928" t="s">
        <v>745</v>
      </c>
      <c r="E928" t="s">
        <v>508</v>
      </c>
      <c r="F928">
        <v>3</v>
      </c>
      <c r="G928" t="s">
        <v>58</v>
      </c>
      <c r="H928">
        <v>53291.887499999997</v>
      </c>
      <c r="I928">
        <v>93260.80313</v>
      </c>
      <c r="J928">
        <v>72092.540099999998</v>
      </c>
      <c r="K928">
        <v>126161.9452</v>
      </c>
      <c r="L928">
        <v>91596.714300000007</v>
      </c>
      <c r="M928">
        <v>160294.25</v>
      </c>
      <c r="N928">
        <v>119570.0148</v>
      </c>
      <c r="O928">
        <v>209247.52590000001</v>
      </c>
      <c r="P928">
        <v>148421.9025</v>
      </c>
      <c r="Q928">
        <v>259738.32939999999</v>
      </c>
      <c r="R928">
        <v>167024.2095</v>
      </c>
      <c r="S928">
        <v>292292.36660000001</v>
      </c>
      <c r="T928">
        <v>185356.00289999999</v>
      </c>
      <c r="U928">
        <v>324373.00510000001</v>
      </c>
    </row>
    <row r="929" spans="1:21">
      <c r="A929">
        <v>6</v>
      </c>
      <c r="B929" t="s">
        <v>489</v>
      </c>
      <c r="C929" t="s">
        <v>505</v>
      </c>
      <c r="D929" t="s">
        <v>745</v>
      </c>
      <c r="E929" t="s">
        <v>508</v>
      </c>
      <c r="F929">
        <v>4</v>
      </c>
      <c r="G929" t="s">
        <v>33</v>
      </c>
      <c r="H929">
        <v>59344.908499999998</v>
      </c>
      <c r="I929">
        <v>94951.853600000002</v>
      </c>
      <c r="J929">
        <v>83082.871899999998</v>
      </c>
      <c r="K929">
        <v>132932.595</v>
      </c>
      <c r="L929">
        <v>106820.83530000001</v>
      </c>
      <c r="M929">
        <v>170913.3365</v>
      </c>
      <c r="N929">
        <v>142427.78039999999</v>
      </c>
      <c r="O929">
        <v>227884.4486</v>
      </c>
      <c r="P929">
        <v>178034.7255</v>
      </c>
      <c r="Q929">
        <v>284855.56079999998</v>
      </c>
      <c r="R929">
        <v>201772.68890000001</v>
      </c>
      <c r="S929">
        <v>322836.30219999998</v>
      </c>
      <c r="T929">
        <v>225510.65229999999</v>
      </c>
      <c r="U929">
        <v>360817.04369999998</v>
      </c>
    </row>
    <row r="930" spans="1:21">
      <c r="A930">
        <v>6</v>
      </c>
      <c r="B930" t="s">
        <v>489</v>
      </c>
      <c r="C930" t="s">
        <v>505</v>
      </c>
      <c r="D930" t="s">
        <v>745</v>
      </c>
      <c r="E930" t="s">
        <v>509</v>
      </c>
      <c r="F930">
        <v>1</v>
      </c>
      <c r="G930" t="s">
        <v>242</v>
      </c>
      <c r="H930">
        <v>70674.05</v>
      </c>
      <c r="I930">
        <v>123679.58749999999</v>
      </c>
      <c r="J930">
        <v>91575.434999999998</v>
      </c>
      <c r="K930">
        <v>160257.01130000001</v>
      </c>
      <c r="L930">
        <v>104111.505</v>
      </c>
      <c r="M930">
        <v>182195.13380000001</v>
      </c>
      <c r="N930">
        <v>123277.56</v>
      </c>
      <c r="O930">
        <v>215735.73</v>
      </c>
      <c r="P930">
        <v>144903.9</v>
      </c>
      <c r="Q930">
        <v>253581.82500000001</v>
      </c>
      <c r="R930">
        <v>158729.935</v>
      </c>
      <c r="S930">
        <v>277777.38630000001</v>
      </c>
      <c r="T930">
        <v>171607.715</v>
      </c>
      <c r="U930">
        <v>300313.5013</v>
      </c>
    </row>
    <row r="931" spans="1:21">
      <c r="A931">
        <v>6</v>
      </c>
      <c r="B931" t="s">
        <v>489</v>
      </c>
      <c r="C931" t="s">
        <v>505</v>
      </c>
      <c r="D931" t="s">
        <v>745</v>
      </c>
      <c r="E931" t="s">
        <v>509</v>
      </c>
      <c r="F931">
        <v>2</v>
      </c>
      <c r="G931" t="s">
        <v>31</v>
      </c>
      <c r="H931">
        <v>57386.737249999998</v>
      </c>
      <c r="I931">
        <v>100426.7902</v>
      </c>
      <c r="J931">
        <v>75512.611650000006</v>
      </c>
      <c r="K931">
        <v>132147.0704</v>
      </c>
      <c r="L931">
        <v>90736.756649999996</v>
      </c>
      <c r="M931">
        <v>158789.3241</v>
      </c>
      <c r="N931">
        <v>109724.0145</v>
      </c>
      <c r="O931">
        <v>192017.02540000001</v>
      </c>
      <c r="P931">
        <v>130667.0282</v>
      </c>
      <c r="Q931">
        <v>228667.29930000001</v>
      </c>
      <c r="R931">
        <v>143997.79319999999</v>
      </c>
      <c r="S931">
        <v>251996.13810000001</v>
      </c>
      <c r="T931">
        <v>156588.76360000001</v>
      </c>
      <c r="U931">
        <v>274030.33630000002</v>
      </c>
    </row>
    <row r="932" spans="1:21">
      <c r="A932">
        <v>6</v>
      </c>
      <c r="B932" t="s">
        <v>489</v>
      </c>
      <c r="C932" t="s">
        <v>505</v>
      </c>
      <c r="D932" t="s">
        <v>745</v>
      </c>
      <c r="E932" t="s">
        <v>509</v>
      </c>
      <c r="F932">
        <v>3</v>
      </c>
      <c r="G932" t="s">
        <v>58</v>
      </c>
      <c r="H932">
        <v>50598.643750000003</v>
      </c>
      <c r="I932">
        <v>88547.626560000004</v>
      </c>
      <c r="J932">
        <v>68505.464649999994</v>
      </c>
      <c r="K932">
        <v>119884.5631</v>
      </c>
      <c r="L932">
        <v>87064.508700000006</v>
      </c>
      <c r="M932">
        <v>152362.89019999999</v>
      </c>
      <c r="N932">
        <v>113713.6632</v>
      </c>
      <c r="O932">
        <v>198998.9106</v>
      </c>
      <c r="P932">
        <v>141177.3413</v>
      </c>
      <c r="Q932">
        <v>247060.34719999999</v>
      </c>
      <c r="R932">
        <v>158900.27929999999</v>
      </c>
      <c r="S932">
        <v>278075.48869999999</v>
      </c>
      <c r="T932">
        <v>176372.42860000001</v>
      </c>
      <c r="U932">
        <v>308651.7501</v>
      </c>
    </row>
    <row r="933" spans="1:21">
      <c r="A933">
        <v>6</v>
      </c>
      <c r="B933" t="s">
        <v>489</v>
      </c>
      <c r="C933" t="s">
        <v>505</v>
      </c>
      <c r="D933" t="s">
        <v>745</v>
      </c>
      <c r="E933" t="s">
        <v>509</v>
      </c>
      <c r="F933">
        <v>4</v>
      </c>
      <c r="G933" t="s">
        <v>33</v>
      </c>
      <c r="H933">
        <v>56127.232750000003</v>
      </c>
      <c r="I933">
        <v>89803.572400000005</v>
      </c>
      <c r="J933">
        <v>78578.125849999997</v>
      </c>
      <c r="K933">
        <v>125725.00139999999</v>
      </c>
      <c r="L933">
        <v>101029.019</v>
      </c>
      <c r="M933">
        <v>161646.43030000001</v>
      </c>
      <c r="N933">
        <v>134705.35860000001</v>
      </c>
      <c r="O933">
        <v>215528.57380000001</v>
      </c>
      <c r="P933">
        <v>168381.69829999999</v>
      </c>
      <c r="Q933">
        <v>269410.71720000001</v>
      </c>
      <c r="R933">
        <v>190832.5914</v>
      </c>
      <c r="S933">
        <v>305332.14620000002</v>
      </c>
      <c r="T933">
        <v>213283.48449999999</v>
      </c>
      <c r="U933">
        <v>341253.57510000002</v>
      </c>
    </row>
    <row r="934" spans="1:21">
      <c r="A934">
        <v>6</v>
      </c>
      <c r="B934" t="s">
        <v>489</v>
      </c>
      <c r="C934" t="s">
        <v>505</v>
      </c>
      <c r="D934" t="s">
        <v>745</v>
      </c>
      <c r="E934" t="s">
        <v>510</v>
      </c>
      <c r="F934">
        <v>1</v>
      </c>
      <c r="G934" t="s">
        <v>242</v>
      </c>
      <c r="H934">
        <v>79574.95</v>
      </c>
      <c r="I934">
        <v>139256.16250000001</v>
      </c>
      <c r="J934">
        <v>103248.145</v>
      </c>
      <c r="K934">
        <v>180684.25380000001</v>
      </c>
      <c r="L934">
        <v>117173.02499999999</v>
      </c>
      <c r="M934">
        <v>205052.79380000001</v>
      </c>
      <c r="N934">
        <v>139186.56</v>
      </c>
      <c r="O934">
        <v>243576.48</v>
      </c>
      <c r="P934">
        <v>163734.6</v>
      </c>
      <c r="Q934">
        <v>286535.55</v>
      </c>
      <c r="R934">
        <v>179431.345</v>
      </c>
      <c r="S934">
        <v>314004.85379999998</v>
      </c>
      <c r="T934">
        <v>194127.655</v>
      </c>
      <c r="U934">
        <v>339723.39630000002</v>
      </c>
    </row>
    <row r="935" spans="1:21">
      <c r="A935">
        <v>6</v>
      </c>
      <c r="B935" t="s">
        <v>489</v>
      </c>
      <c r="C935" t="s">
        <v>505</v>
      </c>
      <c r="D935" t="s">
        <v>745</v>
      </c>
      <c r="E935" t="s">
        <v>510</v>
      </c>
      <c r="F935">
        <v>2</v>
      </c>
      <c r="G935" t="s">
        <v>31</v>
      </c>
      <c r="H935">
        <v>63737.904750000002</v>
      </c>
      <c r="I935">
        <v>111541.3333</v>
      </c>
      <c r="J935">
        <v>84137.764899999995</v>
      </c>
      <c r="K935">
        <v>147241.08859999999</v>
      </c>
      <c r="L935">
        <v>101481.70819999999</v>
      </c>
      <c r="M935">
        <v>177592.98929999999</v>
      </c>
      <c r="N935">
        <v>123395.71950000001</v>
      </c>
      <c r="O935">
        <v>215942.5091</v>
      </c>
      <c r="P935">
        <v>147225.4607</v>
      </c>
      <c r="Q935">
        <v>257644.55619999999</v>
      </c>
      <c r="R935">
        <v>162429.4822</v>
      </c>
      <c r="S935">
        <v>284251.59389999998</v>
      </c>
      <c r="T935">
        <v>176853.79310000001</v>
      </c>
      <c r="U935">
        <v>309494.13799999998</v>
      </c>
    </row>
    <row r="936" spans="1:21">
      <c r="A936">
        <v>6</v>
      </c>
      <c r="B936" t="s">
        <v>489</v>
      </c>
      <c r="C936" t="s">
        <v>505</v>
      </c>
      <c r="D936" t="s">
        <v>745</v>
      </c>
      <c r="E936" t="s">
        <v>510</v>
      </c>
      <c r="F936">
        <v>3</v>
      </c>
      <c r="G936" t="s">
        <v>58</v>
      </c>
      <c r="H936">
        <v>54943.21875</v>
      </c>
      <c r="I936">
        <v>96150.632809999996</v>
      </c>
      <c r="J936">
        <v>74168.519249999998</v>
      </c>
      <c r="K936">
        <v>129794.9087</v>
      </c>
      <c r="L936">
        <v>94163.296499999997</v>
      </c>
      <c r="M936">
        <v>164785.7689</v>
      </c>
      <c r="N936">
        <v>122752.224</v>
      </c>
      <c r="O936">
        <v>214816.39199999999</v>
      </c>
      <c r="P936">
        <v>152302.10630000001</v>
      </c>
      <c r="Q936">
        <v>266528.68589999998</v>
      </c>
      <c r="R936">
        <v>171310.4663</v>
      </c>
      <c r="S936">
        <v>299793.31589999999</v>
      </c>
      <c r="T936">
        <v>190022.95199999999</v>
      </c>
      <c r="U936">
        <v>332540.16600000003</v>
      </c>
    </row>
    <row r="937" spans="1:21">
      <c r="A937">
        <v>6</v>
      </c>
      <c r="B937" t="s">
        <v>489</v>
      </c>
      <c r="C937" t="s">
        <v>505</v>
      </c>
      <c r="D937" t="s">
        <v>745</v>
      </c>
      <c r="E937" t="s">
        <v>510</v>
      </c>
      <c r="F937">
        <v>4</v>
      </c>
      <c r="G937" t="s">
        <v>33</v>
      </c>
      <c r="H937">
        <v>61796.673750000002</v>
      </c>
      <c r="I937">
        <v>98874.678</v>
      </c>
      <c r="J937">
        <v>86515.343250000005</v>
      </c>
      <c r="K937">
        <v>138424.54920000001</v>
      </c>
      <c r="L937">
        <v>111234.0128</v>
      </c>
      <c r="M937">
        <v>177974.4204</v>
      </c>
      <c r="N937">
        <v>148312.01699999999</v>
      </c>
      <c r="O937">
        <v>237299.22719999999</v>
      </c>
      <c r="P937">
        <v>185390.02129999999</v>
      </c>
      <c r="Q937">
        <v>296624.03399999999</v>
      </c>
      <c r="R937">
        <v>210108.69080000001</v>
      </c>
      <c r="S937">
        <v>336173.90519999998</v>
      </c>
      <c r="T937">
        <v>234827.3603</v>
      </c>
      <c r="U937">
        <v>375723.77639999997</v>
      </c>
    </row>
    <row r="938" spans="1:21">
      <c r="A938">
        <v>6</v>
      </c>
      <c r="B938" t="s">
        <v>489</v>
      </c>
      <c r="C938" t="s">
        <v>511</v>
      </c>
      <c r="D938" t="s">
        <v>746</v>
      </c>
      <c r="E938" t="s">
        <v>512</v>
      </c>
      <c r="F938">
        <v>1</v>
      </c>
      <c r="G938" t="s">
        <v>242</v>
      </c>
      <c r="H938">
        <v>70568.165999999997</v>
      </c>
      <c r="I938">
        <v>123494.2905</v>
      </c>
      <c r="J938">
        <v>91503.153000000006</v>
      </c>
      <c r="K938">
        <v>160130.5178</v>
      </c>
      <c r="L938">
        <v>103931.9694</v>
      </c>
      <c r="M938">
        <v>181880.94649999999</v>
      </c>
      <c r="N938">
        <v>123271.2144</v>
      </c>
      <c r="O938">
        <v>215724.62520000001</v>
      </c>
      <c r="P938">
        <v>144957.348</v>
      </c>
      <c r="Q938">
        <v>253675.359</v>
      </c>
      <c r="R938">
        <v>158822.92499999999</v>
      </c>
      <c r="S938">
        <v>277940.1188</v>
      </c>
      <c r="T938">
        <v>171772.97700000001</v>
      </c>
      <c r="U938">
        <v>300602.70980000001</v>
      </c>
    </row>
    <row r="939" spans="1:21">
      <c r="A939">
        <v>6</v>
      </c>
      <c r="B939" t="s">
        <v>489</v>
      </c>
      <c r="C939" t="s">
        <v>511</v>
      </c>
      <c r="D939" t="s">
        <v>746</v>
      </c>
      <c r="E939" t="s">
        <v>512</v>
      </c>
      <c r="F939">
        <v>2</v>
      </c>
      <c r="G939" t="s">
        <v>31</v>
      </c>
      <c r="H939">
        <v>57147.568500000001</v>
      </c>
      <c r="I939">
        <v>100008.24490000001</v>
      </c>
      <c r="J939">
        <v>75336.439150000006</v>
      </c>
      <c r="K939">
        <v>131838.76850000001</v>
      </c>
      <c r="L939">
        <v>90721.998900000006</v>
      </c>
      <c r="M939">
        <v>158763.4981</v>
      </c>
      <c r="N939">
        <v>110056.887</v>
      </c>
      <c r="O939">
        <v>192599.55230000001</v>
      </c>
      <c r="P939">
        <v>131206.76850000001</v>
      </c>
      <c r="Q939">
        <v>229611.8449</v>
      </c>
      <c r="R939">
        <v>144687.71059999999</v>
      </c>
      <c r="S939">
        <v>253203.49359999999</v>
      </c>
      <c r="T939">
        <v>157453.63649999999</v>
      </c>
      <c r="U939">
        <v>275543.8639</v>
      </c>
    </row>
    <row r="940" spans="1:21">
      <c r="A940">
        <v>6</v>
      </c>
      <c r="B940" t="s">
        <v>489</v>
      </c>
      <c r="C940" t="s">
        <v>511</v>
      </c>
      <c r="D940" t="s">
        <v>746</v>
      </c>
      <c r="E940" t="s">
        <v>512</v>
      </c>
      <c r="F940">
        <v>3</v>
      </c>
      <c r="G940" t="s">
        <v>58</v>
      </c>
      <c r="H940">
        <v>50676.6875</v>
      </c>
      <c r="I940">
        <v>88684.203129999994</v>
      </c>
      <c r="J940">
        <v>68431.800499999998</v>
      </c>
      <c r="K940">
        <v>119755.65089999999</v>
      </c>
      <c r="L940">
        <v>86890.284</v>
      </c>
      <c r="M940">
        <v>152057.997</v>
      </c>
      <c r="N940">
        <v>113295.32399999999</v>
      </c>
      <c r="O940">
        <v>198266.81700000001</v>
      </c>
      <c r="P940">
        <v>140578.76250000001</v>
      </c>
      <c r="Q940">
        <v>246012.83439999999</v>
      </c>
      <c r="R940">
        <v>158135.57250000001</v>
      </c>
      <c r="S940">
        <v>276737.25189999997</v>
      </c>
      <c r="T940">
        <v>175421.927</v>
      </c>
      <c r="U940">
        <v>306988.37229999999</v>
      </c>
    </row>
    <row r="941" spans="1:21">
      <c r="A941">
        <v>6</v>
      </c>
      <c r="B941" t="s">
        <v>489</v>
      </c>
      <c r="C941" t="s">
        <v>511</v>
      </c>
      <c r="D941" t="s">
        <v>746</v>
      </c>
      <c r="E941" t="s">
        <v>512</v>
      </c>
      <c r="F941">
        <v>4</v>
      </c>
      <c r="G941" t="s">
        <v>33</v>
      </c>
      <c r="H941">
        <v>56605.201249999998</v>
      </c>
      <c r="I941">
        <v>90568.322</v>
      </c>
      <c r="J941">
        <v>79247.281749999995</v>
      </c>
      <c r="K941">
        <v>126795.6508</v>
      </c>
      <c r="L941">
        <v>101889.36229999999</v>
      </c>
      <c r="M941">
        <v>163022.97959999999</v>
      </c>
      <c r="N941">
        <v>135852.48300000001</v>
      </c>
      <c r="O941">
        <v>217363.97279999999</v>
      </c>
      <c r="P941">
        <v>169815.60380000001</v>
      </c>
      <c r="Q941">
        <v>271704.96600000001</v>
      </c>
      <c r="R941">
        <v>192457.68429999999</v>
      </c>
      <c r="S941">
        <v>307932.29479999997</v>
      </c>
      <c r="T941">
        <v>215099.7648</v>
      </c>
      <c r="U941">
        <v>344159.62359999999</v>
      </c>
    </row>
    <row r="942" spans="1:21">
      <c r="A942">
        <v>6</v>
      </c>
      <c r="B942" t="s">
        <v>489</v>
      </c>
      <c r="C942" t="s">
        <v>511</v>
      </c>
      <c r="D942" t="s">
        <v>746</v>
      </c>
      <c r="E942" t="s">
        <v>513</v>
      </c>
      <c r="F942">
        <v>1</v>
      </c>
      <c r="G942" t="s">
        <v>242</v>
      </c>
      <c r="H942">
        <v>70529.651500000007</v>
      </c>
      <c r="I942">
        <v>123426.8901</v>
      </c>
      <c r="J942">
        <v>91469.24325</v>
      </c>
      <c r="K942">
        <v>160071.17569999999</v>
      </c>
      <c r="L942">
        <v>103869.4289</v>
      </c>
      <c r="M942">
        <v>181771.50049999999</v>
      </c>
      <c r="N942">
        <v>123247.9776</v>
      </c>
      <c r="O942">
        <v>215683.9608</v>
      </c>
      <c r="P942">
        <v>144945.04199999999</v>
      </c>
      <c r="Q942">
        <v>253653.8235</v>
      </c>
      <c r="R942">
        <v>158817.9313</v>
      </c>
      <c r="S942">
        <v>277931.37969999999</v>
      </c>
      <c r="T942">
        <v>171783.52679999999</v>
      </c>
      <c r="U942">
        <v>300621.17180000001</v>
      </c>
    </row>
    <row r="943" spans="1:21">
      <c r="A943">
        <v>6</v>
      </c>
      <c r="B943" t="s">
        <v>489</v>
      </c>
      <c r="C943" t="s">
        <v>511</v>
      </c>
      <c r="D943" t="s">
        <v>746</v>
      </c>
      <c r="E943" t="s">
        <v>513</v>
      </c>
      <c r="F943">
        <v>2</v>
      </c>
      <c r="G943" t="s">
        <v>31</v>
      </c>
      <c r="H943">
        <v>57018.536500000002</v>
      </c>
      <c r="I943">
        <v>99782.438880000002</v>
      </c>
      <c r="J943">
        <v>75197.539730000004</v>
      </c>
      <c r="K943">
        <v>131595.69450000001</v>
      </c>
      <c r="L943">
        <v>90599.003100000002</v>
      </c>
      <c r="M943">
        <v>158548.25539999999</v>
      </c>
      <c r="N943">
        <v>109986.348</v>
      </c>
      <c r="O943">
        <v>192476.109</v>
      </c>
      <c r="P943">
        <v>131154.7224</v>
      </c>
      <c r="Q943">
        <v>229520.76430000001</v>
      </c>
      <c r="R943">
        <v>144651.56049999999</v>
      </c>
      <c r="S943">
        <v>253140.2309</v>
      </c>
      <c r="T943">
        <v>157439.8829</v>
      </c>
      <c r="U943">
        <v>275519.79499999998</v>
      </c>
    </row>
    <row r="944" spans="1:21">
      <c r="A944">
        <v>6</v>
      </c>
      <c r="B944" t="s">
        <v>489</v>
      </c>
      <c r="C944" t="s">
        <v>511</v>
      </c>
      <c r="D944" t="s">
        <v>746</v>
      </c>
      <c r="E944" t="s">
        <v>513</v>
      </c>
      <c r="F944">
        <v>3</v>
      </c>
      <c r="G944" t="s">
        <v>58</v>
      </c>
      <c r="H944">
        <v>50076.512499999997</v>
      </c>
      <c r="I944">
        <v>87633.89688</v>
      </c>
      <c r="J944">
        <v>67618.035099999994</v>
      </c>
      <c r="K944">
        <v>118331.56140000001</v>
      </c>
      <c r="L944">
        <v>85855.524300000005</v>
      </c>
      <c r="M944">
        <v>150247.16750000001</v>
      </c>
      <c r="N944">
        <v>111942.5748</v>
      </c>
      <c r="O944">
        <v>195899.50589999999</v>
      </c>
      <c r="P944">
        <v>138898.7775</v>
      </c>
      <c r="Q944">
        <v>243072.86060000001</v>
      </c>
      <c r="R944">
        <v>156244.0845</v>
      </c>
      <c r="S944">
        <v>273427.14789999998</v>
      </c>
      <c r="T944">
        <v>173321.78289999999</v>
      </c>
      <c r="U944">
        <v>303313.1201</v>
      </c>
    </row>
    <row r="945" spans="1:21">
      <c r="A945">
        <v>6</v>
      </c>
      <c r="B945" t="s">
        <v>489</v>
      </c>
      <c r="C945" t="s">
        <v>511</v>
      </c>
      <c r="D945" t="s">
        <v>746</v>
      </c>
      <c r="E945" t="s">
        <v>513</v>
      </c>
      <c r="F945">
        <v>4</v>
      </c>
      <c r="G945" t="s">
        <v>33</v>
      </c>
      <c r="H945">
        <v>55947.269</v>
      </c>
      <c r="I945">
        <v>89515.630399999995</v>
      </c>
      <c r="J945">
        <v>78326.176600000006</v>
      </c>
      <c r="K945">
        <v>125321.8826</v>
      </c>
      <c r="L945">
        <v>100705.0842</v>
      </c>
      <c r="M945">
        <v>161128.1347</v>
      </c>
      <c r="N945">
        <v>134273.44560000001</v>
      </c>
      <c r="O945">
        <v>214837.51300000001</v>
      </c>
      <c r="P945">
        <v>167841.807</v>
      </c>
      <c r="Q945">
        <v>268546.89120000001</v>
      </c>
      <c r="R945">
        <v>190220.71460000001</v>
      </c>
      <c r="S945">
        <v>304353.1434</v>
      </c>
      <c r="T945">
        <v>212599.62220000001</v>
      </c>
      <c r="U945">
        <v>340159.39549999998</v>
      </c>
    </row>
    <row r="946" spans="1:21">
      <c r="A946">
        <v>6</v>
      </c>
      <c r="B946" t="s">
        <v>489</v>
      </c>
      <c r="C946" t="s">
        <v>511</v>
      </c>
      <c r="D946" t="s">
        <v>746</v>
      </c>
      <c r="E946" t="s">
        <v>514</v>
      </c>
      <c r="F946">
        <v>1</v>
      </c>
      <c r="G946" t="s">
        <v>242</v>
      </c>
      <c r="H946">
        <v>67709.088499999998</v>
      </c>
      <c r="I946">
        <v>118490.90489999999</v>
      </c>
      <c r="J946">
        <v>87776.466750000007</v>
      </c>
      <c r="K946">
        <v>153608.8168</v>
      </c>
      <c r="L946">
        <v>99728.202149999997</v>
      </c>
      <c r="M946">
        <v>174524.35380000001</v>
      </c>
      <c r="N946">
        <v>118223.4984</v>
      </c>
      <c r="O946">
        <v>206891.12220000001</v>
      </c>
      <c r="P946">
        <v>139003.42800000001</v>
      </c>
      <c r="Q946">
        <v>243255.99900000001</v>
      </c>
      <c r="R946">
        <v>152289.20879999999</v>
      </c>
      <c r="S946">
        <v>266506.1153</v>
      </c>
      <c r="T946">
        <v>164687.18830000001</v>
      </c>
      <c r="U946">
        <v>288202.57939999999</v>
      </c>
    </row>
    <row r="947" spans="1:21">
      <c r="A947">
        <v>6</v>
      </c>
      <c r="B947" t="s">
        <v>489</v>
      </c>
      <c r="C947" t="s">
        <v>511</v>
      </c>
      <c r="D947" t="s">
        <v>746</v>
      </c>
      <c r="E947" t="s">
        <v>514</v>
      </c>
      <c r="F947">
        <v>2</v>
      </c>
      <c r="G947" t="s">
        <v>31</v>
      </c>
      <c r="H947">
        <v>54950.789750000004</v>
      </c>
      <c r="I947">
        <v>96163.882060000004</v>
      </c>
      <c r="J947">
        <v>72402.6639</v>
      </c>
      <c r="K947">
        <v>126704.6618</v>
      </c>
      <c r="L947">
        <v>87135.429149999996</v>
      </c>
      <c r="M947">
        <v>152487.00099999999</v>
      </c>
      <c r="N947">
        <v>105610.60950000001</v>
      </c>
      <c r="O947">
        <v>184818.56659999999</v>
      </c>
      <c r="P947">
        <v>125867.2044</v>
      </c>
      <c r="Q947">
        <v>220267.6078</v>
      </c>
      <c r="R947">
        <v>138773.7867</v>
      </c>
      <c r="S947">
        <v>242854.1268</v>
      </c>
      <c r="T947">
        <v>150986.91759999999</v>
      </c>
      <c r="U947">
        <v>264227.10580000002</v>
      </c>
    </row>
    <row r="948" spans="1:21">
      <c r="A948">
        <v>6</v>
      </c>
      <c r="B948" t="s">
        <v>489</v>
      </c>
      <c r="C948" t="s">
        <v>511</v>
      </c>
      <c r="D948" t="s">
        <v>746</v>
      </c>
      <c r="E948" t="s">
        <v>514</v>
      </c>
      <c r="F948">
        <v>3</v>
      </c>
      <c r="G948" t="s">
        <v>58</v>
      </c>
      <c r="H948">
        <v>48567.387499999997</v>
      </c>
      <c r="I948">
        <v>84992.92813</v>
      </c>
      <c r="J948">
        <v>65637.658100000001</v>
      </c>
      <c r="K948">
        <v>114865.9017</v>
      </c>
      <c r="L948">
        <v>83366.875799999994</v>
      </c>
      <c r="M948">
        <v>145892.03270000001</v>
      </c>
      <c r="N948">
        <v>108759.0288</v>
      </c>
      <c r="O948">
        <v>190328.30040000001</v>
      </c>
      <c r="P948">
        <v>134974.10250000001</v>
      </c>
      <c r="Q948">
        <v>236204.67939999999</v>
      </c>
      <c r="R948">
        <v>151858.59450000001</v>
      </c>
      <c r="S948">
        <v>265752.5404</v>
      </c>
      <c r="T948">
        <v>168489.71239999999</v>
      </c>
      <c r="U948">
        <v>294856.99670000002</v>
      </c>
    </row>
    <row r="949" spans="1:21">
      <c r="A949">
        <v>6</v>
      </c>
      <c r="B949" t="s">
        <v>489</v>
      </c>
      <c r="C949" t="s">
        <v>511</v>
      </c>
      <c r="D949" t="s">
        <v>746</v>
      </c>
      <c r="E949" t="s">
        <v>514</v>
      </c>
      <c r="F949">
        <v>4</v>
      </c>
      <c r="G949" t="s">
        <v>33</v>
      </c>
      <c r="H949">
        <v>54045.457750000001</v>
      </c>
      <c r="I949">
        <v>86472.732399999994</v>
      </c>
      <c r="J949">
        <v>75663.640849999996</v>
      </c>
      <c r="K949">
        <v>121061.8254</v>
      </c>
      <c r="L949">
        <v>97281.823950000005</v>
      </c>
      <c r="M949">
        <v>155650.91829999999</v>
      </c>
      <c r="N949">
        <v>129709.0986</v>
      </c>
      <c r="O949">
        <v>207534.55780000001</v>
      </c>
      <c r="P949">
        <v>162136.37330000001</v>
      </c>
      <c r="Q949">
        <v>259418.1972</v>
      </c>
      <c r="R949">
        <v>183754.5564</v>
      </c>
      <c r="S949">
        <v>294007.29019999999</v>
      </c>
      <c r="T949">
        <v>205372.7395</v>
      </c>
      <c r="U949">
        <v>328596.38309999998</v>
      </c>
    </row>
    <row r="950" spans="1:21">
      <c r="A950">
        <v>6</v>
      </c>
      <c r="B950" t="s">
        <v>489</v>
      </c>
      <c r="C950" t="s">
        <v>511</v>
      </c>
      <c r="D950" t="s">
        <v>746</v>
      </c>
      <c r="E950" t="s">
        <v>515</v>
      </c>
      <c r="F950">
        <v>1</v>
      </c>
      <c r="G950" t="s">
        <v>242</v>
      </c>
      <c r="H950">
        <v>66914.217499999999</v>
      </c>
      <c r="I950">
        <v>117099.8806</v>
      </c>
      <c r="J950">
        <v>86731.076249999998</v>
      </c>
      <c r="K950">
        <v>151779.38339999999</v>
      </c>
      <c r="L950">
        <v>98562.863249999995</v>
      </c>
      <c r="M950">
        <v>172485.01070000001</v>
      </c>
      <c r="N950">
        <v>116794.572</v>
      </c>
      <c r="O950">
        <v>204390.50099999999</v>
      </c>
      <c r="P950">
        <v>137309.34</v>
      </c>
      <c r="Q950">
        <v>240291.345</v>
      </c>
      <c r="R950">
        <v>150425.28630000001</v>
      </c>
      <c r="S950">
        <v>263244.25089999998</v>
      </c>
      <c r="T950">
        <v>162656.6488</v>
      </c>
      <c r="U950">
        <v>284649.13530000002</v>
      </c>
    </row>
    <row r="951" spans="1:21">
      <c r="A951">
        <v>6</v>
      </c>
      <c r="B951" t="s">
        <v>489</v>
      </c>
      <c r="C951" t="s">
        <v>511</v>
      </c>
      <c r="D951" t="s">
        <v>746</v>
      </c>
      <c r="E951" t="s">
        <v>515</v>
      </c>
      <c r="F951">
        <v>2</v>
      </c>
      <c r="G951" t="s">
        <v>31</v>
      </c>
      <c r="H951">
        <v>54396.871249999997</v>
      </c>
      <c r="I951">
        <v>95194.524690000006</v>
      </c>
      <c r="J951">
        <v>71643.813500000004</v>
      </c>
      <c r="K951">
        <v>125376.67359999999</v>
      </c>
      <c r="L951">
        <v>86180.97825</v>
      </c>
      <c r="M951">
        <v>150816.71189999999</v>
      </c>
      <c r="N951">
        <v>104380.55250000001</v>
      </c>
      <c r="O951">
        <v>182665.9669</v>
      </c>
      <c r="P951">
        <v>124371.3553</v>
      </c>
      <c r="Q951">
        <v>217649.87179999999</v>
      </c>
      <c r="R951">
        <v>137104.75140000001</v>
      </c>
      <c r="S951">
        <v>239933.3149</v>
      </c>
      <c r="T951">
        <v>149147.14290000001</v>
      </c>
      <c r="U951">
        <v>261007.5</v>
      </c>
    </row>
    <row r="952" spans="1:21">
      <c r="A952">
        <v>6</v>
      </c>
      <c r="B952" t="s">
        <v>489</v>
      </c>
      <c r="C952" t="s">
        <v>511</v>
      </c>
      <c r="D952" t="s">
        <v>746</v>
      </c>
      <c r="E952" t="s">
        <v>515</v>
      </c>
      <c r="F952">
        <v>3</v>
      </c>
      <c r="G952" t="s">
        <v>58</v>
      </c>
      <c r="H952">
        <v>48112.912499999999</v>
      </c>
      <c r="I952">
        <v>84197.596879999997</v>
      </c>
      <c r="J952">
        <v>65054.352299999999</v>
      </c>
      <c r="K952">
        <v>113845.1165</v>
      </c>
      <c r="L952">
        <v>82639.931400000001</v>
      </c>
      <c r="M952">
        <v>144619.88</v>
      </c>
      <c r="N952">
        <v>107843.63039999999</v>
      </c>
      <c r="O952">
        <v>188726.35320000001</v>
      </c>
      <c r="P952">
        <v>133851.75750000001</v>
      </c>
      <c r="Q952">
        <v>234240.57560000001</v>
      </c>
      <c r="R952">
        <v>150611.59349999999</v>
      </c>
      <c r="S952">
        <v>263570.28860000003</v>
      </c>
      <c r="T952">
        <v>167123.74919999999</v>
      </c>
      <c r="U952">
        <v>292466.56109999999</v>
      </c>
    </row>
    <row r="953" spans="1:21">
      <c r="A953">
        <v>6</v>
      </c>
      <c r="B953" t="s">
        <v>489</v>
      </c>
      <c r="C953" t="s">
        <v>511</v>
      </c>
      <c r="D953" t="s">
        <v>746</v>
      </c>
      <c r="E953" t="s">
        <v>515</v>
      </c>
      <c r="F953">
        <v>4</v>
      </c>
      <c r="G953" t="s">
        <v>33</v>
      </c>
      <c r="H953">
        <v>53423.518250000001</v>
      </c>
      <c r="I953">
        <v>85477.629199999996</v>
      </c>
      <c r="J953">
        <v>74792.92555</v>
      </c>
      <c r="K953">
        <v>119668.68090000001</v>
      </c>
      <c r="L953">
        <v>96162.332850000006</v>
      </c>
      <c r="M953">
        <v>153859.73259999999</v>
      </c>
      <c r="N953">
        <v>128216.44379999999</v>
      </c>
      <c r="O953">
        <v>205146.3101</v>
      </c>
      <c r="P953">
        <v>160270.55480000001</v>
      </c>
      <c r="Q953">
        <v>256432.88759999999</v>
      </c>
      <c r="R953">
        <v>181639.9621</v>
      </c>
      <c r="S953">
        <v>290623.93930000003</v>
      </c>
      <c r="T953">
        <v>203009.3694</v>
      </c>
      <c r="U953">
        <v>324814.99099999998</v>
      </c>
    </row>
    <row r="954" spans="1:21">
      <c r="A954">
        <v>6</v>
      </c>
      <c r="B954" t="s">
        <v>489</v>
      </c>
      <c r="C954" t="s">
        <v>511</v>
      </c>
      <c r="D954" t="s">
        <v>746</v>
      </c>
      <c r="E954" t="s">
        <v>516</v>
      </c>
      <c r="F954">
        <v>1</v>
      </c>
      <c r="G954" t="s">
        <v>242</v>
      </c>
      <c r="H954">
        <v>62118.767500000002</v>
      </c>
      <c r="I954">
        <v>108707.8431</v>
      </c>
      <c r="J954">
        <v>80608.421249999999</v>
      </c>
      <c r="K954">
        <v>141064.7372</v>
      </c>
      <c r="L954">
        <v>91465.553249999997</v>
      </c>
      <c r="M954">
        <v>160064.7182</v>
      </c>
      <c r="N954">
        <v>108679.872</v>
      </c>
      <c r="O954">
        <v>190189.77600000001</v>
      </c>
      <c r="P954">
        <v>127856.49</v>
      </c>
      <c r="Q954">
        <v>223748.85750000001</v>
      </c>
      <c r="R954">
        <v>140118.7813</v>
      </c>
      <c r="S954">
        <v>245207.86720000001</v>
      </c>
      <c r="T954">
        <v>151604.72880000001</v>
      </c>
      <c r="U954">
        <v>265308.27529999998</v>
      </c>
    </row>
    <row r="955" spans="1:21">
      <c r="A955">
        <v>6</v>
      </c>
      <c r="B955" t="s">
        <v>489</v>
      </c>
      <c r="C955" t="s">
        <v>511</v>
      </c>
      <c r="D955" t="s">
        <v>746</v>
      </c>
      <c r="E955" t="s">
        <v>516</v>
      </c>
      <c r="F955">
        <v>2</v>
      </c>
      <c r="G955" t="s">
        <v>31</v>
      </c>
      <c r="H955">
        <v>49930.967499999999</v>
      </c>
      <c r="I955">
        <v>87379.19313</v>
      </c>
      <c r="J955">
        <v>65942.242629999993</v>
      </c>
      <c r="K955">
        <v>115398.9246</v>
      </c>
      <c r="L955">
        <v>79578.544500000004</v>
      </c>
      <c r="M955">
        <v>139262.4529</v>
      </c>
      <c r="N955">
        <v>96839.31</v>
      </c>
      <c r="O955">
        <v>169468.79250000001</v>
      </c>
      <c r="P955">
        <v>115571.6784</v>
      </c>
      <c r="Q955">
        <v>202250.43729999999</v>
      </c>
      <c r="R955">
        <v>127527.40609999999</v>
      </c>
      <c r="S955">
        <v>223172.9607</v>
      </c>
      <c r="T955">
        <v>138877.0919</v>
      </c>
      <c r="U955">
        <v>243034.91080000001</v>
      </c>
    </row>
    <row r="956" spans="1:21">
      <c r="A956">
        <v>6</v>
      </c>
      <c r="B956" t="s">
        <v>489</v>
      </c>
      <c r="C956" t="s">
        <v>511</v>
      </c>
      <c r="D956" t="s">
        <v>746</v>
      </c>
      <c r="E956" t="s">
        <v>516</v>
      </c>
      <c r="F956">
        <v>3</v>
      </c>
      <c r="G956" t="s">
        <v>58</v>
      </c>
      <c r="H956">
        <v>44010.6</v>
      </c>
      <c r="I956">
        <v>77018.55</v>
      </c>
      <c r="J956">
        <v>59311.114800000003</v>
      </c>
      <c r="K956">
        <v>103794.4509</v>
      </c>
      <c r="L956">
        <v>75255.768899999995</v>
      </c>
      <c r="M956">
        <v>131697.5956</v>
      </c>
      <c r="N956">
        <v>97998.080400000006</v>
      </c>
      <c r="O956">
        <v>171496.64069999999</v>
      </c>
      <c r="P956">
        <v>121544.82</v>
      </c>
      <c r="Q956">
        <v>212703.435</v>
      </c>
      <c r="R956">
        <v>136663.731</v>
      </c>
      <c r="S956">
        <v>239161.52929999999</v>
      </c>
      <c r="T956">
        <v>151534.96170000001</v>
      </c>
      <c r="U956">
        <v>265186.18300000002</v>
      </c>
    </row>
    <row r="957" spans="1:21">
      <c r="A957">
        <v>6</v>
      </c>
      <c r="B957" t="s">
        <v>489</v>
      </c>
      <c r="C957" t="s">
        <v>511</v>
      </c>
      <c r="D957" t="s">
        <v>746</v>
      </c>
      <c r="E957" t="s">
        <v>516</v>
      </c>
      <c r="F957">
        <v>4</v>
      </c>
      <c r="G957" t="s">
        <v>33</v>
      </c>
      <c r="H957">
        <v>49606.93075</v>
      </c>
      <c r="I957">
        <v>79371.089200000002</v>
      </c>
      <c r="J957">
        <v>69449.703049999996</v>
      </c>
      <c r="K957">
        <v>111119.5249</v>
      </c>
      <c r="L957">
        <v>89292.475349999993</v>
      </c>
      <c r="M957">
        <v>142867.96059999999</v>
      </c>
      <c r="N957">
        <v>119056.6338</v>
      </c>
      <c r="O957">
        <v>190490.61410000001</v>
      </c>
      <c r="P957">
        <v>148820.7923</v>
      </c>
      <c r="Q957">
        <v>238113.26759999999</v>
      </c>
      <c r="R957">
        <v>168663.56460000001</v>
      </c>
      <c r="S957">
        <v>269861.70329999999</v>
      </c>
      <c r="T957">
        <v>188506.33689999999</v>
      </c>
      <c r="U957">
        <v>301610.13900000002</v>
      </c>
    </row>
    <row r="958" spans="1:21">
      <c r="A958">
        <v>6</v>
      </c>
      <c r="B958" t="s">
        <v>489</v>
      </c>
      <c r="C958" t="s">
        <v>511</v>
      </c>
      <c r="D958" t="s">
        <v>746</v>
      </c>
      <c r="E958" t="s">
        <v>517</v>
      </c>
      <c r="F958">
        <v>1</v>
      </c>
      <c r="G958" t="s">
        <v>242</v>
      </c>
      <c r="H958">
        <v>68260.581999999995</v>
      </c>
      <c r="I958">
        <v>119456.01850000001</v>
      </c>
      <c r="J958">
        <v>88434.801000000007</v>
      </c>
      <c r="K958">
        <v>154760.90179999999</v>
      </c>
      <c r="L958">
        <v>100561.0338</v>
      </c>
      <c r="M958">
        <v>175981.80919999999</v>
      </c>
      <c r="N958">
        <v>119030.9088</v>
      </c>
      <c r="O958">
        <v>208304.09039999999</v>
      </c>
      <c r="P958">
        <v>139899.696</v>
      </c>
      <c r="Q958">
        <v>244824.46799999999</v>
      </c>
      <c r="R958">
        <v>153241.14499999999</v>
      </c>
      <c r="S958">
        <v>268172.00380000001</v>
      </c>
      <c r="T958">
        <v>165660.25899999999</v>
      </c>
      <c r="U958">
        <v>289905.45329999999</v>
      </c>
    </row>
    <row r="959" spans="1:21">
      <c r="A959">
        <v>6</v>
      </c>
      <c r="B959" t="s">
        <v>489</v>
      </c>
      <c r="C959" t="s">
        <v>511</v>
      </c>
      <c r="D959" t="s">
        <v>746</v>
      </c>
      <c r="E959" t="s">
        <v>517</v>
      </c>
      <c r="F959">
        <v>2</v>
      </c>
      <c r="G959" t="s">
        <v>31</v>
      </c>
      <c r="H959">
        <v>55743.877</v>
      </c>
      <c r="I959">
        <v>97551.784750000006</v>
      </c>
      <c r="J959">
        <v>73337.686799999996</v>
      </c>
      <c r="K959">
        <v>128340.9519</v>
      </c>
      <c r="L959">
        <v>88104.637799999997</v>
      </c>
      <c r="M959">
        <v>154183.11619999999</v>
      </c>
      <c r="N959">
        <v>106507.79399999999</v>
      </c>
      <c r="O959">
        <v>186388.63949999999</v>
      </c>
      <c r="P959">
        <v>126823.31329999999</v>
      </c>
      <c r="Q959">
        <v>221940.79819999999</v>
      </c>
      <c r="R959">
        <v>139752.90470000001</v>
      </c>
      <c r="S959">
        <v>244567.58319999999</v>
      </c>
      <c r="T959">
        <v>151961.81950000001</v>
      </c>
      <c r="U959">
        <v>265933.18410000001</v>
      </c>
    </row>
    <row r="960" spans="1:21">
      <c r="A960">
        <v>6</v>
      </c>
      <c r="B960" t="s">
        <v>489</v>
      </c>
      <c r="C960" t="s">
        <v>511</v>
      </c>
      <c r="D960" t="s">
        <v>746</v>
      </c>
      <c r="E960" t="s">
        <v>517</v>
      </c>
      <c r="F960">
        <v>3</v>
      </c>
      <c r="G960" t="s">
        <v>58</v>
      </c>
      <c r="H960">
        <v>49831.9</v>
      </c>
      <c r="I960">
        <v>87205.824999999997</v>
      </c>
      <c r="J960">
        <v>67434.455199999997</v>
      </c>
      <c r="K960">
        <v>118010.2966</v>
      </c>
      <c r="L960">
        <v>85688.553599999999</v>
      </c>
      <c r="M960">
        <v>149954.9688</v>
      </c>
      <c r="N960">
        <v>111881.52959999999</v>
      </c>
      <c r="O960">
        <v>195792.67679999999</v>
      </c>
      <c r="P960">
        <v>138888.18</v>
      </c>
      <c r="Q960">
        <v>243054.315</v>
      </c>
      <c r="R960">
        <v>156307.04399999999</v>
      </c>
      <c r="S960">
        <v>273537.32699999999</v>
      </c>
      <c r="T960">
        <v>173475.38080000001</v>
      </c>
      <c r="U960">
        <v>303581.91639999999</v>
      </c>
    </row>
    <row r="961" spans="1:21">
      <c r="A961">
        <v>6</v>
      </c>
      <c r="B961" t="s">
        <v>489</v>
      </c>
      <c r="C961" t="s">
        <v>511</v>
      </c>
      <c r="D961" t="s">
        <v>746</v>
      </c>
      <c r="E961" t="s">
        <v>517</v>
      </c>
      <c r="F961">
        <v>4</v>
      </c>
      <c r="G961" t="s">
        <v>33</v>
      </c>
      <c r="H961">
        <v>55122.338000000003</v>
      </c>
      <c r="I961">
        <v>88195.7408</v>
      </c>
      <c r="J961">
        <v>77171.273199999996</v>
      </c>
      <c r="K961">
        <v>123474.0371</v>
      </c>
      <c r="L961">
        <v>99220.208400000003</v>
      </c>
      <c r="M961">
        <v>158752.3334</v>
      </c>
      <c r="N961">
        <v>132293.61120000001</v>
      </c>
      <c r="O961">
        <v>211669.77789999999</v>
      </c>
      <c r="P961">
        <v>165367.014</v>
      </c>
      <c r="Q961">
        <v>264587.22240000003</v>
      </c>
      <c r="R961">
        <v>187415.9492</v>
      </c>
      <c r="S961">
        <v>299865.51870000002</v>
      </c>
      <c r="T961">
        <v>209464.88440000001</v>
      </c>
      <c r="U961">
        <v>335143.815</v>
      </c>
    </row>
    <row r="962" spans="1:21">
      <c r="A962">
        <v>6</v>
      </c>
      <c r="B962" t="s">
        <v>489</v>
      </c>
      <c r="C962" t="s">
        <v>511</v>
      </c>
      <c r="D962" t="s">
        <v>746</v>
      </c>
      <c r="E962" t="s">
        <v>518</v>
      </c>
      <c r="F962">
        <v>1</v>
      </c>
      <c r="G962" t="s">
        <v>242</v>
      </c>
      <c r="H962">
        <v>68388.415999999997</v>
      </c>
      <c r="I962">
        <v>119679.728</v>
      </c>
      <c r="J962">
        <v>88720.127999999997</v>
      </c>
      <c r="K962">
        <v>155260.22399999999</v>
      </c>
      <c r="L962">
        <v>100705.9194</v>
      </c>
      <c r="M962">
        <v>176235.359</v>
      </c>
      <c r="N962">
        <v>119582.7144</v>
      </c>
      <c r="O962">
        <v>209269.75020000001</v>
      </c>
      <c r="P962">
        <v>140660.598</v>
      </c>
      <c r="Q962">
        <v>246156.0465</v>
      </c>
      <c r="R962">
        <v>154138.15</v>
      </c>
      <c r="S962">
        <v>269741.76250000001</v>
      </c>
      <c r="T962">
        <v>166749.37700000001</v>
      </c>
      <c r="U962">
        <v>291811.40980000002</v>
      </c>
    </row>
    <row r="963" spans="1:21">
      <c r="A963">
        <v>6</v>
      </c>
      <c r="B963" t="s">
        <v>489</v>
      </c>
      <c r="C963" t="s">
        <v>511</v>
      </c>
      <c r="D963" t="s">
        <v>746</v>
      </c>
      <c r="E963" t="s">
        <v>518</v>
      </c>
      <c r="F963">
        <v>2</v>
      </c>
      <c r="G963" t="s">
        <v>31</v>
      </c>
      <c r="H963">
        <v>55117.612249999998</v>
      </c>
      <c r="I963">
        <v>96455.82144</v>
      </c>
      <c r="J963">
        <v>72744.816030000002</v>
      </c>
      <c r="K963">
        <v>127303.428</v>
      </c>
      <c r="L963">
        <v>87720.892649999994</v>
      </c>
      <c r="M963">
        <v>153511.56210000001</v>
      </c>
      <c r="N963">
        <v>106629.04949999999</v>
      </c>
      <c r="O963">
        <v>186600.83660000001</v>
      </c>
      <c r="P963">
        <v>127206.9154</v>
      </c>
      <c r="Q963">
        <v>222612.10190000001</v>
      </c>
      <c r="R963">
        <v>140334.3719</v>
      </c>
      <c r="S963">
        <v>245585.1507</v>
      </c>
      <c r="T963">
        <v>152785.43150000001</v>
      </c>
      <c r="U963">
        <v>267374.50510000001</v>
      </c>
    </row>
    <row r="964" spans="1:21">
      <c r="A964">
        <v>6</v>
      </c>
      <c r="B964" t="s">
        <v>489</v>
      </c>
      <c r="C964" t="s">
        <v>511</v>
      </c>
      <c r="D964" t="s">
        <v>746</v>
      </c>
      <c r="E964" t="s">
        <v>518</v>
      </c>
      <c r="F964">
        <v>3</v>
      </c>
      <c r="G964" t="s">
        <v>58</v>
      </c>
      <c r="H964">
        <v>48812</v>
      </c>
      <c r="I964">
        <v>85421</v>
      </c>
      <c r="J964">
        <v>65821.237999999998</v>
      </c>
      <c r="K964">
        <v>115187.16650000001</v>
      </c>
      <c r="L964">
        <v>83533.8465</v>
      </c>
      <c r="M964">
        <v>146184.23139999999</v>
      </c>
      <c r="N964">
        <v>108820.07399999999</v>
      </c>
      <c r="O964">
        <v>190435.12950000001</v>
      </c>
      <c r="P964">
        <v>134984.70000000001</v>
      </c>
      <c r="Q964">
        <v>236223.22500000001</v>
      </c>
      <c r="R964">
        <v>151795.63500000001</v>
      </c>
      <c r="S964">
        <v>265642.36129999999</v>
      </c>
      <c r="T964">
        <v>168336.1145</v>
      </c>
      <c r="U964">
        <v>294588.20039999997</v>
      </c>
    </row>
    <row r="965" spans="1:21">
      <c r="A965">
        <v>6</v>
      </c>
      <c r="B965" t="s">
        <v>489</v>
      </c>
      <c r="C965" t="s">
        <v>511</v>
      </c>
      <c r="D965" t="s">
        <v>746</v>
      </c>
      <c r="E965" t="s">
        <v>518</v>
      </c>
      <c r="F965">
        <v>4</v>
      </c>
      <c r="G965" t="s">
        <v>33</v>
      </c>
      <c r="H965">
        <v>54870.388749999998</v>
      </c>
      <c r="I965">
        <v>87792.622000000003</v>
      </c>
      <c r="J965">
        <v>76818.544250000006</v>
      </c>
      <c r="K965">
        <v>122909.67080000001</v>
      </c>
      <c r="L965">
        <v>98766.69975</v>
      </c>
      <c r="M965">
        <v>158026.71960000001</v>
      </c>
      <c r="N965">
        <v>131688.93299999999</v>
      </c>
      <c r="O965">
        <v>210702.2928</v>
      </c>
      <c r="P965">
        <v>164611.16630000001</v>
      </c>
      <c r="Q965">
        <v>263377.86599999998</v>
      </c>
      <c r="R965">
        <v>186559.32180000001</v>
      </c>
      <c r="S965">
        <v>298494.91480000003</v>
      </c>
      <c r="T965">
        <v>208507.4773</v>
      </c>
      <c r="U965">
        <v>333611.96360000002</v>
      </c>
    </row>
    <row r="966" spans="1:21">
      <c r="A966">
        <v>6</v>
      </c>
      <c r="B966" t="s">
        <v>489</v>
      </c>
      <c r="C966" t="s">
        <v>511</v>
      </c>
      <c r="D966" t="s">
        <v>746</v>
      </c>
      <c r="E966" t="s">
        <v>519</v>
      </c>
      <c r="F966">
        <v>1</v>
      </c>
      <c r="G966" t="s">
        <v>242</v>
      </c>
      <c r="H966">
        <v>66683.130499999999</v>
      </c>
      <c r="I966">
        <v>116695.47840000001</v>
      </c>
      <c r="J966">
        <v>86527.617750000005</v>
      </c>
      <c r="K966">
        <v>151423.33110000001</v>
      </c>
      <c r="L966">
        <v>98187.619949999993</v>
      </c>
      <c r="M966">
        <v>171828.33489999999</v>
      </c>
      <c r="N966">
        <v>116655.15119999999</v>
      </c>
      <c r="O966">
        <v>204146.51459999999</v>
      </c>
      <c r="P966">
        <v>137235.50399999999</v>
      </c>
      <c r="Q966">
        <v>240162.13200000001</v>
      </c>
      <c r="R966">
        <v>150395.32380000001</v>
      </c>
      <c r="S966">
        <v>263191.81660000002</v>
      </c>
      <c r="T966">
        <v>162719.9473</v>
      </c>
      <c r="U966">
        <v>284759.90769999998</v>
      </c>
    </row>
    <row r="967" spans="1:21">
      <c r="A967">
        <v>6</v>
      </c>
      <c r="B967" t="s">
        <v>489</v>
      </c>
      <c r="C967" t="s">
        <v>511</v>
      </c>
      <c r="D967" t="s">
        <v>746</v>
      </c>
      <c r="E967" t="s">
        <v>519</v>
      </c>
      <c r="F967">
        <v>2</v>
      </c>
      <c r="G967" t="s">
        <v>31</v>
      </c>
      <c r="H967">
        <v>53622.679250000001</v>
      </c>
      <c r="I967">
        <v>93839.688689999995</v>
      </c>
      <c r="J967">
        <v>70810.416949999999</v>
      </c>
      <c r="K967">
        <v>123918.2297</v>
      </c>
      <c r="L967">
        <v>85443.003450000004</v>
      </c>
      <c r="M967">
        <v>149525.25599999999</v>
      </c>
      <c r="N967">
        <v>103957.31849999999</v>
      </c>
      <c r="O967">
        <v>181925.30739999999</v>
      </c>
      <c r="P967">
        <v>124059.07889999999</v>
      </c>
      <c r="Q967">
        <v>217103.38810000001</v>
      </c>
      <c r="R967">
        <v>136887.85089999999</v>
      </c>
      <c r="S967">
        <v>239553.73910000001</v>
      </c>
      <c r="T967">
        <v>149064.62109999999</v>
      </c>
      <c r="U967">
        <v>260863.087</v>
      </c>
    </row>
    <row r="968" spans="1:21">
      <c r="A968">
        <v>6</v>
      </c>
      <c r="B968" t="s">
        <v>489</v>
      </c>
      <c r="C968" t="s">
        <v>511</v>
      </c>
      <c r="D968" t="s">
        <v>746</v>
      </c>
      <c r="E968" t="s">
        <v>519</v>
      </c>
      <c r="F968">
        <v>3</v>
      </c>
      <c r="G968" t="s">
        <v>58</v>
      </c>
      <c r="H968">
        <v>47011.474999999999</v>
      </c>
      <c r="I968">
        <v>82270.081250000003</v>
      </c>
      <c r="J968">
        <v>63379.941800000001</v>
      </c>
      <c r="K968">
        <v>110914.8982</v>
      </c>
      <c r="L968">
        <v>80429.5674</v>
      </c>
      <c r="M968">
        <v>140751.74299999999</v>
      </c>
      <c r="N968">
        <v>104761.82640000001</v>
      </c>
      <c r="O968">
        <v>183333.19620000001</v>
      </c>
      <c r="P968">
        <v>129944.745</v>
      </c>
      <c r="Q968">
        <v>227403.30379999999</v>
      </c>
      <c r="R968">
        <v>146121.171</v>
      </c>
      <c r="S968">
        <v>255712.04930000001</v>
      </c>
      <c r="T968">
        <v>162035.68220000001</v>
      </c>
      <c r="U968">
        <v>283562.44390000001</v>
      </c>
    </row>
    <row r="969" spans="1:21">
      <c r="A969">
        <v>6</v>
      </c>
      <c r="B969" t="s">
        <v>489</v>
      </c>
      <c r="C969" t="s">
        <v>511</v>
      </c>
      <c r="D969" t="s">
        <v>746</v>
      </c>
      <c r="E969" t="s">
        <v>519</v>
      </c>
      <c r="F969">
        <v>4</v>
      </c>
      <c r="G969" t="s">
        <v>33</v>
      </c>
      <c r="H969">
        <v>52896.591999999997</v>
      </c>
      <c r="I969">
        <v>84634.547200000001</v>
      </c>
      <c r="J969">
        <v>74055.228799999997</v>
      </c>
      <c r="K969">
        <v>118488.3661</v>
      </c>
      <c r="L969">
        <v>95213.865600000005</v>
      </c>
      <c r="M969">
        <v>152342.185</v>
      </c>
      <c r="N969">
        <v>126951.8208</v>
      </c>
      <c r="O969">
        <v>203122.91329999999</v>
      </c>
      <c r="P969">
        <v>158689.77600000001</v>
      </c>
      <c r="Q969">
        <v>253903.6416</v>
      </c>
      <c r="R969">
        <v>179848.41279999999</v>
      </c>
      <c r="S969">
        <v>287757.46049999999</v>
      </c>
      <c r="T969">
        <v>201007.0496</v>
      </c>
      <c r="U969">
        <v>321611.2794</v>
      </c>
    </row>
    <row r="970" spans="1:21">
      <c r="A970">
        <v>6</v>
      </c>
      <c r="B970" t="s">
        <v>489</v>
      </c>
      <c r="C970" t="s">
        <v>511</v>
      </c>
      <c r="D970" t="s">
        <v>746</v>
      </c>
      <c r="E970" t="s">
        <v>520</v>
      </c>
      <c r="F970">
        <v>1</v>
      </c>
      <c r="G970" t="s">
        <v>242</v>
      </c>
      <c r="H970">
        <v>70568.165999999997</v>
      </c>
      <c r="I970">
        <v>123494.2905</v>
      </c>
      <c r="J970">
        <v>91503.153000000006</v>
      </c>
      <c r="K970">
        <v>160130.5178</v>
      </c>
      <c r="L970">
        <v>103931.9694</v>
      </c>
      <c r="M970">
        <v>181880.94649999999</v>
      </c>
      <c r="N970">
        <v>123271.2144</v>
      </c>
      <c r="O970">
        <v>215724.62520000001</v>
      </c>
      <c r="P970">
        <v>144957.348</v>
      </c>
      <c r="Q970">
        <v>253675.359</v>
      </c>
      <c r="R970">
        <v>158822.92499999999</v>
      </c>
      <c r="S970">
        <v>277940.1188</v>
      </c>
      <c r="T970">
        <v>171772.97700000001</v>
      </c>
      <c r="U970">
        <v>300602.70980000001</v>
      </c>
    </row>
    <row r="971" spans="1:21">
      <c r="A971">
        <v>6</v>
      </c>
      <c r="B971" t="s">
        <v>489</v>
      </c>
      <c r="C971" t="s">
        <v>511</v>
      </c>
      <c r="D971" t="s">
        <v>746</v>
      </c>
      <c r="E971" t="s">
        <v>520</v>
      </c>
      <c r="F971">
        <v>2</v>
      </c>
      <c r="G971" t="s">
        <v>31</v>
      </c>
      <c r="H971">
        <v>57147.568500000001</v>
      </c>
      <c r="I971">
        <v>100008.24490000001</v>
      </c>
      <c r="J971">
        <v>75336.439150000006</v>
      </c>
      <c r="K971">
        <v>131838.76850000001</v>
      </c>
      <c r="L971">
        <v>90721.998900000006</v>
      </c>
      <c r="M971">
        <v>158763.4981</v>
      </c>
      <c r="N971">
        <v>110056.887</v>
      </c>
      <c r="O971">
        <v>192599.55230000001</v>
      </c>
      <c r="P971">
        <v>131206.76850000001</v>
      </c>
      <c r="Q971">
        <v>229611.8449</v>
      </c>
      <c r="R971">
        <v>144687.71059999999</v>
      </c>
      <c r="S971">
        <v>253203.49359999999</v>
      </c>
      <c r="T971">
        <v>157453.63649999999</v>
      </c>
      <c r="U971">
        <v>275543.8639</v>
      </c>
    </row>
    <row r="972" spans="1:21">
      <c r="A972">
        <v>6</v>
      </c>
      <c r="B972" t="s">
        <v>489</v>
      </c>
      <c r="C972" t="s">
        <v>511</v>
      </c>
      <c r="D972" t="s">
        <v>746</v>
      </c>
      <c r="E972" t="s">
        <v>520</v>
      </c>
      <c r="F972">
        <v>3</v>
      </c>
      <c r="G972" t="s">
        <v>58</v>
      </c>
      <c r="H972">
        <v>50676.6875</v>
      </c>
      <c r="I972">
        <v>88684.203129999994</v>
      </c>
      <c r="J972">
        <v>68431.800499999998</v>
      </c>
      <c r="K972">
        <v>119755.65089999999</v>
      </c>
      <c r="L972">
        <v>86890.284</v>
      </c>
      <c r="M972">
        <v>152057.997</v>
      </c>
      <c r="N972">
        <v>113295.32399999999</v>
      </c>
      <c r="O972">
        <v>198266.81700000001</v>
      </c>
      <c r="P972">
        <v>140578.76250000001</v>
      </c>
      <c r="Q972">
        <v>246012.83439999999</v>
      </c>
      <c r="R972">
        <v>158135.57250000001</v>
      </c>
      <c r="S972">
        <v>276737.25189999997</v>
      </c>
      <c r="T972">
        <v>175421.927</v>
      </c>
      <c r="U972">
        <v>306988.37229999999</v>
      </c>
    </row>
    <row r="973" spans="1:21">
      <c r="A973">
        <v>6</v>
      </c>
      <c r="B973" t="s">
        <v>489</v>
      </c>
      <c r="C973" t="s">
        <v>511</v>
      </c>
      <c r="D973" t="s">
        <v>746</v>
      </c>
      <c r="E973" t="s">
        <v>520</v>
      </c>
      <c r="F973">
        <v>4</v>
      </c>
      <c r="G973" t="s">
        <v>33</v>
      </c>
      <c r="H973">
        <v>56605.201249999998</v>
      </c>
      <c r="I973">
        <v>90568.322</v>
      </c>
      <c r="J973">
        <v>79247.281749999995</v>
      </c>
      <c r="K973">
        <v>126795.6508</v>
      </c>
      <c r="L973">
        <v>101889.36229999999</v>
      </c>
      <c r="M973">
        <v>163022.97959999999</v>
      </c>
      <c r="N973">
        <v>135852.48300000001</v>
      </c>
      <c r="O973">
        <v>217363.97279999999</v>
      </c>
      <c r="P973">
        <v>169815.60380000001</v>
      </c>
      <c r="Q973">
        <v>271704.96600000001</v>
      </c>
      <c r="R973">
        <v>192457.68429999999</v>
      </c>
      <c r="S973">
        <v>307932.29479999997</v>
      </c>
      <c r="T973">
        <v>215099.7648</v>
      </c>
      <c r="U973">
        <v>344159.62359999999</v>
      </c>
    </row>
    <row r="974" spans="1:21">
      <c r="A974">
        <v>6</v>
      </c>
      <c r="B974" t="s">
        <v>489</v>
      </c>
      <c r="C974" t="s">
        <v>511</v>
      </c>
      <c r="D974" t="s">
        <v>746</v>
      </c>
      <c r="E974" t="s">
        <v>521</v>
      </c>
      <c r="F974">
        <v>1</v>
      </c>
      <c r="G974" t="s">
        <v>242</v>
      </c>
      <c r="H974">
        <v>69260.316000000006</v>
      </c>
      <c r="I974">
        <v>121205.553</v>
      </c>
      <c r="J974">
        <v>89833.338000000003</v>
      </c>
      <c r="K974">
        <v>157208.34150000001</v>
      </c>
      <c r="L974">
        <v>101996.3394</v>
      </c>
      <c r="M974">
        <v>178493.59400000001</v>
      </c>
      <c r="N974">
        <v>121058.11440000001</v>
      </c>
      <c r="O974">
        <v>211851.70019999999</v>
      </c>
      <c r="P974">
        <v>142379.29800000001</v>
      </c>
      <c r="Q974">
        <v>249163.7715</v>
      </c>
      <c r="R974">
        <v>156012.06</v>
      </c>
      <c r="S974">
        <v>273021.10499999998</v>
      </c>
      <c r="T974">
        <v>168758.81700000001</v>
      </c>
      <c r="U974">
        <v>295327.92979999998</v>
      </c>
    </row>
    <row r="975" spans="1:21">
      <c r="A975">
        <v>6</v>
      </c>
      <c r="B975" t="s">
        <v>489</v>
      </c>
      <c r="C975" t="s">
        <v>511</v>
      </c>
      <c r="D975" t="s">
        <v>746</v>
      </c>
      <c r="E975" t="s">
        <v>521</v>
      </c>
      <c r="F975">
        <v>2</v>
      </c>
      <c r="G975" t="s">
        <v>31</v>
      </c>
      <c r="H975">
        <v>55929.594749999997</v>
      </c>
      <c r="I975">
        <v>97876.790810000006</v>
      </c>
      <c r="J975">
        <v>73781.465280000004</v>
      </c>
      <c r="K975">
        <v>129117.56419999999</v>
      </c>
      <c r="L975">
        <v>88921.335149999999</v>
      </c>
      <c r="M975">
        <v>155612.3365</v>
      </c>
      <c r="N975">
        <v>108000.1845</v>
      </c>
      <c r="O975">
        <v>189000.3229</v>
      </c>
      <c r="P975">
        <v>128806.8566</v>
      </c>
      <c r="Q975">
        <v>225411.99909999999</v>
      </c>
      <c r="R975">
        <v>142075.70740000001</v>
      </c>
      <c r="S975">
        <v>248632.48790000001</v>
      </c>
      <c r="T975">
        <v>154652.71350000001</v>
      </c>
      <c r="U975">
        <v>270642.24859999999</v>
      </c>
    </row>
    <row r="976" spans="1:21">
      <c r="A976">
        <v>6</v>
      </c>
      <c r="B976" t="s">
        <v>489</v>
      </c>
      <c r="C976" t="s">
        <v>511</v>
      </c>
      <c r="D976" t="s">
        <v>746</v>
      </c>
      <c r="E976" t="s">
        <v>521</v>
      </c>
      <c r="F976">
        <v>3</v>
      </c>
      <c r="G976" t="s">
        <v>58</v>
      </c>
      <c r="H976">
        <v>49557.875</v>
      </c>
      <c r="I976">
        <v>86726.28125</v>
      </c>
      <c r="J976">
        <v>66865.463000000003</v>
      </c>
      <c r="K976">
        <v>117014.5603</v>
      </c>
      <c r="L976">
        <v>84876.421499999997</v>
      </c>
      <c r="M976">
        <v>148533.73759999999</v>
      </c>
      <c r="N976">
        <v>110610.174</v>
      </c>
      <c r="O976">
        <v>193567.8045</v>
      </c>
      <c r="P976">
        <v>137222.32500000001</v>
      </c>
      <c r="Q976">
        <v>240139.06880000001</v>
      </c>
      <c r="R976">
        <v>154331.60999999999</v>
      </c>
      <c r="S976">
        <v>270080.3175</v>
      </c>
      <c r="T976">
        <v>171170.43950000001</v>
      </c>
      <c r="U976">
        <v>299548.26909999998</v>
      </c>
    </row>
    <row r="977" spans="1:21">
      <c r="A977">
        <v>6</v>
      </c>
      <c r="B977" t="s">
        <v>489</v>
      </c>
      <c r="C977" t="s">
        <v>511</v>
      </c>
      <c r="D977" t="s">
        <v>746</v>
      </c>
      <c r="E977" t="s">
        <v>521</v>
      </c>
      <c r="F977">
        <v>4</v>
      </c>
      <c r="G977" t="s">
        <v>33</v>
      </c>
      <c r="H977">
        <v>55564.313750000001</v>
      </c>
      <c r="I977">
        <v>88902.902000000002</v>
      </c>
      <c r="J977">
        <v>77790.039250000002</v>
      </c>
      <c r="K977">
        <v>124464.0628</v>
      </c>
      <c r="L977">
        <v>100015.7648</v>
      </c>
      <c r="M977">
        <v>160025.2236</v>
      </c>
      <c r="N977">
        <v>133354.353</v>
      </c>
      <c r="O977">
        <v>213366.96479999999</v>
      </c>
      <c r="P977">
        <v>166692.94130000001</v>
      </c>
      <c r="Q977">
        <v>266708.70600000001</v>
      </c>
      <c r="R977">
        <v>188918.66680000001</v>
      </c>
      <c r="S977">
        <v>302269.86680000002</v>
      </c>
      <c r="T977">
        <v>211144.39230000001</v>
      </c>
      <c r="U977">
        <v>337831.02759999997</v>
      </c>
    </row>
    <row r="978" spans="1:21">
      <c r="A978">
        <v>6</v>
      </c>
      <c r="B978" t="s">
        <v>489</v>
      </c>
      <c r="C978" t="s">
        <v>511</v>
      </c>
      <c r="D978" t="s">
        <v>746</v>
      </c>
      <c r="E978" t="s">
        <v>522</v>
      </c>
      <c r="F978">
        <v>1</v>
      </c>
      <c r="G978" t="s">
        <v>242</v>
      </c>
      <c r="H978">
        <v>69298.830499999996</v>
      </c>
      <c r="I978">
        <v>121272.9534</v>
      </c>
      <c r="J978">
        <v>89867.247749999995</v>
      </c>
      <c r="K978">
        <v>157267.68359999999</v>
      </c>
      <c r="L978">
        <v>102058.88</v>
      </c>
      <c r="M978">
        <v>178603.0399</v>
      </c>
      <c r="N978">
        <v>121081.3512</v>
      </c>
      <c r="O978">
        <v>211892.3646</v>
      </c>
      <c r="P978">
        <v>142391.60399999999</v>
      </c>
      <c r="Q978">
        <v>249185.307</v>
      </c>
      <c r="R978">
        <v>156017.05379999999</v>
      </c>
      <c r="S978">
        <v>273029.84409999999</v>
      </c>
      <c r="T978">
        <v>168748.26730000001</v>
      </c>
      <c r="U978">
        <v>295309.46769999998</v>
      </c>
    </row>
    <row r="979" spans="1:21">
      <c r="A979">
        <v>6</v>
      </c>
      <c r="B979" t="s">
        <v>489</v>
      </c>
      <c r="C979" t="s">
        <v>511</v>
      </c>
      <c r="D979" t="s">
        <v>746</v>
      </c>
      <c r="E979" t="s">
        <v>522</v>
      </c>
      <c r="F979">
        <v>2</v>
      </c>
      <c r="G979" t="s">
        <v>31</v>
      </c>
      <c r="H979">
        <v>56058.626750000003</v>
      </c>
      <c r="I979">
        <v>98102.596810000003</v>
      </c>
      <c r="J979">
        <v>73920.364700000006</v>
      </c>
      <c r="K979">
        <v>129360.6382</v>
      </c>
      <c r="L979">
        <v>89044.330950000003</v>
      </c>
      <c r="M979">
        <v>155827.57920000001</v>
      </c>
      <c r="N979">
        <v>108070.72349999999</v>
      </c>
      <c r="O979">
        <v>189123.76610000001</v>
      </c>
      <c r="P979">
        <v>128858.90270000001</v>
      </c>
      <c r="Q979">
        <v>225503.0797</v>
      </c>
      <c r="R979">
        <v>142111.85740000001</v>
      </c>
      <c r="S979">
        <v>248695.75049999999</v>
      </c>
      <c r="T979">
        <v>154666.46710000001</v>
      </c>
      <c r="U979">
        <v>270666.3175</v>
      </c>
    </row>
    <row r="980" spans="1:21">
      <c r="A980">
        <v>6</v>
      </c>
      <c r="B980" t="s">
        <v>489</v>
      </c>
      <c r="C980" t="s">
        <v>511</v>
      </c>
      <c r="D980" t="s">
        <v>746</v>
      </c>
      <c r="E980" t="s">
        <v>522</v>
      </c>
      <c r="F980">
        <v>3</v>
      </c>
      <c r="G980" t="s">
        <v>58</v>
      </c>
      <c r="H980">
        <v>49249.1</v>
      </c>
      <c r="I980">
        <v>86185.925000000003</v>
      </c>
      <c r="J980">
        <v>66512.616800000003</v>
      </c>
      <c r="K980">
        <v>116397.0794</v>
      </c>
      <c r="L980">
        <v>84457.292400000006</v>
      </c>
      <c r="M980">
        <v>147800.2617</v>
      </c>
      <c r="N980">
        <v>110132.12639999999</v>
      </c>
      <c r="O980">
        <v>192731.2212</v>
      </c>
      <c r="P980">
        <v>136657.62</v>
      </c>
      <c r="Q980">
        <v>239150.83499999999</v>
      </c>
      <c r="R980">
        <v>153729.09599999999</v>
      </c>
      <c r="S980">
        <v>269025.91800000001</v>
      </c>
      <c r="T980">
        <v>170538.65719999999</v>
      </c>
      <c r="U980">
        <v>298442.65010000003</v>
      </c>
    </row>
    <row r="981" spans="1:21">
      <c r="A981">
        <v>6</v>
      </c>
      <c r="B981" t="s">
        <v>489</v>
      </c>
      <c r="C981" t="s">
        <v>511</v>
      </c>
      <c r="D981" t="s">
        <v>746</v>
      </c>
      <c r="E981" t="s">
        <v>522</v>
      </c>
      <c r="F981">
        <v>4</v>
      </c>
      <c r="G981" t="s">
        <v>33</v>
      </c>
      <c r="H981">
        <v>54978.366999999998</v>
      </c>
      <c r="I981">
        <v>87965.387199999997</v>
      </c>
      <c r="J981">
        <v>76969.713799999998</v>
      </c>
      <c r="K981">
        <v>123151.54210000001</v>
      </c>
      <c r="L981">
        <v>98961.060599999997</v>
      </c>
      <c r="M981">
        <v>158337.69699999999</v>
      </c>
      <c r="N981">
        <v>131948.0808</v>
      </c>
      <c r="O981">
        <v>211116.92929999999</v>
      </c>
      <c r="P981">
        <v>164935.101</v>
      </c>
      <c r="Q981">
        <v>263896.16159999999</v>
      </c>
      <c r="R981">
        <v>186926.44779999999</v>
      </c>
      <c r="S981">
        <v>299082.31650000002</v>
      </c>
      <c r="T981">
        <v>208917.79459999999</v>
      </c>
      <c r="U981">
        <v>334268.47139999998</v>
      </c>
    </row>
    <row r="982" spans="1:21">
      <c r="A982">
        <v>6</v>
      </c>
      <c r="B982" t="s">
        <v>489</v>
      </c>
      <c r="C982" t="s">
        <v>511</v>
      </c>
      <c r="D982" t="s">
        <v>746</v>
      </c>
      <c r="E982" t="s">
        <v>523</v>
      </c>
      <c r="F982">
        <v>1</v>
      </c>
      <c r="G982" t="s">
        <v>242</v>
      </c>
      <c r="H982">
        <v>69298.830499999996</v>
      </c>
      <c r="I982">
        <v>121272.9534</v>
      </c>
      <c r="J982">
        <v>89867.247749999995</v>
      </c>
      <c r="K982">
        <v>157267.68359999999</v>
      </c>
      <c r="L982">
        <v>102058.88</v>
      </c>
      <c r="M982">
        <v>178603.0399</v>
      </c>
      <c r="N982">
        <v>121081.3512</v>
      </c>
      <c r="O982">
        <v>211892.3646</v>
      </c>
      <c r="P982">
        <v>142391.60399999999</v>
      </c>
      <c r="Q982">
        <v>249185.307</v>
      </c>
      <c r="R982">
        <v>156017.05379999999</v>
      </c>
      <c r="S982">
        <v>273029.84409999999</v>
      </c>
      <c r="T982">
        <v>168748.26730000001</v>
      </c>
      <c r="U982">
        <v>295309.46769999998</v>
      </c>
    </row>
    <row r="983" spans="1:21">
      <c r="A983">
        <v>6</v>
      </c>
      <c r="B983" t="s">
        <v>489</v>
      </c>
      <c r="C983" t="s">
        <v>511</v>
      </c>
      <c r="D983" t="s">
        <v>746</v>
      </c>
      <c r="E983" t="s">
        <v>523</v>
      </c>
      <c r="F983">
        <v>2</v>
      </c>
      <c r="G983" t="s">
        <v>31</v>
      </c>
      <c r="H983">
        <v>56058.626750000003</v>
      </c>
      <c r="I983">
        <v>98102.596810000003</v>
      </c>
      <c r="J983">
        <v>73920.364700000006</v>
      </c>
      <c r="K983">
        <v>129360.6382</v>
      </c>
      <c r="L983">
        <v>89044.330950000003</v>
      </c>
      <c r="M983">
        <v>155827.57920000001</v>
      </c>
      <c r="N983">
        <v>108070.72349999999</v>
      </c>
      <c r="O983">
        <v>189123.76610000001</v>
      </c>
      <c r="P983">
        <v>128858.90270000001</v>
      </c>
      <c r="Q983">
        <v>225503.0797</v>
      </c>
      <c r="R983">
        <v>142111.85740000001</v>
      </c>
      <c r="S983">
        <v>248695.75049999999</v>
      </c>
      <c r="T983">
        <v>154666.46710000001</v>
      </c>
      <c r="U983">
        <v>270666.3175</v>
      </c>
    </row>
    <row r="984" spans="1:21">
      <c r="A984">
        <v>6</v>
      </c>
      <c r="B984" t="s">
        <v>489</v>
      </c>
      <c r="C984" t="s">
        <v>511</v>
      </c>
      <c r="D984" t="s">
        <v>746</v>
      </c>
      <c r="E984" t="s">
        <v>523</v>
      </c>
      <c r="F984">
        <v>3</v>
      </c>
      <c r="G984" t="s">
        <v>58</v>
      </c>
      <c r="H984">
        <v>49249.1</v>
      </c>
      <c r="I984">
        <v>86185.925000000003</v>
      </c>
      <c r="J984">
        <v>66512.616800000003</v>
      </c>
      <c r="K984">
        <v>116397.0794</v>
      </c>
      <c r="L984">
        <v>84457.292400000006</v>
      </c>
      <c r="M984">
        <v>147800.2617</v>
      </c>
      <c r="N984">
        <v>110132.12639999999</v>
      </c>
      <c r="O984">
        <v>192731.2212</v>
      </c>
      <c r="P984">
        <v>136657.62</v>
      </c>
      <c r="Q984">
        <v>239150.83499999999</v>
      </c>
      <c r="R984">
        <v>153729.09599999999</v>
      </c>
      <c r="S984">
        <v>269025.91800000001</v>
      </c>
      <c r="T984">
        <v>170538.65719999999</v>
      </c>
      <c r="U984">
        <v>298442.65010000003</v>
      </c>
    </row>
    <row r="985" spans="1:21">
      <c r="A985">
        <v>6</v>
      </c>
      <c r="B985" t="s">
        <v>489</v>
      </c>
      <c r="C985" t="s">
        <v>511</v>
      </c>
      <c r="D985" t="s">
        <v>746</v>
      </c>
      <c r="E985" t="s">
        <v>523</v>
      </c>
      <c r="F985">
        <v>4</v>
      </c>
      <c r="G985" t="s">
        <v>33</v>
      </c>
      <c r="H985">
        <v>54978.366999999998</v>
      </c>
      <c r="I985">
        <v>87965.387199999997</v>
      </c>
      <c r="J985">
        <v>76969.713799999998</v>
      </c>
      <c r="K985">
        <v>123151.54210000001</v>
      </c>
      <c r="L985">
        <v>98961.060599999997</v>
      </c>
      <c r="M985">
        <v>158337.69699999999</v>
      </c>
      <c r="N985">
        <v>131948.0808</v>
      </c>
      <c r="O985">
        <v>211116.92929999999</v>
      </c>
      <c r="P985">
        <v>164935.101</v>
      </c>
      <c r="Q985">
        <v>263896.16159999999</v>
      </c>
      <c r="R985">
        <v>186926.44779999999</v>
      </c>
      <c r="S985">
        <v>299082.31650000002</v>
      </c>
      <c r="T985">
        <v>208917.79459999999</v>
      </c>
      <c r="U985">
        <v>334268.47139999998</v>
      </c>
    </row>
    <row r="986" spans="1:21">
      <c r="A986">
        <v>6</v>
      </c>
      <c r="B986" t="s">
        <v>489</v>
      </c>
      <c r="C986" t="s">
        <v>511</v>
      </c>
      <c r="D986" t="s">
        <v>746</v>
      </c>
      <c r="E986" t="s">
        <v>524</v>
      </c>
      <c r="F986">
        <v>1</v>
      </c>
      <c r="G986" t="s">
        <v>242</v>
      </c>
      <c r="H986">
        <v>66478.267500000002</v>
      </c>
      <c r="I986">
        <v>116336.9681</v>
      </c>
      <c r="J986">
        <v>86174.471250000002</v>
      </c>
      <c r="K986">
        <v>150805.3247</v>
      </c>
      <c r="L986">
        <v>97917.653250000003</v>
      </c>
      <c r="M986">
        <v>171355.89319999999</v>
      </c>
      <c r="N986">
        <v>116056.872</v>
      </c>
      <c r="O986">
        <v>203099.52600000001</v>
      </c>
      <c r="P986">
        <v>136449.99</v>
      </c>
      <c r="Q986">
        <v>238787.48250000001</v>
      </c>
      <c r="R986">
        <v>149488.33129999999</v>
      </c>
      <c r="S986">
        <v>261604.5797</v>
      </c>
      <c r="T986">
        <v>161651.92879999999</v>
      </c>
      <c r="U986">
        <v>282890.87530000001</v>
      </c>
    </row>
    <row r="987" spans="1:21">
      <c r="A987">
        <v>6</v>
      </c>
      <c r="B987" t="s">
        <v>489</v>
      </c>
      <c r="C987" t="s">
        <v>511</v>
      </c>
      <c r="D987" t="s">
        <v>746</v>
      </c>
      <c r="E987" t="s">
        <v>524</v>
      </c>
      <c r="F987">
        <v>2</v>
      </c>
      <c r="G987" t="s">
        <v>31</v>
      </c>
      <c r="H987">
        <v>53990.879999999997</v>
      </c>
      <c r="I987">
        <v>94484.04</v>
      </c>
      <c r="J987">
        <v>71125.488880000004</v>
      </c>
      <c r="K987">
        <v>124469.60550000001</v>
      </c>
      <c r="L987">
        <v>85580.756999999998</v>
      </c>
      <c r="M987">
        <v>149766.3248</v>
      </c>
      <c r="N987">
        <v>103694.985</v>
      </c>
      <c r="O987">
        <v>181466.22380000001</v>
      </c>
      <c r="P987">
        <v>123571.3847</v>
      </c>
      <c r="Q987">
        <v>216249.92319999999</v>
      </c>
      <c r="R987">
        <v>136234.08360000001</v>
      </c>
      <c r="S987">
        <v>238409.64629999999</v>
      </c>
      <c r="T987">
        <v>148213.5019</v>
      </c>
      <c r="U987">
        <v>259373.62830000001</v>
      </c>
    </row>
    <row r="988" spans="1:21">
      <c r="A988">
        <v>6</v>
      </c>
      <c r="B988" t="s">
        <v>489</v>
      </c>
      <c r="C988" t="s">
        <v>511</v>
      </c>
      <c r="D988" t="s">
        <v>746</v>
      </c>
      <c r="E988" t="s">
        <v>524</v>
      </c>
      <c r="F988">
        <v>3</v>
      </c>
      <c r="G988" t="s">
        <v>58</v>
      </c>
      <c r="H988">
        <v>47739.974999999999</v>
      </c>
      <c r="I988">
        <v>83544.956250000003</v>
      </c>
      <c r="J988">
        <v>64532.239800000003</v>
      </c>
      <c r="K988">
        <v>112931.4197</v>
      </c>
      <c r="L988">
        <v>81968.643899999995</v>
      </c>
      <c r="M988">
        <v>143445.1268</v>
      </c>
      <c r="N988">
        <v>106948.58040000001</v>
      </c>
      <c r="O988">
        <v>187160.01569999999</v>
      </c>
      <c r="P988">
        <v>132732.94500000001</v>
      </c>
      <c r="Q988">
        <v>232282.6538</v>
      </c>
      <c r="R988">
        <v>149343.606</v>
      </c>
      <c r="S988">
        <v>261351.31049999999</v>
      </c>
      <c r="T988">
        <v>165706.58670000001</v>
      </c>
      <c r="U988">
        <v>289986.52669999999</v>
      </c>
    </row>
    <row r="989" spans="1:21">
      <c r="A989">
        <v>6</v>
      </c>
      <c r="B989" t="s">
        <v>489</v>
      </c>
      <c r="C989" t="s">
        <v>511</v>
      </c>
      <c r="D989" t="s">
        <v>746</v>
      </c>
      <c r="E989" t="s">
        <v>524</v>
      </c>
      <c r="F989">
        <v>4</v>
      </c>
      <c r="G989" t="s">
        <v>33</v>
      </c>
      <c r="H989">
        <v>53076.55575</v>
      </c>
      <c r="I989">
        <v>84922.489199999996</v>
      </c>
      <c r="J989">
        <v>74307.178050000002</v>
      </c>
      <c r="K989">
        <v>118891.4849</v>
      </c>
      <c r="L989">
        <v>95537.800350000005</v>
      </c>
      <c r="M989">
        <v>152860.48060000001</v>
      </c>
      <c r="N989">
        <v>127383.7338</v>
      </c>
      <c r="O989">
        <v>203813.97409999999</v>
      </c>
      <c r="P989">
        <v>159229.6673</v>
      </c>
      <c r="Q989">
        <v>254767.4676</v>
      </c>
      <c r="R989">
        <v>180460.28959999999</v>
      </c>
      <c r="S989">
        <v>288736.4633</v>
      </c>
      <c r="T989">
        <v>201690.91190000001</v>
      </c>
      <c r="U989">
        <v>322705.45899999997</v>
      </c>
    </row>
    <row r="990" spans="1:21">
      <c r="A990">
        <v>6</v>
      </c>
      <c r="B990" t="s">
        <v>489</v>
      </c>
      <c r="C990" t="s">
        <v>525</v>
      </c>
      <c r="D990" t="s">
        <v>747</v>
      </c>
      <c r="E990" t="s">
        <v>526</v>
      </c>
      <c r="F990">
        <v>1</v>
      </c>
      <c r="G990" t="s">
        <v>242</v>
      </c>
      <c r="H990">
        <v>67273.138500000001</v>
      </c>
      <c r="I990">
        <v>117727.9924</v>
      </c>
      <c r="J990">
        <v>87219.861749999996</v>
      </c>
      <c r="K990">
        <v>152634.75810000001</v>
      </c>
      <c r="L990">
        <v>99082.992150000005</v>
      </c>
      <c r="M990">
        <v>173395.23629999999</v>
      </c>
      <c r="N990">
        <v>117485.7984</v>
      </c>
      <c r="O990">
        <v>205600.14720000001</v>
      </c>
      <c r="P990">
        <v>138144.07800000001</v>
      </c>
      <c r="Q990">
        <v>241752.13649999999</v>
      </c>
      <c r="R990">
        <v>151352.25380000001</v>
      </c>
      <c r="S990">
        <v>264866.44410000002</v>
      </c>
      <c r="T990">
        <v>163682.46830000001</v>
      </c>
      <c r="U990">
        <v>286444.31939999998</v>
      </c>
    </row>
    <row r="991" spans="1:21">
      <c r="A991">
        <v>6</v>
      </c>
      <c r="B991" t="s">
        <v>489</v>
      </c>
      <c r="C991" t="s">
        <v>525</v>
      </c>
      <c r="D991" t="s">
        <v>747</v>
      </c>
      <c r="E991" t="s">
        <v>526</v>
      </c>
      <c r="F991">
        <v>2</v>
      </c>
      <c r="G991" t="s">
        <v>31</v>
      </c>
      <c r="H991">
        <v>54544.798499999997</v>
      </c>
      <c r="I991">
        <v>95453.397379999995</v>
      </c>
      <c r="J991">
        <v>71884.33928</v>
      </c>
      <c r="K991">
        <v>125797.5937</v>
      </c>
      <c r="L991">
        <v>86535.207899999994</v>
      </c>
      <c r="M991">
        <v>151436.61379999999</v>
      </c>
      <c r="N991">
        <v>104925.042</v>
      </c>
      <c r="O991">
        <v>183618.8235</v>
      </c>
      <c r="P991">
        <v>125067.2338</v>
      </c>
      <c r="Q991">
        <v>218867.65919999999</v>
      </c>
      <c r="R991">
        <v>137903.11900000001</v>
      </c>
      <c r="S991">
        <v>241330.45819999999</v>
      </c>
      <c r="T991">
        <v>150053.27660000001</v>
      </c>
      <c r="U991">
        <v>262593.2341</v>
      </c>
    </row>
    <row r="992" spans="1:21">
      <c r="A992">
        <v>6</v>
      </c>
      <c r="B992" t="s">
        <v>489</v>
      </c>
      <c r="C992" t="s">
        <v>525</v>
      </c>
      <c r="D992" t="s">
        <v>747</v>
      </c>
      <c r="E992" t="s">
        <v>526</v>
      </c>
      <c r="F992">
        <v>3</v>
      </c>
      <c r="G992" t="s">
        <v>58</v>
      </c>
      <c r="H992">
        <v>47967.212500000001</v>
      </c>
      <c r="I992">
        <v>83942.621880000006</v>
      </c>
      <c r="J992">
        <v>64823.892699999997</v>
      </c>
      <c r="K992">
        <v>113441.8122</v>
      </c>
      <c r="L992">
        <v>82332.116099999999</v>
      </c>
      <c r="M992">
        <v>144081.20319999999</v>
      </c>
      <c r="N992">
        <v>107406.27959999999</v>
      </c>
      <c r="O992">
        <v>187960.98929999999</v>
      </c>
      <c r="P992">
        <v>133294.11749999999</v>
      </c>
      <c r="Q992">
        <v>233264.70559999999</v>
      </c>
      <c r="R992">
        <v>149967.10649999999</v>
      </c>
      <c r="S992">
        <v>262442.43640000001</v>
      </c>
      <c r="T992">
        <v>166389.56830000001</v>
      </c>
      <c r="U992">
        <v>291181.74449999997</v>
      </c>
    </row>
    <row r="993" spans="1:21">
      <c r="A993">
        <v>6</v>
      </c>
      <c r="B993" t="s">
        <v>489</v>
      </c>
      <c r="C993" t="s">
        <v>525</v>
      </c>
      <c r="D993" t="s">
        <v>747</v>
      </c>
      <c r="E993" t="s">
        <v>526</v>
      </c>
      <c r="F993">
        <v>4</v>
      </c>
      <c r="G993" t="s">
        <v>33</v>
      </c>
      <c r="H993">
        <v>53387.525500000003</v>
      </c>
      <c r="I993">
        <v>85420.040800000002</v>
      </c>
      <c r="J993">
        <v>74742.535699999993</v>
      </c>
      <c r="K993">
        <v>119588.05710000001</v>
      </c>
      <c r="L993">
        <v>96097.545899999997</v>
      </c>
      <c r="M993">
        <v>153756.07339999999</v>
      </c>
      <c r="N993">
        <v>128130.0612</v>
      </c>
      <c r="O993">
        <v>205008.09789999999</v>
      </c>
      <c r="P993">
        <v>160162.5765</v>
      </c>
      <c r="Q993">
        <v>256260.12239999999</v>
      </c>
      <c r="R993">
        <v>181517.58670000001</v>
      </c>
      <c r="S993">
        <v>290428.13870000001</v>
      </c>
      <c r="T993">
        <v>202872.5969</v>
      </c>
      <c r="U993">
        <v>324596.15500000003</v>
      </c>
    </row>
    <row r="994" spans="1:21">
      <c r="A994">
        <v>6</v>
      </c>
      <c r="B994" t="s">
        <v>489</v>
      </c>
      <c r="C994" t="s">
        <v>525</v>
      </c>
      <c r="D994" t="s">
        <v>747</v>
      </c>
      <c r="E994" t="s">
        <v>527</v>
      </c>
      <c r="F994">
        <v>1</v>
      </c>
      <c r="G994" t="s">
        <v>242</v>
      </c>
      <c r="H994">
        <v>68619.502999999997</v>
      </c>
      <c r="I994">
        <v>120084.1303</v>
      </c>
      <c r="J994">
        <v>88923.586500000005</v>
      </c>
      <c r="K994">
        <v>155616.2764</v>
      </c>
      <c r="L994">
        <v>101081.1627</v>
      </c>
      <c r="M994">
        <v>176892.03469999999</v>
      </c>
      <c r="N994">
        <v>119722.1352</v>
      </c>
      <c r="O994">
        <v>209513.7366</v>
      </c>
      <c r="P994">
        <v>140734.43400000001</v>
      </c>
      <c r="Q994">
        <v>246285.25949999999</v>
      </c>
      <c r="R994">
        <v>154168.11249999999</v>
      </c>
      <c r="S994">
        <v>269794.19689999998</v>
      </c>
      <c r="T994">
        <v>166686.0785</v>
      </c>
      <c r="U994">
        <v>291700.63740000001</v>
      </c>
    </row>
    <row r="995" spans="1:21">
      <c r="A995">
        <v>6</v>
      </c>
      <c r="B995" t="s">
        <v>489</v>
      </c>
      <c r="C995" t="s">
        <v>525</v>
      </c>
      <c r="D995" t="s">
        <v>747</v>
      </c>
      <c r="E995" t="s">
        <v>527</v>
      </c>
      <c r="F995">
        <v>2</v>
      </c>
      <c r="G995" t="s">
        <v>31</v>
      </c>
      <c r="H995">
        <v>55891.804250000001</v>
      </c>
      <c r="I995">
        <v>97810.657439999995</v>
      </c>
      <c r="J995">
        <v>73578.212580000007</v>
      </c>
      <c r="K995">
        <v>128761.872</v>
      </c>
      <c r="L995">
        <v>88458.867450000005</v>
      </c>
      <c r="M995">
        <v>154803.01800000001</v>
      </c>
      <c r="N995">
        <v>107052.28350000001</v>
      </c>
      <c r="O995">
        <v>187341.49609999999</v>
      </c>
      <c r="P995">
        <v>127519.1918</v>
      </c>
      <c r="Q995">
        <v>223158.58559999999</v>
      </c>
      <c r="R995">
        <v>140551.27230000001</v>
      </c>
      <c r="S995">
        <v>245964.72649999999</v>
      </c>
      <c r="T995">
        <v>152867.95329999999</v>
      </c>
      <c r="U995">
        <v>267518.91820000001</v>
      </c>
    </row>
    <row r="996" spans="1:21">
      <c r="A996">
        <v>6</v>
      </c>
      <c r="B996" t="s">
        <v>489</v>
      </c>
      <c r="C996" t="s">
        <v>525</v>
      </c>
      <c r="D996" t="s">
        <v>747</v>
      </c>
      <c r="E996" t="s">
        <v>527</v>
      </c>
      <c r="F996">
        <v>3</v>
      </c>
      <c r="G996" t="s">
        <v>58</v>
      </c>
      <c r="H996">
        <v>49686.2</v>
      </c>
      <c r="I996">
        <v>86950.85</v>
      </c>
      <c r="J996">
        <v>67203.995599999995</v>
      </c>
      <c r="K996">
        <v>117606.9923</v>
      </c>
      <c r="L996">
        <v>85380.738299999997</v>
      </c>
      <c r="M996">
        <v>149416.29199999999</v>
      </c>
      <c r="N996">
        <v>111444.17879999999</v>
      </c>
      <c r="O996">
        <v>195027.31289999999</v>
      </c>
      <c r="P996">
        <v>138330.54</v>
      </c>
      <c r="Q996">
        <v>242078.44500000001</v>
      </c>
      <c r="R996">
        <v>155662.557</v>
      </c>
      <c r="S996">
        <v>272409.47480000003</v>
      </c>
      <c r="T996">
        <v>172741.19990000001</v>
      </c>
      <c r="U996">
        <v>302297.09980000003</v>
      </c>
    </row>
    <row r="997" spans="1:21">
      <c r="A997">
        <v>6</v>
      </c>
      <c r="B997" t="s">
        <v>489</v>
      </c>
      <c r="C997" t="s">
        <v>525</v>
      </c>
      <c r="D997" t="s">
        <v>747</v>
      </c>
      <c r="E997" t="s">
        <v>527</v>
      </c>
      <c r="F997">
        <v>4</v>
      </c>
      <c r="G997" t="s">
        <v>33</v>
      </c>
      <c r="H997">
        <v>55086.345249999998</v>
      </c>
      <c r="I997">
        <v>88138.152400000006</v>
      </c>
      <c r="J997">
        <v>77120.883350000004</v>
      </c>
      <c r="K997">
        <v>123393.4134</v>
      </c>
      <c r="L997">
        <v>99155.421449999994</v>
      </c>
      <c r="M997">
        <v>158648.67430000001</v>
      </c>
      <c r="N997">
        <v>132207.2286</v>
      </c>
      <c r="O997">
        <v>211531.56580000001</v>
      </c>
      <c r="P997">
        <v>165259.03580000001</v>
      </c>
      <c r="Q997">
        <v>264414.4572</v>
      </c>
      <c r="R997">
        <v>187293.57389999999</v>
      </c>
      <c r="S997">
        <v>299669.7182</v>
      </c>
      <c r="T997">
        <v>209328.11199999999</v>
      </c>
      <c r="U997">
        <v>334924.9791</v>
      </c>
    </row>
    <row r="998" spans="1:21">
      <c r="A998">
        <v>6</v>
      </c>
      <c r="B998" t="s">
        <v>489</v>
      </c>
      <c r="C998" t="s">
        <v>525</v>
      </c>
      <c r="D998" t="s">
        <v>747</v>
      </c>
      <c r="E998" t="s">
        <v>528</v>
      </c>
      <c r="F998">
        <v>1</v>
      </c>
      <c r="G998" t="s">
        <v>242</v>
      </c>
      <c r="H998">
        <v>67786.117499999993</v>
      </c>
      <c r="I998">
        <v>118625.7056</v>
      </c>
      <c r="J998">
        <v>87844.286250000005</v>
      </c>
      <c r="K998">
        <v>153727.50090000001</v>
      </c>
      <c r="L998">
        <v>99853.283249999993</v>
      </c>
      <c r="M998">
        <v>174743.2457</v>
      </c>
      <c r="N998">
        <v>118269.97199999999</v>
      </c>
      <c r="O998">
        <v>206972.451</v>
      </c>
      <c r="P998">
        <v>139028.04</v>
      </c>
      <c r="Q998">
        <v>243299.07</v>
      </c>
      <c r="R998">
        <v>152299.19630000001</v>
      </c>
      <c r="S998">
        <v>266523.59340000001</v>
      </c>
      <c r="T998">
        <v>164666.0888</v>
      </c>
      <c r="U998">
        <v>288165.65529999998</v>
      </c>
    </row>
    <row r="999" spans="1:21">
      <c r="A999">
        <v>6</v>
      </c>
      <c r="B999" t="s">
        <v>489</v>
      </c>
      <c r="C999" t="s">
        <v>525</v>
      </c>
      <c r="D999" t="s">
        <v>747</v>
      </c>
      <c r="E999" t="s">
        <v>528</v>
      </c>
      <c r="F999">
        <v>2</v>
      </c>
      <c r="G999" t="s">
        <v>31</v>
      </c>
      <c r="H999">
        <v>55208.853750000002</v>
      </c>
      <c r="I999">
        <v>96615.494059999997</v>
      </c>
      <c r="J999">
        <v>72680.462750000006</v>
      </c>
      <c r="K999">
        <v>127190.8098</v>
      </c>
      <c r="L999">
        <v>87381.420750000005</v>
      </c>
      <c r="M999">
        <v>152917.48629999999</v>
      </c>
      <c r="N999">
        <v>105751.6875</v>
      </c>
      <c r="O999">
        <v>185065.45310000001</v>
      </c>
      <c r="P999">
        <v>125971.2966</v>
      </c>
      <c r="Q999">
        <v>220449.769</v>
      </c>
      <c r="R999">
        <v>138846.08689999999</v>
      </c>
      <c r="S999">
        <v>242980.652</v>
      </c>
      <c r="T999">
        <v>151014.42490000001</v>
      </c>
      <c r="U999">
        <v>264275.24349999998</v>
      </c>
    </row>
    <row r="1000" spans="1:21">
      <c r="A1000">
        <v>6</v>
      </c>
      <c r="B1000" t="s">
        <v>489</v>
      </c>
      <c r="C1000" t="s">
        <v>525</v>
      </c>
      <c r="D1000" t="s">
        <v>747</v>
      </c>
      <c r="E1000" t="s">
        <v>528</v>
      </c>
      <c r="F1000">
        <v>3</v>
      </c>
      <c r="G1000" t="s">
        <v>58</v>
      </c>
      <c r="H1000">
        <v>48404.3125</v>
      </c>
      <c r="I1000">
        <v>84707.546879999994</v>
      </c>
      <c r="J1000">
        <v>65515.271500000003</v>
      </c>
      <c r="K1000">
        <v>114651.7251</v>
      </c>
      <c r="L1000">
        <v>83255.562000000005</v>
      </c>
      <c r="M1000">
        <v>145697.2335</v>
      </c>
      <c r="N1000">
        <v>108718.33199999999</v>
      </c>
      <c r="O1000">
        <v>190257.08100000001</v>
      </c>
      <c r="P1000">
        <v>134967.03750000001</v>
      </c>
      <c r="Q1000">
        <v>236192.3156</v>
      </c>
      <c r="R1000">
        <v>151900.5675</v>
      </c>
      <c r="S1000">
        <v>265825.99310000002</v>
      </c>
      <c r="T1000">
        <v>168592.111</v>
      </c>
      <c r="U1000">
        <v>295036.19429999997</v>
      </c>
    </row>
    <row r="1001" spans="1:21">
      <c r="A1001">
        <v>6</v>
      </c>
      <c r="B1001" t="s">
        <v>489</v>
      </c>
      <c r="C1001" t="s">
        <v>525</v>
      </c>
      <c r="D1001" t="s">
        <v>747</v>
      </c>
      <c r="E1001" t="s">
        <v>528</v>
      </c>
      <c r="F1001">
        <v>4</v>
      </c>
      <c r="G1001" t="s">
        <v>33</v>
      </c>
      <c r="H1001">
        <v>53495.503750000003</v>
      </c>
      <c r="I1001">
        <v>85592.805999999997</v>
      </c>
      <c r="J1001">
        <v>74893.705249999999</v>
      </c>
      <c r="K1001">
        <v>119829.9284</v>
      </c>
      <c r="L1001">
        <v>96291.906749999995</v>
      </c>
      <c r="M1001">
        <v>154067.0508</v>
      </c>
      <c r="N1001">
        <v>128389.209</v>
      </c>
      <c r="O1001">
        <v>205422.73439999999</v>
      </c>
      <c r="P1001">
        <v>160486.51130000001</v>
      </c>
      <c r="Q1001">
        <v>256778.41800000001</v>
      </c>
      <c r="R1001">
        <v>181884.71280000001</v>
      </c>
      <c r="S1001">
        <v>291015.5404</v>
      </c>
      <c r="T1001">
        <v>203282.9143</v>
      </c>
      <c r="U1001">
        <v>325252.66279999999</v>
      </c>
    </row>
    <row r="1002" spans="1:21">
      <c r="A1002">
        <v>6</v>
      </c>
      <c r="B1002" t="s">
        <v>489</v>
      </c>
      <c r="C1002" t="s">
        <v>525</v>
      </c>
      <c r="D1002" t="s">
        <v>747</v>
      </c>
      <c r="E1002" t="s">
        <v>529</v>
      </c>
      <c r="F1002">
        <v>1</v>
      </c>
      <c r="G1002" t="s">
        <v>242</v>
      </c>
      <c r="H1002">
        <v>70722.224000000002</v>
      </c>
      <c r="I1002">
        <v>123763.89200000001</v>
      </c>
      <c r="J1002">
        <v>91638.792000000001</v>
      </c>
      <c r="K1002">
        <v>160367.886</v>
      </c>
      <c r="L1002">
        <v>104182.13159999999</v>
      </c>
      <c r="M1002">
        <v>182318.7303</v>
      </c>
      <c r="N1002">
        <v>123364.16160000001</v>
      </c>
      <c r="O1002">
        <v>215887.28279999999</v>
      </c>
      <c r="P1002">
        <v>145006.57199999999</v>
      </c>
      <c r="Q1002">
        <v>253761.50099999999</v>
      </c>
      <c r="R1002">
        <v>158842.9</v>
      </c>
      <c r="S1002">
        <v>277975.07500000001</v>
      </c>
      <c r="T1002">
        <v>171730.77799999999</v>
      </c>
      <c r="U1002">
        <v>300528.8615</v>
      </c>
    </row>
    <row r="1003" spans="1:21">
      <c r="A1003">
        <v>6</v>
      </c>
      <c r="B1003" t="s">
        <v>489</v>
      </c>
      <c r="C1003" t="s">
        <v>525</v>
      </c>
      <c r="D1003" t="s">
        <v>747</v>
      </c>
      <c r="E1003" t="s">
        <v>529</v>
      </c>
      <c r="F1003">
        <v>2</v>
      </c>
      <c r="G1003" t="s">
        <v>31</v>
      </c>
      <c r="H1003">
        <v>57663.696499999998</v>
      </c>
      <c r="I1003">
        <v>100911.46890000001</v>
      </c>
      <c r="J1003">
        <v>75892.036850000004</v>
      </c>
      <c r="K1003">
        <v>132811.06450000001</v>
      </c>
      <c r="L1003">
        <v>91213.982099999994</v>
      </c>
      <c r="M1003">
        <v>159624.4687</v>
      </c>
      <c r="N1003">
        <v>110339.04300000001</v>
      </c>
      <c r="O1003">
        <v>193093.3253</v>
      </c>
      <c r="P1003">
        <v>131414.9528</v>
      </c>
      <c r="Q1003">
        <v>229976.1673</v>
      </c>
      <c r="R1003">
        <v>144832.31090000001</v>
      </c>
      <c r="S1003">
        <v>253456.5441</v>
      </c>
      <c r="T1003">
        <v>157508.65100000001</v>
      </c>
      <c r="U1003">
        <v>275640.13929999998</v>
      </c>
    </row>
    <row r="1004" spans="1:21">
      <c r="A1004">
        <v>6</v>
      </c>
      <c r="B1004" t="s">
        <v>489</v>
      </c>
      <c r="C1004" t="s">
        <v>525</v>
      </c>
      <c r="D1004" t="s">
        <v>747</v>
      </c>
      <c r="E1004" t="s">
        <v>529</v>
      </c>
      <c r="F1004">
        <v>3</v>
      </c>
      <c r="G1004" t="s">
        <v>58</v>
      </c>
      <c r="H1004">
        <v>49441.587500000001</v>
      </c>
      <c r="I1004">
        <v>86522.778130000006</v>
      </c>
      <c r="J1004">
        <v>67020.415699999998</v>
      </c>
      <c r="K1004">
        <v>117285.72749999999</v>
      </c>
      <c r="L1004">
        <v>85213.767600000006</v>
      </c>
      <c r="M1004">
        <v>149124.09330000001</v>
      </c>
      <c r="N1004">
        <v>111383.1336</v>
      </c>
      <c r="O1004">
        <v>194920.48379999999</v>
      </c>
      <c r="P1004">
        <v>138319.9425</v>
      </c>
      <c r="Q1004">
        <v>242059.89939999999</v>
      </c>
      <c r="R1004">
        <v>155725.5165</v>
      </c>
      <c r="S1004">
        <v>272519.65389999998</v>
      </c>
      <c r="T1004">
        <v>172894.7978</v>
      </c>
      <c r="U1004">
        <v>302565.89620000002</v>
      </c>
    </row>
    <row r="1005" spans="1:21">
      <c r="A1005">
        <v>6</v>
      </c>
      <c r="B1005" t="s">
        <v>489</v>
      </c>
      <c r="C1005" t="s">
        <v>525</v>
      </c>
      <c r="D1005" t="s">
        <v>747</v>
      </c>
      <c r="E1005" t="s">
        <v>529</v>
      </c>
      <c r="F1005">
        <v>4</v>
      </c>
      <c r="G1005" t="s">
        <v>33</v>
      </c>
      <c r="H1005">
        <v>54261.414250000002</v>
      </c>
      <c r="I1005">
        <v>86818.262799999997</v>
      </c>
      <c r="J1005">
        <v>75965.979949999994</v>
      </c>
      <c r="K1005">
        <v>121545.56789999999</v>
      </c>
      <c r="L1005">
        <v>97670.54565</v>
      </c>
      <c r="M1005">
        <v>156272.87299999999</v>
      </c>
      <c r="N1005">
        <v>130227.3942</v>
      </c>
      <c r="O1005">
        <v>208363.83069999999</v>
      </c>
      <c r="P1005">
        <v>162784.24280000001</v>
      </c>
      <c r="Q1005">
        <v>260454.78839999999</v>
      </c>
      <c r="R1005">
        <v>184488.80850000001</v>
      </c>
      <c r="S1005">
        <v>295182.09350000002</v>
      </c>
      <c r="T1005">
        <v>206193.37419999999</v>
      </c>
      <c r="U1005">
        <v>329909.39860000001</v>
      </c>
    </row>
    <row r="1006" spans="1:21">
      <c r="A1006">
        <v>6</v>
      </c>
      <c r="B1006" t="s">
        <v>489</v>
      </c>
      <c r="C1006" t="s">
        <v>525</v>
      </c>
      <c r="D1006" t="s">
        <v>747</v>
      </c>
      <c r="E1006" t="s">
        <v>530</v>
      </c>
      <c r="F1006">
        <v>1</v>
      </c>
      <c r="G1006" t="s">
        <v>242</v>
      </c>
      <c r="H1006">
        <v>66042.317500000005</v>
      </c>
      <c r="I1006">
        <v>115574.05560000001</v>
      </c>
      <c r="J1006">
        <v>85617.866250000006</v>
      </c>
      <c r="K1006">
        <v>149831.2659</v>
      </c>
      <c r="L1006">
        <v>97272.443249999997</v>
      </c>
      <c r="M1006">
        <v>170226.7757</v>
      </c>
      <c r="N1006">
        <v>115319.17200000001</v>
      </c>
      <c r="O1006">
        <v>201808.55100000001</v>
      </c>
      <c r="P1006">
        <v>135590.64000000001</v>
      </c>
      <c r="Q1006">
        <v>237283.62</v>
      </c>
      <c r="R1006">
        <v>148551.3763</v>
      </c>
      <c r="S1006">
        <v>259964.90839999999</v>
      </c>
      <c r="T1006">
        <v>160647.20879999999</v>
      </c>
      <c r="U1006">
        <v>281132.6153</v>
      </c>
    </row>
    <row r="1007" spans="1:21">
      <c r="A1007">
        <v>6</v>
      </c>
      <c r="B1007" t="s">
        <v>489</v>
      </c>
      <c r="C1007" t="s">
        <v>525</v>
      </c>
      <c r="D1007" t="s">
        <v>747</v>
      </c>
      <c r="E1007" t="s">
        <v>530</v>
      </c>
      <c r="F1007">
        <v>2</v>
      </c>
      <c r="G1007" t="s">
        <v>31</v>
      </c>
      <c r="H1007">
        <v>53584.888749999998</v>
      </c>
      <c r="I1007">
        <v>93773.555309999996</v>
      </c>
      <c r="J1007">
        <v>70607.164250000002</v>
      </c>
      <c r="K1007">
        <v>123562.5374</v>
      </c>
      <c r="L1007">
        <v>84980.535749999995</v>
      </c>
      <c r="M1007">
        <v>148715.9376</v>
      </c>
      <c r="N1007">
        <v>103009.4175</v>
      </c>
      <c r="O1007">
        <v>180266.48060000001</v>
      </c>
      <c r="P1007">
        <v>122771.41409999999</v>
      </c>
      <c r="Q1007">
        <v>214849.97459999999</v>
      </c>
      <c r="R1007">
        <v>135363.41589999999</v>
      </c>
      <c r="S1007">
        <v>236885.97779999999</v>
      </c>
      <c r="T1007">
        <v>147279.8609</v>
      </c>
      <c r="U1007">
        <v>257739.75649999999</v>
      </c>
    </row>
    <row r="1008" spans="1:21">
      <c r="A1008">
        <v>6</v>
      </c>
      <c r="B1008" t="s">
        <v>489</v>
      </c>
      <c r="C1008" t="s">
        <v>525</v>
      </c>
      <c r="D1008" t="s">
        <v>747</v>
      </c>
      <c r="E1008" t="s">
        <v>530</v>
      </c>
      <c r="F1008">
        <v>3</v>
      </c>
      <c r="G1008" t="s">
        <v>58</v>
      </c>
      <c r="H1008">
        <v>46912.5625</v>
      </c>
      <c r="I1008">
        <v>82096.984379999994</v>
      </c>
      <c r="J1008">
        <v>63426.821499999998</v>
      </c>
      <c r="K1008">
        <v>110996.9376</v>
      </c>
      <c r="L1008">
        <v>80570.411999999997</v>
      </c>
      <c r="M1008">
        <v>140998.22099999999</v>
      </c>
      <c r="N1008">
        <v>105138.132</v>
      </c>
      <c r="O1008">
        <v>183991.731</v>
      </c>
      <c r="P1008">
        <v>130491.78750000001</v>
      </c>
      <c r="Q1008">
        <v>228360.6281</v>
      </c>
      <c r="R1008">
        <v>146828.61749999999</v>
      </c>
      <c r="S1008">
        <v>256950.08059999999</v>
      </c>
      <c r="T1008">
        <v>162923.46100000001</v>
      </c>
      <c r="U1008">
        <v>285116.05680000002</v>
      </c>
    </row>
    <row r="1009" spans="1:21">
      <c r="A1009">
        <v>6</v>
      </c>
      <c r="B1009" t="s">
        <v>489</v>
      </c>
      <c r="C1009" t="s">
        <v>525</v>
      </c>
      <c r="D1009" t="s">
        <v>747</v>
      </c>
      <c r="E1009" t="s">
        <v>530</v>
      </c>
      <c r="F1009">
        <v>4</v>
      </c>
      <c r="G1009" t="s">
        <v>33</v>
      </c>
      <c r="H1009">
        <v>52107.653749999998</v>
      </c>
      <c r="I1009">
        <v>83372.245999999999</v>
      </c>
      <c r="J1009">
        <v>72950.715249999994</v>
      </c>
      <c r="K1009">
        <v>116721.1444</v>
      </c>
      <c r="L1009">
        <v>93793.776750000005</v>
      </c>
      <c r="M1009">
        <v>150070.0428</v>
      </c>
      <c r="N1009">
        <v>125058.36900000001</v>
      </c>
      <c r="O1009">
        <v>200093.3904</v>
      </c>
      <c r="P1009">
        <v>156322.9613</v>
      </c>
      <c r="Q1009">
        <v>250116.73800000001</v>
      </c>
      <c r="R1009">
        <v>177166.02280000001</v>
      </c>
      <c r="S1009">
        <v>283465.63640000002</v>
      </c>
      <c r="T1009">
        <v>198009.08429999999</v>
      </c>
      <c r="U1009">
        <v>316814.53480000002</v>
      </c>
    </row>
    <row r="1010" spans="1:21">
      <c r="A1010">
        <v>6</v>
      </c>
      <c r="B1010" t="s">
        <v>489</v>
      </c>
      <c r="C1010" t="s">
        <v>525</v>
      </c>
      <c r="D1010" t="s">
        <v>747</v>
      </c>
      <c r="E1010" t="s">
        <v>531</v>
      </c>
      <c r="F1010">
        <v>1</v>
      </c>
      <c r="G1010" t="s">
        <v>242</v>
      </c>
      <c r="H1010">
        <v>67350.167499999996</v>
      </c>
      <c r="I1010">
        <v>117862.7931</v>
      </c>
      <c r="J1010">
        <v>87287.681249999994</v>
      </c>
      <c r="K1010">
        <v>152753.44219999999</v>
      </c>
      <c r="L1010">
        <v>99208.073250000001</v>
      </c>
      <c r="M1010">
        <v>173614.12820000001</v>
      </c>
      <c r="N1010">
        <v>117532.272</v>
      </c>
      <c r="O1010">
        <v>205681.476</v>
      </c>
      <c r="P1010">
        <v>138168.69</v>
      </c>
      <c r="Q1010">
        <v>241795.20749999999</v>
      </c>
      <c r="R1010">
        <v>151362.24129999999</v>
      </c>
      <c r="S1010">
        <v>264883.92219999997</v>
      </c>
      <c r="T1010">
        <v>163661.3688</v>
      </c>
      <c r="U1010">
        <v>286407.39529999997</v>
      </c>
    </row>
    <row r="1011" spans="1:21">
      <c r="A1011">
        <v>6</v>
      </c>
      <c r="B1011" t="s">
        <v>489</v>
      </c>
      <c r="C1011" t="s">
        <v>525</v>
      </c>
      <c r="D1011" t="s">
        <v>747</v>
      </c>
      <c r="E1011" t="s">
        <v>531</v>
      </c>
      <c r="F1011">
        <v>2</v>
      </c>
      <c r="G1011" t="s">
        <v>31</v>
      </c>
      <c r="H1011">
        <v>54802.862500000003</v>
      </c>
      <c r="I1011">
        <v>95905.009380000003</v>
      </c>
      <c r="J1011">
        <v>72162.138130000007</v>
      </c>
      <c r="K1011">
        <v>126283.7417</v>
      </c>
      <c r="L1011">
        <v>86781.199500000002</v>
      </c>
      <c r="M1011">
        <v>151867.09909999999</v>
      </c>
      <c r="N1011">
        <v>105066.12</v>
      </c>
      <c r="O1011">
        <v>183865.71</v>
      </c>
      <c r="P1011">
        <v>125171.3259</v>
      </c>
      <c r="Q1011">
        <v>219049.8204</v>
      </c>
      <c r="R1011">
        <v>137975.4191</v>
      </c>
      <c r="S1011">
        <v>241456.9835</v>
      </c>
      <c r="T1011">
        <v>150080.78390000001</v>
      </c>
      <c r="U1011">
        <v>262641.37180000002</v>
      </c>
    </row>
    <row r="1012" spans="1:21">
      <c r="A1012">
        <v>6</v>
      </c>
      <c r="B1012" t="s">
        <v>489</v>
      </c>
      <c r="C1012" t="s">
        <v>525</v>
      </c>
      <c r="D1012" t="s">
        <v>747</v>
      </c>
      <c r="E1012" t="s">
        <v>531</v>
      </c>
      <c r="F1012">
        <v>3</v>
      </c>
      <c r="G1012" t="s">
        <v>58</v>
      </c>
      <c r="H1012">
        <v>48031.375</v>
      </c>
      <c r="I1012">
        <v>84054.90625</v>
      </c>
      <c r="J1012">
        <v>64993.159</v>
      </c>
      <c r="K1012">
        <v>113738.02830000001</v>
      </c>
      <c r="L1012">
        <v>82584.2745</v>
      </c>
      <c r="M1012">
        <v>144522.4804</v>
      </c>
      <c r="N1012">
        <v>107823.28200000001</v>
      </c>
      <c r="O1012">
        <v>188690.74350000001</v>
      </c>
      <c r="P1012">
        <v>133848.22500000001</v>
      </c>
      <c r="Q1012">
        <v>234234.39379999999</v>
      </c>
      <c r="R1012">
        <v>150632.57999999999</v>
      </c>
      <c r="S1012">
        <v>263607.01500000001</v>
      </c>
      <c r="T1012">
        <v>167174.9485</v>
      </c>
      <c r="U1012">
        <v>292556.15990000003</v>
      </c>
    </row>
    <row r="1013" spans="1:21">
      <c r="A1013">
        <v>6</v>
      </c>
      <c r="B1013" t="s">
        <v>489</v>
      </c>
      <c r="C1013" t="s">
        <v>525</v>
      </c>
      <c r="D1013" t="s">
        <v>747</v>
      </c>
      <c r="E1013" t="s">
        <v>531</v>
      </c>
      <c r="F1013">
        <v>4</v>
      </c>
      <c r="G1013" t="s">
        <v>33</v>
      </c>
      <c r="H1013">
        <v>53148.541250000002</v>
      </c>
      <c r="I1013">
        <v>85037.665999999997</v>
      </c>
      <c r="J1013">
        <v>74407.957750000001</v>
      </c>
      <c r="K1013">
        <v>119052.73239999999</v>
      </c>
      <c r="L1013">
        <v>95667.374249999993</v>
      </c>
      <c r="M1013">
        <v>153067.79879999999</v>
      </c>
      <c r="N1013">
        <v>127556.499</v>
      </c>
      <c r="O1013">
        <v>204090.39840000001</v>
      </c>
      <c r="P1013">
        <v>159445.6238</v>
      </c>
      <c r="Q1013">
        <v>255112.99799999999</v>
      </c>
      <c r="R1013">
        <v>180705.04029999999</v>
      </c>
      <c r="S1013">
        <v>289128.06439999997</v>
      </c>
      <c r="T1013">
        <v>201964.45680000001</v>
      </c>
      <c r="U1013">
        <v>323143.13079999998</v>
      </c>
    </row>
    <row r="1014" spans="1:21">
      <c r="A1014">
        <v>6</v>
      </c>
      <c r="B1014" t="s">
        <v>489</v>
      </c>
      <c r="C1014" t="s">
        <v>525</v>
      </c>
      <c r="D1014" t="s">
        <v>747</v>
      </c>
      <c r="E1014" t="s">
        <v>532</v>
      </c>
      <c r="F1014">
        <v>1</v>
      </c>
      <c r="G1014" t="s">
        <v>242</v>
      </c>
      <c r="H1014">
        <v>61759.8465</v>
      </c>
      <c r="I1014">
        <v>108079.7314</v>
      </c>
      <c r="J1014">
        <v>80119.635750000001</v>
      </c>
      <c r="K1014">
        <v>140209.36259999999</v>
      </c>
      <c r="L1014">
        <v>90945.424350000001</v>
      </c>
      <c r="M1014">
        <v>159154.4926</v>
      </c>
      <c r="N1014">
        <v>107988.6456</v>
      </c>
      <c r="O1014">
        <v>188980.1298</v>
      </c>
      <c r="P1014">
        <v>127021.75199999999</v>
      </c>
      <c r="Q1014">
        <v>222288.06599999999</v>
      </c>
      <c r="R1014">
        <v>139191.8138</v>
      </c>
      <c r="S1014">
        <v>243585.6741</v>
      </c>
      <c r="T1014">
        <v>150578.9093</v>
      </c>
      <c r="U1014">
        <v>263513.09120000002</v>
      </c>
    </row>
    <row r="1015" spans="1:21">
      <c r="A1015">
        <v>6</v>
      </c>
      <c r="B1015" t="s">
        <v>489</v>
      </c>
      <c r="C1015" t="s">
        <v>525</v>
      </c>
      <c r="D1015" t="s">
        <v>747</v>
      </c>
      <c r="E1015" t="s">
        <v>532</v>
      </c>
      <c r="F1015">
        <v>2</v>
      </c>
      <c r="G1015" t="s">
        <v>31</v>
      </c>
      <c r="H1015">
        <v>49783.040249999998</v>
      </c>
      <c r="I1015">
        <v>87120.320439999996</v>
      </c>
      <c r="J1015">
        <v>65701.716849999997</v>
      </c>
      <c r="K1015">
        <v>114978.0045</v>
      </c>
      <c r="L1015">
        <v>79224.314849999995</v>
      </c>
      <c r="M1015">
        <v>138642.55100000001</v>
      </c>
      <c r="N1015">
        <v>96294.820500000002</v>
      </c>
      <c r="O1015">
        <v>168515.93590000001</v>
      </c>
      <c r="P1015">
        <v>114875.7999</v>
      </c>
      <c r="Q1015">
        <v>201032.64989999999</v>
      </c>
      <c r="R1015">
        <v>126729.0385</v>
      </c>
      <c r="S1015">
        <v>221775.8174</v>
      </c>
      <c r="T1015">
        <v>137970.95809999999</v>
      </c>
      <c r="U1015">
        <v>241449.17670000001</v>
      </c>
    </row>
    <row r="1016" spans="1:21">
      <c r="A1016">
        <v>6</v>
      </c>
      <c r="B1016" t="s">
        <v>489</v>
      </c>
      <c r="C1016" t="s">
        <v>525</v>
      </c>
      <c r="D1016" t="s">
        <v>747</v>
      </c>
      <c r="E1016" t="s">
        <v>532</v>
      </c>
      <c r="F1016">
        <v>3</v>
      </c>
      <c r="G1016" t="s">
        <v>58</v>
      </c>
      <c r="H1016">
        <v>43247.35</v>
      </c>
      <c r="I1016">
        <v>75682.862500000003</v>
      </c>
      <c r="J1016">
        <v>58374.962800000001</v>
      </c>
      <c r="K1016">
        <v>102156.18489999999</v>
      </c>
      <c r="L1016">
        <v>74109.695399999997</v>
      </c>
      <c r="M1016">
        <v>129691.967</v>
      </c>
      <c r="N1016">
        <v>96604.634399999995</v>
      </c>
      <c r="O1016">
        <v>169058.1102</v>
      </c>
      <c r="P1016">
        <v>119857.77</v>
      </c>
      <c r="Q1016">
        <v>209751.0975</v>
      </c>
      <c r="R1016">
        <v>134814.21599999999</v>
      </c>
      <c r="S1016">
        <v>235924.878</v>
      </c>
      <c r="T1016">
        <v>149537.2162</v>
      </c>
      <c r="U1016">
        <v>261690.12839999999</v>
      </c>
    </row>
    <row r="1017" spans="1:21">
      <c r="A1017">
        <v>6</v>
      </c>
      <c r="B1017" t="s">
        <v>489</v>
      </c>
      <c r="C1017" t="s">
        <v>525</v>
      </c>
      <c r="D1017" t="s">
        <v>747</v>
      </c>
      <c r="E1017" t="s">
        <v>532</v>
      </c>
      <c r="F1017">
        <v>4</v>
      </c>
      <c r="G1017" t="s">
        <v>33</v>
      </c>
      <c r="H1017">
        <v>48399.044500000004</v>
      </c>
      <c r="I1017">
        <v>77438.4712</v>
      </c>
      <c r="J1017">
        <v>67758.662299999996</v>
      </c>
      <c r="K1017">
        <v>108413.8597</v>
      </c>
      <c r="L1017">
        <v>87118.280100000004</v>
      </c>
      <c r="M1017">
        <v>139389.2482</v>
      </c>
      <c r="N1017">
        <v>116157.7068</v>
      </c>
      <c r="O1017">
        <v>185852.3309</v>
      </c>
      <c r="P1017">
        <v>145197.1335</v>
      </c>
      <c r="Q1017">
        <v>232315.4136</v>
      </c>
      <c r="R1017">
        <v>164556.7513</v>
      </c>
      <c r="S1017">
        <v>263290.80209999997</v>
      </c>
      <c r="T1017">
        <v>183916.36910000001</v>
      </c>
      <c r="U1017">
        <v>294266.19059999997</v>
      </c>
    </row>
    <row r="1018" spans="1:21">
      <c r="A1018">
        <v>6</v>
      </c>
      <c r="B1018" t="s">
        <v>489</v>
      </c>
      <c r="C1018" t="s">
        <v>525</v>
      </c>
      <c r="D1018" t="s">
        <v>747</v>
      </c>
      <c r="E1018" t="s">
        <v>533</v>
      </c>
      <c r="F1018">
        <v>1</v>
      </c>
      <c r="G1018" t="s">
        <v>242</v>
      </c>
      <c r="H1018">
        <v>62785.804499999998</v>
      </c>
      <c r="I1018">
        <v>109875.15790000001</v>
      </c>
      <c r="J1018">
        <v>81368.484750000003</v>
      </c>
      <c r="K1018">
        <v>142394.84830000001</v>
      </c>
      <c r="L1018">
        <v>92486.006550000006</v>
      </c>
      <c r="M1018">
        <v>161850.51149999999</v>
      </c>
      <c r="N1018">
        <v>109556.99280000001</v>
      </c>
      <c r="O1018">
        <v>191724.73740000001</v>
      </c>
      <c r="P1018">
        <v>128789.67600000001</v>
      </c>
      <c r="Q1018">
        <v>225381.93299999999</v>
      </c>
      <c r="R1018">
        <v>141085.69880000001</v>
      </c>
      <c r="S1018">
        <v>246899.97279999999</v>
      </c>
      <c r="T1018">
        <v>152546.15030000001</v>
      </c>
      <c r="U1018">
        <v>266955.76289999997</v>
      </c>
    </row>
    <row r="1019" spans="1:21">
      <c r="A1019">
        <v>6</v>
      </c>
      <c r="B1019" t="s">
        <v>489</v>
      </c>
      <c r="C1019" t="s">
        <v>525</v>
      </c>
      <c r="D1019" t="s">
        <v>747</v>
      </c>
      <c r="E1019" t="s">
        <v>533</v>
      </c>
      <c r="F1019">
        <v>2</v>
      </c>
      <c r="G1019" t="s">
        <v>31</v>
      </c>
      <c r="H1019">
        <v>51111.150750000001</v>
      </c>
      <c r="I1019">
        <v>89444.513810000004</v>
      </c>
      <c r="J1019">
        <v>67293.963799999998</v>
      </c>
      <c r="K1019">
        <v>117764.43670000001</v>
      </c>
      <c r="L1019">
        <v>80916.740550000002</v>
      </c>
      <c r="M1019">
        <v>141604.296</v>
      </c>
      <c r="N1019">
        <v>97948.111499999999</v>
      </c>
      <c r="O1019">
        <v>171409.19510000001</v>
      </c>
      <c r="P1019">
        <v>116683.92539999999</v>
      </c>
      <c r="Q1019">
        <v>204196.8695</v>
      </c>
      <c r="R1019">
        <v>128614.9743</v>
      </c>
      <c r="S1019">
        <v>225076.20509999999</v>
      </c>
      <c r="T1019">
        <v>139893.25459999999</v>
      </c>
      <c r="U1019">
        <v>244813.19560000001</v>
      </c>
    </row>
    <row r="1020" spans="1:21">
      <c r="A1020">
        <v>6</v>
      </c>
      <c r="B1020" t="s">
        <v>489</v>
      </c>
      <c r="C1020" t="s">
        <v>525</v>
      </c>
      <c r="D1020" t="s">
        <v>747</v>
      </c>
      <c r="E1020" t="s">
        <v>533</v>
      </c>
      <c r="F1020">
        <v>3</v>
      </c>
      <c r="G1020" t="s">
        <v>58</v>
      </c>
      <c r="H1020">
        <v>44348.787499999999</v>
      </c>
      <c r="I1020">
        <v>77610.378129999997</v>
      </c>
      <c r="J1020">
        <v>60049.373299999999</v>
      </c>
      <c r="K1020">
        <v>105086.40330000001</v>
      </c>
      <c r="L1020">
        <v>76320.059399999998</v>
      </c>
      <c r="M1020">
        <v>133560.10399999999</v>
      </c>
      <c r="N1020">
        <v>99686.438399999999</v>
      </c>
      <c r="O1020">
        <v>174451.2672</v>
      </c>
      <c r="P1020">
        <v>123764.7825</v>
      </c>
      <c r="Q1020">
        <v>216588.3694</v>
      </c>
      <c r="R1020">
        <v>139304.6385</v>
      </c>
      <c r="S1020">
        <v>243783.11739999999</v>
      </c>
      <c r="T1020">
        <v>154625.28320000001</v>
      </c>
      <c r="U1020">
        <v>270594.24560000002</v>
      </c>
    </row>
    <row r="1021" spans="1:21">
      <c r="A1021">
        <v>6</v>
      </c>
      <c r="B1021" t="s">
        <v>489</v>
      </c>
      <c r="C1021" t="s">
        <v>525</v>
      </c>
      <c r="D1021" t="s">
        <v>747</v>
      </c>
      <c r="E1021" t="s">
        <v>533</v>
      </c>
      <c r="F1021">
        <v>4</v>
      </c>
      <c r="G1021" t="s">
        <v>33</v>
      </c>
      <c r="H1021">
        <v>48925.97075</v>
      </c>
      <c r="I1021">
        <v>78281.553199999995</v>
      </c>
      <c r="J1021">
        <v>68496.359049999999</v>
      </c>
      <c r="K1021">
        <v>109594.17449999999</v>
      </c>
      <c r="L1021">
        <v>88066.747350000005</v>
      </c>
      <c r="M1021">
        <v>140906.79579999999</v>
      </c>
      <c r="N1021">
        <v>117422.32980000001</v>
      </c>
      <c r="O1021">
        <v>187875.72769999999</v>
      </c>
      <c r="P1021">
        <v>146777.9123</v>
      </c>
      <c r="Q1021">
        <v>234844.65960000001</v>
      </c>
      <c r="R1021">
        <v>166348.30059999999</v>
      </c>
      <c r="S1021">
        <v>266157.28090000001</v>
      </c>
      <c r="T1021">
        <v>185918.68890000001</v>
      </c>
      <c r="U1021">
        <v>297469.90220000001</v>
      </c>
    </row>
    <row r="1022" spans="1:21">
      <c r="A1022">
        <v>6</v>
      </c>
      <c r="B1022" t="s">
        <v>489</v>
      </c>
      <c r="C1022" t="s">
        <v>525</v>
      </c>
      <c r="D1022" t="s">
        <v>747</v>
      </c>
      <c r="E1022" t="s">
        <v>534</v>
      </c>
      <c r="F1022">
        <v>1</v>
      </c>
      <c r="G1022" t="s">
        <v>242</v>
      </c>
      <c r="H1022">
        <v>65490.824000000001</v>
      </c>
      <c r="I1022">
        <v>114608.942</v>
      </c>
      <c r="J1022">
        <v>84959.532000000007</v>
      </c>
      <c r="K1022">
        <v>148679.18100000001</v>
      </c>
      <c r="L1022">
        <v>96439.611600000004</v>
      </c>
      <c r="M1022">
        <v>168769.32029999999</v>
      </c>
      <c r="N1022">
        <v>114511.7616</v>
      </c>
      <c r="O1022">
        <v>200395.5828</v>
      </c>
      <c r="P1022">
        <v>134694.372</v>
      </c>
      <c r="Q1022">
        <v>235715.15100000001</v>
      </c>
      <c r="R1022">
        <v>147599.44</v>
      </c>
      <c r="S1022">
        <v>258299.02</v>
      </c>
      <c r="T1022">
        <v>159674.13800000001</v>
      </c>
      <c r="U1022">
        <v>279429.7415</v>
      </c>
    </row>
    <row r="1023" spans="1:21">
      <c r="A1023">
        <v>6</v>
      </c>
      <c r="B1023" t="s">
        <v>489</v>
      </c>
      <c r="C1023" t="s">
        <v>525</v>
      </c>
      <c r="D1023" t="s">
        <v>747</v>
      </c>
      <c r="E1023" t="s">
        <v>534</v>
      </c>
      <c r="F1023">
        <v>2</v>
      </c>
      <c r="G1023" t="s">
        <v>31</v>
      </c>
      <c r="H1023">
        <v>52791.801500000001</v>
      </c>
      <c r="I1023">
        <v>92385.652629999997</v>
      </c>
      <c r="J1023">
        <v>69672.141350000005</v>
      </c>
      <c r="K1023">
        <v>121926.24739999999</v>
      </c>
      <c r="L1023">
        <v>84011.327099999995</v>
      </c>
      <c r="M1023">
        <v>147019.8224</v>
      </c>
      <c r="N1023">
        <v>102112.23299999999</v>
      </c>
      <c r="O1023">
        <v>178696.40779999999</v>
      </c>
      <c r="P1023">
        <v>121815.30530000001</v>
      </c>
      <c r="Q1023">
        <v>213176.78419999999</v>
      </c>
      <c r="R1023">
        <v>134384.29790000001</v>
      </c>
      <c r="S1023">
        <v>235172.52129999999</v>
      </c>
      <c r="T1023">
        <v>146304.959</v>
      </c>
      <c r="U1023">
        <v>256033.6783</v>
      </c>
    </row>
    <row r="1024" spans="1:21">
      <c r="A1024">
        <v>6</v>
      </c>
      <c r="B1024" t="s">
        <v>489</v>
      </c>
      <c r="C1024" t="s">
        <v>525</v>
      </c>
      <c r="D1024" t="s">
        <v>747</v>
      </c>
      <c r="E1024" t="s">
        <v>534</v>
      </c>
      <c r="F1024">
        <v>3</v>
      </c>
      <c r="G1024" t="s">
        <v>58</v>
      </c>
      <c r="H1024">
        <v>45648.05</v>
      </c>
      <c r="I1024">
        <v>79884.087499999994</v>
      </c>
      <c r="J1024">
        <v>61630.024400000002</v>
      </c>
      <c r="K1024">
        <v>107852.54270000001</v>
      </c>
      <c r="L1024">
        <v>78248.734200000006</v>
      </c>
      <c r="M1024">
        <v>136935.2849</v>
      </c>
      <c r="N1024">
        <v>102015.6312</v>
      </c>
      <c r="O1024">
        <v>178527.35459999999</v>
      </c>
      <c r="P1024">
        <v>126577.71</v>
      </c>
      <c r="Q1024">
        <v>221510.99249999999</v>
      </c>
      <c r="R1024">
        <v>142380.16800000001</v>
      </c>
      <c r="S1024">
        <v>249165.29399999999</v>
      </c>
      <c r="T1024">
        <v>157937.79259999999</v>
      </c>
      <c r="U1024">
        <v>276391.13709999999</v>
      </c>
    </row>
    <row r="1025" spans="1:21">
      <c r="A1025">
        <v>6</v>
      </c>
      <c r="B1025" t="s">
        <v>489</v>
      </c>
      <c r="C1025" t="s">
        <v>525</v>
      </c>
      <c r="D1025" t="s">
        <v>747</v>
      </c>
      <c r="E1025" t="s">
        <v>534</v>
      </c>
      <c r="F1025">
        <v>4</v>
      </c>
      <c r="G1025" t="s">
        <v>33</v>
      </c>
      <c r="H1025">
        <v>51030.773500000003</v>
      </c>
      <c r="I1025">
        <v>81649.237599999993</v>
      </c>
      <c r="J1025">
        <v>71443.082899999994</v>
      </c>
      <c r="K1025">
        <v>114308.9326</v>
      </c>
      <c r="L1025">
        <v>91855.392300000007</v>
      </c>
      <c r="M1025">
        <v>146968.62770000001</v>
      </c>
      <c r="N1025">
        <v>122473.8564</v>
      </c>
      <c r="O1025">
        <v>195958.17019999999</v>
      </c>
      <c r="P1025">
        <v>153092.3205</v>
      </c>
      <c r="Q1025">
        <v>244947.71280000001</v>
      </c>
      <c r="R1025">
        <v>173504.6299</v>
      </c>
      <c r="S1025">
        <v>277607.40779999999</v>
      </c>
      <c r="T1025">
        <v>193916.9393</v>
      </c>
      <c r="U1025">
        <v>310267.1029</v>
      </c>
    </row>
    <row r="1026" spans="1:21">
      <c r="A1026">
        <v>6</v>
      </c>
      <c r="B1026" t="s">
        <v>489</v>
      </c>
      <c r="C1026" t="s">
        <v>525</v>
      </c>
      <c r="D1026" t="s">
        <v>747</v>
      </c>
      <c r="E1026" t="s">
        <v>535</v>
      </c>
      <c r="F1026">
        <v>1</v>
      </c>
      <c r="G1026" t="s">
        <v>242</v>
      </c>
      <c r="H1026">
        <v>67670.573999999993</v>
      </c>
      <c r="I1026">
        <v>118423.5045</v>
      </c>
      <c r="J1026">
        <v>87742.557000000001</v>
      </c>
      <c r="K1026">
        <v>153549.4748</v>
      </c>
      <c r="L1026">
        <v>99665.661600000007</v>
      </c>
      <c r="M1026">
        <v>174414.90779999999</v>
      </c>
      <c r="N1026">
        <v>118200.2616</v>
      </c>
      <c r="O1026">
        <v>206850.4578</v>
      </c>
      <c r="P1026">
        <v>138991.122</v>
      </c>
      <c r="Q1026">
        <v>243234.46350000001</v>
      </c>
      <c r="R1026">
        <v>152284.215</v>
      </c>
      <c r="S1026">
        <v>266497.3763</v>
      </c>
      <c r="T1026">
        <v>164697.73800000001</v>
      </c>
      <c r="U1026">
        <v>288221.04149999999</v>
      </c>
    </row>
    <row r="1027" spans="1:21">
      <c r="A1027">
        <v>6</v>
      </c>
      <c r="B1027" t="s">
        <v>489</v>
      </c>
      <c r="C1027" t="s">
        <v>525</v>
      </c>
      <c r="D1027" t="s">
        <v>747</v>
      </c>
      <c r="E1027" t="s">
        <v>535</v>
      </c>
      <c r="F1027">
        <v>2</v>
      </c>
      <c r="G1027" t="s">
        <v>31</v>
      </c>
      <c r="H1027">
        <v>54821.757749999997</v>
      </c>
      <c r="I1027">
        <v>95938.076060000007</v>
      </c>
      <c r="J1027">
        <v>72263.764479999998</v>
      </c>
      <c r="K1027">
        <v>126461.58779999999</v>
      </c>
      <c r="L1027">
        <v>87012.433350000007</v>
      </c>
      <c r="M1027">
        <v>152271.75839999999</v>
      </c>
      <c r="N1027">
        <v>105540.0705</v>
      </c>
      <c r="O1027">
        <v>184695.12340000001</v>
      </c>
      <c r="P1027">
        <v>125815.1584</v>
      </c>
      <c r="Q1027">
        <v>220176.52720000001</v>
      </c>
      <c r="R1027">
        <v>138737.6367</v>
      </c>
      <c r="S1027">
        <v>242790.86410000001</v>
      </c>
      <c r="T1027">
        <v>150973.16399999999</v>
      </c>
      <c r="U1027">
        <v>264203.03700000001</v>
      </c>
    </row>
    <row r="1028" spans="1:21">
      <c r="A1028">
        <v>6</v>
      </c>
      <c r="B1028" t="s">
        <v>489</v>
      </c>
      <c r="C1028" t="s">
        <v>525</v>
      </c>
      <c r="D1028" t="s">
        <v>747</v>
      </c>
      <c r="E1028" t="s">
        <v>535</v>
      </c>
      <c r="F1028">
        <v>3</v>
      </c>
      <c r="G1028" t="s">
        <v>58</v>
      </c>
      <c r="H1028">
        <v>48876.162499999999</v>
      </c>
      <c r="I1028">
        <v>85533.284379999997</v>
      </c>
      <c r="J1028">
        <v>65990.504300000001</v>
      </c>
      <c r="K1028">
        <v>115483.38250000001</v>
      </c>
      <c r="L1028">
        <v>83786.0049</v>
      </c>
      <c r="M1028">
        <v>146625.5086</v>
      </c>
      <c r="N1028">
        <v>109237.07640000001</v>
      </c>
      <c r="O1028">
        <v>191164.88370000001</v>
      </c>
      <c r="P1028">
        <v>135538.8075</v>
      </c>
      <c r="Q1028">
        <v>237192.91310000001</v>
      </c>
      <c r="R1028">
        <v>152461.1085</v>
      </c>
      <c r="S1028">
        <v>266806.9399</v>
      </c>
      <c r="T1028">
        <v>169121.49470000001</v>
      </c>
      <c r="U1028">
        <v>295962.61570000002</v>
      </c>
    </row>
    <row r="1029" spans="1:21">
      <c r="A1029">
        <v>6</v>
      </c>
      <c r="B1029" t="s">
        <v>489</v>
      </c>
      <c r="C1029" t="s">
        <v>525</v>
      </c>
      <c r="D1029" t="s">
        <v>747</v>
      </c>
      <c r="E1029" t="s">
        <v>535</v>
      </c>
      <c r="F1029">
        <v>4</v>
      </c>
      <c r="G1029" t="s">
        <v>33</v>
      </c>
      <c r="H1029">
        <v>54631.404499999997</v>
      </c>
      <c r="I1029">
        <v>87410.247199999998</v>
      </c>
      <c r="J1029">
        <v>76483.9663</v>
      </c>
      <c r="K1029">
        <v>122374.3461</v>
      </c>
      <c r="L1029">
        <v>98336.528099999996</v>
      </c>
      <c r="M1029">
        <v>157338.44500000001</v>
      </c>
      <c r="N1029">
        <v>131115.3708</v>
      </c>
      <c r="O1029">
        <v>209784.59330000001</v>
      </c>
      <c r="P1029">
        <v>163894.21350000001</v>
      </c>
      <c r="Q1029">
        <v>262230.74160000001</v>
      </c>
      <c r="R1029">
        <v>185746.77530000001</v>
      </c>
      <c r="S1029">
        <v>297194.84049999999</v>
      </c>
      <c r="T1029">
        <v>207599.3371</v>
      </c>
      <c r="U1029">
        <v>332158.93939999997</v>
      </c>
    </row>
    <row r="1030" spans="1:21">
      <c r="A1030">
        <v>6</v>
      </c>
      <c r="B1030" t="s">
        <v>489</v>
      </c>
      <c r="C1030" t="s">
        <v>525</v>
      </c>
      <c r="D1030" t="s">
        <v>747</v>
      </c>
      <c r="E1030" t="s">
        <v>536</v>
      </c>
      <c r="F1030">
        <v>1</v>
      </c>
      <c r="G1030" t="s">
        <v>242</v>
      </c>
      <c r="H1030">
        <v>71158.173999999999</v>
      </c>
      <c r="I1030">
        <v>124526.8045</v>
      </c>
      <c r="J1030">
        <v>92195.396999999997</v>
      </c>
      <c r="K1030">
        <v>161341.9448</v>
      </c>
      <c r="L1030">
        <v>104827.3416</v>
      </c>
      <c r="M1030">
        <v>183447.84779999999</v>
      </c>
      <c r="N1030">
        <v>124101.8616</v>
      </c>
      <c r="O1030">
        <v>217178.25779999999</v>
      </c>
      <c r="P1030">
        <v>145865.92199999999</v>
      </c>
      <c r="Q1030">
        <v>255265.36350000001</v>
      </c>
      <c r="R1030">
        <v>159779.85500000001</v>
      </c>
      <c r="S1030">
        <v>279614.7463</v>
      </c>
      <c r="T1030">
        <v>172735.49799999999</v>
      </c>
      <c r="U1030">
        <v>302287.12150000001</v>
      </c>
    </row>
    <row r="1031" spans="1:21">
      <c r="A1031">
        <v>6</v>
      </c>
      <c r="B1031" t="s">
        <v>489</v>
      </c>
      <c r="C1031" t="s">
        <v>525</v>
      </c>
      <c r="D1031" t="s">
        <v>747</v>
      </c>
      <c r="E1031" t="s">
        <v>536</v>
      </c>
      <c r="F1031">
        <v>2</v>
      </c>
      <c r="G1031" t="s">
        <v>31</v>
      </c>
      <c r="H1031">
        <v>58069.687749999997</v>
      </c>
      <c r="I1031">
        <v>101621.95359999999</v>
      </c>
      <c r="J1031">
        <v>76410.361480000007</v>
      </c>
      <c r="K1031">
        <v>133718.13260000001</v>
      </c>
      <c r="L1031">
        <v>91814.203349999996</v>
      </c>
      <c r="M1031">
        <v>160674.8559</v>
      </c>
      <c r="N1031">
        <v>111024.6105</v>
      </c>
      <c r="O1031">
        <v>194293.06839999999</v>
      </c>
      <c r="P1031">
        <v>132214.9234</v>
      </c>
      <c r="Q1031">
        <v>231376.1159</v>
      </c>
      <c r="R1031">
        <v>145702.97870000001</v>
      </c>
      <c r="S1031">
        <v>254980.2126</v>
      </c>
      <c r="T1031">
        <v>158442.29199999999</v>
      </c>
      <c r="U1031">
        <v>277274.011</v>
      </c>
    </row>
    <row r="1032" spans="1:21">
      <c r="A1032">
        <v>6</v>
      </c>
      <c r="B1032" t="s">
        <v>489</v>
      </c>
      <c r="C1032" t="s">
        <v>525</v>
      </c>
      <c r="D1032" t="s">
        <v>747</v>
      </c>
      <c r="E1032" t="s">
        <v>536</v>
      </c>
      <c r="F1032">
        <v>3</v>
      </c>
      <c r="G1032" t="s">
        <v>58</v>
      </c>
      <c r="H1032">
        <v>51177.95</v>
      </c>
      <c r="I1032">
        <v>89561.412500000006</v>
      </c>
      <c r="J1032">
        <v>69292.445600000006</v>
      </c>
      <c r="K1032">
        <v>121261.7798</v>
      </c>
      <c r="L1032">
        <v>88065.888300000006</v>
      </c>
      <c r="M1032">
        <v>154115.3045</v>
      </c>
      <c r="N1032">
        <v>115024.37880000001</v>
      </c>
      <c r="O1032">
        <v>201292.6629</v>
      </c>
      <c r="P1032">
        <v>142805.79</v>
      </c>
      <c r="Q1032">
        <v>249910.13250000001</v>
      </c>
      <c r="R1032">
        <v>160734.50700000001</v>
      </c>
      <c r="S1032">
        <v>281285.3873</v>
      </c>
      <c r="T1032">
        <v>178409.8499</v>
      </c>
      <c r="U1032">
        <v>312217.23729999998</v>
      </c>
    </row>
    <row r="1033" spans="1:21">
      <c r="A1033">
        <v>6</v>
      </c>
      <c r="B1033" t="s">
        <v>489</v>
      </c>
      <c r="C1033" t="s">
        <v>525</v>
      </c>
      <c r="D1033" t="s">
        <v>747</v>
      </c>
      <c r="E1033" t="s">
        <v>536</v>
      </c>
      <c r="F1033">
        <v>4</v>
      </c>
      <c r="G1033" t="s">
        <v>33</v>
      </c>
      <c r="H1033">
        <v>56474.195249999997</v>
      </c>
      <c r="I1033">
        <v>90358.712400000004</v>
      </c>
      <c r="J1033">
        <v>79063.873349999994</v>
      </c>
      <c r="K1033">
        <v>126502.1974</v>
      </c>
      <c r="L1033">
        <v>101653.5515</v>
      </c>
      <c r="M1033">
        <v>162645.68229999999</v>
      </c>
      <c r="N1033">
        <v>135538.0686</v>
      </c>
      <c r="O1033">
        <v>216860.90979999999</v>
      </c>
      <c r="P1033">
        <v>169422.5858</v>
      </c>
      <c r="Q1033">
        <v>271076.1372</v>
      </c>
      <c r="R1033">
        <v>192012.26389999999</v>
      </c>
      <c r="S1033">
        <v>307219.62219999998</v>
      </c>
      <c r="T1033">
        <v>214601.94200000001</v>
      </c>
      <c r="U1033">
        <v>343363.10710000002</v>
      </c>
    </row>
    <row r="1034" spans="1:21">
      <c r="A1034">
        <v>6</v>
      </c>
      <c r="B1034" t="s">
        <v>489</v>
      </c>
      <c r="C1034" t="s">
        <v>525</v>
      </c>
      <c r="D1034" t="s">
        <v>747</v>
      </c>
      <c r="E1034" t="s">
        <v>537</v>
      </c>
      <c r="F1034">
        <v>1</v>
      </c>
      <c r="G1034" t="s">
        <v>242</v>
      </c>
      <c r="H1034">
        <v>67350.167499999996</v>
      </c>
      <c r="I1034">
        <v>117862.7931</v>
      </c>
      <c r="J1034">
        <v>87287.681249999994</v>
      </c>
      <c r="K1034">
        <v>152753.44219999999</v>
      </c>
      <c r="L1034">
        <v>99208.073250000001</v>
      </c>
      <c r="M1034">
        <v>173614.12820000001</v>
      </c>
      <c r="N1034">
        <v>117532.272</v>
      </c>
      <c r="O1034">
        <v>205681.476</v>
      </c>
      <c r="P1034">
        <v>138168.69</v>
      </c>
      <c r="Q1034">
        <v>241795.20749999999</v>
      </c>
      <c r="R1034">
        <v>151362.24129999999</v>
      </c>
      <c r="S1034">
        <v>264883.92219999997</v>
      </c>
      <c r="T1034">
        <v>163661.3688</v>
      </c>
      <c r="U1034">
        <v>286407.39529999997</v>
      </c>
    </row>
    <row r="1035" spans="1:21">
      <c r="A1035">
        <v>6</v>
      </c>
      <c r="B1035" t="s">
        <v>489</v>
      </c>
      <c r="C1035" t="s">
        <v>525</v>
      </c>
      <c r="D1035" t="s">
        <v>747</v>
      </c>
      <c r="E1035" t="s">
        <v>537</v>
      </c>
      <c r="F1035">
        <v>2</v>
      </c>
      <c r="G1035" t="s">
        <v>31</v>
      </c>
      <c r="H1035">
        <v>54802.862500000003</v>
      </c>
      <c r="I1035">
        <v>95905.009380000003</v>
      </c>
      <c r="J1035">
        <v>72162.138130000007</v>
      </c>
      <c r="K1035">
        <v>126283.7417</v>
      </c>
      <c r="L1035">
        <v>86781.199500000002</v>
      </c>
      <c r="M1035">
        <v>151867.09909999999</v>
      </c>
      <c r="N1035">
        <v>105066.12</v>
      </c>
      <c r="O1035">
        <v>183865.71</v>
      </c>
      <c r="P1035">
        <v>125171.3259</v>
      </c>
      <c r="Q1035">
        <v>219049.8204</v>
      </c>
      <c r="R1035">
        <v>137975.4191</v>
      </c>
      <c r="S1035">
        <v>241456.9835</v>
      </c>
      <c r="T1035">
        <v>150080.78390000001</v>
      </c>
      <c r="U1035">
        <v>262641.37180000002</v>
      </c>
    </row>
    <row r="1036" spans="1:21">
      <c r="A1036">
        <v>6</v>
      </c>
      <c r="B1036" t="s">
        <v>489</v>
      </c>
      <c r="C1036" t="s">
        <v>525</v>
      </c>
      <c r="D1036" t="s">
        <v>747</v>
      </c>
      <c r="E1036" t="s">
        <v>537</v>
      </c>
      <c r="F1036">
        <v>3</v>
      </c>
      <c r="G1036" t="s">
        <v>58</v>
      </c>
      <c r="H1036">
        <v>48031.375</v>
      </c>
      <c r="I1036">
        <v>84054.90625</v>
      </c>
      <c r="J1036">
        <v>64993.159</v>
      </c>
      <c r="K1036">
        <v>113738.02830000001</v>
      </c>
      <c r="L1036">
        <v>82584.2745</v>
      </c>
      <c r="M1036">
        <v>144522.4804</v>
      </c>
      <c r="N1036">
        <v>107823.28200000001</v>
      </c>
      <c r="O1036">
        <v>188690.74350000001</v>
      </c>
      <c r="P1036">
        <v>133848.22500000001</v>
      </c>
      <c r="Q1036">
        <v>234234.39379999999</v>
      </c>
      <c r="R1036">
        <v>150632.57999999999</v>
      </c>
      <c r="S1036">
        <v>263607.01500000001</v>
      </c>
      <c r="T1036">
        <v>167174.9485</v>
      </c>
      <c r="U1036">
        <v>292556.15990000003</v>
      </c>
    </row>
    <row r="1037" spans="1:21">
      <c r="A1037">
        <v>6</v>
      </c>
      <c r="B1037" t="s">
        <v>489</v>
      </c>
      <c r="C1037" t="s">
        <v>525</v>
      </c>
      <c r="D1037" t="s">
        <v>747</v>
      </c>
      <c r="E1037" t="s">
        <v>537</v>
      </c>
      <c r="F1037">
        <v>4</v>
      </c>
      <c r="G1037" t="s">
        <v>33</v>
      </c>
      <c r="H1037">
        <v>53148.541250000002</v>
      </c>
      <c r="I1037">
        <v>85037.665999999997</v>
      </c>
      <c r="J1037">
        <v>74407.957750000001</v>
      </c>
      <c r="K1037">
        <v>119052.73239999999</v>
      </c>
      <c r="L1037">
        <v>95667.374249999993</v>
      </c>
      <c r="M1037">
        <v>153067.79879999999</v>
      </c>
      <c r="N1037">
        <v>127556.499</v>
      </c>
      <c r="O1037">
        <v>204090.39840000001</v>
      </c>
      <c r="P1037">
        <v>159445.6238</v>
      </c>
      <c r="Q1037">
        <v>255112.99799999999</v>
      </c>
      <c r="R1037">
        <v>180705.04029999999</v>
      </c>
      <c r="S1037">
        <v>289128.06439999997</v>
      </c>
      <c r="T1037">
        <v>201964.45680000001</v>
      </c>
      <c r="U1037">
        <v>323143.13079999998</v>
      </c>
    </row>
    <row r="1038" spans="1:21">
      <c r="A1038">
        <v>6</v>
      </c>
      <c r="B1038" t="s">
        <v>489</v>
      </c>
      <c r="C1038" t="s">
        <v>525</v>
      </c>
      <c r="D1038" t="s">
        <v>747</v>
      </c>
      <c r="E1038" t="s">
        <v>538</v>
      </c>
      <c r="F1038">
        <v>1</v>
      </c>
      <c r="G1038" t="s">
        <v>242</v>
      </c>
      <c r="H1038">
        <v>72030.073999999993</v>
      </c>
      <c r="I1038">
        <v>126052.6295</v>
      </c>
      <c r="J1038">
        <v>93308.607000000004</v>
      </c>
      <c r="K1038">
        <v>163290.06229999999</v>
      </c>
      <c r="L1038">
        <v>106117.7616</v>
      </c>
      <c r="M1038">
        <v>185706.0828</v>
      </c>
      <c r="N1038">
        <v>125577.2616</v>
      </c>
      <c r="O1038">
        <v>219760.2078</v>
      </c>
      <c r="P1038">
        <v>147584.622</v>
      </c>
      <c r="Q1038">
        <v>258273.08850000001</v>
      </c>
      <c r="R1038">
        <v>161653.76500000001</v>
      </c>
      <c r="S1038">
        <v>282894.08880000003</v>
      </c>
      <c r="T1038">
        <v>174744.93799999999</v>
      </c>
      <c r="U1038">
        <v>305803.64150000003</v>
      </c>
    </row>
    <row r="1039" spans="1:21">
      <c r="A1039">
        <v>6</v>
      </c>
      <c r="B1039" t="s">
        <v>489</v>
      </c>
      <c r="C1039" t="s">
        <v>525</v>
      </c>
      <c r="D1039" t="s">
        <v>747</v>
      </c>
      <c r="E1039" t="s">
        <v>538</v>
      </c>
      <c r="F1039">
        <v>2</v>
      </c>
      <c r="G1039" t="s">
        <v>31</v>
      </c>
      <c r="H1039">
        <v>58881.670250000003</v>
      </c>
      <c r="I1039">
        <v>103042.92290000001</v>
      </c>
      <c r="J1039">
        <v>77447.010729999995</v>
      </c>
      <c r="K1039">
        <v>135532.26879999999</v>
      </c>
      <c r="L1039">
        <v>93014.645850000001</v>
      </c>
      <c r="M1039">
        <v>162775.63020000001</v>
      </c>
      <c r="N1039">
        <v>112395.7455</v>
      </c>
      <c r="O1039">
        <v>196692.5546</v>
      </c>
      <c r="P1039">
        <v>133814.8646</v>
      </c>
      <c r="Q1039">
        <v>234176.01310000001</v>
      </c>
      <c r="R1039">
        <v>147444.31419999999</v>
      </c>
      <c r="S1039">
        <v>258027.54980000001</v>
      </c>
      <c r="T1039">
        <v>160309.57399999999</v>
      </c>
      <c r="U1039">
        <v>280541.75449999998</v>
      </c>
    </row>
    <row r="1040" spans="1:21">
      <c r="A1040">
        <v>6</v>
      </c>
      <c r="B1040" t="s">
        <v>489</v>
      </c>
      <c r="C1040" t="s">
        <v>525</v>
      </c>
      <c r="D1040" t="s">
        <v>747</v>
      </c>
      <c r="E1040" t="s">
        <v>538</v>
      </c>
      <c r="F1040">
        <v>3</v>
      </c>
      <c r="G1040" t="s">
        <v>58</v>
      </c>
      <c r="H1040">
        <v>51242.112500000003</v>
      </c>
      <c r="I1040">
        <v>89673.696880000003</v>
      </c>
      <c r="J1040">
        <v>69461.711899999995</v>
      </c>
      <c r="K1040">
        <v>121557.9958</v>
      </c>
      <c r="L1040">
        <v>88318.046700000006</v>
      </c>
      <c r="M1040">
        <v>154556.58170000001</v>
      </c>
      <c r="N1040">
        <v>115441.3812</v>
      </c>
      <c r="O1040">
        <v>202022.41709999999</v>
      </c>
      <c r="P1040">
        <v>143359.89749999999</v>
      </c>
      <c r="Q1040">
        <v>250879.82060000001</v>
      </c>
      <c r="R1040">
        <v>161399.98050000001</v>
      </c>
      <c r="S1040">
        <v>282449.96590000001</v>
      </c>
      <c r="T1040">
        <v>179195.23009999999</v>
      </c>
      <c r="U1040">
        <v>313591.65269999998</v>
      </c>
    </row>
    <row r="1041" spans="1:21">
      <c r="A1041">
        <v>6</v>
      </c>
      <c r="B1041" t="s">
        <v>489</v>
      </c>
      <c r="C1041" t="s">
        <v>525</v>
      </c>
      <c r="D1041" t="s">
        <v>747</v>
      </c>
      <c r="E1041" t="s">
        <v>538</v>
      </c>
      <c r="F1041">
        <v>4</v>
      </c>
      <c r="G1041" t="s">
        <v>33</v>
      </c>
      <c r="H1041">
        <v>56235.211000000003</v>
      </c>
      <c r="I1041">
        <v>89976.337599999999</v>
      </c>
      <c r="J1041">
        <v>78729.295400000003</v>
      </c>
      <c r="K1041">
        <v>125966.8726</v>
      </c>
      <c r="L1041">
        <v>101223.3798</v>
      </c>
      <c r="M1041">
        <v>161957.40770000001</v>
      </c>
      <c r="N1041">
        <v>134964.50640000001</v>
      </c>
      <c r="O1041">
        <v>215943.2102</v>
      </c>
      <c r="P1041">
        <v>168705.633</v>
      </c>
      <c r="Q1041">
        <v>269929.01280000003</v>
      </c>
      <c r="R1041">
        <v>191199.71739999999</v>
      </c>
      <c r="S1041">
        <v>305919.5478</v>
      </c>
      <c r="T1041">
        <v>213693.80179999999</v>
      </c>
      <c r="U1041">
        <v>341910.08289999998</v>
      </c>
    </row>
    <row r="1042" spans="1:21">
      <c r="A1042">
        <v>6</v>
      </c>
      <c r="B1042" t="s">
        <v>489</v>
      </c>
      <c r="C1042" t="s">
        <v>525</v>
      </c>
      <c r="D1042" t="s">
        <v>747</v>
      </c>
      <c r="E1042" t="s">
        <v>539</v>
      </c>
      <c r="F1042">
        <v>1</v>
      </c>
      <c r="G1042" t="s">
        <v>242</v>
      </c>
      <c r="H1042">
        <v>62631.746500000001</v>
      </c>
      <c r="I1042">
        <v>109605.5564</v>
      </c>
      <c r="J1042">
        <v>81232.845749999993</v>
      </c>
      <c r="K1042">
        <v>142157.48009999999</v>
      </c>
      <c r="L1042">
        <v>92235.844349999999</v>
      </c>
      <c r="M1042">
        <v>161412.72760000001</v>
      </c>
      <c r="N1042">
        <v>109464.0456</v>
      </c>
      <c r="O1042">
        <v>191562.07980000001</v>
      </c>
      <c r="P1042">
        <v>128740.452</v>
      </c>
      <c r="Q1042">
        <v>225295.791</v>
      </c>
      <c r="R1042">
        <v>141065.72380000001</v>
      </c>
      <c r="S1042">
        <v>246865.0166</v>
      </c>
      <c r="T1042">
        <v>152588.3493</v>
      </c>
      <c r="U1042">
        <v>267029.61119999998</v>
      </c>
    </row>
    <row r="1043" spans="1:21">
      <c r="A1043">
        <v>6</v>
      </c>
      <c r="B1043" t="s">
        <v>489</v>
      </c>
      <c r="C1043" t="s">
        <v>525</v>
      </c>
      <c r="D1043" t="s">
        <v>747</v>
      </c>
      <c r="E1043" t="s">
        <v>539</v>
      </c>
      <c r="F1043">
        <v>2</v>
      </c>
      <c r="G1043" t="s">
        <v>31</v>
      </c>
      <c r="H1043">
        <v>50595.022749999996</v>
      </c>
      <c r="I1043">
        <v>88541.289810000002</v>
      </c>
      <c r="J1043">
        <v>66738.366099999999</v>
      </c>
      <c r="K1043">
        <v>116792.1407</v>
      </c>
      <c r="L1043">
        <v>80424.75735</v>
      </c>
      <c r="M1043">
        <v>140743.3254</v>
      </c>
      <c r="N1043">
        <v>97665.955499999996</v>
      </c>
      <c r="O1043">
        <v>170915.4221</v>
      </c>
      <c r="P1043">
        <v>116475.7412</v>
      </c>
      <c r="Q1043">
        <v>203832.5471</v>
      </c>
      <c r="R1043">
        <v>128470.374</v>
      </c>
      <c r="S1043">
        <v>224823.1545</v>
      </c>
      <c r="T1043">
        <v>139838.2401</v>
      </c>
      <c r="U1043">
        <v>244716.92019999999</v>
      </c>
    </row>
    <row r="1044" spans="1:21">
      <c r="A1044">
        <v>6</v>
      </c>
      <c r="B1044" t="s">
        <v>489</v>
      </c>
      <c r="C1044" t="s">
        <v>525</v>
      </c>
      <c r="D1044" t="s">
        <v>747</v>
      </c>
      <c r="E1044" t="s">
        <v>539</v>
      </c>
      <c r="F1044">
        <v>3</v>
      </c>
      <c r="G1044" t="s">
        <v>58</v>
      </c>
      <c r="H1044">
        <v>43993.224999999999</v>
      </c>
      <c r="I1044">
        <v>76988.143750000003</v>
      </c>
      <c r="J1044">
        <v>59419.1878</v>
      </c>
      <c r="K1044">
        <v>103983.5787</v>
      </c>
      <c r="L1044">
        <v>75452.270399999994</v>
      </c>
      <c r="M1044">
        <v>132041.47320000001</v>
      </c>
      <c r="N1044">
        <v>98394.734400000001</v>
      </c>
      <c r="O1044">
        <v>172190.78520000001</v>
      </c>
      <c r="P1044">
        <v>122095.395</v>
      </c>
      <c r="Q1044">
        <v>213666.94130000001</v>
      </c>
      <c r="R1044">
        <v>137350.19099999999</v>
      </c>
      <c r="S1044">
        <v>240362.83429999999</v>
      </c>
      <c r="T1044">
        <v>152371.54120000001</v>
      </c>
      <c r="U1044">
        <v>266650.19709999999</v>
      </c>
    </row>
    <row r="1045" spans="1:21">
      <c r="A1045">
        <v>6</v>
      </c>
      <c r="B1045" t="s">
        <v>489</v>
      </c>
      <c r="C1045" t="s">
        <v>525</v>
      </c>
      <c r="D1045" t="s">
        <v>747</v>
      </c>
      <c r="E1045" t="s">
        <v>539</v>
      </c>
      <c r="F1045">
        <v>4</v>
      </c>
      <c r="G1045" t="s">
        <v>33</v>
      </c>
      <c r="H1045">
        <v>49092.969499999999</v>
      </c>
      <c r="I1045">
        <v>78548.751199999999</v>
      </c>
      <c r="J1045">
        <v>68730.157300000006</v>
      </c>
      <c r="K1045">
        <v>109968.25169999999</v>
      </c>
      <c r="L1045">
        <v>88367.345100000006</v>
      </c>
      <c r="M1045">
        <v>141387.75219999999</v>
      </c>
      <c r="N1045">
        <v>117823.1268</v>
      </c>
      <c r="O1045">
        <v>188517.00289999999</v>
      </c>
      <c r="P1045">
        <v>147278.90849999999</v>
      </c>
      <c r="Q1045">
        <v>235646.2536</v>
      </c>
      <c r="R1045">
        <v>166916.0963</v>
      </c>
      <c r="S1045">
        <v>267065.75410000002</v>
      </c>
      <c r="T1045">
        <v>186553.28409999999</v>
      </c>
      <c r="U1045">
        <v>298485.25459999999</v>
      </c>
    </row>
    <row r="1046" spans="1:21">
      <c r="A1046">
        <v>6</v>
      </c>
      <c r="B1046" t="s">
        <v>489</v>
      </c>
      <c r="C1046" t="s">
        <v>525</v>
      </c>
      <c r="D1046" t="s">
        <v>747</v>
      </c>
      <c r="E1046" t="s">
        <v>540</v>
      </c>
      <c r="F1046">
        <v>1</v>
      </c>
      <c r="G1046" t="s">
        <v>242</v>
      </c>
      <c r="H1046">
        <v>62785.804499999998</v>
      </c>
      <c r="I1046">
        <v>109875.15790000001</v>
      </c>
      <c r="J1046">
        <v>81368.484750000003</v>
      </c>
      <c r="K1046">
        <v>142394.84830000001</v>
      </c>
      <c r="L1046">
        <v>92486.006550000006</v>
      </c>
      <c r="M1046">
        <v>161850.51149999999</v>
      </c>
      <c r="N1046">
        <v>109556.99280000001</v>
      </c>
      <c r="O1046">
        <v>191724.73740000001</v>
      </c>
      <c r="P1046">
        <v>128789.67600000001</v>
      </c>
      <c r="Q1046">
        <v>225381.93299999999</v>
      </c>
      <c r="R1046">
        <v>141085.69880000001</v>
      </c>
      <c r="S1046">
        <v>246899.97279999999</v>
      </c>
      <c r="T1046">
        <v>152546.15030000001</v>
      </c>
      <c r="U1046">
        <v>266955.76289999997</v>
      </c>
    </row>
    <row r="1047" spans="1:21">
      <c r="A1047">
        <v>6</v>
      </c>
      <c r="B1047" t="s">
        <v>489</v>
      </c>
      <c r="C1047" t="s">
        <v>525</v>
      </c>
      <c r="D1047" t="s">
        <v>747</v>
      </c>
      <c r="E1047" t="s">
        <v>540</v>
      </c>
      <c r="F1047">
        <v>2</v>
      </c>
      <c r="G1047" t="s">
        <v>31</v>
      </c>
      <c r="H1047">
        <v>51111.150750000001</v>
      </c>
      <c r="I1047">
        <v>89444.513810000004</v>
      </c>
      <c r="J1047">
        <v>67293.963799999998</v>
      </c>
      <c r="K1047">
        <v>117764.43670000001</v>
      </c>
      <c r="L1047">
        <v>80916.740550000002</v>
      </c>
      <c r="M1047">
        <v>141604.296</v>
      </c>
      <c r="N1047">
        <v>97948.111499999999</v>
      </c>
      <c r="O1047">
        <v>171409.19510000001</v>
      </c>
      <c r="P1047">
        <v>116683.92539999999</v>
      </c>
      <c r="Q1047">
        <v>204196.8695</v>
      </c>
      <c r="R1047">
        <v>128614.9743</v>
      </c>
      <c r="S1047">
        <v>225076.20509999999</v>
      </c>
      <c r="T1047">
        <v>139893.25459999999</v>
      </c>
      <c r="U1047">
        <v>244813.19560000001</v>
      </c>
    </row>
    <row r="1048" spans="1:21">
      <c r="A1048">
        <v>6</v>
      </c>
      <c r="B1048" t="s">
        <v>489</v>
      </c>
      <c r="C1048" t="s">
        <v>525</v>
      </c>
      <c r="D1048" t="s">
        <v>747</v>
      </c>
      <c r="E1048" t="s">
        <v>540</v>
      </c>
      <c r="F1048">
        <v>3</v>
      </c>
      <c r="G1048" t="s">
        <v>58</v>
      </c>
      <c r="H1048">
        <v>44348.787499999999</v>
      </c>
      <c r="I1048">
        <v>77610.378129999997</v>
      </c>
      <c r="J1048">
        <v>60049.373299999999</v>
      </c>
      <c r="K1048">
        <v>105086.40330000001</v>
      </c>
      <c r="L1048">
        <v>76320.059399999998</v>
      </c>
      <c r="M1048">
        <v>133560.10399999999</v>
      </c>
      <c r="N1048">
        <v>99686.438399999999</v>
      </c>
      <c r="O1048">
        <v>174451.2672</v>
      </c>
      <c r="P1048">
        <v>123764.7825</v>
      </c>
      <c r="Q1048">
        <v>216588.3694</v>
      </c>
      <c r="R1048">
        <v>139304.6385</v>
      </c>
      <c r="S1048">
        <v>243783.11739999999</v>
      </c>
      <c r="T1048">
        <v>154625.28320000001</v>
      </c>
      <c r="U1048">
        <v>270594.24560000002</v>
      </c>
    </row>
    <row r="1049" spans="1:21">
      <c r="A1049">
        <v>6</v>
      </c>
      <c r="B1049" t="s">
        <v>489</v>
      </c>
      <c r="C1049" t="s">
        <v>525</v>
      </c>
      <c r="D1049" t="s">
        <v>747</v>
      </c>
      <c r="E1049" t="s">
        <v>540</v>
      </c>
      <c r="F1049">
        <v>4</v>
      </c>
      <c r="G1049" t="s">
        <v>33</v>
      </c>
      <c r="H1049">
        <v>48925.97075</v>
      </c>
      <c r="I1049">
        <v>78281.553199999995</v>
      </c>
      <c r="J1049">
        <v>68496.359049999999</v>
      </c>
      <c r="K1049">
        <v>109594.17449999999</v>
      </c>
      <c r="L1049">
        <v>88066.747350000005</v>
      </c>
      <c r="M1049">
        <v>140906.79579999999</v>
      </c>
      <c r="N1049">
        <v>117422.32980000001</v>
      </c>
      <c r="O1049">
        <v>187875.72769999999</v>
      </c>
      <c r="P1049">
        <v>146777.9123</v>
      </c>
      <c r="Q1049">
        <v>234844.65960000001</v>
      </c>
      <c r="R1049">
        <v>166348.30059999999</v>
      </c>
      <c r="S1049">
        <v>266157.28090000001</v>
      </c>
      <c r="T1049">
        <v>185918.68890000001</v>
      </c>
      <c r="U1049">
        <v>297469.90220000001</v>
      </c>
    </row>
    <row r="1050" spans="1:21">
      <c r="A1050">
        <v>6</v>
      </c>
      <c r="B1050" t="s">
        <v>489</v>
      </c>
      <c r="C1050" t="s">
        <v>525</v>
      </c>
      <c r="D1050" t="s">
        <v>747</v>
      </c>
      <c r="E1050" t="s">
        <v>541</v>
      </c>
      <c r="F1050">
        <v>1</v>
      </c>
      <c r="G1050" t="s">
        <v>242</v>
      </c>
      <c r="H1050">
        <v>68503.959499999997</v>
      </c>
      <c r="I1050">
        <v>119881.92909999999</v>
      </c>
      <c r="J1050">
        <v>88821.857250000001</v>
      </c>
      <c r="K1050">
        <v>155438.25020000001</v>
      </c>
      <c r="L1050">
        <v>100893.5411</v>
      </c>
      <c r="M1050">
        <v>176563.69680000001</v>
      </c>
      <c r="N1050">
        <v>119652.42479999999</v>
      </c>
      <c r="O1050">
        <v>209391.74340000001</v>
      </c>
      <c r="P1050">
        <v>140697.516</v>
      </c>
      <c r="Q1050">
        <v>246220.65299999999</v>
      </c>
      <c r="R1050">
        <v>154153.13130000001</v>
      </c>
      <c r="S1050">
        <v>269767.97970000003</v>
      </c>
      <c r="T1050">
        <v>166717.72779999999</v>
      </c>
      <c r="U1050">
        <v>291756.02360000001</v>
      </c>
    </row>
    <row r="1051" spans="1:21">
      <c r="A1051">
        <v>6</v>
      </c>
      <c r="B1051" t="s">
        <v>489</v>
      </c>
      <c r="C1051" t="s">
        <v>525</v>
      </c>
      <c r="D1051" t="s">
        <v>747</v>
      </c>
      <c r="E1051" t="s">
        <v>541</v>
      </c>
      <c r="F1051">
        <v>2</v>
      </c>
      <c r="G1051" t="s">
        <v>31</v>
      </c>
      <c r="H1051">
        <v>55504.708250000003</v>
      </c>
      <c r="I1051">
        <v>97133.239440000005</v>
      </c>
      <c r="J1051">
        <v>73161.514299999995</v>
      </c>
      <c r="K1051">
        <v>128032.65</v>
      </c>
      <c r="L1051">
        <v>88089.880050000007</v>
      </c>
      <c r="M1051">
        <v>154157.29010000001</v>
      </c>
      <c r="N1051">
        <v>106840.66650000001</v>
      </c>
      <c r="O1051">
        <v>186971.16639999999</v>
      </c>
      <c r="P1051">
        <v>127363.0536</v>
      </c>
      <c r="Q1051">
        <v>222885.3437</v>
      </c>
      <c r="R1051">
        <v>140442.82209999999</v>
      </c>
      <c r="S1051">
        <v>245774.93859999999</v>
      </c>
      <c r="T1051">
        <v>152826.6924</v>
      </c>
      <c r="U1051">
        <v>267446.71169999999</v>
      </c>
    </row>
    <row r="1052" spans="1:21">
      <c r="A1052">
        <v>6</v>
      </c>
      <c r="B1052" t="s">
        <v>489</v>
      </c>
      <c r="C1052" t="s">
        <v>525</v>
      </c>
      <c r="D1052" t="s">
        <v>747</v>
      </c>
      <c r="E1052" t="s">
        <v>541</v>
      </c>
      <c r="F1052">
        <v>3</v>
      </c>
      <c r="G1052" t="s">
        <v>58</v>
      </c>
      <c r="H1052">
        <v>48567.387499999997</v>
      </c>
      <c r="I1052">
        <v>84992.92813</v>
      </c>
      <c r="J1052">
        <v>65637.658100000001</v>
      </c>
      <c r="K1052">
        <v>114865.9017</v>
      </c>
      <c r="L1052">
        <v>83366.875799999994</v>
      </c>
      <c r="M1052">
        <v>145892.03270000001</v>
      </c>
      <c r="N1052">
        <v>108759.0288</v>
      </c>
      <c r="O1052">
        <v>190328.30040000001</v>
      </c>
      <c r="P1052">
        <v>134974.10250000001</v>
      </c>
      <c r="Q1052">
        <v>236204.67939999999</v>
      </c>
      <c r="R1052">
        <v>151858.59450000001</v>
      </c>
      <c r="S1052">
        <v>265752.5404</v>
      </c>
      <c r="T1052">
        <v>168489.71239999999</v>
      </c>
      <c r="U1052">
        <v>294856.99670000002</v>
      </c>
    </row>
    <row r="1053" spans="1:21">
      <c r="A1053">
        <v>6</v>
      </c>
      <c r="B1053" t="s">
        <v>489</v>
      </c>
      <c r="C1053" t="s">
        <v>525</v>
      </c>
      <c r="D1053" t="s">
        <v>747</v>
      </c>
      <c r="E1053" t="s">
        <v>541</v>
      </c>
      <c r="F1053">
        <v>4</v>
      </c>
      <c r="G1053" t="s">
        <v>33</v>
      </c>
      <c r="H1053">
        <v>54045.457750000001</v>
      </c>
      <c r="I1053">
        <v>86472.732399999994</v>
      </c>
      <c r="J1053">
        <v>75663.640849999996</v>
      </c>
      <c r="K1053">
        <v>121061.8254</v>
      </c>
      <c r="L1053">
        <v>97281.823950000005</v>
      </c>
      <c r="M1053">
        <v>155650.91829999999</v>
      </c>
      <c r="N1053">
        <v>129709.0986</v>
      </c>
      <c r="O1053">
        <v>207534.55780000001</v>
      </c>
      <c r="P1053">
        <v>162136.37330000001</v>
      </c>
      <c r="Q1053">
        <v>259418.1972</v>
      </c>
      <c r="R1053">
        <v>183754.5564</v>
      </c>
      <c r="S1053">
        <v>294007.29019999999</v>
      </c>
      <c r="T1053">
        <v>205372.7395</v>
      </c>
      <c r="U1053">
        <v>328596.38309999998</v>
      </c>
    </row>
    <row r="1054" spans="1:21">
      <c r="A1054">
        <v>6</v>
      </c>
      <c r="B1054" t="s">
        <v>489</v>
      </c>
      <c r="C1054" t="s">
        <v>525</v>
      </c>
      <c r="D1054" t="s">
        <v>747</v>
      </c>
      <c r="E1054" t="s">
        <v>542</v>
      </c>
      <c r="F1054">
        <v>1</v>
      </c>
      <c r="G1054" t="s">
        <v>242</v>
      </c>
      <c r="H1054">
        <v>65965.288499999995</v>
      </c>
      <c r="I1054">
        <v>115439.2549</v>
      </c>
      <c r="J1054">
        <v>85550.046749999994</v>
      </c>
      <c r="K1054">
        <v>149712.58180000001</v>
      </c>
      <c r="L1054">
        <v>97147.362150000001</v>
      </c>
      <c r="M1054">
        <v>170007.88380000001</v>
      </c>
      <c r="N1054">
        <v>115272.69839999999</v>
      </c>
      <c r="O1054">
        <v>201727.22219999999</v>
      </c>
      <c r="P1054">
        <v>135566.02799999999</v>
      </c>
      <c r="Q1054">
        <v>237240.549</v>
      </c>
      <c r="R1054">
        <v>148541.38879999999</v>
      </c>
      <c r="S1054">
        <v>259947.43030000001</v>
      </c>
      <c r="T1054">
        <v>160668.3083</v>
      </c>
      <c r="U1054">
        <v>281169.53940000001</v>
      </c>
    </row>
    <row r="1055" spans="1:21">
      <c r="A1055">
        <v>6</v>
      </c>
      <c r="B1055" t="s">
        <v>489</v>
      </c>
      <c r="C1055" t="s">
        <v>525</v>
      </c>
      <c r="D1055" t="s">
        <v>747</v>
      </c>
      <c r="E1055" t="s">
        <v>542</v>
      </c>
      <c r="F1055">
        <v>2</v>
      </c>
      <c r="G1055" t="s">
        <v>31</v>
      </c>
      <c r="H1055">
        <v>53326.82475</v>
      </c>
      <c r="I1055">
        <v>93321.943310000002</v>
      </c>
      <c r="J1055">
        <v>70329.365399999995</v>
      </c>
      <c r="K1055">
        <v>123076.3895</v>
      </c>
      <c r="L1055">
        <v>84734.544150000002</v>
      </c>
      <c r="M1055">
        <v>148285.4523</v>
      </c>
      <c r="N1055">
        <v>102868.3395</v>
      </c>
      <c r="O1055">
        <v>180019.59409999999</v>
      </c>
      <c r="P1055">
        <v>122667.3219</v>
      </c>
      <c r="Q1055">
        <v>214667.81340000001</v>
      </c>
      <c r="R1055">
        <v>135291.11569999999</v>
      </c>
      <c r="S1055">
        <v>236759.45250000001</v>
      </c>
      <c r="T1055">
        <v>147252.3536</v>
      </c>
      <c r="U1055">
        <v>257691.6188</v>
      </c>
    </row>
    <row r="1056" spans="1:21">
      <c r="A1056">
        <v>6</v>
      </c>
      <c r="B1056" t="s">
        <v>489</v>
      </c>
      <c r="C1056" t="s">
        <v>525</v>
      </c>
      <c r="D1056" t="s">
        <v>747</v>
      </c>
      <c r="E1056" t="s">
        <v>542</v>
      </c>
      <c r="F1056">
        <v>3</v>
      </c>
      <c r="G1056" t="s">
        <v>58</v>
      </c>
      <c r="H1056">
        <v>46621.162499999999</v>
      </c>
      <c r="I1056">
        <v>81587.034379999997</v>
      </c>
      <c r="J1056">
        <v>62965.902300000002</v>
      </c>
      <c r="K1056">
        <v>110190.329</v>
      </c>
      <c r="L1056">
        <v>79954.781400000007</v>
      </c>
      <c r="M1056">
        <v>139920.86749999999</v>
      </c>
      <c r="N1056">
        <v>104263.4304</v>
      </c>
      <c r="O1056">
        <v>182461.00320000001</v>
      </c>
      <c r="P1056">
        <v>129376.50750000001</v>
      </c>
      <c r="Q1056">
        <v>226408.88810000001</v>
      </c>
      <c r="R1056">
        <v>145539.64350000001</v>
      </c>
      <c r="S1056">
        <v>254694.37609999999</v>
      </c>
      <c r="T1056">
        <v>161455.0992</v>
      </c>
      <c r="U1056">
        <v>282546.42359999998</v>
      </c>
    </row>
    <row r="1057" spans="1:21">
      <c r="A1057">
        <v>6</v>
      </c>
      <c r="B1057" t="s">
        <v>489</v>
      </c>
      <c r="C1057" t="s">
        <v>525</v>
      </c>
      <c r="D1057" t="s">
        <v>747</v>
      </c>
      <c r="E1057" t="s">
        <v>542</v>
      </c>
      <c r="F1057">
        <v>4</v>
      </c>
      <c r="G1057" t="s">
        <v>33</v>
      </c>
      <c r="H1057">
        <v>52035.668250000002</v>
      </c>
      <c r="I1057">
        <v>83257.069199999998</v>
      </c>
      <c r="J1057">
        <v>72849.935549999995</v>
      </c>
      <c r="K1057">
        <v>116559.89690000001</v>
      </c>
      <c r="L1057">
        <v>93664.202850000001</v>
      </c>
      <c r="M1057">
        <v>149862.72459999999</v>
      </c>
      <c r="N1057">
        <v>124885.6038</v>
      </c>
      <c r="O1057">
        <v>199816.96609999999</v>
      </c>
      <c r="P1057">
        <v>156107.0048</v>
      </c>
      <c r="Q1057">
        <v>249771.20759999999</v>
      </c>
      <c r="R1057">
        <v>176921.2721</v>
      </c>
      <c r="S1057">
        <v>283074.03529999999</v>
      </c>
      <c r="T1057">
        <v>197735.53940000001</v>
      </c>
      <c r="U1057">
        <v>316376.86300000001</v>
      </c>
    </row>
    <row r="1058" spans="1:21">
      <c r="A1058">
        <v>6</v>
      </c>
      <c r="B1058" t="s">
        <v>489</v>
      </c>
      <c r="C1058" t="s">
        <v>525</v>
      </c>
      <c r="D1058" t="s">
        <v>747</v>
      </c>
      <c r="E1058" t="s">
        <v>543</v>
      </c>
      <c r="F1058">
        <v>1</v>
      </c>
      <c r="G1058" t="s">
        <v>242</v>
      </c>
      <c r="H1058">
        <v>67311.653000000006</v>
      </c>
      <c r="I1058">
        <v>117795.3928</v>
      </c>
      <c r="J1058">
        <v>87253.771500000003</v>
      </c>
      <c r="K1058">
        <v>152694.10010000001</v>
      </c>
      <c r="L1058">
        <v>99145.532699999996</v>
      </c>
      <c r="M1058">
        <v>173504.68220000001</v>
      </c>
      <c r="N1058">
        <v>117509.0352</v>
      </c>
      <c r="O1058">
        <v>205640.81159999999</v>
      </c>
      <c r="P1058">
        <v>138156.38399999999</v>
      </c>
      <c r="Q1058">
        <v>241773.67199999999</v>
      </c>
      <c r="R1058">
        <v>151357.2475</v>
      </c>
      <c r="S1058">
        <v>264875.18310000002</v>
      </c>
      <c r="T1058">
        <v>163671.9185</v>
      </c>
      <c r="U1058">
        <v>286425.85739999998</v>
      </c>
    </row>
    <row r="1059" spans="1:21">
      <c r="A1059">
        <v>6</v>
      </c>
      <c r="B1059" t="s">
        <v>489</v>
      </c>
      <c r="C1059" t="s">
        <v>525</v>
      </c>
      <c r="D1059" t="s">
        <v>747</v>
      </c>
      <c r="E1059" t="s">
        <v>543</v>
      </c>
      <c r="F1059">
        <v>2</v>
      </c>
      <c r="G1059" t="s">
        <v>31</v>
      </c>
      <c r="H1059">
        <v>54673.830499999996</v>
      </c>
      <c r="I1059">
        <v>95679.203380000006</v>
      </c>
      <c r="J1059">
        <v>72023.238700000002</v>
      </c>
      <c r="K1059">
        <v>126040.66770000001</v>
      </c>
      <c r="L1059">
        <v>86658.203699999998</v>
      </c>
      <c r="M1059">
        <v>151651.85649999999</v>
      </c>
      <c r="N1059">
        <v>104995.58100000001</v>
      </c>
      <c r="O1059">
        <v>183742.26680000001</v>
      </c>
      <c r="P1059">
        <v>125119.27989999999</v>
      </c>
      <c r="Q1059">
        <v>218958.73980000001</v>
      </c>
      <c r="R1059">
        <v>137939.2691</v>
      </c>
      <c r="S1059">
        <v>241393.72080000001</v>
      </c>
      <c r="T1059">
        <v>150067.03030000001</v>
      </c>
      <c r="U1059">
        <v>262617.30290000001</v>
      </c>
    </row>
    <row r="1060" spans="1:21">
      <c r="A1060">
        <v>6</v>
      </c>
      <c r="B1060" t="s">
        <v>489</v>
      </c>
      <c r="C1060" t="s">
        <v>525</v>
      </c>
      <c r="D1060" t="s">
        <v>747</v>
      </c>
      <c r="E1060" t="s">
        <v>543</v>
      </c>
      <c r="F1060">
        <v>3</v>
      </c>
      <c r="G1060" t="s">
        <v>58</v>
      </c>
      <c r="H1060">
        <v>47885.675000000003</v>
      </c>
      <c r="I1060">
        <v>83799.931249999994</v>
      </c>
      <c r="J1060">
        <v>64762.699399999998</v>
      </c>
      <c r="K1060">
        <v>113334.724</v>
      </c>
      <c r="L1060">
        <v>82276.459199999998</v>
      </c>
      <c r="M1060">
        <v>143983.80360000001</v>
      </c>
      <c r="N1060">
        <v>107385.93120000001</v>
      </c>
      <c r="O1060">
        <v>187925.37959999999</v>
      </c>
      <c r="P1060">
        <v>133290.58499999999</v>
      </c>
      <c r="Q1060">
        <v>233258.5238</v>
      </c>
      <c r="R1060">
        <v>149988.09299999999</v>
      </c>
      <c r="S1060">
        <v>262479.16279999999</v>
      </c>
      <c r="T1060">
        <v>166440.76759999999</v>
      </c>
      <c r="U1060">
        <v>291271.34330000001</v>
      </c>
    </row>
    <row r="1061" spans="1:21">
      <c r="A1061">
        <v>6</v>
      </c>
      <c r="B1061" t="s">
        <v>489</v>
      </c>
      <c r="C1061" t="s">
        <v>525</v>
      </c>
      <c r="D1061" t="s">
        <v>747</v>
      </c>
      <c r="E1061" t="s">
        <v>543</v>
      </c>
      <c r="F1061">
        <v>4</v>
      </c>
      <c r="G1061" t="s">
        <v>33</v>
      </c>
      <c r="H1061">
        <v>53112.548499999997</v>
      </c>
      <c r="I1061">
        <v>84980.077600000004</v>
      </c>
      <c r="J1061">
        <v>74357.567899999995</v>
      </c>
      <c r="K1061">
        <v>118972.10860000001</v>
      </c>
      <c r="L1061">
        <v>95602.587299999999</v>
      </c>
      <c r="M1061">
        <v>152964.1397</v>
      </c>
      <c r="N1061">
        <v>127470.1164</v>
      </c>
      <c r="O1061">
        <v>203952.1862</v>
      </c>
      <c r="P1061">
        <v>159337.64550000001</v>
      </c>
      <c r="Q1061">
        <v>254940.2328</v>
      </c>
      <c r="R1061">
        <v>180582.6649</v>
      </c>
      <c r="S1061">
        <v>288932.26380000002</v>
      </c>
      <c r="T1061">
        <v>201827.68429999999</v>
      </c>
      <c r="U1061">
        <v>322924.29489999998</v>
      </c>
    </row>
    <row r="1062" spans="1:21">
      <c r="A1062">
        <v>6</v>
      </c>
      <c r="B1062" t="s">
        <v>489</v>
      </c>
      <c r="C1062" t="s">
        <v>525</v>
      </c>
      <c r="D1062" t="s">
        <v>747</v>
      </c>
      <c r="E1062" t="s">
        <v>544</v>
      </c>
      <c r="F1062">
        <v>1</v>
      </c>
      <c r="G1062" t="s">
        <v>242</v>
      </c>
      <c r="H1062">
        <v>66914.217499999999</v>
      </c>
      <c r="I1062">
        <v>117099.8806</v>
      </c>
      <c r="J1062">
        <v>86731.076249999998</v>
      </c>
      <c r="K1062">
        <v>151779.38339999999</v>
      </c>
      <c r="L1062">
        <v>98562.863249999995</v>
      </c>
      <c r="M1062">
        <v>172485.01070000001</v>
      </c>
      <c r="N1062">
        <v>116794.572</v>
      </c>
      <c r="O1062">
        <v>204390.50099999999</v>
      </c>
      <c r="P1062">
        <v>137309.34</v>
      </c>
      <c r="Q1062">
        <v>240291.345</v>
      </c>
      <c r="R1062">
        <v>150425.28630000001</v>
      </c>
      <c r="S1062">
        <v>263244.25089999998</v>
      </c>
      <c r="T1062">
        <v>162656.6488</v>
      </c>
      <c r="U1062">
        <v>284649.13530000002</v>
      </c>
    </row>
    <row r="1063" spans="1:21">
      <c r="A1063">
        <v>6</v>
      </c>
      <c r="B1063" t="s">
        <v>489</v>
      </c>
      <c r="C1063" t="s">
        <v>525</v>
      </c>
      <c r="D1063" t="s">
        <v>747</v>
      </c>
      <c r="E1063" t="s">
        <v>544</v>
      </c>
      <c r="F1063">
        <v>2</v>
      </c>
      <c r="G1063" t="s">
        <v>31</v>
      </c>
      <c r="H1063">
        <v>54396.871249999997</v>
      </c>
      <c r="I1063">
        <v>95194.524690000006</v>
      </c>
      <c r="J1063">
        <v>71643.813500000004</v>
      </c>
      <c r="K1063">
        <v>125376.67359999999</v>
      </c>
      <c r="L1063">
        <v>86180.97825</v>
      </c>
      <c r="M1063">
        <v>150816.71189999999</v>
      </c>
      <c r="N1063">
        <v>104380.55250000001</v>
      </c>
      <c r="O1063">
        <v>182665.9669</v>
      </c>
      <c r="P1063">
        <v>124371.3553</v>
      </c>
      <c r="Q1063">
        <v>217649.87179999999</v>
      </c>
      <c r="R1063">
        <v>137104.75140000001</v>
      </c>
      <c r="S1063">
        <v>239933.3149</v>
      </c>
      <c r="T1063">
        <v>149147.14290000001</v>
      </c>
      <c r="U1063">
        <v>261007.5</v>
      </c>
    </row>
    <row r="1064" spans="1:21">
      <c r="A1064">
        <v>6</v>
      </c>
      <c r="B1064" t="s">
        <v>489</v>
      </c>
      <c r="C1064" t="s">
        <v>525</v>
      </c>
      <c r="D1064" t="s">
        <v>747</v>
      </c>
      <c r="E1064" t="s">
        <v>544</v>
      </c>
      <c r="F1064">
        <v>3</v>
      </c>
      <c r="G1064" t="s">
        <v>58</v>
      </c>
      <c r="H1064">
        <v>47885.675000000003</v>
      </c>
      <c r="I1064">
        <v>83799.931249999994</v>
      </c>
      <c r="J1064">
        <v>64762.699399999998</v>
      </c>
      <c r="K1064">
        <v>113334.724</v>
      </c>
      <c r="L1064">
        <v>82276.459199999998</v>
      </c>
      <c r="M1064">
        <v>143983.80360000001</v>
      </c>
      <c r="N1064">
        <v>107385.93120000001</v>
      </c>
      <c r="O1064">
        <v>187925.37959999999</v>
      </c>
      <c r="P1064">
        <v>133290.58499999999</v>
      </c>
      <c r="Q1064">
        <v>233258.5238</v>
      </c>
      <c r="R1064">
        <v>149988.09299999999</v>
      </c>
      <c r="S1064">
        <v>262479.16279999999</v>
      </c>
      <c r="T1064">
        <v>166440.76759999999</v>
      </c>
      <c r="U1064">
        <v>291271.34330000001</v>
      </c>
    </row>
    <row r="1065" spans="1:21">
      <c r="A1065">
        <v>6</v>
      </c>
      <c r="B1065" t="s">
        <v>489</v>
      </c>
      <c r="C1065" t="s">
        <v>525</v>
      </c>
      <c r="D1065" t="s">
        <v>747</v>
      </c>
      <c r="E1065" t="s">
        <v>544</v>
      </c>
      <c r="F1065">
        <v>4</v>
      </c>
      <c r="G1065" t="s">
        <v>33</v>
      </c>
      <c r="H1065">
        <v>53112.548499999997</v>
      </c>
      <c r="I1065">
        <v>84980.077600000004</v>
      </c>
      <c r="J1065">
        <v>74357.567899999995</v>
      </c>
      <c r="K1065">
        <v>118972.10860000001</v>
      </c>
      <c r="L1065">
        <v>95602.587299999999</v>
      </c>
      <c r="M1065">
        <v>152964.1397</v>
      </c>
      <c r="N1065">
        <v>127470.1164</v>
      </c>
      <c r="O1065">
        <v>203952.1862</v>
      </c>
      <c r="P1065">
        <v>159337.64550000001</v>
      </c>
      <c r="Q1065">
        <v>254940.2328</v>
      </c>
      <c r="R1065">
        <v>180582.6649</v>
      </c>
      <c r="S1065">
        <v>288932.26380000002</v>
      </c>
      <c r="T1065">
        <v>201827.68429999999</v>
      </c>
      <c r="U1065">
        <v>322924.29489999998</v>
      </c>
    </row>
    <row r="1066" spans="1:21">
      <c r="A1066">
        <v>6</v>
      </c>
      <c r="B1066" t="s">
        <v>489</v>
      </c>
      <c r="C1066" t="s">
        <v>525</v>
      </c>
      <c r="D1066" t="s">
        <v>747</v>
      </c>
      <c r="E1066" t="s">
        <v>545</v>
      </c>
      <c r="F1066">
        <v>1</v>
      </c>
      <c r="G1066" t="s">
        <v>242</v>
      </c>
      <c r="H1066">
        <v>65170.417500000003</v>
      </c>
      <c r="I1066">
        <v>114048.2306</v>
      </c>
      <c r="J1066">
        <v>84504.65625</v>
      </c>
      <c r="K1066">
        <v>147883.14840000001</v>
      </c>
      <c r="L1066">
        <v>95982.023249999998</v>
      </c>
      <c r="M1066">
        <v>167968.54070000001</v>
      </c>
      <c r="N1066">
        <v>113843.772</v>
      </c>
      <c r="O1066">
        <v>199226.601</v>
      </c>
      <c r="P1066">
        <v>133871.94</v>
      </c>
      <c r="Q1066">
        <v>234275.89499999999</v>
      </c>
      <c r="R1066">
        <v>146677.4663</v>
      </c>
      <c r="S1066">
        <v>256685.56589999999</v>
      </c>
      <c r="T1066">
        <v>158637.76879999999</v>
      </c>
      <c r="U1066">
        <v>277616.09529999999</v>
      </c>
    </row>
    <row r="1067" spans="1:21">
      <c r="A1067">
        <v>6</v>
      </c>
      <c r="B1067" t="s">
        <v>489</v>
      </c>
      <c r="C1067" t="s">
        <v>525</v>
      </c>
      <c r="D1067" t="s">
        <v>747</v>
      </c>
      <c r="E1067" t="s">
        <v>545</v>
      </c>
      <c r="F1067">
        <v>2</v>
      </c>
      <c r="G1067" t="s">
        <v>31</v>
      </c>
      <c r="H1067">
        <v>52772.90625</v>
      </c>
      <c r="I1067">
        <v>92352.585940000004</v>
      </c>
      <c r="J1067">
        <v>69570.514999999999</v>
      </c>
      <c r="K1067">
        <v>121748.4013</v>
      </c>
      <c r="L1067">
        <v>83780.093250000005</v>
      </c>
      <c r="M1067">
        <v>146615.16320000001</v>
      </c>
      <c r="N1067">
        <v>101638.2825</v>
      </c>
      <c r="O1067">
        <v>177866.9944</v>
      </c>
      <c r="P1067">
        <v>121171.4728</v>
      </c>
      <c r="Q1067">
        <v>212050.07740000001</v>
      </c>
      <c r="R1067">
        <v>133622.08040000001</v>
      </c>
      <c r="S1067">
        <v>233838.64069999999</v>
      </c>
      <c r="T1067">
        <v>145412.57889999999</v>
      </c>
      <c r="U1067">
        <v>254472.01300000001</v>
      </c>
    </row>
    <row r="1068" spans="1:21">
      <c r="A1068">
        <v>6</v>
      </c>
      <c r="B1068" t="s">
        <v>489</v>
      </c>
      <c r="C1068" t="s">
        <v>525</v>
      </c>
      <c r="D1068" t="s">
        <v>747</v>
      </c>
      <c r="E1068" t="s">
        <v>545</v>
      </c>
      <c r="F1068">
        <v>3</v>
      </c>
      <c r="G1068" t="s">
        <v>58</v>
      </c>
      <c r="H1068">
        <v>45939.45</v>
      </c>
      <c r="I1068">
        <v>80394.037500000006</v>
      </c>
      <c r="J1068">
        <v>62090.943599999999</v>
      </c>
      <c r="K1068">
        <v>108659.1513</v>
      </c>
      <c r="L1068">
        <v>78864.364799999996</v>
      </c>
      <c r="M1068">
        <v>138012.6384</v>
      </c>
      <c r="N1068">
        <v>102890.3328</v>
      </c>
      <c r="O1068">
        <v>180058.08240000001</v>
      </c>
      <c r="P1068">
        <v>127692.99</v>
      </c>
      <c r="Q1068">
        <v>223462.73250000001</v>
      </c>
      <c r="R1068">
        <v>143669.14199999999</v>
      </c>
      <c r="S1068">
        <v>251420.99849999999</v>
      </c>
      <c r="T1068">
        <v>159406.1544</v>
      </c>
      <c r="U1068">
        <v>278960.77020000003</v>
      </c>
    </row>
    <row r="1069" spans="1:21">
      <c r="A1069">
        <v>6</v>
      </c>
      <c r="B1069" t="s">
        <v>489</v>
      </c>
      <c r="C1069" t="s">
        <v>525</v>
      </c>
      <c r="D1069" t="s">
        <v>747</v>
      </c>
      <c r="E1069" t="s">
        <v>545</v>
      </c>
      <c r="F1069">
        <v>4</v>
      </c>
      <c r="G1069" t="s">
        <v>33</v>
      </c>
      <c r="H1069">
        <v>51102.758999999998</v>
      </c>
      <c r="I1069">
        <v>81764.414399999994</v>
      </c>
      <c r="J1069">
        <v>71543.862599999993</v>
      </c>
      <c r="K1069">
        <v>114470.1802</v>
      </c>
      <c r="L1069">
        <v>91984.966199999995</v>
      </c>
      <c r="M1069">
        <v>147175.94589999999</v>
      </c>
      <c r="N1069">
        <v>122646.6216</v>
      </c>
      <c r="O1069">
        <v>196234.59460000001</v>
      </c>
      <c r="P1069">
        <v>153308.277</v>
      </c>
      <c r="Q1069">
        <v>245293.2432</v>
      </c>
      <c r="R1069">
        <v>173749.3806</v>
      </c>
      <c r="S1069">
        <v>277999.00900000002</v>
      </c>
      <c r="T1069">
        <v>194190.48420000001</v>
      </c>
      <c r="U1069">
        <v>310704.77470000001</v>
      </c>
    </row>
    <row r="1070" spans="1:21">
      <c r="A1070">
        <v>6</v>
      </c>
      <c r="B1070" t="s">
        <v>489</v>
      </c>
      <c r="C1070" t="s">
        <v>525</v>
      </c>
      <c r="D1070" t="s">
        <v>747</v>
      </c>
      <c r="E1070" t="s">
        <v>546</v>
      </c>
      <c r="F1070">
        <v>1</v>
      </c>
      <c r="G1070" t="s">
        <v>242</v>
      </c>
      <c r="H1070">
        <v>66991.246499999994</v>
      </c>
      <c r="I1070">
        <v>117234.6814</v>
      </c>
      <c r="J1070">
        <v>86798.895749999996</v>
      </c>
      <c r="K1070">
        <v>151898.06760000001</v>
      </c>
      <c r="L1070">
        <v>98687.944350000005</v>
      </c>
      <c r="M1070">
        <v>172703.9026</v>
      </c>
      <c r="N1070">
        <v>116841.0456</v>
      </c>
      <c r="O1070">
        <v>204471.82980000001</v>
      </c>
      <c r="P1070">
        <v>137333.95199999999</v>
      </c>
      <c r="Q1070">
        <v>240334.416</v>
      </c>
      <c r="R1070">
        <v>150435.2738</v>
      </c>
      <c r="S1070">
        <v>263261.7291</v>
      </c>
      <c r="T1070">
        <v>162635.54930000001</v>
      </c>
      <c r="U1070">
        <v>284612.21120000002</v>
      </c>
    </row>
    <row r="1071" spans="1:21">
      <c r="A1071">
        <v>6</v>
      </c>
      <c r="B1071" t="s">
        <v>489</v>
      </c>
      <c r="C1071" t="s">
        <v>525</v>
      </c>
      <c r="D1071" t="s">
        <v>747</v>
      </c>
      <c r="E1071" t="s">
        <v>546</v>
      </c>
      <c r="F1071">
        <v>2</v>
      </c>
      <c r="G1071" t="s">
        <v>31</v>
      </c>
      <c r="H1071">
        <v>54654.935250000002</v>
      </c>
      <c r="I1071">
        <v>95646.136689999999</v>
      </c>
      <c r="J1071">
        <v>71921.612349999996</v>
      </c>
      <c r="K1071">
        <v>125862.8216</v>
      </c>
      <c r="L1071">
        <v>86426.969849999994</v>
      </c>
      <c r="M1071">
        <v>151247.1972</v>
      </c>
      <c r="N1071">
        <v>104521.6305</v>
      </c>
      <c r="O1071">
        <v>182912.85339999999</v>
      </c>
      <c r="P1071">
        <v>124475.4474</v>
      </c>
      <c r="Q1071">
        <v>217832.033</v>
      </c>
      <c r="R1071">
        <v>137177.0515</v>
      </c>
      <c r="S1071">
        <v>240059.84020000001</v>
      </c>
      <c r="T1071">
        <v>149174.6501</v>
      </c>
      <c r="U1071">
        <v>261055.63769999999</v>
      </c>
    </row>
    <row r="1072" spans="1:21">
      <c r="A1072">
        <v>6</v>
      </c>
      <c r="B1072" t="s">
        <v>489</v>
      </c>
      <c r="C1072" t="s">
        <v>525</v>
      </c>
      <c r="D1072" t="s">
        <v>747</v>
      </c>
      <c r="E1072" t="s">
        <v>546</v>
      </c>
      <c r="F1072">
        <v>3</v>
      </c>
      <c r="G1072" t="s">
        <v>58</v>
      </c>
      <c r="H1072">
        <v>47722.6</v>
      </c>
      <c r="I1072">
        <v>83514.55</v>
      </c>
      <c r="J1072">
        <v>64640.3128</v>
      </c>
      <c r="K1072">
        <v>113120.5474</v>
      </c>
      <c r="L1072">
        <v>82165.145399999994</v>
      </c>
      <c r="M1072">
        <v>143789.00450000001</v>
      </c>
      <c r="N1072">
        <v>107345.2344</v>
      </c>
      <c r="O1072">
        <v>187854.16020000001</v>
      </c>
      <c r="P1072">
        <v>133283.51999999999</v>
      </c>
      <c r="Q1072">
        <v>233246.16</v>
      </c>
      <c r="R1072">
        <v>150030.06599999999</v>
      </c>
      <c r="S1072">
        <v>262552.61550000001</v>
      </c>
      <c r="T1072">
        <v>166543.16620000001</v>
      </c>
      <c r="U1072">
        <v>291450.54090000002</v>
      </c>
    </row>
    <row r="1073" spans="1:21">
      <c r="A1073">
        <v>6</v>
      </c>
      <c r="B1073" t="s">
        <v>489</v>
      </c>
      <c r="C1073" t="s">
        <v>525</v>
      </c>
      <c r="D1073" t="s">
        <v>747</v>
      </c>
      <c r="E1073" t="s">
        <v>546</v>
      </c>
      <c r="F1073">
        <v>4</v>
      </c>
      <c r="G1073" t="s">
        <v>33</v>
      </c>
      <c r="H1073">
        <v>52562.594499999999</v>
      </c>
      <c r="I1073">
        <v>84100.151199999993</v>
      </c>
      <c r="J1073">
        <v>73587.632299999997</v>
      </c>
      <c r="K1073">
        <v>117740.2117</v>
      </c>
      <c r="L1073">
        <v>94612.670100000003</v>
      </c>
      <c r="M1073">
        <v>151380.27220000001</v>
      </c>
      <c r="N1073">
        <v>126150.2268</v>
      </c>
      <c r="O1073">
        <v>201840.36290000001</v>
      </c>
      <c r="P1073">
        <v>157687.78349999999</v>
      </c>
      <c r="Q1073">
        <v>252300.45360000001</v>
      </c>
      <c r="R1073">
        <v>178712.82130000001</v>
      </c>
      <c r="S1073">
        <v>285940.51409999997</v>
      </c>
      <c r="T1073">
        <v>199737.8591</v>
      </c>
      <c r="U1073">
        <v>319580.57459999999</v>
      </c>
    </row>
    <row r="1074" spans="1:21">
      <c r="A1074">
        <v>6</v>
      </c>
      <c r="B1074" t="s">
        <v>489</v>
      </c>
      <c r="C1074" t="s">
        <v>525</v>
      </c>
      <c r="D1074" t="s">
        <v>747</v>
      </c>
      <c r="E1074" t="s">
        <v>547</v>
      </c>
      <c r="F1074">
        <v>1</v>
      </c>
      <c r="G1074" t="s">
        <v>242</v>
      </c>
      <c r="H1074">
        <v>67234.623999999996</v>
      </c>
      <c r="I1074">
        <v>117660.592</v>
      </c>
      <c r="J1074">
        <v>87185.952000000005</v>
      </c>
      <c r="K1074">
        <v>152575.416</v>
      </c>
      <c r="L1074">
        <v>99020.4516</v>
      </c>
      <c r="M1074">
        <v>173285.79029999999</v>
      </c>
      <c r="N1074">
        <v>117462.5616</v>
      </c>
      <c r="O1074">
        <v>205559.4828</v>
      </c>
      <c r="P1074">
        <v>138131.772</v>
      </c>
      <c r="Q1074">
        <v>241730.601</v>
      </c>
      <c r="R1074">
        <v>151347.26</v>
      </c>
      <c r="S1074">
        <v>264857.70500000002</v>
      </c>
      <c r="T1074">
        <v>163693.01800000001</v>
      </c>
      <c r="U1074">
        <v>286462.78149999998</v>
      </c>
    </row>
    <row r="1075" spans="1:21">
      <c r="A1075">
        <v>6</v>
      </c>
      <c r="B1075" t="s">
        <v>489</v>
      </c>
      <c r="C1075" t="s">
        <v>525</v>
      </c>
      <c r="D1075" t="s">
        <v>747</v>
      </c>
      <c r="E1075" t="s">
        <v>547</v>
      </c>
      <c r="F1075">
        <v>2</v>
      </c>
      <c r="G1075" t="s">
        <v>31</v>
      </c>
      <c r="H1075">
        <v>54415.766499999998</v>
      </c>
      <c r="I1075">
        <v>95227.591379999998</v>
      </c>
      <c r="J1075">
        <v>71745.439849999995</v>
      </c>
      <c r="K1075">
        <v>125554.5197</v>
      </c>
      <c r="L1075">
        <v>86412.212100000004</v>
      </c>
      <c r="M1075">
        <v>151221.37119999999</v>
      </c>
      <c r="N1075">
        <v>104854.503</v>
      </c>
      <c r="O1075">
        <v>183495.38029999999</v>
      </c>
      <c r="P1075">
        <v>125015.1878</v>
      </c>
      <c r="Q1075">
        <v>218776.57860000001</v>
      </c>
      <c r="R1075">
        <v>137866.96890000001</v>
      </c>
      <c r="S1075">
        <v>241267.19560000001</v>
      </c>
      <c r="T1075">
        <v>150039.52299999999</v>
      </c>
      <c r="U1075">
        <v>262569.16529999999</v>
      </c>
    </row>
    <row r="1076" spans="1:21">
      <c r="A1076">
        <v>6</v>
      </c>
      <c r="B1076" t="s">
        <v>489</v>
      </c>
      <c r="C1076" t="s">
        <v>525</v>
      </c>
      <c r="D1076" t="s">
        <v>747</v>
      </c>
      <c r="E1076" t="s">
        <v>547</v>
      </c>
      <c r="F1076">
        <v>3</v>
      </c>
      <c r="G1076" t="s">
        <v>58</v>
      </c>
      <c r="H1076">
        <v>47821.512499999997</v>
      </c>
      <c r="I1076">
        <v>83687.64688</v>
      </c>
      <c r="J1076">
        <v>64593.433100000002</v>
      </c>
      <c r="K1076">
        <v>113038.5079</v>
      </c>
      <c r="L1076">
        <v>82024.300799999997</v>
      </c>
      <c r="M1076">
        <v>143542.5264</v>
      </c>
      <c r="N1076">
        <v>106968.92879999999</v>
      </c>
      <c r="O1076">
        <v>187195.62539999999</v>
      </c>
      <c r="P1076">
        <v>132736.47750000001</v>
      </c>
      <c r="Q1076">
        <v>232288.83559999999</v>
      </c>
      <c r="R1076">
        <v>149322.6195</v>
      </c>
      <c r="S1076">
        <v>261314.58410000001</v>
      </c>
      <c r="T1076">
        <v>165655.38740000001</v>
      </c>
      <c r="U1076">
        <v>289896.92800000001</v>
      </c>
    </row>
    <row r="1077" spans="1:21">
      <c r="A1077">
        <v>6</v>
      </c>
      <c r="B1077" t="s">
        <v>489</v>
      </c>
      <c r="C1077" t="s">
        <v>525</v>
      </c>
      <c r="D1077" t="s">
        <v>747</v>
      </c>
      <c r="E1077" t="s">
        <v>547</v>
      </c>
      <c r="F1077">
        <v>4</v>
      </c>
      <c r="G1077" t="s">
        <v>33</v>
      </c>
      <c r="H1077">
        <v>53351.532749999998</v>
      </c>
      <c r="I1077">
        <v>85362.452399999995</v>
      </c>
      <c r="J1077">
        <v>74692.145850000001</v>
      </c>
      <c r="K1077">
        <v>119507.43339999999</v>
      </c>
      <c r="L1077">
        <v>96032.758950000003</v>
      </c>
      <c r="M1077">
        <v>153652.4143</v>
      </c>
      <c r="N1077">
        <v>128043.6786</v>
      </c>
      <c r="O1077">
        <v>204869.88579999999</v>
      </c>
      <c r="P1077">
        <v>160054.59830000001</v>
      </c>
      <c r="Q1077">
        <v>256087.3572</v>
      </c>
      <c r="R1077">
        <v>181395.2114</v>
      </c>
      <c r="S1077">
        <v>290232.3382</v>
      </c>
      <c r="T1077">
        <v>202735.82449999999</v>
      </c>
      <c r="U1077">
        <v>324377.31910000002</v>
      </c>
    </row>
    <row r="1078" spans="1:21">
      <c r="A1078">
        <v>6</v>
      </c>
      <c r="B1078" t="s">
        <v>489</v>
      </c>
      <c r="C1078" t="s">
        <v>525</v>
      </c>
      <c r="D1078" t="s">
        <v>747</v>
      </c>
      <c r="E1078" t="s">
        <v>548</v>
      </c>
      <c r="F1078">
        <v>1</v>
      </c>
      <c r="G1078" t="s">
        <v>242</v>
      </c>
      <c r="H1078">
        <v>72030.073999999993</v>
      </c>
      <c r="I1078">
        <v>126052.6295</v>
      </c>
      <c r="J1078">
        <v>93308.607000000004</v>
      </c>
      <c r="K1078">
        <v>163290.06229999999</v>
      </c>
      <c r="L1078">
        <v>106117.7616</v>
      </c>
      <c r="M1078">
        <v>185706.0828</v>
      </c>
      <c r="N1078">
        <v>125577.2616</v>
      </c>
      <c r="O1078">
        <v>219760.2078</v>
      </c>
      <c r="P1078">
        <v>147584.622</v>
      </c>
      <c r="Q1078">
        <v>258273.08850000001</v>
      </c>
      <c r="R1078">
        <v>161653.76500000001</v>
      </c>
      <c r="S1078">
        <v>282894.08880000003</v>
      </c>
      <c r="T1078">
        <v>174744.93799999999</v>
      </c>
      <c r="U1078">
        <v>305803.64150000003</v>
      </c>
    </row>
    <row r="1079" spans="1:21">
      <c r="A1079">
        <v>6</v>
      </c>
      <c r="B1079" t="s">
        <v>489</v>
      </c>
      <c r="C1079" t="s">
        <v>525</v>
      </c>
      <c r="D1079" t="s">
        <v>747</v>
      </c>
      <c r="E1079" t="s">
        <v>548</v>
      </c>
      <c r="F1079">
        <v>2</v>
      </c>
      <c r="G1079" t="s">
        <v>31</v>
      </c>
      <c r="H1079">
        <v>58881.670250000003</v>
      </c>
      <c r="I1079">
        <v>103042.92290000001</v>
      </c>
      <c r="J1079">
        <v>77447.010729999995</v>
      </c>
      <c r="K1079">
        <v>135532.26879999999</v>
      </c>
      <c r="L1079">
        <v>93014.645850000001</v>
      </c>
      <c r="M1079">
        <v>162775.63020000001</v>
      </c>
      <c r="N1079">
        <v>112395.7455</v>
      </c>
      <c r="O1079">
        <v>196692.5546</v>
      </c>
      <c r="P1079">
        <v>133814.8646</v>
      </c>
      <c r="Q1079">
        <v>234176.01310000001</v>
      </c>
      <c r="R1079">
        <v>147444.31419999999</v>
      </c>
      <c r="S1079">
        <v>258027.54980000001</v>
      </c>
      <c r="T1079">
        <v>160309.57399999999</v>
      </c>
      <c r="U1079">
        <v>280541.75449999998</v>
      </c>
    </row>
    <row r="1080" spans="1:21">
      <c r="A1080">
        <v>6</v>
      </c>
      <c r="B1080" t="s">
        <v>489</v>
      </c>
      <c r="C1080" t="s">
        <v>525</v>
      </c>
      <c r="D1080" t="s">
        <v>747</v>
      </c>
      <c r="E1080" t="s">
        <v>548</v>
      </c>
      <c r="F1080">
        <v>3</v>
      </c>
      <c r="G1080" t="s">
        <v>58</v>
      </c>
      <c r="H1080">
        <v>50787.637499999997</v>
      </c>
      <c r="I1080">
        <v>88878.36563</v>
      </c>
      <c r="J1080">
        <v>68878.406099999993</v>
      </c>
      <c r="K1080">
        <v>120537.2107</v>
      </c>
      <c r="L1080">
        <v>87591.102299999999</v>
      </c>
      <c r="M1080">
        <v>153284.429</v>
      </c>
      <c r="N1080">
        <v>114525.9828</v>
      </c>
      <c r="O1080">
        <v>200420.4699</v>
      </c>
      <c r="P1080">
        <v>142237.55249999999</v>
      </c>
      <c r="Q1080">
        <v>248915.7169</v>
      </c>
      <c r="R1080">
        <v>160152.97949999999</v>
      </c>
      <c r="S1080">
        <v>280267.71409999998</v>
      </c>
      <c r="T1080">
        <v>177829.26689999999</v>
      </c>
      <c r="U1080">
        <v>311201.21710000001</v>
      </c>
    </row>
    <row r="1081" spans="1:21">
      <c r="A1081">
        <v>6</v>
      </c>
      <c r="B1081" t="s">
        <v>489</v>
      </c>
      <c r="C1081" t="s">
        <v>525</v>
      </c>
      <c r="D1081" t="s">
        <v>747</v>
      </c>
      <c r="E1081" t="s">
        <v>548</v>
      </c>
      <c r="F1081">
        <v>4</v>
      </c>
      <c r="G1081" t="s">
        <v>33</v>
      </c>
      <c r="H1081">
        <v>55613.271500000003</v>
      </c>
      <c r="I1081">
        <v>88981.234400000001</v>
      </c>
      <c r="J1081">
        <v>77858.580100000006</v>
      </c>
      <c r="K1081">
        <v>124573.7282</v>
      </c>
      <c r="L1081">
        <v>100103.8887</v>
      </c>
      <c r="M1081">
        <v>160166.2219</v>
      </c>
      <c r="N1081">
        <v>133471.85159999999</v>
      </c>
      <c r="O1081">
        <v>213554.9626</v>
      </c>
      <c r="P1081">
        <v>166839.81450000001</v>
      </c>
      <c r="Q1081">
        <v>266943.70319999999</v>
      </c>
      <c r="R1081">
        <v>189085.1231</v>
      </c>
      <c r="S1081">
        <v>302536.19699999999</v>
      </c>
      <c r="T1081">
        <v>211330.43169999999</v>
      </c>
      <c r="U1081">
        <v>338128.69069999998</v>
      </c>
    </row>
    <row r="1082" spans="1:21">
      <c r="A1082">
        <v>6</v>
      </c>
      <c r="B1082" t="s">
        <v>489</v>
      </c>
      <c r="C1082" t="s">
        <v>525</v>
      </c>
      <c r="D1082" t="s">
        <v>747</v>
      </c>
      <c r="E1082" t="s">
        <v>549</v>
      </c>
      <c r="F1082">
        <v>1</v>
      </c>
      <c r="G1082" t="s">
        <v>242</v>
      </c>
      <c r="H1082">
        <v>67273.138500000001</v>
      </c>
      <c r="I1082">
        <v>117727.9924</v>
      </c>
      <c r="J1082">
        <v>87219.861749999996</v>
      </c>
      <c r="K1082">
        <v>152634.75810000001</v>
      </c>
      <c r="L1082">
        <v>99082.992150000005</v>
      </c>
      <c r="M1082">
        <v>173395.23629999999</v>
      </c>
      <c r="N1082">
        <v>117485.7984</v>
      </c>
      <c r="O1082">
        <v>205600.14720000001</v>
      </c>
      <c r="P1082">
        <v>138144.07800000001</v>
      </c>
      <c r="Q1082">
        <v>241752.13649999999</v>
      </c>
      <c r="R1082">
        <v>151352.25380000001</v>
      </c>
      <c r="S1082">
        <v>264866.44410000002</v>
      </c>
      <c r="T1082">
        <v>163682.46830000001</v>
      </c>
      <c r="U1082">
        <v>286444.31939999998</v>
      </c>
    </row>
    <row r="1083" spans="1:21">
      <c r="A1083">
        <v>6</v>
      </c>
      <c r="B1083" t="s">
        <v>489</v>
      </c>
      <c r="C1083" t="s">
        <v>525</v>
      </c>
      <c r="D1083" t="s">
        <v>747</v>
      </c>
      <c r="E1083" t="s">
        <v>549</v>
      </c>
      <c r="F1083">
        <v>2</v>
      </c>
      <c r="G1083" t="s">
        <v>31</v>
      </c>
      <c r="H1083">
        <v>54544.798499999997</v>
      </c>
      <c r="I1083">
        <v>95453.397379999995</v>
      </c>
      <c r="J1083">
        <v>71884.33928</v>
      </c>
      <c r="K1083">
        <v>125797.5937</v>
      </c>
      <c r="L1083">
        <v>86535.207899999994</v>
      </c>
      <c r="M1083">
        <v>151436.61379999999</v>
      </c>
      <c r="N1083">
        <v>104925.042</v>
      </c>
      <c r="O1083">
        <v>183618.8235</v>
      </c>
      <c r="P1083">
        <v>125067.2338</v>
      </c>
      <c r="Q1083">
        <v>218867.65919999999</v>
      </c>
      <c r="R1083">
        <v>137903.11900000001</v>
      </c>
      <c r="S1083">
        <v>241330.45819999999</v>
      </c>
      <c r="T1083">
        <v>150053.27660000001</v>
      </c>
      <c r="U1083">
        <v>262593.2341</v>
      </c>
    </row>
    <row r="1084" spans="1:21">
      <c r="A1084">
        <v>6</v>
      </c>
      <c r="B1084" t="s">
        <v>489</v>
      </c>
      <c r="C1084" t="s">
        <v>525</v>
      </c>
      <c r="D1084" t="s">
        <v>747</v>
      </c>
      <c r="E1084" t="s">
        <v>549</v>
      </c>
      <c r="F1084">
        <v>3</v>
      </c>
      <c r="G1084" t="s">
        <v>58</v>
      </c>
      <c r="H1084">
        <v>47739.974999999999</v>
      </c>
      <c r="I1084">
        <v>83544.956250000003</v>
      </c>
      <c r="J1084">
        <v>64532.239800000003</v>
      </c>
      <c r="K1084">
        <v>112931.4197</v>
      </c>
      <c r="L1084">
        <v>81968.643899999995</v>
      </c>
      <c r="M1084">
        <v>143445.1268</v>
      </c>
      <c r="N1084">
        <v>106948.58040000001</v>
      </c>
      <c r="O1084">
        <v>187160.01569999999</v>
      </c>
      <c r="P1084">
        <v>132732.94500000001</v>
      </c>
      <c r="Q1084">
        <v>232282.6538</v>
      </c>
      <c r="R1084">
        <v>149343.606</v>
      </c>
      <c r="S1084">
        <v>261351.31049999999</v>
      </c>
      <c r="T1084">
        <v>165706.58670000001</v>
      </c>
      <c r="U1084">
        <v>289986.52669999999</v>
      </c>
    </row>
    <row r="1085" spans="1:21">
      <c r="A1085">
        <v>6</v>
      </c>
      <c r="B1085" t="s">
        <v>489</v>
      </c>
      <c r="C1085" t="s">
        <v>525</v>
      </c>
      <c r="D1085" t="s">
        <v>747</v>
      </c>
      <c r="E1085" t="s">
        <v>549</v>
      </c>
      <c r="F1085">
        <v>4</v>
      </c>
      <c r="G1085" t="s">
        <v>33</v>
      </c>
      <c r="H1085">
        <v>53076.55575</v>
      </c>
      <c r="I1085">
        <v>84922.489199999996</v>
      </c>
      <c r="J1085">
        <v>74307.178050000002</v>
      </c>
      <c r="K1085">
        <v>118891.4849</v>
      </c>
      <c r="L1085">
        <v>95537.800350000005</v>
      </c>
      <c r="M1085">
        <v>152860.48060000001</v>
      </c>
      <c r="N1085">
        <v>127383.7338</v>
      </c>
      <c r="O1085">
        <v>203813.97409999999</v>
      </c>
      <c r="P1085">
        <v>159229.6673</v>
      </c>
      <c r="Q1085">
        <v>254767.4676</v>
      </c>
      <c r="R1085">
        <v>180460.28959999999</v>
      </c>
      <c r="S1085">
        <v>288736.4633</v>
      </c>
      <c r="T1085">
        <v>201690.91190000001</v>
      </c>
      <c r="U1085">
        <v>322705.45899999997</v>
      </c>
    </row>
    <row r="1086" spans="1:21">
      <c r="A1086">
        <v>6</v>
      </c>
      <c r="B1086" t="s">
        <v>489</v>
      </c>
      <c r="C1086" t="s">
        <v>525</v>
      </c>
      <c r="D1086" t="s">
        <v>747</v>
      </c>
      <c r="E1086" t="s">
        <v>550</v>
      </c>
      <c r="F1086">
        <v>1</v>
      </c>
      <c r="G1086" t="s">
        <v>242</v>
      </c>
      <c r="H1086">
        <v>64414.061000000002</v>
      </c>
      <c r="I1086">
        <v>112724.60679999999</v>
      </c>
      <c r="J1086">
        <v>83493.175499999998</v>
      </c>
      <c r="K1086">
        <v>146113.05710000001</v>
      </c>
      <c r="L1086">
        <v>94879.224900000001</v>
      </c>
      <c r="M1086">
        <v>166038.64360000001</v>
      </c>
      <c r="N1086">
        <v>112438.0824</v>
      </c>
      <c r="O1086">
        <v>196766.64420000001</v>
      </c>
      <c r="P1086">
        <v>132190.158</v>
      </c>
      <c r="Q1086">
        <v>231332.77650000001</v>
      </c>
      <c r="R1086">
        <v>144818.53750000001</v>
      </c>
      <c r="S1086">
        <v>253432.4406</v>
      </c>
      <c r="T1086">
        <v>156596.6795</v>
      </c>
      <c r="U1086">
        <v>274044.18910000002</v>
      </c>
    </row>
    <row r="1087" spans="1:21">
      <c r="A1087">
        <v>6</v>
      </c>
      <c r="B1087" t="s">
        <v>489</v>
      </c>
      <c r="C1087" t="s">
        <v>525</v>
      </c>
      <c r="D1087" t="s">
        <v>747</v>
      </c>
      <c r="E1087" t="s">
        <v>550</v>
      </c>
      <c r="F1087">
        <v>2</v>
      </c>
      <c r="G1087" t="s">
        <v>31</v>
      </c>
      <c r="H1087">
        <v>52348.019749999999</v>
      </c>
      <c r="I1087">
        <v>91609.03456</v>
      </c>
      <c r="J1087">
        <v>68950.564029999994</v>
      </c>
      <c r="K1087">
        <v>120663.48699999999</v>
      </c>
      <c r="L1087">
        <v>82948.638149999999</v>
      </c>
      <c r="M1087">
        <v>145160.11679999999</v>
      </c>
      <c r="N1087">
        <v>100478.7645</v>
      </c>
      <c r="O1087">
        <v>175837.83790000001</v>
      </c>
      <c r="P1087">
        <v>119727.6698</v>
      </c>
      <c r="Q1087">
        <v>209523.4221</v>
      </c>
      <c r="R1087">
        <v>131989.19510000001</v>
      </c>
      <c r="S1087">
        <v>230981.0914</v>
      </c>
      <c r="T1087">
        <v>143586.55780000001</v>
      </c>
      <c r="U1087">
        <v>251276.4761</v>
      </c>
    </row>
    <row r="1088" spans="1:21">
      <c r="A1088">
        <v>6</v>
      </c>
      <c r="B1088" t="s">
        <v>489</v>
      </c>
      <c r="C1088" t="s">
        <v>525</v>
      </c>
      <c r="D1088" t="s">
        <v>747</v>
      </c>
      <c r="E1088" t="s">
        <v>550</v>
      </c>
      <c r="F1088">
        <v>3</v>
      </c>
      <c r="G1088" t="s">
        <v>58</v>
      </c>
      <c r="H1088">
        <v>44721.724999999999</v>
      </c>
      <c r="I1088">
        <v>78263.018750000003</v>
      </c>
      <c r="J1088">
        <v>60571.485800000002</v>
      </c>
      <c r="K1088">
        <v>106000.1002</v>
      </c>
      <c r="L1088">
        <v>76991.346900000004</v>
      </c>
      <c r="M1088">
        <v>134734.85709999999</v>
      </c>
      <c r="N1088">
        <v>100581.4884</v>
      </c>
      <c r="O1088">
        <v>176017.6047</v>
      </c>
      <c r="P1088">
        <v>124883.595</v>
      </c>
      <c r="Q1088">
        <v>218546.29130000001</v>
      </c>
      <c r="R1088">
        <v>140572.62599999999</v>
      </c>
      <c r="S1088">
        <v>246002.0955</v>
      </c>
      <c r="T1088">
        <v>156042.44570000001</v>
      </c>
      <c r="U1088">
        <v>273074.28000000003</v>
      </c>
    </row>
    <row r="1089" spans="1:21">
      <c r="A1089">
        <v>6</v>
      </c>
      <c r="B1089" t="s">
        <v>489</v>
      </c>
      <c r="C1089" t="s">
        <v>525</v>
      </c>
      <c r="D1089" t="s">
        <v>747</v>
      </c>
      <c r="E1089" t="s">
        <v>550</v>
      </c>
      <c r="F1089">
        <v>4</v>
      </c>
      <c r="G1089" t="s">
        <v>33</v>
      </c>
      <c r="H1089">
        <v>49272.933250000002</v>
      </c>
      <c r="I1089">
        <v>78836.693199999994</v>
      </c>
      <c r="J1089">
        <v>68982.106549999997</v>
      </c>
      <c r="K1089">
        <v>110371.3705</v>
      </c>
      <c r="L1089">
        <v>88691.279850000006</v>
      </c>
      <c r="M1089">
        <v>141906.0478</v>
      </c>
      <c r="N1089">
        <v>118255.0398</v>
      </c>
      <c r="O1089">
        <v>189208.0637</v>
      </c>
      <c r="P1089">
        <v>147818.79980000001</v>
      </c>
      <c r="Q1089">
        <v>236510.0796</v>
      </c>
      <c r="R1089">
        <v>167527.9731</v>
      </c>
      <c r="S1089">
        <v>268044.75689999998</v>
      </c>
      <c r="T1089">
        <v>187237.1464</v>
      </c>
      <c r="U1089">
        <v>299579.43420000002</v>
      </c>
    </row>
    <row r="1090" spans="1:21">
      <c r="A1090">
        <v>6</v>
      </c>
      <c r="B1090" t="s">
        <v>489</v>
      </c>
      <c r="C1090" t="s">
        <v>525</v>
      </c>
      <c r="D1090" t="s">
        <v>747</v>
      </c>
      <c r="E1090" t="s">
        <v>551</v>
      </c>
      <c r="F1090">
        <v>1</v>
      </c>
      <c r="G1090" t="s">
        <v>242</v>
      </c>
      <c r="H1090">
        <v>67786.117499999993</v>
      </c>
      <c r="I1090">
        <v>118625.7056</v>
      </c>
      <c r="J1090">
        <v>87844.286250000005</v>
      </c>
      <c r="K1090">
        <v>153727.50090000001</v>
      </c>
      <c r="L1090">
        <v>99853.283249999993</v>
      </c>
      <c r="M1090">
        <v>174743.2457</v>
      </c>
      <c r="N1090">
        <v>118269.97199999999</v>
      </c>
      <c r="O1090">
        <v>206972.451</v>
      </c>
      <c r="P1090">
        <v>139028.04</v>
      </c>
      <c r="Q1090">
        <v>243299.07</v>
      </c>
      <c r="R1090">
        <v>152299.19630000001</v>
      </c>
      <c r="S1090">
        <v>266523.59340000001</v>
      </c>
      <c r="T1090">
        <v>164666.0888</v>
      </c>
      <c r="U1090">
        <v>288165.65529999998</v>
      </c>
    </row>
    <row r="1091" spans="1:21">
      <c r="A1091">
        <v>6</v>
      </c>
      <c r="B1091" t="s">
        <v>489</v>
      </c>
      <c r="C1091" t="s">
        <v>525</v>
      </c>
      <c r="D1091" t="s">
        <v>747</v>
      </c>
      <c r="E1091" t="s">
        <v>551</v>
      </c>
      <c r="F1091">
        <v>2</v>
      </c>
      <c r="G1091" t="s">
        <v>31</v>
      </c>
      <c r="H1091">
        <v>55208.853750000002</v>
      </c>
      <c r="I1091">
        <v>96615.494059999997</v>
      </c>
      <c r="J1091">
        <v>72680.462750000006</v>
      </c>
      <c r="K1091">
        <v>127190.8098</v>
      </c>
      <c r="L1091">
        <v>87381.420750000005</v>
      </c>
      <c r="M1091">
        <v>152917.48629999999</v>
      </c>
      <c r="N1091">
        <v>105751.6875</v>
      </c>
      <c r="O1091">
        <v>185065.45310000001</v>
      </c>
      <c r="P1091">
        <v>125971.2966</v>
      </c>
      <c r="Q1091">
        <v>220449.769</v>
      </c>
      <c r="R1091">
        <v>138846.08689999999</v>
      </c>
      <c r="S1091">
        <v>242980.652</v>
      </c>
      <c r="T1091">
        <v>151014.42490000001</v>
      </c>
      <c r="U1091">
        <v>264275.24349999998</v>
      </c>
    </row>
    <row r="1092" spans="1:21">
      <c r="A1092">
        <v>6</v>
      </c>
      <c r="B1092" t="s">
        <v>489</v>
      </c>
      <c r="C1092" t="s">
        <v>525</v>
      </c>
      <c r="D1092" t="s">
        <v>747</v>
      </c>
      <c r="E1092" t="s">
        <v>551</v>
      </c>
      <c r="F1092">
        <v>3</v>
      </c>
      <c r="G1092" t="s">
        <v>58</v>
      </c>
      <c r="H1092">
        <v>47949.837500000001</v>
      </c>
      <c r="I1092">
        <v>83912.215630000006</v>
      </c>
      <c r="J1092">
        <v>64931.965700000001</v>
      </c>
      <c r="K1092">
        <v>113630.94</v>
      </c>
      <c r="L1092">
        <v>82528.617599999998</v>
      </c>
      <c r="M1092">
        <v>144425.0808</v>
      </c>
      <c r="N1092">
        <v>107802.9336</v>
      </c>
      <c r="O1092">
        <v>188655.13380000001</v>
      </c>
      <c r="P1092">
        <v>133844.6925</v>
      </c>
      <c r="Q1092">
        <v>234228.21189999999</v>
      </c>
      <c r="R1092">
        <v>150653.56649999999</v>
      </c>
      <c r="S1092">
        <v>263643.7414</v>
      </c>
      <c r="T1092">
        <v>167226.14780000001</v>
      </c>
      <c r="U1092">
        <v>292645.75870000001</v>
      </c>
    </row>
    <row r="1093" spans="1:21">
      <c r="A1093">
        <v>6</v>
      </c>
      <c r="B1093" t="s">
        <v>489</v>
      </c>
      <c r="C1093" t="s">
        <v>525</v>
      </c>
      <c r="D1093" t="s">
        <v>747</v>
      </c>
      <c r="E1093" t="s">
        <v>551</v>
      </c>
      <c r="F1093">
        <v>4</v>
      </c>
      <c r="G1093" t="s">
        <v>33</v>
      </c>
      <c r="H1093">
        <v>52873.564250000003</v>
      </c>
      <c r="I1093">
        <v>84597.702799999999</v>
      </c>
      <c r="J1093">
        <v>74022.989950000003</v>
      </c>
      <c r="K1093">
        <v>118436.78389999999</v>
      </c>
      <c r="L1093">
        <v>95172.415649999995</v>
      </c>
      <c r="M1093">
        <v>152275.86499999999</v>
      </c>
      <c r="N1093">
        <v>126896.5542</v>
      </c>
      <c r="O1093">
        <v>203034.48670000001</v>
      </c>
      <c r="P1093">
        <v>158620.69279999999</v>
      </c>
      <c r="Q1093">
        <v>253793.1084</v>
      </c>
      <c r="R1093">
        <v>179770.11850000001</v>
      </c>
      <c r="S1093">
        <v>287632.18949999998</v>
      </c>
      <c r="T1093">
        <v>200919.5442</v>
      </c>
      <c r="U1093">
        <v>321471.27059999999</v>
      </c>
    </row>
    <row r="1094" spans="1:21">
      <c r="A1094">
        <v>6</v>
      </c>
      <c r="B1094" t="s">
        <v>489</v>
      </c>
      <c r="C1094" t="s">
        <v>525</v>
      </c>
      <c r="D1094" t="s">
        <v>747</v>
      </c>
      <c r="E1094" t="s">
        <v>552</v>
      </c>
      <c r="F1094">
        <v>1</v>
      </c>
      <c r="G1094" t="s">
        <v>242</v>
      </c>
      <c r="H1094">
        <v>68978.423999999999</v>
      </c>
      <c r="I1094">
        <v>120712.242</v>
      </c>
      <c r="J1094">
        <v>89412.372000000003</v>
      </c>
      <c r="K1094">
        <v>156471.65100000001</v>
      </c>
      <c r="L1094">
        <v>101601.2916</v>
      </c>
      <c r="M1094">
        <v>177802.26029999999</v>
      </c>
      <c r="N1094">
        <v>120413.3616</v>
      </c>
      <c r="O1094">
        <v>210723.38279999999</v>
      </c>
      <c r="P1094">
        <v>141569.17199999999</v>
      </c>
      <c r="Q1094">
        <v>247746.05100000001</v>
      </c>
      <c r="R1094">
        <v>155095.07999999999</v>
      </c>
      <c r="S1094">
        <v>271416.39</v>
      </c>
      <c r="T1094">
        <v>167711.89799999999</v>
      </c>
      <c r="U1094">
        <v>293495.82150000002</v>
      </c>
    </row>
    <row r="1095" spans="1:21">
      <c r="A1095">
        <v>6</v>
      </c>
      <c r="B1095" t="s">
        <v>489</v>
      </c>
      <c r="C1095" t="s">
        <v>525</v>
      </c>
      <c r="D1095" t="s">
        <v>747</v>
      </c>
      <c r="E1095" t="s">
        <v>552</v>
      </c>
      <c r="F1095">
        <v>2</v>
      </c>
      <c r="G1095" t="s">
        <v>31</v>
      </c>
      <c r="H1095">
        <v>56039.731500000002</v>
      </c>
      <c r="I1095">
        <v>98069.530129999999</v>
      </c>
      <c r="J1095">
        <v>73818.73835</v>
      </c>
      <c r="K1095">
        <v>129182.79210000001</v>
      </c>
      <c r="L1095">
        <v>88813.097099999999</v>
      </c>
      <c r="M1095">
        <v>155422.91990000001</v>
      </c>
      <c r="N1095">
        <v>107596.773</v>
      </c>
      <c r="O1095">
        <v>188294.35279999999</v>
      </c>
      <c r="P1095">
        <v>128215.07030000001</v>
      </c>
      <c r="Q1095">
        <v>224376.37289999999</v>
      </c>
      <c r="R1095">
        <v>141349.63990000001</v>
      </c>
      <c r="S1095">
        <v>247361.86979999999</v>
      </c>
      <c r="T1095">
        <v>153774.087</v>
      </c>
      <c r="U1095">
        <v>269104.65230000002</v>
      </c>
    </row>
    <row r="1096" spans="1:21">
      <c r="A1096">
        <v>6</v>
      </c>
      <c r="B1096" t="s">
        <v>489</v>
      </c>
      <c r="C1096" t="s">
        <v>525</v>
      </c>
      <c r="D1096" t="s">
        <v>747</v>
      </c>
      <c r="E1096" t="s">
        <v>552</v>
      </c>
      <c r="F1096">
        <v>3</v>
      </c>
      <c r="G1096" t="s">
        <v>58</v>
      </c>
      <c r="H1096">
        <v>49313.262499999997</v>
      </c>
      <c r="I1096">
        <v>86298.20938</v>
      </c>
      <c r="J1096">
        <v>66681.883100000006</v>
      </c>
      <c r="K1096">
        <v>116693.2954</v>
      </c>
      <c r="L1096">
        <v>84709.450800000006</v>
      </c>
      <c r="M1096">
        <v>148241.53890000001</v>
      </c>
      <c r="N1096">
        <v>110549.12880000001</v>
      </c>
      <c r="O1096">
        <v>193460.9754</v>
      </c>
      <c r="P1096">
        <v>137211.72750000001</v>
      </c>
      <c r="Q1096">
        <v>240120.52309999999</v>
      </c>
      <c r="R1096">
        <v>154394.56950000001</v>
      </c>
      <c r="S1096">
        <v>270190.49660000001</v>
      </c>
      <c r="T1096">
        <v>171324.0374</v>
      </c>
      <c r="U1096">
        <v>299817.06550000003</v>
      </c>
    </row>
    <row r="1097" spans="1:21">
      <c r="A1097">
        <v>6</v>
      </c>
      <c r="B1097" t="s">
        <v>489</v>
      </c>
      <c r="C1097" t="s">
        <v>525</v>
      </c>
      <c r="D1097" t="s">
        <v>747</v>
      </c>
      <c r="E1097" t="s">
        <v>552</v>
      </c>
      <c r="F1097">
        <v>4</v>
      </c>
      <c r="G1097" t="s">
        <v>33</v>
      </c>
      <c r="H1097">
        <v>54739.382749999997</v>
      </c>
      <c r="I1097">
        <v>87583.012400000007</v>
      </c>
      <c r="J1097">
        <v>76635.135850000006</v>
      </c>
      <c r="K1097">
        <v>122616.21739999999</v>
      </c>
      <c r="L1097">
        <v>98530.888949999993</v>
      </c>
      <c r="M1097">
        <v>157649.42230000001</v>
      </c>
      <c r="N1097">
        <v>131374.51860000001</v>
      </c>
      <c r="O1097">
        <v>210199.2298</v>
      </c>
      <c r="P1097">
        <v>164218.1483</v>
      </c>
      <c r="Q1097">
        <v>262749.03720000002</v>
      </c>
      <c r="R1097">
        <v>186113.9014</v>
      </c>
      <c r="S1097">
        <v>297782.24219999998</v>
      </c>
      <c r="T1097">
        <v>208009.6545</v>
      </c>
      <c r="U1097">
        <v>332815.44709999999</v>
      </c>
    </row>
    <row r="1098" spans="1:21">
      <c r="A1098">
        <v>7</v>
      </c>
      <c r="B1098" t="s">
        <v>553</v>
      </c>
      <c r="C1098" t="s">
        <v>554</v>
      </c>
      <c r="D1098" t="s">
        <v>748</v>
      </c>
      <c r="E1098" t="s">
        <v>555</v>
      </c>
      <c r="F1098">
        <v>1</v>
      </c>
      <c r="G1098" t="s">
        <v>242</v>
      </c>
      <c r="H1098">
        <v>83466.384000000005</v>
      </c>
      <c r="I1098">
        <v>146066.17199999999</v>
      </c>
      <c r="J1098">
        <v>108215.352</v>
      </c>
      <c r="K1098">
        <v>189376.86600000001</v>
      </c>
      <c r="L1098">
        <v>122932.8306</v>
      </c>
      <c r="M1098">
        <v>215132.45360000001</v>
      </c>
      <c r="N1098">
        <v>145768.1256</v>
      </c>
      <c r="O1098">
        <v>255094.21979999999</v>
      </c>
      <c r="P1098">
        <v>171400.302</v>
      </c>
      <c r="Q1098">
        <v>299950.52850000001</v>
      </c>
      <c r="R1098">
        <v>187788.63</v>
      </c>
      <c r="S1098">
        <v>328630.10249999998</v>
      </c>
      <c r="T1098">
        <v>203088.09299999999</v>
      </c>
      <c r="U1098">
        <v>355404.16279999999</v>
      </c>
    </row>
    <row r="1099" spans="1:21">
      <c r="A1099">
        <v>7</v>
      </c>
      <c r="B1099" t="s">
        <v>553</v>
      </c>
      <c r="C1099" t="s">
        <v>554</v>
      </c>
      <c r="D1099" t="s">
        <v>748</v>
      </c>
      <c r="E1099" t="s">
        <v>555</v>
      </c>
      <c r="F1099">
        <v>2</v>
      </c>
      <c r="G1099" t="s">
        <v>31</v>
      </c>
      <c r="H1099">
        <v>67668.785250000001</v>
      </c>
      <c r="I1099">
        <v>118420.37420000001</v>
      </c>
      <c r="J1099">
        <v>89182.111730000004</v>
      </c>
      <c r="K1099">
        <v>156068.6955</v>
      </c>
      <c r="L1099">
        <v>107360.9249</v>
      </c>
      <c r="M1099">
        <v>187881.61850000001</v>
      </c>
      <c r="N1099">
        <v>130180.85550000001</v>
      </c>
      <c r="O1099">
        <v>227816.49710000001</v>
      </c>
      <c r="P1099">
        <v>155173.12090000001</v>
      </c>
      <c r="Q1099">
        <v>271552.96149999998</v>
      </c>
      <c r="R1099">
        <v>171100.0097</v>
      </c>
      <c r="S1099">
        <v>299425.01689999999</v>
      </c>
      <c r="T1099">
        <v>186176.44949999999</v>
      </c>
      <c r="U1099">
        <v>325808.78659999999</v>
      </c>
    </row>
    <row r="1100" spans="1:21">
      <c r="A1100">
        <v>7</v>
      </c>
      <c r="B1100" t="s">
        <v>553</v>
      </c>
      <c r="C1100" t="s">
        <v>554</v>
      </c>
      <c r="D1100" t="s">
        <v>748</v>
      </c>
      <c r="E1100" t="s">
        <v>555</v>
      </c>
      <c r="F1100">
        <v>3</v>
      </c>
      <c r="G1100" t="s">
        <v>58</v>
      </c>
      <c r="H1100">
        <v>58770.362500000003</v>
      </c>
      <c r="I1100">
        <v>102848.1344</v>
      </c>
      <c r="J1100">
        <v>79471.669899999994</v>
      </c>
      <c r="K1100">
        <v>139075.42230000001</v>
      </c>
      <c r="L1100">
        <v>100957.7907</v>
      </c>
      <c r="M1100">
        <v>176676.13370000001</v>
      </c>
      <c r="N1100">
        <v>131755.76519999999</v>
      </c>
      <c r="O1100">
        <v>230572.58910000001</v>
      </c>
      <c r="P1100">
        <v>163533.8475</v>
      </c>
      <c r="Q1100">
        <v>286184.23310000001</v>
      </c>
      <c r="R1100">
        <v>184013.89050000001</v>
      </c>
      <c r="S1100">
        <v>322024.30839999998</v>
      </c>
      <c r="T1100">
        <v>204192.16209999999</v>
      </c>
      <c r="U1100">
        <v>357336.28370000003</v>
      </c>
    </row>
    <row r="1101" spans="1:21">
      <c r="A1101">
        <v>7</v>
      </c>
      <c r="B1101" t="s">
        <v>553</v>
      </c>
      <c r="C1101" t="s">
        <v>554</v>
      </c>
      <c r="D1101" t="s">
        <v>748</v>
      </c>
      <c r="E1101" t="s">
        <v>555</v>
      </c>
      <c r="F1101">
        <v>4</v>
      </c>
      <c r="G1101" t="s">
        <v>33</v>
      </c>
      <c r="H1101">
        <v>65230.305999999997</v>
      </c>
      <c r="I1101">
        <v>104368.4896</v>
      </c>
      <c r="J1101">
        <v>91322.428400000004</v>
      </c>
      <c r="K1101">
        <v>146115.8854</v>
      </c>
      <c r="L1101">
        <v>117414.5508</v>
      </c>
      <c r="M1101">
        <v>187863.2813</v>
      </c>
      <c r="N1101">
        <v>156552.73439999999</v>
      </c>
      <c r="O1101">
        <v>250484.375</v>
      </c>
      <c r="P1101">
        <v>195690.91800000001</v>
      </c>
      <c r="Q1101">
        <v>313105.46879999997</v>
      </c>
      <c r="R1101">
        <v>221783.0404</v>
      </c>
      <c r="S1101">
        <v>354852.86459999997</v>
      </c>
      <c r="T1101">
        <v>247875.16279999999</v>
      </c>
      <c r="U1101">
        <v>396600.26049999997</v>
      </c>
    </row>
    <row r="1102" spans="1:21">
      <c r="A1102">
        <v>7</v>
      </c>
      <c r="B1102" t="s">
        <v>553</v>
      </c>
      <c r="C1102" t="s">
        <v>554</v>
      </c>
      <c r="D1102" t="s">
        <v>748</v>
      </c>
      <c r="E1102" t="s">
        <v>556</v>
      </c>
      <c r="F1102">
        <v>1</v>
      </c>
      <c r="G1102" t="s">
        <v>242</v>
      </c>
      <c r="H1102">
        <v>78581.614499999996</v>
      </c>
      <c r="I1102">
        <v>137517.8254</v>
      </c>
      <c r="J1102">
        <v>101841.2798</v>
      </c>
      <c r="K1102">
        <v>178222.2396</v>
      </c>
      <c r="L1102">
        <v>115753.1756</v>
      </c>
      <c r="M1102">
        <v>202568.05720000001</v>
      </c>
      <c r="N1102">
        <v>137124.85680000001</v>
      </c>
      <c r="O1102">
        <v>239968.4994</v>
      </c>
      <c r="P1102">
        <v>161198.856</v>
      </c>
      <c r="Q1102">
        <v>282097.99800000002</v>
      </c>
      <c r="R1102">
        <v>176590.11379999999</v>
      </c>
      <c r="S1102">
        <v>309032.69910000003</v>
      </c>
      <c r="T1102">
        <v>190936.50529999999</v>
      </c>
      <c r="U1102">
        <v>334138.88419999997</v>
      </c>
    </row>
    <row r="1103" spans="1:21">
      <c r="A1103">
        <v>7</v>
      </c>
      <c r="B1103" t="s">
        <v>553</v>
      </c>
      <c r="C1103" t="s">
        <v>554</v>
      </c>
      <c r="D1103" t="s">
        <v>748</v>
      </c>
      <c r="E1103" t="s">
        <v>556</v>
      </c>
      <c r="F1103">
        <v>2</v>
      </c>
      <c r="G1103" t="s">
        <v>31</v>
      </c>
      <c r="H1103">
        <v>63958.178249999997</v>
      </c>
      <c r="I1103">
        <v>111926.8119</v>
      </c>
      <c r="J1103">
        <v>84212.311050000004</v>
      </c>
      <c r="K1103">
        <v>147371.54430000001</v>
      </c>
      <c r="L1103">
        <v>101265.23209999999</v>
      </c>
      <c r="M1103">
        <v>177214.15609999999</v>
      </c>
      <c r="N1103">
        <v>122588.8965</v>
      </c>
      <c r="O1103">
        <v>214530.56890000001</v>
      </c>
      <c r="P1103">
        <v>146041.8879</v>
      </c>
      <c r="Q1103">
        <v>255573.3039</v>
      </c>
      <c r="R1103">
        <v>160977.34729999999</v>
      </c>
      <c r="S1103">
        <v>281710.3578</v>
      </c>
      <c r="T1103">
        <v>175096.54010000001</v>
      </c>
      <c r="U1103">
        <v>306418.94520000002</v>
      </c>
    </row>
    <row r="1104" spans="1:21">
      <c r="A1104">
        <v>7</v>
      </c>
      <c r="B1104" t="s">
        <v>553</v>
      </c>
      <c r="C1104" t="s">
        <v>554</v>
      </c>
      <c r="D1104" t="s">
        <v>748</v>
      </c>
      <c r="E1104" t="s">
        <v>556</v>
      </c>
      <c r="F1104">
        <v>3</v>
      </c>
      <c r="G1104" t="s">
        <v>58</v>
      </c>
      <c r="H1104">
        <v>56060.887499999997</v>
      </c>
      <c r="I1104">
        <v>98106.55313</v>
      </c>
      <c r="J1104">
        <v>75863.762100000007</v>
      </c>
      <c r="K1104">
        <v>132761.58369999999</v>
      </c>
      <c r="L1104">
        <v>96399.622799999997</v>
      </c>
      <c r="M1104">
        <v>168699.33989999999</v>
      </c>
      <c r="N1104">
        <v>125866.7208</v>
      </c>
      <c r="O1104">
        <v>220266.76139999999</v>
      </c>
      <c r="P1104">
        <v>156249.20250000001</v>
      </c>
      <c r="Q1104">
        <v>273436.10440000001</v>
      </c>
      <c r="R1104">
        <v>175845.42449999999</v>
      </c>
      <c r="S1104">
        <v>307729.49290000001</v>
      </c>
      <c r="T1104">
        <v>195159.8034</v>
      </c>
      <c r="U1104">
        <v>341529.65600000002</v>
      </c>
    </row>
    <row r="1105" spans="1:21">
      <c r="A1105">
        <v>7</v>
      </c>
      <c r="B1105" t="s">
        <v>553</v>
      </c>
      <c r="C1105" t="s">
        <v>554</v>
      </c>
      <c r="D1105" t="s">
        <v>748</v>
      </c>
      <c r="E1105" t="s">
        <v>556</v>
      </c>
      <c r="F1105">
        <v>4</v>
      </c>
      <c r="G1105" t="s">
        <v>33</v>
      </c>
      <c r="H1105">
        <v>62012.630250000002</v>
      </c>
      <c r="I1105">
        <v>99220.208400000003</v>
      </c>
      <c r="J1105">
        <v>86817.682350000003</v>
      </c>
      <c r="K1105">
        <v>138908.29180000001</v>
      </c>
      <c r="L1105">
        <v>111622.73450000001</v>
      </c>
      <c r="M1105">
        <v>178596.3751</v>
      </c>
      <c r="N1105">
        <v>148830.3126</v>
      </c>
      <c r="O1105">
        <v>238128.50020000001</v>
      </c>
      <c r="P1105">
        <v>186037.89079999999</v>
      </c>
      <c r="Q1105">
        <v>297660.62520000001</v>
      </c>
      <c r="R1105">
        <v>210842.94289999999</v>
      </c>
      <c r="S1105">
        <v>337348.70860000001</v>
      </c>
      <c r="T1105">
        <v>235647.995</v>
      </c>
      <c r="U1105">
        <v>377036.79190000001</v>
      </c>
    </row>
    <row r="1106" spans="1:21">
      <c r="A1106">
        <v>7</v>
      </c>
      <c r="B1106" t="s">
        <v>553</v>
      </c>
      <c r="C1106" t="s">
        <v>554</v>
      </c>
      <c r="D1106" t="s">
        <v>748</v>
      </c>
      <c r="E1106" t="s">
        <v>557</v>
      </c>
      <c r="F1106">
        <v>1</v>
      </c>
      <c r="G1106" t="s">
        <v>242</v>
      </c>
      <c r="H1106">
        <v>73029.808000000005</v>
      </c>
      <c r="I1106">
        <v>127802.164</v>
      </c>
      <c r="J1106">
        <v>94707.144</v>
      </c>
      <c r="K1106">
        <v>165737.50200000001</v>
      </c>
      <c r="L1106">
        <v>107553.0672</v>
      </c>
      <c r="M1106">
        <v>188217.8676</v>
      </c>
      <c r="N1106">
        <v>127604.4672</v>
      </c>
      <c r="O1106">
        <v>223307.81760000001</v>
      </c>
      <c r="P1106">
        <v>150064.22399999999</v>
      </c>
      <c r="Q1106">
        <v>262612.39199999999</v>
      </c>
      <c r="R1106">
        <v>164424.68</v>
      </c>
      <c r="S1106">
        <v>287743.19</v>
      </c>
      <c r="T1106">
        <v>177843.49600000001</v>
      </c>
      <c r="U1106">
        <v>311226.11800000002</v>
      </c>
    </row>
    <row r="1107" spans="1:21">
      <c r="A1107">
        <v>7</v>
      </c>
      <c r="B1107" t="s">
        <v>553</v>
      </c>
      <c r="C1107" t="s">
        <v>554</v>
      </c>
      <c r="D1107" t="s">
        <v>748</v>
      </c>
      <c r="E1107" t="s">
        <v>557</v>
      </c>
      <c r="F1107">
        <v>2</v>
      </c>
      <c r="G1107" t="s">
        <v>31</v>
      </c>
      <c r="H1107">
        <v>59067.387999999999</v>
      </c>
      <c r="I1107">
        <v>103367.929</v>
      </c>
      <c r="J1107">
        <v>77890.789199999999</v>
      </c>
      <c r="K1107">
        <v>136308.8811</v>
      </c>
      <c r="L1107">
        <v>93831.343200000003</v>
      </c>
      <c r="M1107">
        <v>164204.85060000001</v>
      </c>
      <c r="N1107">
        <v>113888.136</v>
      </c>
      <c r="O1107">
        <v>199304.23800000001</v>
      </c>
      <c r="P1107">
        <v>135798.408</v>
      </c>
      <c r="Q1107">
        <v>237647.21400000001</v>
      </c>
      <c r="R1107">
        <v>149767.11679999999</v>
      </c>
      <c r="S1107">
        <v>262092.45439999999</v>
      </c>
      <c r="T1107">
        <v>163000.46799999999</v>
      </c>
      <c r="U1107">
        <v>285250.81900000002</v>
      </c>
    </row>
    <row r="1108" spans="1:21">
      <c r="A1108">
        <v>7</v>
      </c>
      <c r="B1108" t="s">
        <v>553</v>
      </c>
      <c r="C1108" t="s">
        <v>554</v>
      </c>
      <c r="D1108" t="s">
        <v>748</v>
      </c>
      <c r="E1108" t="s">
        <v>557</v>
      </c>
      <c r="F1108">
        <v>3</v>
      </c>
      <c r="G1108" t="s">
        <v>58</v>
      </c>
      <c r="H1108">
        <v>51877.037499999999</v>
      </c>
      <c r="I1108">
        <v>90784.815629999997</v>
      </c>
      <c r="J1108">
        <v>70059.331300000005</v>
      </c>
      <c r="K1108">
        <v>122603.82980000001</v>
      </c>
      <c r="L1108">
        <v>88959.803400000004</v>
      </c>
      <c r="M1108">
        <v>155679.65599999999</v>
      </c>
      <c r="N1108">
        <v>116000.8224</v>
      </c>
      <c r="O1108">
        <v>203001.43919999999</v>
      </c>
      <c r="P1108">
        <v>143938.73250000001</v>
      </c>
      <c r="Q1108">
        <v>251892.7819</v>
      </c>
      <c r="R1108">
        <v>161918.5485</v>
      </c>
      <c r="S1108">
        <v>283357.45990000002</v>
      </c>
      <c r="T1108">
        <v>179622.21520000001</v>
      </c>
      <c r="U1108">
        <v>314338.87660000002</v>
      </c>
    </row>
    <row r="1109" spans="1:21">
      <c r="A1109">
        <v>7</v>
      </c>
      <c r="B1109" t="s">
        <v>553</v>
      </c>
      <c r="C1109" t="s">
        <v>554</v>
      </c>
      <c r="D1109" t="s">
        <v>748</v>
      </c>
      <c r="E1109" t="s">
        <v>557</v>
      </c>
      <c r="F1109">
        <v>4</v>
      </c>
      <c r="G1109" t="s">
        <v>33</v>
      </c>
      <c r="H1109">
        <v>57921.065750000002</v>
      </c>
      <c r="I1109">
        <v>92673.705199999997</v>
      </c>
      <c r="J1109">
        <v>81089.492050000001</v>
      </c>
      <c r="K1109">
        <v>129743.18730000001</v>
      </c>
      <c r="L1109">
        <v>104257.9184</v>
      </c>
      <c r="M1109">
        <v>166812.66940000001</v>
      </c>
      <c r="N1109">
        <v>139010.55780000001</v>
      </c>
      <c r="O1109">
        <v>222416.89249999999</v>
      </c>
      <c r="P1109">
        <v>173763.1973</v>
      </c>
      <c r="Q1109">
        <v>278021.11560000002</v>
      </c>
      <c r="R1109">
        <v>196931.62359999999</v>
      </c>
      <c r="S1109">
        <v>315090.59769999998</v>
      </c>
      <c r="T1109">
        <v>220100.04990000001</v>
      </c>
      <c r="U1109">
        <v>352160.07980000001</v>
      </c>
    </row>
    <row r="1110" spans="1:21">
      <c r="A1110">
        <v>7</v>
      </c>
      <c r="B1110" t="s">
        <v>553</v>
      </c>
      <c r="C1110" t="s">
        <v>554</v>
      </c>
      <c r="D1110" t="s">
        <v>748</v>
      </c>
      <c r="E1110" t="s">
        <v>558</v>
      </c>
      <c r="F1110">
        <v>1</v>
      </c>
      <c r="G1110" t="s">
        <v>242</v>
      </c>
      <c r="H1110">
        <v>83466.384000000005</v>
      </c>
      <c r="I1110">
        <v>146066.17199999999</v>
      </c>
      <c r="J1110">
        <v>108215.352</v>
      </c>
      <c r="K1110">
        <v>189376.86600000001</v>
      </c>
      <c r="L1110">
        <v>122932.8306</v>
      </c>
      <c r="M1110">
        <v>215132.45360000001</v>
      </c>
      <c r="N1110">
        <v>145768.1256</v>
      </c>
      <c r="O1110">
        <v>255094.21979999999</v>
      </c>
      <c r="P1110">
        <v>171400.302</v>
      </c>
      <c r="Q1110">
        <v>299950.52850000001</v>
      </c>
      <c r="R1110">
        <v>187788.63</v>
      </c>
      <c r="S1110">
        <v>328630.10249999998</v>
      </c>
      <c r="T1110">
        <v>203088.09299999999</v>
      </c>
      <c r="U1110">
        <v>355404.16279999999</v>
      </c>
    </row>
    <row r="1111" spans="1:21">
      <c r="A1111">
        <v>7</v>
      </c>
      <c r="B1111" t="s">
        <v>553</v>
      </c>
      <c r="C1111" t="s">
        <v>554</v>
      </c>
      <c r="D1111" t="s">
        <v>748</v>
      </c>
      <c r="E1111" t="s">
        <v>558</v>
      </c>
      <c r="F1111">
        <v>2</v>
      </c>
      <c r="G1111" t="s">
        <v>31</v>
      </c>
      <c r="H1111">
        <v>67668.785250000001</v>
      </c>
      <c r="I1111">
        <v>118420.37420000001</v>
      </c>
      <c r="J1111">
        <v>89182.111730000004</v>
      </c>
      <c r="K1111">
        <v>156068.6955</v>
      </c>
      <c r="L1111">
        <v>107360.9249</v>
      </c>
      <c r="M1111">
        <v>187881.61850000001</v>
      </c>
      <c r="N1111">
        <v>130180.85550000001</v>
      </c>
      <c r="O1111">
        <v>227816.49710000001</v>
      </c>
      <c r="P1111">
        <v>155173.12090000001</v>
      </c>
      <c r="Q1111">
        <v>271552.96149999998</v>
      </c>
      <c r="R1111">
        <v>171100.0097</v>
      </c>
      <c r="S1111">
        <v>299425.01689999999</v>
      </c>
      <c r="T1111">
        <v>186176.44949999999</v>
      </c>
      <c r="U1111">
        <v>325808.78659999999</v>
      </c>
    </row>
    <row r="1112" spans="1:21">
      <c r="A1112">
        <v>7</v>
      </c>
      <c r="B1112" t="s">
        <v>553</v>
      </c>
      <c r="C1112" t="s">
        <v>554</v>
      </c>
      <c r="D1112" t="s">
        <v>748</v>
      </c>
      <c r="E1112" t="s">
        <v>558</v>
      </c>
      <c r="F1112">
        <v>3</v>
      </c>
      <c r="G1112" t="s">
        <v>58</v>
      </c>
      <c r="H1112">
        <v>58770.362500000003</v>
      </c>
      <c r="I1112">
        <v>102848.1344</v>
      </c>
      <c r="J1112">
        <v>79471.669899999994</v>
      </c>
      <c r="K1112">
        <v>139075.42230000001</v>
      </c>
      <c r="L1112">
        <v>100957.7907</v>
      </c>
      <c r="M1112">
        <v>176676.13370000001</v>
      </c>
      <c r="N1112">
        <v>131755.76519999999</v>
      </c>
      <c r="O1112">
        <v>230572.58910000001</v>
      </c>
      <c r="P1112">
        <v>163533.8475</v>
      </c>
      <c r="Q1112">
        <v>286184.23310000001</v>
      </c>
      <c r="R1112">
        <v>184013.89050000001</v>
      </c>
      <c r="S1112">
        <v>322024.30839999998</v>
      </c>
      <c r="T1112">
        <v>204192.16209999999</v>
      </c>
      <c r="U1112">
        <v>357336.28370000003</v>
      </c>
    </row>
    <row r="1113" spans="1:21">
      <c r="A1113">
        <v>7</v>
      </c>
      <c r="B1113" t="s">
        <v>553</v>
      </c>
      <c r="C1113" t="s">
        <v>554</v>
      </c>
      <c r="D1113" t="s">
        <v>748</v>
      </c>
      <c r="E1113" t="s">
        <v>558</v>
      </c>
      <c r="F1113">
        <v>4</v>
      </c>
      <c r="G1113" t="s">
        <v>33</v>
      </c>
      <c r="H1113">
        <v>65230.305999999997</v>
      </c>
      <c r="I1113">
        <v>104368.4896</v>
      </c>
      <c r="J1113">
        <v>91322.428400000004</v>
      </c>
      <c r="K1113">
        <v>146115.8854</v>
      </c>
      <c r="L1113">
        <v>117414.5508</v>
      </c>
      <c r="M1113">
        <v>187863.2813</v>
      </c>
      <c r="N1113">
        <v>156552.73439999999</v>
      </c>
      <c r="O1113">
        <v>250484.375</v>
      </c>
      <c r="P1113">
        <v>195690.91800000001</v>
      </c>
      <c r="Q1113">
        <v>313105.46879999997</v>
      </c>
      <c r="R1113">
        <v>221783.0404</v>
      </c>
      <c r="S1113">
        <v>354852.86459999997</v>
      </c>
      <c r="T1113">
        <v>247875.16279999999</v>
      </c>
      <c r="U1113">
        <v>396600.26049999997</v>
      </c>
    </row>
    <row r="1114" spans="1:21">
      <c r="A1114">
        <v>7</v>
      </c>
      <c r="B1114" t="s">
        <v>553</v>
      </c>
      <c r="C1114" t="s">
        <v>554</v>
      </c>
      <c r="D1114" t="s">
        <v>748</v>
      </c>
      <c r="E1114" t="s">
        <v>559</v>
      </c>
      <c r="F1114">
        <v>1</v>
      </c>
      <c r="G1114" t="s">
        <v>242</v>
      </c>
      <c r="H1114">
        <v>77632.685500000007</v>
      </c>
      <c r="I1114">
        <v>135857.19959999999</v>
      </c>
      <c r="J1114">
        <v>100660.2503</v>
      </c>
      <c r="K1114">
        <v>176155.43789999999</v>
      </c>
      <c r="L1114">
        <v>114337.67449999999</v>
      </c>
      <c r="M1114">
        <v>200090.93030000001</v>
      </c>
      <c r="N1114">
        <v>135602.98319999999</v>
      </c>
      <c r="O1114">
        <v>237305.2206</v>
      </c>
      <c r="P1114">
        <v>159455.54399999999</v>
      </c>
      <c r="Q1114">
        <v>279047.20199999999</v>
      </c>
      <c r="R1114">
        <v>174706.2163</v>
      </c>
      <c r="S1114">
        <v>305735.87839999999</v>
      </c>
      <c r="T1114">
        <v>188948.1648</v>
      </c>
      <c r="U1114">
        <v>330659.28830000001</v>
      </c>
    </row>
    <row r="1115" spans="1:21">
      <c r="A1115">
        <v>7</v>
      </c>
      <c r="B1115" t="s">
        <v>553</v>
      </c>
      <c r="C1115" t="s">
        <v>554</v>
      </c>
      <c r="D1115" t="s">
        <v>748</v>
      </c>
      <c r="E1115" t="s">
        <v>559</v>
      </c>
      <c r="F1115">
        <v>2</v>
      </c>
      <c r="G1115" t="s">
        <v>31</v>
      </c>
      <c r="H1115">
        <v>62888.13175</v>
      </c>
      <c r="I1115">
        <v>110054.2306</v>
      </c>
      <c r="J1115">
        <v>82897.862949999995</v>
      </c>
      <c r="K1115">
        <v>145071.26019999999</v>
      </c>
      <c r="L1115">
        <v>99818.797949999993</v>
      </c>
      <c r="M1115">
        <v>174682.8964</v>
      </c>
      <c r="N1115">
        <v>121076.6835</v>
      </c>
      <c r="O1115">
        <v>211884.1961</v>
      </c>
      <c r="P1115">
        <v>144337.85459999999</v>
      </c>
      <c r="Q1115">
        <v>252591.24549999999</v>
      </c>
      <c r="R1115">
        <v>159163.71170000001</v>
      </c>
      <c r="S1115">
        <v>278536.49540000001</v>
      </c>
      <c r="T1115">
        <v>173201.75090000001</v>
      </c>
      <c r="U1115">
        <v>303103.06400000001</v>
      </c>
    </row>
    <row r="1116" spans="1:21">
      <c r="A1116">
        <v>7</v>
      </c>
      <c r="B1116" t="s">
        <v>553</v>
      </c>
      <c r="C1116" t="s">
        <v>554</v>
      </c>
      <c r="D1116" t="s">
        <v>748</v>
      </c>
      <c r="E1116" t="s">
        <v>559</v>
      </c>
      <c r="F1116">
        <v>3</v>
      </c>
      <c r="G1116" t="s">
        <v>58</v>
      </c>
      <c r="H1116">
        <v>54341.9</v>
      </c>
      <c r="I1116">
        <v>95098.324999999997</v>
      </c>
      <c r="J1116">
        <v>73483.659199999995</v>
      </c>
      <c r="K1116">
        <v>128596.40360000001</v>
      </c>
      <c r="L1116">
        <v>93351.000599999999</v>
      </c>
      <c r="M1116">
        <v>163364.25109999999</v>
      </c>
      <c r="N1116">
        <v>121828.8216</v>
      </c>
      <c r="O1116">
        <v>213200.43780000001</v>
      </c>
      <c r="P1116">
        <v>151212.78</v>
      </c>
      <c r="Q1116">
        <v>264622.36499999999</v>
      </c>
      <c r="R1116">
        <v>170149.97399999999</v>
      </c>
      <c r="S1116">
        <v>297762.45449999999</v>
      </c>
      <c r="T1116">
        <v>188808.17180000001</v>
      </c>
      <c r="U1116">
        <v>330414.30070000002</v>
      </c>
    </row>
    <row r="1117" spans="1:21">
      <c r="A1117">
        <v>7</v>
      </c>
      <c r="B1117" t="s">
        <v>553</v>
      </c>
      <c r="C1117" t="s">
        <v>554</v>
      </c>
      <c r="D1117" t="s">
        <v>748</v>
      </c>
      <c r="E1117" t="s">
        <v>559</v>
      </c>
      <c r="F1117">
        <v>4</v>
      </c>
      <c r="G1117" t="s">
        <v>33</v>
      </c>
      <c r="H1117">
        <v>60313.8105</v>
      </c>
      <c r="I1117">
        <v>96502.096799999999</v>
      </c>
      <c r="J1117">
        <v>84439.334700000007</v>
      </c>
      <c r="K1117">
        <v>135102.93549999999</v>
      </c>
      <c r="L1117">
        <v>108564.85890000001</v>
      </c>
      <c r="M1117">
        <v>173703.77420000001</v>
      </c>
      <c r="N1117">
        <v>144753.1452</v>
      </c>
      <c r="O1117">
        <v>231605.03229999999</v>
      </c>
      <c r="P1117">
        <v>180941.43150000001</v>
      </c>
      <c r="Q1117">
        <v>289506.2904</v>
      </c>
      <c r="R1117">
        <v>205066.95569999999</v>
      </c>
      <c r="S1117">
        <v>328107.12910000002</v>
      </c>
      <c r="T1117">
        <v>229192.47990000001</v>
      </c>
      <c r="U1117">
        <v>366707.96779999998</v>
      </c>
    </row>
    <row r="1118" spans="1:21">
      <c r="A1118">
        <v>7</v>
      </c>
      <c r="B1118" t="s">
        <v>553</v>
      </c>
      <c r="C1118" t="s">
        <v>554</v>
      </c>
      <c r="D1118" t="s">
        <v>748</v>
      </c>
      <c r="E1118" t="s">
        <v>560</v>
      </c>
      <c r="F1118">
        <v>1</v>
      </c>
      <c r="G1118" t="s">
        <v>242</v>
      </c>
      <c r="H1118">
        <v>77914.577499999999</v>
      </c>
      <c r="I1118">
        <v>136350.51060000001</v>
      </c>
      <c r="J1118">
        <v>101081.2163</v>
      </c>
      <c r="K1118">
        <v>176892.12839999999</v>
      </c>
      <c r="L1118">
        <v>114732.72229999999</v>
      </c>
      <c r="M1118">
        <v>200782.26389999999</v>
      </c>
      <c r="N1118">
        <v>136247.736</v>
      </c>
      <c r="O1118">
        <v>238433.538</v>
      </c>
      <c r="P1118">
        <v>160265.67000000001</v>
      </c>
      <c r="Q1118">
        <v>280464.92249999999</v>
      </c>
      <c r="R1118">
        <v>175623.19630000001</v>
      </c>
      <c r="S1118">
        <v>307340.59340000001</v>
      </c>
      <c r="T1118">
        <v>189995.08379999999</v>
      </c>
      <c r="U1118">
        <v>332491.39659999998</v>
      </c>
    </row>
    <row r="1119" spans="1:21">
      <c r="A1119">
        <v>7</v>
      </c>
      <c r="B1119" t="s">
        <v>553</v>
      </c>
      <c r="C1119" t="s">
        <v>554</v>
      </c>
      <c r="D1119" t="s">
        <v>748</v>
      </c>
      <c r="E1119" t="s">
        <v>560</v>
      </c>
      <c r="F1119">
        <v>2</v>
      </c>
      <c r="G1119" t="s">
        <v>31</v>
      </c>
      <c r="H1119">
        <v>62777.995000000003</v>
      </c>
      <c r="I1119">
        <v>109861.49129999999</v>
      </c>
      <c r="J1119">
        <v>82860.58988</v>
      </c>
      <c r="K1119">
        <v>145006.03229999999</v>
      </c>
      <c r="L1119">
        <v>99927.035999999993</v>
      </c>
      <c r="M1119">
        <v>174872.31299999999</v>
      </c>
      <c r="N1119">
        <v>121480.095</v>
      </c>
      <c r="O1119">
        <v>212590.16630000001</v>
      </c>
      <c r="P1119">
        <v>144929.6409</v>
      </c>
      <c r="Q1119">
        <v>253626.87160000001</v>
      </c>
      <c r="R1119">
        <v>159889.77910000001</v>
      </c>
      <c r="S1119">
        <v>279807.11349999998</v>
      </c>
      <c r="T1119">
        <v>174080.3774</v>
      </c>
      <c r="U1119">
        <v>304640.66039999999</v>
      </c>
    </row>
    <row r="1120" spans="1:21">
      <c r="A1120">
        <v>7</v>
      </c>
      <c r="B1120" t="s">
        <v>553</v>
      </c>
      <c r="C1120" t="s">
        <v>554</v>
      </c>
      <c r="D1120" t="s">
        <v>748</v>
      </c>
      <c r="E1120" t="s">
        <v>560</v>
      </c>
      <c r="F1120">
        <v>3</v>
      </c>
      <c r="G1120" t="s">
        <v>58</v>
      </c>
      <c r="H1120">
        <v>54586.512499999997</v>
      </c>
      <c r="I1120">
        <v>95526.39688</v>
      </c>
      <c r="J1120">
        <v>73667.239100000006</v>
      </c>
      <c r="K1120">
        <v>128917.6684</v>
      </c>
      <c r="L1120">
        <v>93517.971300000005</v>
      </c>
      <c r="M1120">
        <v>163656.4498</v>
      </c>
      <c r="N1120">
        <v>121889.8668</v>
      </c>
      <c r="O1120">
        <v>213307.26689999999</v>
      </c>
      <c r="P1120">
        <v>151223.3775</v>
      </c>
      <c r="Q1120">
        <v>264640.9106</v>
      </c>
      <c r="R1120">
        <v>170087.01449999999</v>
      </c>
      <c r="S1120">
        <v>297652.27539999998</v>
      </c>
      <c r="T1120">
        <v>188654.57389999999</v>
      </c>
      <c r="U1120">
        <v>330145.50429999997</v>
      </c>
    </row>
    <row r="1121" spans="1:21">
      <c r="A1121">
        <v>7</v>
      </c>
      <c r="B1121" t="s">
        <v>553</v>
      </c>
      <c r="C1121" t="s">
        <v>554</v>
      </c>
      <c r="D1121" t="s">
        <v>748</v>
      </c>
      <c r="E1121" t="s">
        <v>560</v>
      </c>
      <c r="F1121">
        <v>4</v>
      </c>
      <c r="G1121" t="s">
        <v>33</v>
      </c>
      <c r="H1121">
        <v>61138.741499999996</v>
      </c>
      <c r="I1121">
        <v>97821.986399999994</v>
      </c>
      <c r="J1121">
        <v>85594.238100000002</v>
      </c>
      <c r="K1121">
        <v>136950.78099999999</v>
      </c>
      <c r="L1121">
        <v>110049.7347</v>
      </c>
      <c r="M1121">
        <v>176079.57550000001</v>
      </c>
      <c r="N1121">
        <v>146732.97959999999</v>
      </c>
      <c r="O1121">
        <v>234772.76740000001</v>
      </c>
      <c r="P1121">
        <v>183416.22450000001</v>
      </c>
      <c r="Q1121">
        <v>293465.95919999998</v>
      </c>
      <c r="R1121">
        <v>207871.7211</v>
      </c>
      <c r="S1121">
        <v>332594.75380000001</v>
      </c>
      <c r="T1121">
        <v>232327.21770000001</v>
      </c>
      <c r="U1121">
        <v>371723.54830000002</v>
      </c>
    </row>
    <row r="1122" spans="1:21">
      <c r="A1122">
        <v>7</v>
      </c>
      <c r="B1122" t="s">
        <v>553</v>
      </c>
      <c r="C1122" t="s">
        <v>554</v>
      </c>
      <c r="D1122" t="s">
        <v>748</v>
      </c>
      <c r="E1122" t="s">
        <v>561</v>
      </c>
      <c r="F1122">
        <v>1</v>
      </c>
      <c r="G1122" t="s">
        <v>242</v>
      </c>
      <c r="H1122">
        <v>74388.463000000003</v>
      </c>
      <c r="I1122">
        <v>130179.8103</v>
      </c>
      <c r="J1122">
        <v>96594.466499999995</v>
      </c>
      <c r="K1122">
        <v>169040.31640000001</v>
      </c>
      <c r="L1122">
        <v>109508.50169999999</v>
      </c>
      <c r="M1122">
        <v>191639.878</v>
      </c>
      <c r="N1122">
        <v>130322.8992</v>
      </c>
      <c r="O1122">
        <v>228065.0736</v>
      </c>
      <c r="P1122">
        <v>153378.56400000001</v>
      </c>
      <c r="Q1122">
        <v>268412.48700000002</v>
      </c>
      <c r="R1122">
        <v>168122.5625</v>
      </c>
      <c r="S1122">
        <v>294214.48440000002</v>
      </c>
      <c r="T1122">
        <v>181967.87349999999</v>
      </c>
      <c r="U1122">
        <v>318443.77860000002</v>
      </c>
    </row>
    <row r="1123" spans="1:21">
      <c r="A1123">
        <v>7</v>
      </c>
      <c r="B1123" t="s">
        <v>553</v>
      </c>
      <c r="C1123" t="s">
        <v>554</v>
      </c>
      <c r="D1123" t="s">
        <v>748</v>
      </c>
      <c r="E1123" t="s">
        <v>561</v>
      </c>
      <c r="F1123">
        <v>2</v>
      </c>
      <c r="G1123" t="s">
        <v>31</v>
      </c>
      <c r="H1123">
        <v>59401.033000000003</v>
      </c>
      <c r="I1123">
        <v>103951.8078</v>
      </c>
      <c r="J1123">
        <v>78575.09345</v>
      </c>
      <c r="K1123">
        <v>137506.4135</v>
      </c>
      <c r="L1123">
        <v>95002.270199999999</v>
      </c>
      <c r="M1123">
        <v>166253.97289999999</v>
      </c>
      <c r="N1123">
        <v>115925.016</v>
      </c>
      <c r="O1123">
        <v>202868.77799999999</v>
      </c>
      <c r="P1123">
        <v>138477.82990000001</v>
      </c>
      <c r="Q1123">
        <v>242336.2023</v>
      </c>
      <c r="R1123">
        <v>152888.28709999999</v>
      </c>
      <c r="S1123">
        <v>267554.50229999999</v>
      </c>
      <c r="T1123">
        <v>166597.4958</v>
      </c>
      <c r="U1123">
        <v>291545.6176</v>
      </c>
    </row>
    <row r="1124" spans="1:21">
      <c r="A1124">
        <v>7</v>
      </c>
      <c r="B1124" t="s">
        <v>553</v>
      </c>
      <c r="C1124" t="s">
        <v>554</v>
      </c>
      <c r="D1124" t="s">
        <v>748</v>
      </c>
      <c r="E1124" t="s">
        <v>561</v>
      </c>
      <c r="F1124">
        <v>3</v>
      </c>
      <c r="G1124" t="s">
        <v>58</v>
      </c>
      <c r="H1124">
        <v>50548.362500000003</v>
      </c>
      <c r="I1124">
        <v>88459.634380000003</v>
      </c>
      <c r="J1124">
        <v>68093.267900000006</v>
      </c>
      <c r="K1124">
        <v>119163.2188</v>
      </c>
      <c r="L1124">
        <v>86385.967199999999</v>
      </c>
      <c r="M1124">
        <v>151175.44260000001</v>
      </c>
      <c r="N1124">
        <v>112461.3192</v>
      </c>
      <c r="O1124">
        <v>196807.30859999999</v>
      </c>
      <c r="P1124">
        <v>139470.54749999999</v>
      </c>
      <c r="Q1124">
        <v>244073.45809999999</v>
      </c>
      <c r="R1124">
        <v>156804.62549999999</v>
      </c>
      <c r="S1124">
        <v>274408.09460000001</v>
      </c>
      <c r="T1124">
        <v>173851.1666</v>
      </c>
      <c r="U1124">
        <v>304239.5416</v>
      </c>
    </row>
    <row r="1125" spans="1:21">
      <c r="A1125">
        <v>7</v>
      </c>
      <c r="B1125" t="s">
        <v>553</v>
      </c>
      <c r="C1125" t="s">
        <v>554</v>
      </c>
      <c r="D1125" t="s">
        <v>748</v>
      </c>
      <c r="E1125" t="s">
        <v>561</v>
      </c>
      <c r="F1125">
        <v>4</v>
      </c>
      <c r="G1125" t="s">
        <v>33</v>
      </c>
      <c r="H1125">
        <v>57083.169750000001</v>
      </c>
      <c r="I1125">
        <v>91333.071599999996</v>
      </c>
      <c r="J1125">
        <v>79916.437650000007</v>
      </c>
      <c r="K1125">
        <v>127866.3002</v>
      </c>
      <c r="L1125">
        <v>102749.7056</v>
      </c>
      <c r="M1125">
        <v>164399.5289</v>
      </c>
      <c r="N1125">
        <v>136999.60740000001</v>
      </c>
      <c r="O1125">
        <v>219199.37179999999</v>
      </c>
      <c r="P1125">
        <v>171249.50930000001</v>
      </c>
      <c r="Q1125">
        <v>273999.21480000002</v>
      </c>
      <c r="R1125">
        <v>194082.77720000001</v>
      </c>
      <c r="S1125">
        <v>310532.44339999999</v>
      </c>
      <c r="T1125">
        <v>216916.04509999999</v>
      </c>
      <c r="U1125">
        <v>347065.67210000003</v>
      </c>
    </row>
    <row r="1126" spans="1:21">
      <c r="A1126">
        <v>7</v>
      </c>
      <c r="B1126" t="s">
        <v>553</v>
      </c>
      <c r="C1126" t="s">
        <v>554</v>
      </c>
      <c r="D1126" t="s">
        <v>748</v>
      </c>
      <c r="E1126" t="s">
        <v>562</v>
      </c>
      <c r="F1126">
        <v>1</v>
      </c>
      <c r="G1126" t="s">
        <v>242</v>
      </c>
      <c r="H1126">
        <v>73106.837</v>
      </c>
      <c r="I1126">
        <v>127936.9648</v>
      </c>
      <c r="J1126">
        <v>94774.963499999998</v>
      </c>
      <c r="K1126">
        <v>165856.18609999999</v>
      </c>
      <c r="L1126">
        <v>107678.1483</v>
      </c>
      <c r="M1126">
        <v>188436.75949999999</v>
      </c>
      <c r="N1126">
        <v>127650.9408</v>
      </c>
      <c r="O1126">
        <v>223389.1464</v>
      </c>
      <c r="P1126">
        <v>150088.83600000001</v>
      </c>
      <c r="Q1126">
        <v>262655.46299999999</v>
      </c>
      <c r="R1126">
        <v>164434.66750000001</v>
      </c>
      <c r="S1126">
        <v>287760.66810000001</v>
      </c>
      <c r="T1126">
        <v>177822.3965</v>
      </c>
      <c r="U1126">
        <v>311189.19390000001</v>
      </c>
    </row>
    <row r="1127" spans="1:21">
      <c r="A1127">
        <v>7</v>
      </c>
      <c r="B1127" t="s">
        <v>553</v>
      </c>
      <c r="C1127" t="s">
        <v>554</v>
      </c>
      <c r="D1127" t="s">
        <v>748</v>
      </c>
      <c r="E1127" t="s">
        <v>562</v>
      </c>
      <c r="F1127">
        <v>2</v>
      </c>
      <c r="G1127" t="s">
        <v>31</v>
      </c>
      <c r="H1127">
        <v>59325.451999999997</v>
      </c>
      <c r="I1127">
        <v>103819.541</v>
      </c>
      <c r="J1127">
        <v>78168.588050000006</v>
      </c>
      <c r="K1127">
        <v>136795.02910000001</v>
      </c>
      <c r="L1127">
        <v>94077.334799999997</v>
      </c>
      <c r="M1127">
        <v>164635.33590000001</v>
      </c>
      <c r="N1127">
        <v>114029.21400000001</v>
      </c>
      <c r="O1127">
        <v>199551.12450000001</v>
      </c>
      <c r="P1127">
        <v>135902.5001</v>
      </c>
      <c r="Q1127">
        <v>237829.37520000001</v>
      </c>
      <c r="R1127">
        <v>149839.41699999999</v>
      </c>
      <c r="S1127">
        <v>262218.97970000003</v>
      </c>
      <c r="T1127">
        <v>163027.97529999999</v>
      </c>
      <c r="U1127">
        <v>285298.95669999998</v>
      </c>
    </row>
    <row r="1128" spans="1:21">
      <c r="A1128">
        <v>7</v>
      </c>
      <c r="B1128" t="s">
        <v>553</v>
      </c>
      <c r="C1128" t="s">
        <v>554</v>
      </c>
      <c r="D1128" t="s">
        <v>748</v>
      </c>
      <c r="E1128" t="s">
        <v>562</v>
      </c>
      <c r="F1128">
        <v>3</v>
      </c>
      <c r="G1128" t="s">
        <v>58</v>
      </c>
      <c r="H1128">
        <v>52395.675000000003</v>
      </c>
      <c r="I1128">
        <v>91692.431249999994</v>
      </c>
      <c r="J1128">
        <v>70811.903399999996</v>
      </c>
      <c r="K1128">
        <v>123920.83100000001</v>
      </c>
      <c r="L1128">
        <v>89938.906199999998</v>
      </c>
      <c r="M1128">
        <v>157393.08590000001</v>
      </c>
      <c r="N1128">
        <v>117333.22319999999</v>
      </c>
      <c r="O1128">
        <v>205333.14060000001</v>
      </c>
      <c r="P1128">
        <v>145615.185</v>
      </c>
      <c r="Q1128">
        <v>254826.57380000001</v>
      </c>
      <c r="R1128">
        <v>163831.02299999999</v>
      </c>
      <c r="S1128">
        <v>286704.29029999999</v>
      </c>
      <c r="T1128">
        <v>181773.55859999999</v>
      </c>
      <c r="U1128">
        <v>318103.72759999998</v>
      </c>
    </row>
    <row r="1129" spans="1:21">
      <c r="A1129">
        <v>7</v>
      </c>
      <c r="B1129" t="s">
        <v>553</v>
      </c>
      <c r="C1129" t="s">
        <v>554</v>
      </c>
      <c r="D1129" t="s">
        <v>748</v>
      </c>
      <c r="E1129" t="s">
        <v>562</v>
      </c>
      <c r="F1129">
        <v>4</v>
      </c>
      <c r="G1129" t="s">
        <v>33</v>
      </c>
      <c r="H1129">
        <v>58304.021000000001</v>
      </c>
      <c r="I1129">
        <v>93286.433600000004</v>
      </c>
      <c r="J1129">
        <v>81625.629400000005</v>
      </c>
      <c r="K1129">
        <v>130601.007</v>
      </c>
      <c r="L1129">
        <v>104947.2378</v>
      </c>
      <c r="M1129">
        <v>167915.58050000001</v>
      </c>
      <c r="N1129">
        <v>139929.65040000001</v>
      </c>
      <c r="O1129">
        <v>223887.4406</v>
      </c>
      <c r="P1129">
        <v>174912.06299999999</v>
      </c>
      <c r="Q1129">
        <v>279859.30080000003</v>
      </c>
      <c r="R1129">
        <v>198233.67139999999</v>
      </c>
      <c r="S1129">
        <v>317173.87420000002</v>
      </c>
      <c r="T1129">
        <v>221555.27979999999</v>
      </c>
      <c r="U1129">
        <v>354488.44770000002</v>
      </c>
    </row>
    <row r="1130" spans="1:21">
      <c r="A1130">
        <v>7</v>
      </c>
      <c r="B1130" t="s">
        <v>553</v>
      </c>
      <c r="C1130" t="s">
        <v>554</v>
      </c>
      <c r="D1130" t="s">
        <v>748</v>
      </c>
      <c r="E1130" t="s">
        <v>563</v>
      </c>
      <c r="F1130">
        <v>1</v>
      </c>
      <c r="G1130" t="s">
        <v>242</v>
      </c>
      <c r="H1130">
        <v>74068.056500000006</v>
      </c>
      <c r="I1130">
        <v>129619.0989</v>
      </c>
      <c r="J1130">
        <v>96139.590750000003</v>
      </c>
      <c r="K1130">
        <v>168244.2838</v>
      </c>
      <c r="L1130">
        <v>109050.9134</v>
      </c>
      <c r="M1130">
        <v>190839.09839999999</v>
      </c>
      <c r="N1130">
        <v>129654.9096</v>
      </c>
      <c r="O1130">
        <v>226896.09179999999</v>
      </c>
      <c r="P1130">
        <v>152556.13200000001</v>
      </c>
      <c r="Q1130">
        <v>266973.23100000003</v>
      </c>
      <c r="R1130">
        <v>167200.5888</v>
      </c>
      <c r="S1130">
        <v>292601.03029999998</v>
      </c>
      <c r="T1130">
        <v>180931.5043</v>
      </c>
      <c r="U1130">
        <v>316630.1324</v>
      </c>
    </row>
    <row r="1131" spans="1:21">
      <c r="A1131">
        <v>7</v>
      </c>
      <c r="B1131" t="s">
        <v>553</v>
      </c>
      <c r="C1131" t="s">
        <v>554</v>
      </c>
      <c r="D1131" t="s">
        <v>748</v>
      </c>
      <c r="E1131" t="s">
        <v>563</v>
      </c>
      <c r="F1131">
        <v>2</v>
      </c>
      <c r="G1131" t="s">
        <v>31</v>
      </c>
      <c r="H1131">
        <v>59382.137750000002</v>
      </c>
      <c r="I1131">
        <v>103918.7411</v>
      </c>
      <c r="J1131">
        <v>78473.467099999994</v>
      </c>
      <c r="K1131">
        <v>137328.5674</v>
      </c>
      <c r="L1131">
        <v>94771.036349999995</v>
      </c>
      <c r="M1131">
        <v>165849.31359999999</v>
      </c>
      <c r="N1131">
        <v>115451.0655</v>
      </c>
      <c r="O1131">
        <v>202039.3646</v>
      </c>
      <c r="P1131">
        <v>137833.99739999999</v>
      </c>
      <c r="Q1131">
        <v>241209.49549999999</v>
      </c>
      <c r="R1131">
        <v>152126.06950000001</v>
      </c>
      <c r="S1131">
        <v>266220.62170000002</v>
      </c>
      <c r="T1131">
        <v>165705.11559999999</v>
      </c>
      <c r="U1131">
        <v>289983.9523</v>
      </c>
    </row>
    <row r="1132" spans="1:21">
      <c r="A1132">
        <v>7</v>
      </c>
      <c r="B1132" t="s">
        <v>553</v>
      </c>
      <c r="C1132" t="s">
        <v>554</v>
      </c>
      <c r="D1132" t="s">
        <v>748</v>
      </c>
      <c r="E1132" t="s">
        <v>563</v>
      </c>
      <c r="F1132">
        <v>3</v>
      </c>
      <c r="G1132" t="s">
        <v>58</v>
      </c>
      <c r="H1132">
        <v>51067</v>
      </c>
      <c r="I1132">
        <v>89367.25</v>
      </c>
      <c r="J1132">
        <v>68845.84</v>
      </c>
      <c r="K1132">
        <v>120480.22</v>
      </c>
      <c r="L1132">
        <v>87365.07</v>
      </c>
      <c r="M1132">
        <v>152888.8725</v>
      </c>
      <c r="N1132">
        <v>113793.72</v>
      </c>
      <c r="O1132">
        <v>199139.01</v>
      </c>
      <c r="P1132">
        <v>141147</v>
      </c>
      <c r="Q1132">
        <v>247007.25</v>
      </c>
      <c r="R1132">
        <v>158717.1</v>
      </c>
      <c r="S1132">
        <v>277754.92499999999</v>
      </c>
      <c r="T1132">
        <v>176002.51</v>
      </c>
      <c r="U1132">
        <v>308004.39250000002</v>
      </c>
    </row>
    <row r="1133" spans="1:21">
      <c r="A1133">
        <v>7</v>
      </c>
      <c r="B1133" t="s">
        <v>553</v>
      </c>
      <c r="C1133" t="s">
        <v>554</v>
      </c>
      <c r="D1133" t="s">
        <v>748</v>
      </c>
      <c r="E1133" t="s">
        <v>563</v>
      </c>
      <c r="F1133">
        <v>4</v>
      </c>
      <c r="G1133" t="s">
        <v>33</v>
      </c>
      <c r="H1133">
        <v>57466.125</v>
      </c>
      <c r="I1133">
        <v>91945.8</v>
      </c>
      <c r="J1133">
        <v>80452.574999999997</v>
      </c>
      <c r="K1133">
        <v>128724.12</v>
      </c>
      <c r="L1133">
        <v>103439.02499999999</v>
      </c>
      <c r="M1133">
        <v>165502.44</v>
      </c>
      <c r="N1133">
        <v>137918.70000000001</v>
      </c>
      <c r="O1133">
        <v>220669.92</v>
      </c>
      <c r="P1133">
        <v>172398.375</v>
      </c>
      <c r="Q1133">
        <v>275837.40000000002</v>
      </c>
      <c r="R1133">
        <v>195384.82500000001</v>
      </c>
      <c r="S1133">
        <v>312615.71999999997</v>
      </c>
      <c r="T1133">
        <v>218371.27499999999</v>
      </c>
      <c r="U1133">
        <v>349394.04</v>
      </c>
    </row>
    <row r="1134" spans="1:21">
      <c r="A1134">
        <v>7</v>
      </c>
      <c r="B1134" t="s">
        <v>553</v>
      </c>
      <c r="C1134" t="s">
        <v>564</v>
      </c>
      <c r="D1134" t="s">
        <v>749</v>
      </c>
      <c r="E1134" t="s">
        <v>565</v>
      </c>
      <c r="F1134">
        <v>1</v>
      </c>
      <c r="G1134" t="s">
        <v>242</v>
      </c>
      <c r="H1134">
        <v>69016.938500000004</v>
      </c>
      <c r="I1134">
        <v>120779.6424</v>
      </c>
      <c r="J1134">
        <v>89446.281749999995</v>
      </c>
      <c r="K1134">
        <v>156530.99309999999</v>
      </c>
      <c r="L1134">
        <v>101663.8322</v>
      </c>
      <c r="M1134">
        <v>177911.70629999999</v>
      </c>
      <c r="N1134">
        <v>120436.5984</v>
      </c>
      <c r="O1134">
        <v>210764.0472</v>
      </c>
      <c r="P1134">
        <v>141581.478</v>
      </c>
      <c r="Q1134">
        <v>247767.5865</v>
      </c>
      <c r="R1134">
        <v>155100.07380000001</v>
      </c>
      <c r="S1134">
        <v>271425.12910000002</v>
      </c>
      <c r="T1134">
        <v>167701.34830000001</v>
      </c>
      <c r="U1134">
        <v>293477.35940000002</v>
      </c>
    </row>
    <row r="1135" spans="1:21">
      <c r="A1135">
        <v>7</v>
      </c>
      <c r="B1135" t="s">
        <v>553</v>
      </c>
      <c r="C1135" t="s">
        <v>564</v>
      </c>
      <c r="D1135" t="s">
        <v>749</v>
      </c>
      <c r="E1135" t="s">
        <v>565</v>
      </c>
      <c r="F1135">
        <v>2</v>
      </c>
      <c r="G1135" t="s">
        <v>31</v>
      </c>
      <c r="H1135">
        <v>56168.763500000001</v>
      </c>
      <c r="I1135">
        <v>98295.336129999996</v>
      </c>
      <c r="J1135">
        <v>73957.637780000005</v>
      </c>
      <c r="K1135">
        <v>129425.8661</v>
      </c>
      <c r="L1135">
        <v>88936.092900000003</v>
      </c>
      <c r="M1135">
        <v>155638.16260000001</v>
      </c>
      <c r="N1135">
        <v>107667.31200000001</v>
      </c>
      <c r="O1135">
        <v>188417.796</v>
      </c>
      <c r="P1135">
        <v>128267.11629999999</v>
      </c>
      <c r="Q1135">
        <v>224467.4535</v>
      </c>
      <c r="R1135">
        <v>141385.79</v>
      </c>
      <c r="S1135">
        <v>247425.13250000001</v>
      </c>
      <c r="T1135">
        <v>153787.8406</v>
      </c>
      <c r="U1135">
        <v>269128.72110000002</v>
      </c>
    </row>
    <row r="1136" spans="1:21">
      <c r="A1136">
        <v>7</v>
      </c>
      <c r="B1136" t="s">
        <v>553</v>
      </c>
      <c r="C1136" t="s">
        <v>564</v>
      </c>
      <c r="D1136" t="s">
        <v>749</v>
      </c>
      <c r="E1136" t="s">
        <v>565</v>
      </c>
      <c r="F1136">
        <v>3</v>
      </c>
      <c r="G1136" t="s">
        <v>58</v>
      </c>
      <c r="H1136">
        <v>49458.962500000001</v>
      </c>
      <c r="I1136">
        <v>86553.184380000006</v>
      </c>
      <c r="J1136">
        <v>66912.342699999994</v>
      </c>
      <c r="K1136">
        <v>117096.59970000001</v>
      </c>
      <c r="L1136">
        <v>85017.266099999993</v>
      </c>
      <c r="M1136">
        <v>148780.2157</v>
      </c>
      <c r="N1136">
        <v>110986.47960000001</v>
      </c>
      <c r="O1136">
        <v>194226.33929999999</v>
      </c>
      <c r="P1136">
        <v>137769.36749999999</v>
      </c>
      <c r="Q1136">
        <v>241096.39309999999</v>
      </c>
      <c r="R1136">
        <v>155039.05650000001</v>
      </c>
      <c r="S1136">
        <v>271318.34889999998</v>
      </c>
      <c r="T1136">
        <v>172058.21830000001</v>
      </c>
      <c r="U1136">
        <v>301101.88199999998</v>
      </c>
    </row>
    <row r="1137" spans="1:21">
      <c r="A1137">
        <v>7</v>
      </c>
      <c r="B1137" t="s">
        <v>553</v>
      </c>
      <c r="C1137" t="s">
        <v>564</v>
      </c>
      <c r="D1137" t="s">
        <v>749</v>
      </c>
      <c r="E1137" t="s">
        <v>565</v>
      </c>
      <c r="F1137">
        <v>4</v>
      </c>
      <c r="G1137" t="s">
        <v>33</v>
      </c>
      <c r="H1137">
        <v>54775.375500000002</v>
      </c>
      <c r="I1137">
        <v>87640.6008</v>
      </c>
      <c r="J1137">
        <v>76685.525699999998</v>
      </c>
      <c r="K1137">
        <v>122696.84110000001</v>
      </c>
      <c r="L1137">
        <v>98595.675900000002</v>
      </c>
      <c r="M1137">
        <v>157753.0814</v>
      </c>
      <c r="N1137">
        <v>131460.90119999999</v>
      </c>
      <c r="O1137">
        <v>210337.44190000001</v>
      </c>
      <c r="P1137">
        <v>164326.12650000001</v>
      </c>
      <c r="Q1137">
        <v>262921.80239999999</v>
      </c>
      <c r="R1137">
        <v>186236.27669999999</v>
      </c>
      <c r="S1137">
        <v>297978.04269999999</v>
      </c>
      <c r="T1137">
        <v>208146.42689999999</v>
      </c>
      <c r="U1137">
        <v>333034.283</v>
      </c>
    </row>
    <row r="1138" spans="1:21">
      <c r="A1138">
        <v>7</v>
      </c>
      <c r="B1138" t="s">
        <v>553</v>
      </c>
      <c r="C1138" t="s">
        <v>564</v>
      </c>
      <c r="D1138" t="s">
        <v>749</v>
      </c>
      <c r="E1138" t="s">
        <v>566</v>
      </c>
      <c r="F1138">
        <v>1</v>
      </c>
      <c r="G1138" t="s">
        <v>242</v>
      </c>
      <c r="H1138">
        <v>86441.005000000005</v>
      </c>
      <c r="I1138">
        <v>151271.75880000001</v>
      </c>
      <c r="J1138">
        <v>112043.7675</v>
      </c>
      <c r="K1138">
        <v>196076.5931</v>
      </c>
      <c r="L1138">
        <v>127324.21950000001</v>
      </c>
      <c r="M1138">
        <v>222817.3841</v>
      </c>
      <c r="N1138">
        <v>150885.552</v>
      </c>
      <c r="O1138">
        <v>264049.71600000001</v>
      </c>
      <c r="P1138">
        <v>177391.14</v>
      </c>
      <c r="Q1138">
        <v>310434.495</v>
      </c>
      <c r="R1138">
        <v>194337.32750000001</v>
      </c>
      <c r="S1138">
        <v>340090.32309999998</v>
      </c>
      <c r="T1138">
        <v>210142.23250000001</v>
      </c>
      <c r="U1138">
        <v>367748.9069</v>
      </c>
    </row>
    <row r="1139" spans="1:21">
      <c r="A1139">
        <v>7</v>
      </c>
      <c r="B1139" t="s">
        <v>553</v>
      </c>
      <c r="C1139" t="s">
        <v>564</v>
      </c>
      <c r="D1139" t="s">
        <v>749</v>
      </c>
      <c r="E1139" t="s">
        <v>566</v>
      </c>
      <c r="F1139">
        <v>2</v>
      </c>
      <c r="G1139" t="s">
        <v>31</v>
      </c>
      <c r="H1139">
        <v>70252.66</v>
      </c>
      <c r="I1139">
        <v>122942.155</v>
      </c>
      <c r="J1139">
        <v>92532.585250000004</v>
      </c>
      <c r="K1139">
        <v>161932.02420000001</v>
      </c>
      <c r="L1139">
        <v>111316.482</v>
      </c>
      <c r="M1139">
        <v>194803.84349999999</v>
      </c>
      <c r="N1139">
        <v>134838.75</v>
      </c>
      <c r="O1139">
        <v>235967.8125</v>
      </c>
      <c r="P1139">
        <v>160668.82310000001</v>
      </c>
      <c r="Q1139">
        <v>281170.44050000003</v>
      </c>
      <c r="R1139">
        <v>177122.38380000001</v>
      </c>
      <c r="S1139">
        <v>309964.1716</v>
      </c>
      <c r="T1139">
        <v>192684.42929999999</v>
      </c>
      <c r="U1139">
        <v>337197.7512</v>
      </c>
    </row>
    <row r="1140" spans="1:21">
      <c r="A1140">
        <v>7</v>
      </c>
      <c r="B1140" t="s">
        <v>553</v>
      </c>
      <c r="C1140" t="s">
        <v>564</v>
      </c>
      <c r="D1140" t="s">
        <v>749</v>
      </c>
      <c r="E1140" t="s">
        <v>566</v>
      </c>
      <c r="F1140">
        <v>3</v>
      </c>
      <c r="G1140" t="s">
        <v>58</v>
      </c>
      <c r="H1140">
        <v>61544</v>
      </c>
      <c r="I1140">
        <v>107702</v>
      </c>
      <c r="J1140">
        <v>83248.843999999997</v>
      </c>
      <c r="K1140">
        <v>145685.47700000001</v>
      </c>
      <c r="L1140">
        <v>105768.117</v>
      </c>
      <c r="M1140">
        <v>185094.20480000001</v>
      </c>
      <c r="N1140">
        <v>138061.81200000001</v>
      </c>
      <c r="O1140">
        <v>241608.171</v>
      </c>
      <c r="P1140">
        <v>171372.6</v>
      </c>
      <c r="Q1140">
        <v>299902.05</v>
      </c>
      <c r="R1140">
        <v>192847.83</v>
      </c>
      <c r="S1140">
        <v>337483.70250000001</v>
      </c>
      <c r="T1140">
        <v>214009.90100000001</v>
      </c>
      <c r="U1140">
        <v>374517.32679999998</v>
      </c>
    </row>
    <row r="1141" spans="1:21">
      <c r="A1141">
        <v>7</v>
      </c>
      <c r="B1141" t="s">
        <v>553</v>
      </c>
      <c r="C1141" t="s">
        <v>564</v>
      </c>
      <c r="D1141" t="s">
        <v>749</v>
      </c>
      <c r="E1141" t="s">
        <v>566</v>
      </c>
      <c r="F1141">
        <v>4</v>
      </c>
      <c r="G1141" t="s">
        <v>33</v>
      </c>
      <c r="H1141">
        <v>68208.997499999998</v>
      </c>
      <c r="I1141">
        <v>109134.39599999999</v>
      </c>
      <c r="J1141">
        <v>95492.5965</v>
      </c>
      <c r="K1141">
        <v>152788.1544</v>
      </c>
      <c r="L1141">
        <v>122776.1955</v>
      </c>
      <c r="M1141">
        <v>196441.91279999999</v>
      </c>
      <c r="N1141">
        <v>163701.59400000001</v>
      </c>
      <c r="O1141">
        <v>261922.55040000001</v>
      </c>
      <c r="P1141">
        <v>204626.99249999999</v>
      </c>
      <c r="Q1141">
        <v>327403.18800000002</v>
      </c>
      <c r="R1141">
        <v>231910.59150000001</v>
      </c>
      <c r="S1141">
        <v>371056.94640000002</v>
      </c>
      <c r="T1141">
        <v>259194.1905</v>
      </c>
      <c r="U1141">
        <v>414710.70480000001</v>
      </c>
    </row>
    <row r="1142" spans="1:21">
      <c r="A1142">
        <v>7</v>
      </c>
      <c r="B1142" t="s">
        <v>553</v>
      </c>
      <c r="C1142" t="s">
        <v>564</v>
      </c>
      <c r="D1142" t="s">
        <v>749</v>
      </c>
      <c r="E1142" t="s">
        <v>567</v>
      </c>
      <c r="F1142">
        <v>1</v>
      </c>
      <c r="G1142" t="s">
        <v>242</v>
      </c>
      <c r="H1142">
        <v>72824.945000000007</v>
      </c>
      <c r="I1142">
        <v>127443.6538</v>
      </c>
      <c r="J1142">
        <v>94353.997499999998</v>
      </c>
      <c r="K1142">
        <v>165119.49559999999</v>
      </c>
      <c r="L1142">
        <v>107283.1005</v>
      </c>
      <c r="M1142">
        <v>187745.4259</v>
      </c>
      <c r="N1142">
        <v>127006.18799999999</v>
      </c>
      <c r="O1142">
        <v>222260.829</v>
      </c>
      <c r="P1142">
        <v>149278.71</v>
      </c>
      <c r="Q1142">
        <v>261237.74249999999</v>
      </c>
      <c r="R1142">
        <v>163517.6875</v>
      </c>
      <c r="S1142">
        <v>286155.95309999998</v>
      </c>
      <c r="T1142">
        <v>176775.47750000001</v>
      </c>
      <c r="U1142">
        <v>309357.08559999999</v>
      </c>
    </row>
    <row r="1143" spans="1:21">
      <c r="A1143">
        <v>7</v>
      </c>
      <c r="B1143" t="s">
        <v>553</v>
      </c>
      <c r="C1143" t="s">
        <v>564</v>
      </c>
      <c r="D1143" t="s">
        <v>749</v>
      </c>
      <c r="E1143" t="s">
        <v>567</v>
      </c>
      <c r="F1143">
        <v>2</v>
      </c>
      <c r="G1143" t="s">
        <v>31</v>
      </c>
      <c r="H1143">
        <v>59435.588750000003</v>
      </c>
      <c r="I1143">
        <v>104012.2803</v>
      </c>
      <c r="J1143">
        <v>78205.861130000005</v>
      </c>
      <c r="K1143">
        <v>136860.25700000001</v>
      </c>
      <c r="L1143">
        <v>93969.096749999997</v>
      </c>
      <c r="M1143">
        <v>164445.91930000001</v>
      </c>
      <c r="N1143">
        <v>113625.80250000001</v>
      </c>
      <c r="O1143">
        <v>198845.1544</v>
      </c>
      <c r="P1143">
        <v>135310.7138</v>
      </c>
      <c r="Q1143">
        <v>236793.74909999999</v>
      </c>
      <c r="R1143">
        <v>149113.34950000001</v>
      </c>
      <c r="S1143">
        <v>260948.3616</v>
      </c>
      <c r="T1143">
        <v>162149.34880000001</v>
      </c>
      <c r="U1143">
        <v>283761.3603</v>
      </c>
    </row>
    <row r="1144" spans="1:21">
      <c r="A1144">
        <v>7</v>
      </c>
      <c r="B1144" t="s">
        <v>553</v>
      </c>
      <c r="C1144" t="s">
        <v>564</v>
      </c>
      <c r="D1144" t="s">
        <v>749</v>
      </c>
      <c r="E1144" t="s">
        <v>567</v>
      </c>
      <c r="F1144">
        <v>3</v>
      </c>
      <c r="G1144" t="s">
        <v>58</v>
      </c>
      <c r="H1144">
        <v>52378.3</v>
      </c>
      <c r="I1144">
        <v>91662.024999999994</v>
      </c>
      <c r="J1144">
        <v>70919.9764</v>
      </c>
      <c r="K1144">
        <v>124109.9587</v>
      </c>
      <c r="L1144">
        <v>90135.407699999996</v>
      </c>
      <c r="M1144">
        <v>157736.96350000001</v>
      </c>
      <c r="N1144">
        <v>117729.8772</v>
      </c>
      <c r="O1144">
        <v>206027.28510000001</v>
      </c>
      <c r="P1144">
        <v>146165.76000000001</v>
      </c>
      <c r="Q1144">
        <v>255790.07999999999</v>
      </c>
      <c r="R1144">
        <v>164517.48300000001</v>
      </c>
      <c r="S1144">
        <v>287905.59529999999</v>
      </c>
      <c r="T1144">
        <v>182610.13810000001</v>
      </c>
      <c r="U1144">
        <v>319567.74170000001</v>
      </c>
    </row>
    <row r="1145" spans="1:21">
      <c r="A1145">
        <v>7</v>
      </c>
      <c r="B1145" t="s">
        <v>553</v>
      </c>
      <c r="C1145" t="s">
        <v>564</v>
      </c>
      <c r="D1145" t="s">
        <v>749</v>
      </c>
      <c r="E1145" t="s">
        <v>567</v>
      </c>
      <c r="F1145">
        <v>4</v>
      </c>
      <c r="G1145" t="s">
        <v>33</v>
      </c>
      <c r="H1145">
        <v>57790.05975</v>
      </c>
      <c r="I1145">
        <v>92464.095600000001</v>
      </c>
      <c r="J1145">
        <v>80906.08365</v>
      </c>
      <c r="K1145">
        <v>129449.7338</v>
      </c>
      <c r="L1145">
        <v>104022.1076</v>
      </c>
      <c r="M1145">
        <v>166435.37210000001</v>
      </c>
      <c r="N1145">
        <v>138696.1434</v>
      </c>
      <c r="O1145">
        <v>221913.82939999999</v>
      </c>
      <c r="P1145">
        <v>173370.17929999999</v>
      </c>
      <c r="Q1145">
        <v>277392.2868</v>
      </c>
      <c r="R1145">
        <v>196486.20319999999</v>
      </c>
      <c r="S1145">
        <v>314377.92499999999</v>
      </c>
      <c r="T1145">
        <v>219602.22709999999</v>
      </c>
      <c r="U1145">
        <v>351363.56329999998</v>
      </c>
    </row>
    <row r="1146" spans="1:21">
      <c r="A1146">
        <v>7</v>
      </c>
      <c r="B1146" t="s">
        <v>553</v>
      </c>
      <c r="C1146" t="s">
        <v>564</v>
      </c>
      <c r="D1146" t="s">
        <v>749</v>
      </c>
      <c r="E1146" t="s">
        <v>568</v>
      </c>
      <c r="F1146">
        <v>1</v>
      </c>
      <c r="G1146" t="s">
        <v>242</v>
      </c>
      <c r="H1146">
        <v>68862.880499999999</v>
      </c>
      <c r="I1146">
        <v>120510.04090000001</v>
      </c>
      <c r="J1146">
        <v>89310.642749999999</v>
      </c>
      <c r="K1146">
        <v>156293.62479999999</v>
      </c>
      <c r="L1146">
        <v>101413.67</v>
      </c>
      <c r="M1146">
        <v>177473.92240000001</v>
      </c>
      <c r="N1146">
        <v>120343.65119999999</v>
      </c>
      <c r="O1146">
        <v>210601.38959999999</v>
      </c>
      <c r="P1146">
        <v>141532.25399999999</v>
      </c>
      <c r="Q1146">
        <v>247681.44450000001</v>
      </c>
      <c r="R1146">
        <v>155080.09880000001</v>
      </c>
      <c r="S1146">
        <v>271390.1728</v>
      </c>
      <c r="T1146">
        <v>167743.54730000001</v>
      </c>
      <c r="U1146">
        <v>293551.20770000003</v>
      </c>
    </row>
    <row r="1147" spans="1:21">
      <c r="A1147">
        <v>7</v>
      </c>
      <c r="B1147" t="s">
        <v>553</v>
      </c>
      <c r="C1147" t="s">
        <v>564</v>
      </c>
      <c r="D1147" t="s">
        <v>749</v>
      </c>
      <c r="E1147" t="s">
        <v>568</v>
      </c>
      <c r="F1147">
        <v>2</v>
      </c>
      <c r="G1147" t="s">
        <v>31</v>
      </c>
      <c r="H1147">
        <v>55652.635499999997</v>
      </c>
      <c r="I1147">
        <v>97392.112129999994</v>
      </c>
      <c r="J1147">
        <v>73402.040080000006</v>
      </c>
      <c r="K1147">
        <v>128453.5701</v>
      </c>
      <c r="L1147">
        <v>88444.109700000001</v>
      </c>
      <c r="M1147">
        <v>154777.19200000001</v>
      </c>
      <c r="N1147">
        <v>107385.156</v>
      </c>
      <c r="O1147">
        <v>187924.02299999999</v>
      </c>
      <c r="P1147">
        <v>128058.93210000001</v>
      </c>
      <c r="Q1147">
        <v>224103.1311</v>
      </c>
      <c r="R1147">
        <v>141241.18969999999</v>
      </c>
      <c r="S1147">
        <v>247172.08189999999</v>
      </c>
      <c r="T1147">
        <v>153732.82610000001</v>
      </c>
      <c r="U1147">
        <v>269032.44569999998</v>
      </c>
    </row>
    <row r="1148" spans="1:21">
      <c r="A1148">
        <v>7</v>
      </c>
      <c r="B1148" t="s">
        <v>553</v>
      </c>
      <c r="C1148" t="s">
        <v>564</v>
      </c>
      <c r="D1148" t="s">
        <v>749</v>
      </c>
      <c r="E1148" t="s">
        <v>568</v>
      </c>
      <c r="F1148">
        <v>3</v>
      </c>
      <c r="G1148" t="s">
        <v>58</v>
      </c>
      <c r="H1148">
        <v>48876.162499999999</v>
      </c>
      <c r="I1148">
        <v>85533.284379999997</v>
      </c>
      <c r="J1148">
        <v>65990.504300000001</v>
      </c>
      <c r="K1148">
        <v>115483.38250000001</v>
      </c>
      <c r="L1148">
        <v>83786.0049</v>
      </c>
      <c r="M1148">
        <v>146625.5086</v>
      </c>
      <c r="N1148">
        <v>109237.07640000001</v>
      </c>
      <c r="O1148">
        <v>191164.88370000001</v>
      </c>
      <c r="P1148">
        <v>135538.8075</v>
      </c>
      <c r="Q1148">
        <v>237192.91310000001</v>
      </c>
      <c r="R1148">
        <v>152461.1085</v>
      </c>
      <c r="S1148">
        <v>266806.9399</v>
      </c>
      <c r="T1148">
        <v>169121.49470000001</v>
      </c>
      <c r="U1148">
        <v>295962.61570000002</v>
      </c>
    </row>
    <row r="1149" spans="1:21">
      <c r="A1149">
        <v>7</v>
      </c>
      <c r="B1149" t="s">
        <v>553</v>
      </c>
      <c r="C1149" t="s">
        <v>564</v>
      </c>
      <c r="D1149" t="s">
        <v>749</v>
      </c>
      <c r="E1149" t="s">
        <v>568</v>
      </c>
      <c r="F1149">
        <v>4</v>
      </c>
      <c r="G1149" t="s">
        <v>33</v>
      </c>
      <c r="H1149">
        <v>54631.404499999997</v>
      </c>
      <c r="I1149">
        <v>87410.247199999998</v>
      </c>
      <c r="J1149">
        <v>76483.9663</v>
      </c>
      <c r="K1149">
        <v>122374.3461</v>
      </c>
      <c r="L1149">
        <v>98336.528099999996</v>
      </c>
      <c r="M1149">
        <v>157338.44500000001</v>
      </c>
      <c r="N1149">
        <v>131115.3708</v>
      </c>
      <c r="O1149">
        <v>209784.59330000001</v>
      </c>
      <c r="P1149">
        <v>163894.21350000001</v>
      </c>
      <c r="Q1149">
        <v>262230.74160000001</v>
      </c>
      <c r="R1149">
        <v>185746.77530000001</v>
      </c>
      <c r="S1149">
        <v>297194.84049999999</v>
      </c>
      <c r="T1149">
        <v>207599.3371</v>
      </c>
      <c r="U1149">
        <v>332158.93939999997</v>
      </c>
    </row>
    <row r="1150" spans="1:21">
      <c r="A1150">
        <v>7</v>
      </c>
      <c r="B1150" t="s">
        <v>553</v>
      </c>
      <c r="C1150" t="s">
        <v>564</v>
      </c>
      <c r="D1150" t="s">
        <v>749</v>
      </c>
      <c r="E1150" t="s">
        <v>569</v>
      </c>
      <c r="F1150">
        <v>1</v>
      </c>
      <c r="G1150" t="s">
        <v>242</v>
      </c>
      <c r="H1150">
        <v>70927.087</v>
      </c>
      <c r="I1150">
        <v>124122.4023</v>
      </c>
      <c r="J1150">
        <v>91991.938500000004</v>
      </c>
      <c r="K1150">
        <v>160985.89240000001</v>
      </c>
      <c r="L1150">
        <v>104452.0983</v>
      </c>
      <c r="M1150">
        <v>182791.17199999999</v>
      </c>
      <c r="N1150">
        <v>123962.4408</v>
      </c>
      <c r="O1150">
        <v>216934.2714</v>
      </c>
      <c r="P1150">
        <v>145792.08600000001</v>
      </c>
      <c r="Q1150">
        <v>255136.15049999999</v>
      </c>
      <c r="R1150">
        <v>159749.89249999999</v>
      </c>
      <c r="S1150">
        <v>279562.31189999997</v>
      </c>
      <c r="T1150">
        <v>172798.7965</v>
      </c>
      <c r="U1150">
        <v>302397.89390000002</v>
      </c>
    </row>
    <row r="1151" spans="1:21">
      <c r="A1151">
        <v>7</v>
      </c>
      <c r="B1151" t="s">
        <v>553</v>
      </c>
      <c r="C1151" t="s">
        <v>564</v>
      </c>
      <c r="D1151" t="s">
        <v>749</v>
      </c>
      <c r="E1151" t="s">
        <v>569</v>
      </c>
      <c r="F1151">
        <v>2</v>
      </c>
      <c r="G1151" t="s">
        <v>31</v>
      </c>
      <c r="H1151">
        <v>57295.495750000002</v>
      </c>
      <c r="I1151">
        <v>100267.1176</v>
      </c>
      <c r="J1151">
        <v>75576.964930000002</v>
      </c>
      <c r="K1151">
        <v>132259.68859999999</v>
      </c>
      <c r="L1151">
        <v>91076.22855</v>
      </c>
      <c r="M1151">
        <v>159383.4</v>
      </c>
      <c r="N1151">
        <v>110601.3765</v>
      </c>
      <c r="O1151">
        <v>193552.40890000001</v>
      </c>
      <c r="P1151">
        <v>131902.647</v>
      </c>
      <c r="Q1151">
        <v>230829.6323</v>
      </c>
      <c r="R1151">
        <v>145486.07819999999</v>
      </c>
      <c r="S1151">
        <v>254600.63690000001</v>
      </c>
      <c r="T1151">
        <v>158359.7703</v>
      </c>
      <c r="U1151">
        <v>277129.59789999999</v>
      </c>
    </row>
    <row r="1152" spans="1:21">
      <c r="A1152">
        <v>7</v>
      </c>
      <c r="B1152" t="s">
        <v>553</v>
      </c>
      <c r="C1152" t="s">
        <v>564</v>
      </c>
      <c r="D1152" t="s">
        <v>749</v>
      </c>
      <c r="E1152" t="s">
        <v>569</v>
      </c>
      <c r="F1152">
        <v>3</v>
      </c>
      <c r="G1152" t="s">
        <v>58</v>
      </c>
      <c r="H1152">
        <v>50985.462500000001</v>
      </c>
      <c r="I1152">
        <v>89224.559380000006</v>
      </c>
      <c r="J1152">
        <v>68784.646699999998</v>
      </c>
      <c r="K1152">
        <v>120373.1317</v>
      </c>
      <c r="L1152">
        <v>87309.413100000005</v>
      </c>
      <c r="M1152">
        <v>152791.47289999999</v>
      </c>
      <c r="N1152">
        <v>113773.3716</v>
      </c>
      <c r="O1152">
        <v>199103.40030000001</v>
      </c>
      <c r="P1152">
        <v>141143.4675</v>
      </c>
      <c r="Q1152">
        <v>247001.0681</v>
      </c>
      <c r="R1152">
        <v>158738.0865</v>
      </c>
      <c r="S1152">
        <v>277791.65139999997</v>
      </c>
      <c r="T1152">
        <v>176053.70929999999</v>
      </c>
      <c r="U1152">
        <v>308093.99129999999</v>
      </c>
    </row>
    <row r="1153" spans="1:21">
      <c r="A1153">
        <v>7</v>
      </c>
      <c r="B1153" t="s">
        <v>553</v>
      </c>
      <c r="C1153" t="s">
        <v>564</v>
      </c>
      <c r="D1153" t="s">
        <v>749</v>
      </c>
      <c r="E1153" t="s">
        <v>569</v>
      </c>
      <c r="F1153">
        <v>4</v>
      </c>
      <c r="G1153" t="s">
        <v>33</v>
      </c>
      <c r="H1153">
        <v>57191.148000000001</v>
      </c>
      <c r="I1153">
        <v>91505.836800000005</v>
      </c>
      <c r="J1153">
        <v>80067.607199999999</v>
      </c>
      <c r="K1153">
        <v>128108.1715</v>
      </c>
      <c r="L1153">
        <v>102944.0664</v>
      </c>
      <c r="M1153">
        <v>164710.5062</v>
      </c>
      <c r="N1153">
        <v>137258.75520000001</v>
      </c>
      <c r="O1153">
        <v>219614.00829999999</v>
      </c>
      <c r="P1153">
        <v>171573.44399999999</v>
      </c>
      <c r="Q1153">
        <v>274517.51040000003</v>
      </c>
      <c r="R1153">
        <v>194449.9032</v>
      </c>
      <c r="S1153">
        <v>311119.84509999998</v>
      </c>
      <c r="T1153">
        <v>217326.36240000001</v>
      </c>
      <c r="U1153">
        <v>347722.17979999998</v>
      </c>
    </row>
    <row r="1154" spans="1:21">
      <c r="A1154">
        <v>7</v>
      </c>
      <c r="B1154" t="s">
        <v>553</v>
      </c>
      <c r="C1154" t="s">
        <v>564</v>
      </c>
      <c r="D1154" t="s">
        <v>749</v>
      </c>
      <c r="E1154" t="s">
        <v>570</v>
      </c>
      <c r="F1154">
        <v>1</v>
      </c>
      <c r="G1154" t="s">
        <v>242</v>
      </c>
      <c r="H1154">
        <v>68939.909499999994</v>
      </c>
      <c r="I1154">
        <v>120644.8416</v>
      </c>
      <c r="J1154">
        <v>89378.462249999997</v>
      </c>
      <c r="K1154">
        <v>156412.3089</v>
      </c>
      <c r="L1154">
        <v>101538.75109999999</v>
      </c>
      <c r="M1154">
        <v>177692.8143</v>
      </c>
      <c r="N1154">
        <v>120390.12480000001</v>
      </c>
      <c r="O1154">
        <v>210682.71840000001</v>
      </c>
      <c r="P1154">
        <v>141556.86600000001</v>
      </c>
      <c r="Q1154">
        <v>247724.51550000001</v>
      </c>
      <c r="R1154">
        <v>155090.0863</v>
      </c>
      <c r="S1154">
        <v>271407.65090000001</v>
      </c>
      <c r="T1154">
        <v>167722.44779999999</v>
      </c>
      <c r="U1154">
        <v>293514.28360000002</v>
      </c>
    </row>
    <row r="1155" spans="1:21">
      <c r="A1155">
        <v>7</v>
      </c>
      <c r="B1155" t="s">
        <v>553</v>
      </c>
      <c r="C1155" t="s">
        <v>564</v>
      </c>
      <c r="D1155" t="s">
        <v>749</v>
      </c>
      <c r="E1155" t="s">
        <v>570</v>
      </c>
      <c r="F1155">
        <v>2</v>
      </c>
      <c r="G1155" t="s">
        <v>31</v>
      </c>
      <c r="H1155">
        <v>55910.699500000002</v>
      </c>
      <c r="I1155">
        <v>97843.724130000002</v>
      </c>
      <c r="J1155">
        <v>73679.838929999998</v>
      </c>
      <c r="K1155">
        <v>128939.7181</v>
      </c>
      <c r="L1155">
        <v>88690.101299999995</v>
      </c>
      <c r="M1155">
        <v>155207.67730000001</v>
      </c>
      <c r="N1155">
        <v>107526.234</v>
      </c>
      <c r="O1155">
        <v>188170.90950000001</v>
      </c>
      <c r="P1155">
        <v>128163.0242</v>
      </c>
      <c r="Q1155">
        <v>224285.2923</v>
      </c>
      <c r="R1155">
        <v>141313.48980000001</v>
      </c>
      <c r="S1155">
        <v>247298.6072</v>
      </c>
      <c r="T1155">
        <v>153760.3334</v>
      </c>
      <c r="U1155">
        <v>269080.5834</v>
      </c>
    </row>
    <row r="1156" spans="1:21">
      <c r="A1156">
        <v>7</v>
      </c>
      <c r="B1156" t="s">
        <v>553</v>
      </c>
      <c r="C1156" t="s">
        <v>564</v>
      </c>
      <c r="D1156" t="s">
        <v>749</v>
      </c>
      <c r="E1156" t="s">
        <v>570</v>
      </c>
      <c r="F1156">
        <v>3</v>
      </c>
      <c r="G1156" t="s">
        <v>58</v>
      </c>
      <c r="H1156">
        <v>49622.037499999999</v>
      </c>
      <c r="I1156">
        <v>86838.565629999997</v>
      </c>
      <c r="J1156">
        <v>67034.729300000006</v>
      </c>
      <c r="K1156">
        <v>117310.7763</v>
      </c>
      <c r="L1156">
        <v>85128.579899999997</v>
      </c>
      <c r="M1156">
        <v>148975.0148</v>
      </c>
      <c r="N1156">
        <v>111027.1764</v>
      </c>
      <c r="O1156">
        <v>194297.55869999999</v>
      </c>
      <c r="P1156">
        <v>137776.4325</v>
      </c>
      <c r="Q1156">
        <v>241108.75690000001</v>
      </c>
      <c r="R1156">
        <v>154997.08350000001</v>
      </c>
      <c r="S1156">
        <v>271244.89610000001</v>
      </c>
      <c r="T1156">
        <v>171955.81969999999</v>
      </c>
      <c r="U1156">
        <v>300922.68449999997</v>
      </c>
    </row>
    <row r="1157" spans="1:21">
      <c r="A1157">
        <v>7</v>
      </c>
      <c r="B1157" t="s">
        <v>553</v>
      </c>
      <c r="C1157" t="s">
        <v>564</v>
      </c>
      <c r="D1157" t="s">
        <v>749</v>
      </c>
      <c r="E1157" t="s">
        <v>570</v>
      </c>
      <c r="F1157">
        <v>4</v>
      </c>
      <c r="G1157" t="s">
        <v>33</v>
      </c>
      <c r="H1157">
        <v>55325.3295</v>
      </c>
      <c r="I1157">
        <v>88520.527199999997</v>
      </c>
      <c r="J1157">
        <v>77455.461299999995</v>
      </c>
      <c r="K1157">
        <v>123928.7381</v>
      </c>
      <c r="L1157">
        <v>99585.593099999998</v>
      </c>
      <c r="M1157">
        <v>159336.94899999999</v>
      </c>
      <c r="N1157">
        <v>132780.79079999999</v>
      </c>
      <c r="O1157">
        <v>212449.2653</v>
      </c>
      <c r="P1157">
        <v>165975.98850000001</v>
      </c>
      <c r="Q1157">
        <v>265561.58159999998</v>
      </c>
      <c r="R1157">
        <v>188106.12030000001</v>
      </c>
      <c r="S1157">
        <v>300969.79249999998</v>
      </c>
      <c r="T1157">
        <v>210236.25210000001</v>
      </c>
      <c r="U1157">
        <v>336378.00339999999</v>
      </c>
    </row>
    <row r="1158" spans="1:21">
      <c r="A1158">
        <v>7</v>
      </c>
      <c r="B1158" t="s">
        <v>553</v>
      </c>
      <c r="C1158" t="s">
        <v>571</v>
      </c>
      <c r="D1158" t="s">
        <v>750</v>
      </c>
      <c r="E1158" t="s">
        <v>572</v>
      </c>
      <c r="F1158">
        <v>1</v>
      </c>
      <c r="G1158" t="s">
        <v>242</v>
      </c>
      <c r="H1158">
        <v>74453.201499999996</v>
      </c>
      <c r="I1158">
        <v>130293.1026</v>
      </c>
      <c r="J1158">
        <v>96478.688250000007</v>
      </c>
      <c r="K1158">
        <v>168837.70439999999</v>
      </c>
      <c r="L1158">
        <v>109676.3189</v>
      </c>
      <c r="M1158">
        <v>191933.55799999999</v>
      </c>
      <c r="N1158">
        <v>129887.2776</v>
      </c>
      <c r="O1158">
        <v>227302.73579999999</v>
      </c>
      <c r="P1158">
        <v>152679.19200000001</v>
      </c>
      <c r="Q1158">
        <v>267188.58600000001</v>
      </c>
      <c r="R1158">
        <v>167250.5263</v>
      </c>
      <c r="S1158">
        <v>292688.42090000003</v>
      </c>
      <c r="T1158">
        <v>180826.0068</v>
      </c>
      <c r="U1158">
        <v>316445.51179999998</v>
      </c>
    </row>
    <row r="1159" spans="1:21">
      <c r="A1159">
        <v>7</v>
      </c>
      <c r="B1159" t="s">
        <v>553</v>
      </c>
      <c r="C1159" t="s">
        <v>571</v>
      </c>
      <c r="D1159" t="s">
        <v>750</v>
      </c>
      <c r="E1159" t="s">
        <v>572</v>
      </c>
      <c r="F1159">
        <v>2</v>
      </c>
      <c r="G1159" t="s">
        <v>31</v>
      </c>
      <c r="H1159">
        <v>60672.457750000001</v>
      </c>
      <c r="I1159">
        <v>106176.8011</v>
      </c>
      <c r="J1159">
        <v>79862.461349999998</v>
      </c>
      <c r="K1159">
        <v>139759.30739999999</v>
      </c>
      <c r="L1159">
        <v>96000.994349999994</v>
      </c>
      <c r="M1159">
        <v>168001.7401</v>
      </c>
      <c r="N1159">
        <v>116156.4555</v>
      </c>
      <c r="O1159">
        <v>203273.7971</v>
      </c>
      <c r="P1159">
        <v>138354.45809999999</v>
      </c>
      <c r="Q1159">
        <v>242120.30160000001</v>
      </c>
      <c r="R1159">
        <v>152487.57029999999</v>
      </c>
      <c r="S1159">
        <v>266853.24800000002</v>
      </c>
      <c r="T1159">
        <v>165842.6519</v>
      </c>
      <c r="U1159">
        <v>290224.64079999999</v>
      </c>
    </row>
    <row r="1160" spans="1:21">
      <c r="A1160">
        <v>7</v>
      </c>
      <c r="B1160" t="s">
        <v>553</v>
      </c>
      <c r="C1160" t="s">
        <v>571</v>
      </c>
      <c r="D1160" t="s">
        <v>750</v>
      </c>
      <c r="E1160" t="s">
        <v>572</v>
      </c>
      <c r="F1160">
        <v>3</v>
      </c>
      <c r="G1160" t="s">
        <v>58</v>
      </c>
      <c r="H1160">
        <v>53205.712500000001</v>
      </c>
      <c r="I1160">
        <v>93109.996880000006</v>
      </c>
      <c r="J1160">
        <v>72025.394700000004</v>
      </c>
      <c r="K1160">
        <v>126044.44070000001</v>
      </c>
      <c r="L1160">
        <v>91533.639599999995</v>
      </c>
      <c r="M1160">
        <v>160183.86929999999</v>
      </c>
      <c r="N1160">
        <v>119540.3256</v>
      </c>
      <c r="O1160">
        <v>209195.5698</v>
      </c>
      <c r="P1160">
        <v>148406.91750000001</v>
      </c>
      <c r="Q1160">
        <v>259712.10560000001</v>
      </c>
      <c r="R1160">
        <v>167032.47150000001</v>
      </c>
      <c r="S1160">
        <v>292306.82510000002</v>
      </c>
      <c r="T1160">
        <v>185393.26379999999</v>
      </c>
      <c r="U1160">
        <v>324438.21169999999</v>
      </c>
    </row>
    <row r="1161" spans="1:21">
      <c r="A1161">
        <v>7</v>
      </c>
      <c r="B1161" t="s">
        <v>553</v>
      </c>
      <c r="C1161" t="s">
        <v>571</v>
      </c>
      <c r="D1161" t="s">
        <v>750</v>
      </c>
      <c r="E1161" t="s">
        <v>572</v>
      </c>
      <c r="F1161">
        <v>4</v>
      </c>
      <c r="G1161" t="s">
        <v>33</v>
      </c>
      <c r="H1161">
        <v>58758.961750000002</v>
      </c>
      <c r="I1161">
        <v>94014.338799999998</v>
      </c>
      <c r="J1161">
        <v>82262.546449999994</v>
      </c>
      <c r="K1161">
        <v>131620.07430000001</v>
      </c>
      <c r="L1161">
        <v>105766.1312</v>
      </c>
      <c r="M1161">
        <v>169225.80979999999</v>
      </c>
      <c r="N1161">
        <v>141021.50820000001</v>
      </c>
      <c r="O1161">
        <v>225634.41310000001</v>
      </c>
      <c r="P1161">
        <v>176276.88529999999</v>
      </c>
      <c r="Q1161">
        <v>282043.01640000002</v>
      </c>
      <c r="R1161">
        <v>199780.47</v>
      </c>
      <c r="S1161">
        <v>319648.75189999997</v>
      </c>
      <c r="T1161">
        <v>223284.05470000001</v>
      </c>
      <c r="U1161">
        <v>357254.48739999998</v>
      </c>
    </row>
    <row r="1162" spans="1:21">
      <c r="A1162">
        <v>7</v>
      </c>
      <c r="B1162" t="s">
        <v>553</v>
      </c>
      <c r="C1162" t="s">
        <v>571</v>
      </c>
      <c r="D1162" t="s">
        <v>750</v>
      </c>
      <c r="E1162" t="s">
        <v>419</v>
      </c>
      <c r="F1162">
        <v>1</v>
      </c>
      <c r="G1162" t="s">
        <v>242</v>
      </c>
      <c r="H1162">
        <v>79735.406499999997</v>
      </c>
      <c r="I1162">
        <v>139536.9614</v>
      </c>
      <c r="J1162">
        <v>103375.4558</v>
      </c>
      <c r="K1162">
        <v>180907.04759999999</v>
      </c>
      <c r="L1162">
        <v>117438.6434</v>
      </c>
      <c r="M1162">
        <v>205517.62590000001</v>
      </c>
      <c r="N1162">
        <v>139245.00959999999</v>
      </c>
      <c r="O1162">
        <v>243678.76680000001</v>
      </c>
      <c r="P1162">
        <v>163727.682</v>
      </c>
      <c r="Q1162">
        <v>286523.44349999999</v>
      </c>
      <c r="R1162">
        <v>179381.00380000001</v>
      </c>
      <c r="S1162">
        <v>313916.75660000002</v>
      </c>
      <c r="T1162">
        <v>193992.86429999999</v>
      </c>
      <c r="U1162">
        <v>339487.51240000001</v>
      </c>
    </row>
    <row r="1163" spans="1:21">
      <c r="A1163">
        <v>7</v>
      </c>
      <c r="B1163" t="s">
        <v>553</v>
      </c>
      <c r="C1163" t="s">
        <v>571</v>
      </c>
      <c r="D1163" t="s">
        <v>750</v>
      </c>
      <c r="E1163" t="s">
        <v>419</v>
      </c>
      <c r="F1163">
        <v>2</v>
      </c>
      <c r="G1163" t="s">
        <v>31</v>
      </c>
      <c r="H1163">
        <v>64660.023999999998</v>
      </c>
      <c r="I1163">
        <v>113155.042</v>
      </c>
      <c r="J1163">
        <v>85211.687229999996</v>
      </c>
      <c r="K1163">
        <v>149120.45259999999</v>
      </c>
      <c r="L1163">
        <v>102573.9126</v>
      </c>
      <c r="M1163">
        <v>179504.34710000001</v>
      </c>
      <c r="N1163">
        <v>124363.443</v>
      </c>
      <c r="O1163">
        <v>217636.02530000001</v>
      </c>
      <c r="P1163">
        <v>148233.61559999999</v>
      </c>
      <c r="Q1163">
        <v>259408.8272</v>
      </c>
      <c r="R1163">
        <v>163444.75030000001</v>
      </c>
      <c r="S1163">
        <v>286028.31300000002</v>
      </c>
      <c r="T1163">
        <v>177842.4486</v>
      </c>
      <c r="U1163">
        <v>311224.28509999998</v>
      </c>
    </row>
    <row r="1164" spans="1:21">
      <c r="A1164">
        <v>7</v>
      </c>
      <c r="B1164" t="s">
        <v>553</v>
      </c>
      <c r="C1164" t="s">
        <v>571</v>
      </c>
      <c r="D1164" t="s">
        <v>750</v>
      </c>
      <c r="E1164" t="s">
        <v>419</v>
      </c>
      <c r="F1164">
        <v>3</v>
      </c>
      <c r="G1164" t="s">
        <v>58</v>
      </c>
      <c r="H1164">
        <v>56824.137499999997</v>
      </c>
      <c r="I1164">
        <v>99442.24063</v>
      </c>
      <c r="J1164">
        <v>76799.914099999995</v>
      </c>
      <c r="K1164">
        <v>134399.84969999999</v>
      </c>
      <c r="L1164">
        <v>97545.696299999996</v>
      </c>
      <c r="M1164">
        <v>170704.96849999999</v>
      </c>
      <c r="N1164">
        <v>127260.16680000001</v>
      </c>
      <c r="O1164">
        <v>222705.29190000001</v>
      </c>
      <c r="P1164">
        <v>157936.2525</v>
      </c>
      <c r="Q1164">
        <v>276388.44189999998</v>
      </c>
      <c r="R1164">
        <v>177694.93950000001</v>
      </c>
      <c r="S1164">
        <v>310966.14409999998</v>
      </c>
      <c r="T1164">
        <v>197157.54889999999</v>
      </c>
      <c r="U1164">
        <v>345025.71059999999</v>
      </c>
    </row>
    <row r="1165" spans="1:21">
      <c r="A1165">
        <v>7</v>
      </c>
      <c r="B1165" t="s">
        <v>553</v>
      </c>
      <c r="C1165" t="s">
        <v>571</v>
      </c>
      <c r="D1165" t="s">
        <v>750</v>
      </c>
      <c r="E1165" t="s">
        <v>419</v>
      </c>
      <c r="F1165">
        <v>4</v>
      </c>
      <c r="G1165" t="s">
        <v>33</v>
      </c>
      <c r="H1165">
        <v>63220.516499999998</v>
      </c>
      <c r="I1165">
        <v>101152.82640000001</v>
      </c>
      <c r="J1165">
        <v>88508.723100000003</v>
      </c>
      <c r="K1165">
        <v>141613.95699999999</v>
      </c>
      <c r="L1165">
        <v>113796.92969999999</v>
      </c>
      <c r="M1165">
        <v>182075.08749999999</v>
      </c>
      <c r="N1165">
        <v>151729.2396</v>
      </c>
      <c r="O1165">
        <v>242766.78339999999</v>
      </c>
      <c r="P1165">
        <v>189661.54949999999</v>
      </c>
      <c r="Q1165">
        <v>303458.4792</v>
      </c>
      <c r="R1165">
        <v>214949.7561</v>
      </c>
      <c r="S1165">
        <v>343919.60979999998</v>
      </c>
      <c r="T1165">
        <v>240237.9627</v>
      </c>
      <c r="U1165">
        <v>384380.7403</v>
      </c>
    </row>
    <row r="1166" spans="1:21">
      <c r="A1166">
        <v>7</v>
      </c>
      <c r="B1166" t="s">
        <v>553</v>
      </c>
      <c r="C1166" t="s">
        <v>571</v>
      </c>
      <c r="D1166" t="s">
        <v>750</v>
      </c>
      <c r="E1166" t="s">
        <v>573</v>
      </c>
      <c r="F1166">
        <v>1</v>
      </c>
      <c r="G1166" t="s">
        <v>242</v>
      </c>
      <c r="H1166">
        <v>71876.016000000003</v>
      </c>
      <c r="I1166">
        <v>125783.02800000001</v>
      </c>
      <c r="J1166">
        <v>93172.967999999993</v>
      </c>
      <c r="K1166">
        <v>163052.69399999999</v>
      </c>
      <c r="L1166">
        <v>105867.59940000001</v>
      </c>
      <c r="M1166">
        <v>185268.299</v>
      </c>
      <c r="N1166">
        <v>125484.3144</v>
      </c>
      <c r="O1166">
        <v>219597.5502</v>
      </c>
      <c r="P1166">
        <v>147535.39799999999</v>
      </c>
      <c r="Q1166">
        <v>258186.94649999999</v>
      </c>
      <c r="R1166">
        <v>161633.79</v>
      </c>
      <c r="S1166">
        <v>282859.13250000001</v>
      </c>
      <c r="T1166">
        <v>174787.13699999999</v>
      </c>
      <c r="U1166">
        <v>305877.48979999998</v>
      </c>
    </row>
    <row r="1167" spans="1:21">
      <c r="A1167">
        <v>7</v>
      </c>
      <c r="B1167" t="s">
        <v>553</v>
      </c>
      <c r="C1167" t="s">
        <v>571</v>
      </c>
      <c r="D1167" t="s">
        <v>750</v>
      </c>
      <c r="E1167" t="s">
        <v>573</v>
      </c>
      <c r="F1167">
        <v>2</v>
      </c>
      <c r="G1167" t="s">
        <v>31</v>
      </c>
      <c r="H1167">
        <v>58365.542249999999</v>
      </c>
      <c r="I1167">
        <v>102139.6989</v>
      </c>
      <c r="J1167">
        <v>76891.413029999996</v>
      </c>
      <c r="K1167">
        <v>134559.97279999999</v>
      </c>
      <c r="L1167">
        <v>92522.662649999998</v>
      </c>
      <c r="M1167">
        <v>161914.65960000001</v>
      </c>
      <c r="N1167">
        <v>112113.5895</v>
      </c>
      <c r="O1167">
        <v>196198.78159999999</v>
      </c>
      <c r="P1167">
        <v>133606.68040000001</v>
      </c>
      <c r="Q1167">
        <v>233811.69070000001</v>
      </c>
      <c r="R1167">
        <v>147299.7139</v>
      </c>
      <c r="S1167">
        <v>257774.49919999999</v>
      </c>
      <c r="T1167">
        <v>160254.5595</v>
      </c>
      <c r="U1167">
        <v>280445.4791</v>
      </c>
    </row>
    <row r="1168" spans="1:21">
      <c r="A1168">
        <v>7</v>
      </c>
      <c r="B1168" t="s">
        <v>553</v>
      </c>
      <c r="C1168" t="s">
        <v>571</v>
      </c>
      <c r="D1168" t="s">
        <v>750</v>
      </c>
      <c r="E1168" t="s">
        <v>573</v>
      </c>
      <c r="F1168">
        <v>3</v>
      </c>
      <c r="G1168" t="s">
        <v>58</v>
      </c>
      <c r="H1168">
        <v>50659.3125</v>
      </c>
      <c r="I1168">
        <v>88653.796879999994</v>
      </c>
      <c r="J1168">
        <v>68539.873500000002</v>
      </c>
      <c r="K1168">
        <v>119944.77860000001</v>
      </c>
      <c r="L1168">
        <v>87086.785499999998</v>
      </c>
      <c r="M1168">
        <v>152401.87460000001</v>
      </c>
      <c r="N1168">
        <v>113691.978</v>
      </c>
      <c r="O1168">
        <v>198960.9615</v>
      </c>
      <c r="P1168">
        <v>141129.33749999999</v>
      </c>
      <c r="Q1168">
        <v>246976.3406</v>
      </c>
      <c r="R1168">
        <v>158822.0325</v>
      </c>
      <c r="S1168">
        <v>277938.55690000003</v>
      </c>
      <c r="T1168">
        <v>176258.50649999999</v>
      </c>
      <c r="U1168">
        <v>308452.38640000002</v>
      </c>
    </row>
    <row r="1169" spans="1:21">
      <c r="A1169">
        <v>7</v>
      </c>
      <c r="B1169" t="s">
        <v>553</v>
      </c>
      <c r="C1169" t="s">
        <v>571</v>
      </c>
      <c r="D1169" t="s">
        <v>750</v>
      </c>
      <c r="E1169" t="s">
        <v>573</v>
      </c>
      <c r="F1169">
        <v>4</v>
      </c>
      <c r="G1169" t="s">
        <v>33</v>
      </c>
      <c r="H1169">
        <v>56091.24</v>
      </c>
      <c r="I1169">
        <v>89745.983999999997</v>
      </c>
      <c r="J1169">
        <v>78527.736000000004</v>
      </c>
      <c r="K1169">
        <v>125644.37760000001</v>
      </c>
      <c r="L1169">
        <v>100964.232</v>
      </c>
      <c r="M1169">
        <v>161542.77119999999</v>
      </c>
      <c r="N1169">
        <v>134618.976</v>
      </c>
      <c r="O1169">
        <v>215390.3616</v>
      </c>
      <c r="P1169">
        <v>168273.72</v>
      </c>
      <c r="Q1169">
        <v>269237.95199999999</v>
      </c>
      <c r="R1169">
        <v>190710.21599999999</v>
      </c>
      <c r="S1169">
        <v>305136.3456</v>
      </c>
      <c r="T1169">
        <v>213146.712</v>
      </c>
      <c r="U1169">
        <v>341034.73920000001</v>
      </c>
    </row>
    <row r="1170" spans="1:21">
      <c r="A1170">
        <v>7</v>
      </c>
      <c r="B1170" t="s">
        <v>553</v>
      </c>
      <c r="C1170" t="s">
        <v>571</v>
      </c>
      <c r="D1170" t="s">
        <v>750</v>
      </c>
      <c r="E1170" t="s">
        <v>566</v>
      </c>
      <c r="F1170">
        <v>1</v>
      </c>
      <c r="G1170" t="s">
        <v>242</v>
      </c>
      <c r="H1170">
        <v>88620.755000000005</v>
      </c>
      <c r="I1170">
        <v>155086.32130000001</v>
      </c>
      <c r="J1170">
        <v>114826.7925</v>
      </c>
      <c r="K1170">
        <v>200946.88690000001</v>
      </c>
      <c r="L1170">
        <v>130550.26949999999</v>
      </c>
      <c r="M1170">
        <v>228462.97159999999</v>
      </c>
      <c r="N1170">
        <v>154574.052</v>
      </c>
      <c r="O1170">
        <v>270504.59100000001</v>
      </c>
      <c r="P1170">
        <v>181687.89</v>
      </c>
      <c r="Q1170">
        <v>317953.8075</v>
      </c>
      <c r="R1170">
        <v>199022.10250000001</v>
      </c>
      <c r="S1170">
        <v>348288.67940000002</v>
      </c>
      <c r="T1170">
        <v>215165.83249999999</v>
      </c>
      <c r="U1170">
        <v>376540.20689999999</v>
      </c>
    </row>
    <row r="1171" spans="1:21">
      <c r="A1171">
        <v>7</v>
      </c>
      <c r="B1171" t="s">
        <v>553</v>
      </c>
      <c r="C1171" t="s">
        <v>571</v>
      </c>
      <c r="D1171" t="s">
        <v>750</v>
      </c>
      <c r="E1171" t="s">
        <v>566</v>
      </c>
      <c r="F1171">
        <v>2</v>
      </c>
      <c r="G1171" t="s">
        <v>31</v>
      </c>
      <c r="H1171">
        <v>72282.616250000006</v>
      </c>
      <c r="I1171">
        <v>126494.5784</v>
      </c>
      <c r="J1171">
        <v>95124.208379999996</v>
      </c>
      <c r="K1171">
        <v>166467.36470000001</v>
      </c>
      <c r="L1171">
        <v>114317.5883</v>
      </c>
      <c r="M1171">
        <v>200055.7794</v>
      </c>
      <c r="N1171">
        <v>138266.58749999999</v>
      </c>
      <c r="O1171">
        <v>241966.5281</v>
      </c>
      <c r="P1171">
        <v>164668.67629999999</v>
      </c>
      <c r="Q1171">
        <v>288170.18339999998</v>
      </c>
      <c r="R1171">
        <v>181475.7225</v>
      </c>
      <c r="S1171">
        <v>317582.51439999999</v>
      </c>
      <c r="T1171">
        <v>197352.63430000001</v>
      </c>
      <c r="U1171">
        <v>345367.10989999998</v>
      </c>
    </row>
    <row r="1172" spans="1:21">
      <c r="A1172">
        <v>7</v>
      </c>
      <c r="B1172" t="s">
        <v>553</v>
      </c>
      <c r="C1172" t="s">
        <v>571</v>
      </c>
      <c r="D1172" t="s">
        <v>750</v>
      </c>
      <c r="E1172" t="s">
        <v>566</v>
      </c>
      <c r="F1172">
        <v>3</v>
      </c>
      <c r="G1172" t="s">
        <v>58</v>
      </c>
      <c r="H1172">
        <v>63408.6875</v>
      </c>
      <c r="I1172">
        <v>110965.2031</v>
      </c>
      <c r="J1172">
        <v>85859.406499999997</v>
      </c>
      <c r="K1172">
        <v>150253.9614</v>
      </c>
      <c r="L1172">
        <v>109124.5545</v>
      </c>
      <c r="M1172">
        <v>190967.97039999999</v>
      </c>
      <c r="N1172">
        <v>142537.06200000001</v>
      </c>
      <c r="O1172">
        <v>249439.8585</v>
      </c>
      <c r="P1172">
        <v>176966.66250000001</v>
      </c>
      <c r="Q1172">
        <v>309691.6594</v>
      </c>
      <c r="R1172">
        <v>199187.76749999999</v>
      </c>
      <c r="S1172">
        <v>348578.5931</v>
      </c>
      <c r="T1172">
        <v>221095.71350000001</v>
      </c>
      <c r="U1172">
        <v>386917.49859999999</v>
      </c>
    </row>
    <row r="1173" spans="1:21">
      <c r="A1173">
        <v>7</v>
      </c>
      <c r="B1173" t="s">
        <v>553</v>
      </c>
      <c r="C1173" t="s">
        <v>571</v>
      </c>
      <c r="D1173" t="s">
        <v>750</v>
      </c>
      <c r="E1173" t="s">
        <v>566</v>
      </c>
      <c r="F1173">
        <v>4</v>
      </c>
      <c r="G1173" t="s">
        <v>33</v>
      </c>
      <c r="H1173">
        <v>69943.81</v>
      </c>
      <c r="I1173">
        <v>111910.09600000001</v>
      </c>
      <c r="J1173">
        <v>97921.334000000003</v>
      </c>
      <c r="K1173">
        <v>156674.13440000001</v>
      </c>
      <c r="L1173">
        <v>125898.85799999999</v>
      </c>
      <c r="M1173">
        <v>201438.1728</v>
      </c>
      <c r="N1173">
        <v>167865.144</v>
      </c>
      <c r="O1173">
        <v>268584.2304</v>
      </c>
      <c r="P1173">
        <v>209831.43</v>
      </c>
      <c r="Q1173">
        <v>335730.288</v>
      </c>
      <c r="R1173">
        <v>237808.954</v>
      </c>
      <c r="S1173">
        <v>380494.32640000002</v>
      </c>
      <c r="T1173">
        <v>265786.478</v>
      </c>
      <c r="U1173">
        <v>425258.36479999998</v>
      </c>
    </row>
    <row r="1174" spans="1:21">
      <c r="A1174">
        <v>7</v>
      </c>
      <c r="B1174" t="s">
        <v>553</v>
      </c>
      <c r="C1174" t="s">
        <v>571</v>
      </c>
      <c r="D1174" t="s">
        <v>750</v>
      </c>
      <c r="E1174" t="s">
        <v>574</v>
      </c>
      <c r="F1174">
        <v>1</v>
      </c>
      <c r="G1174" t="s">
        <v>242</v>
      </c>
      <c r="H1174">
        <v>75375.906499999997</v>
      </c>
      <c r="I1174">
        <v>131907.8364</v>
      </c>
      <c r="J1174">
        <v>97809.405750000005</v>
      </c>
      <c r="K1174">
        <v>171166.4601</v>
      </c>
      <c r="L1174">
        <v>110986.5434</v>
      </c>
      <c r="M1174">
        <v>194226.4509</v>
      </c>
      <c r="N1174">
        <v>131868.00959999999</v>
      </c>
      <c r="O1174">
        <v>230769.01680000001</v>
      </c>
      <c r="P1174">
        <v>155134.182</v>
      </c>
      <c r="Q1174">
        <v>271484.81849999999</v>
      </c>
      <c r="R1174">
        <v>170011.45379999999</v>
      </c>
      <c r="S1174">
        <v>297520.0441</v>
      </c>
      <c r="T1174">
        <v>183945.6643</v>
      </c>
      <c r="U1174">
        <v>321904.91239999997</v>
      </c>
    </row>
    <row r="1175" spans="1:21">
      <c r="A1175">
        <v>7</v>
      </c>
      <c r="B1175" t="s">
        <v>553</v>
      </c>
      <c r="C1175" t="s">
        <v>571</v>
      </c>
      <c r="D1175" t="s">
        <v>750</v>
      </c>
      <c r="E1175" t="s">
        <v>574</v>
      </c>
      <c r="F1175">
        <v>2</v>
      </c>
      <c r="G1175" t="s">
        <v>31</v>
      </c>
      <c r="H1175">
        <v>60600.111499999999</v>
      </c>
      <c r="I1175">
        <v>106050.1951</v>
      </c>
      <c r="J1175">
        <v>80028.440979999999</v>
      </c>
      <c r="K1175">
        <v>140049.77170000001</v>
      </c>
      <c r="L1175">
        <v>96571.700100000002</v>
      </c>
      <c r="M1175">
        <v>169000.47519999999</v>
      </c>
      <c r="N1175">
        <v>117507.768</v>
      </c>
      <c r="O1175">
        <v>205638.59400000001</v>
      </c>
      <c r="P1175">
        <v>140233.9093</v>
      </c>
      <c r="Q1175">
        <v>245409.3413</v>
      </c>
      <c r="R1175">
        <v>154738.07279999999</v>
      </c>
      <c r="S1175">
        <v>270791.6274</v>
      </c>
      <c r="T1175">
        <v>168506.0386</v>
      </c>
      <c r="U1175">
        <v>294885.56760000001</v>
      </c>
    </row>
    <row r="1176" spans="1:21">
      <c r="A1176">
        <v>7</v>
      </c>
      <c r="B1176" t="s">
        <v>553</v>
      </c>
      <c r="C1176" t="s">
        <v>571</v>
      </c>
      <c r="D1176" t="s">
        <v>750</v>
      </c>
      <c r="E1176" t="s">
        <v>574</v>
      </c>
      <c r="F1176">
        <v>3</v>
      </c>
      <c r="G1176" t="s">
        <v>58</v>
      </c>
      <c r="H1176">
        <v>53094.762499999997</v>
      </c>
      <c r="I1176">
        <v>92915.83438</v>
      </c>
      <c r="J1176">
        <v>71578.789099999995</v>
      </c>
      <c r="K1176">
        <v>125262.8809</v>
      </c>
      <c r="L1176">
        <v>90832.821299999996</v>
      </c>
      <c r="M1176">
        <v>158957.43729999999</v>
      </c>
      <c r="N1176">
        <v>118309.66680000001</v>
      </c>
      <c r="O1176">
        <v>207041.91690000001</v>
      </c>
      <c r="P1176">
        <v>146748.1275</v>
      </c>
      <c r="Q1176">
        <v>256809.2231</v>
      </c>
      <c r="R1176">
        <v>165015.06450000001</v>
      </c>
      <c r="S1176">
        <v>288776.36290000001</v>
      </c>
      <c r="T1176">
        <v>182985.92389999999</v>
      </c>
      <c r="U1176">
        <v>320225.36680000002</v>
      </c>
    </row>
    <row r="1177" spans="1:21">
      <c r="A1177">
        <v>7</v>
      </c>
      <c r="B1177" t="s">
        <v>553</v>
      </c>
      <c r="C1177" t="s">
        <v>571</v>
      </c>
      <c r="D1177" t="s">
        <v>750</v>
      </c>
      <c r="E1177" t="s">
        <v>574</v>
      </c>
      <c r="F1177">
        <v>4</v>
      </c>
      <c r="G1177" t="s">
        <v>33</v>
      </c>
      <c r="H1177">
        <v>59750.891499999998</v>
      </c>
      <c r="I1177">
        <v>95601.426399999997</v>
      </c>
      <c r="J1177">
        <v>83651.248099999997</v>
      </c>
      <c r="K1177">
        <v>133841.997</v>
      </c>
      <c r="L1177">
        <v>107551.6047</v>
      </c>
      <c r="M1177">
        <v>172082.5675</v>
      </c>
      <c r="N1177">
        <v>143402.13959999999</v>
      </c>
      <c r="O1177">
        <v>229443.4234</v>
      </c>
      <c r="P1177">
        <v>179252.67449999999</v>
      </c>
      <c r="Q1177">
        <v>286804.27919999999</v>
      </c>
      <c r="R1177">
        <v>203153.03109999999</v>
      </c>
      <c r="S1177">
        <v>325044.84980000003</v>
      </c>
      <c r="T1177">
        <v>227053.38769999999</v>
      </c>
      <c r="U1177">
        <v>363285.4203</v>
      </c>
    </row>
    <row r="1178" spans="1:21">
      <c r="A1178">
        <v>7</v>
      </c>
      <c r="B1178" t="s">
        <v>553</v>
      </c>
      <c r="C1178" t="s">
        <v>571</v>
      </c>
      <c r="D1178" t="s">
        <v>750</v>
      </c>
      <c r="E1178" t="s">
        <v>575</v>
      </c>
      <c r="F1178">
        <v>1</v>
      </c>
      <c r="G1178" t="s">
        <v>242</v>
      </c>
      <c r="H1178">
        <v>74132.794999999998</v>
      </c>
      <c r="I1178">
        <v>129732.3913</v>
      </c>
      <c r="J1178">
        <v>96023.8125</v>
      </c>
      <c r="K1178">
        <v>168041.67189999999</v>
      </c>
      <c r="L1178">
        <v>109218.73050000001</v>
      </c>
      <c r="M1178">
        <v>191132.77840000001</v>
      </c>
      <c r="N1178">
        <v>129219.288</v>
      </c>
      <c r="O1178">
        <v>226133.75399999999</v>
      </c>
      <c r="P1178">
        <v>151856.76</v>
      </c>
      <c r="Q1178">
        <v>265749.33</v>
      </c>
      <c r="R1178">
        <v>166328.55249999999</v>
      </c>
      <c r="S1178">
        <v>291074.9669</v>
      </c>
      <c r="T1178">
        <v>179789.63750000001</v>
      </c>
      <c r="U1178">
        <v>314631.86560000002</v>
      </c>
    </row>
    <row r="1179" spans="1:21">
      <c r="A1179">
        <v>7</v>
      </c>
      <c r="B1179" t="s">
        <v>553</v>
      </c>
      <c r="C1179" t="s">
        <v>571</v>
      </c>
      <c r="D1179" t="s">
        <v>750</v>
      </c>
      <c r="E1179" t="s">
        <v>575</v>
      </c>
      <c r="F1179">
        <v>2</v>
      </c>
      <c r="G1179" t="s">
        <v>31</v>
      </c>
      <c r="H1179">
        <v>60653.5625</v>
      </c>
      <c r="I1179">
        <v>106143.7344</v>
      </c>
      <c r="J1179">
        <v>79760.835000000006</v>
      </c>
      <c r="K1179">
        <v>139581.4613</v>
      </c>
      <c r="L1179">
        <v>95769.760500000004</v>
      </c>
      <c r="M1179">
        <v>167597.0809</v>
      </c>
      <c r="N1179">
        <v>115682.505</v>
      </c>
      <c r="O1179">
        <v>202444.38380000001</v>
      </c>
      <c r="P1179">
        <v>137710.6256</v>
      </c>
      <c r="Q1179">
        <v>240993.59479999999</v>
      </c>
      <c r="R1179">
        <v>151725.35279999999</v>
      </c>
      <c r="S1179">
        <v>265519.36729999998</v>
      </c>
      <c r="T1179">
        <v>164950.27179999999</v>
      </c>
      <c r="U1179">
        <v>288662.97560000001</v>
      </c>
    </row>
    <row r="1180" spans="1:21">
      <c r="A1180">
        <v>7</v>
      </c>
      <c r="B1180" t="s">
        <v>553</v>
      </c>
      <c r="C1180" t="s">
        <v>571</v>
      </c>
      <c r="D1180" t="s">
        <v>750</v>
      </c>
      <c r="E1180" t="s">
        <v>575</v>
      </c>
      <c r="F1180">
        <v>3</v>
      </c>
      <c r="G1180" t="s">
        <v>58</v>
      </c>
      <c r="H1180">
        <v>53269.875</v>
      </c>
      <c r="I1180">
        <v>93222.28125</v>
      </c>
      <c r="J1180">
        <v>72194.660999999993</v>
      </c>
      <c r="K1180">
        <v>126340.6568</v>
      </c>
      <c r="L1180">
        <v>91785.797999999995</v>
      </c>
      <c r="M1180">
        <v>160625.1465</v>
      </c>
      <c r="N1180">
        <v>119957.32799999999</v>
      </c>
      <c r="O1180">
        <v>209925.32399999999</v>
      </c>
      <c r="P1180">
        <v>148961.02499999999</v>
      </c>
      <c r="Q1180">
        <v>260681.79380000001</v>
      </c>
      <c r="R1180">
        <v>167697.94500000001</v>
      </c>
      <c r="S1180">
        <v>293471.40379999997</v>
      </c>
      <c r="T1180">
        <v>186178.644</v>
      </c>
      <c r="U1180">
        <v>325812.62699999998</v>
      </c>
    </row>
    <row r="1181" spans="1:21">
      <c r="A1181">
        <v>7</v>
      </c>
      <c r="B1181" t="s">
        <v>553</v>
      </c>
      <c r="C1181" t="s">
        <v>571</v>
      </c>
      <c r="D1181" t="s">
        <v>750</v>
      </c>
      <c r="E1181" t="s">
        <v>575</v>
      </c>
      <c r="F1181">
        <v>4</v>
      </c>
      <c r="G1181" t="s">
        <v>33</v>
      </c>
      <c r="H1181">
        <v>58519.977500000001</v>
      </c>
      <c r="I1181">
        <v>93631.964000000007</v>
      </c>
      <c r="J1181">
        <v>81927.968500000003</v>
      </c>
      <c r="K1181">
        <v>131084.74960000001</v>
      </c>
      <c r="L1181">
        <v>105335.9595</v>
      </c>
      <c r="M1181">
        <v>168537.53520000001</v>
      </c>
      <c r="N1181">
        <v>140447.946</v>
      </c>
      <c r="O1181">
        <v>224716.71359999999</v>
      </c>
      <c r="P1181">
        <v>175559.9325</v>
      </c>
      <c r="Q1181">
        <v>280895.89199999999</v>
      </c>
      <c r="R1181">
        <v>198967.9235</v>
      </c>
      <c r="S1181">
        <v>318348.6776</v>
      </c>
      <c r="T1181">
        <v>222375.91450000001</v>
      </c>
      <c r="U1181">
        <v>355801.4632</v>
      </c>
    </row>
    <row r="1182" spans="1:21">
      <c r="A1182">
        <v>7</v>
      </c>
      <c r="B1182" t="s">
        <v>553</v>
      </c>
      <c r="C1182" t="s">
        <v>571</v>
      </c>
      <c r="D1182" t="s">
        <v>750</v>
      </c>
      <c r="E1182" t="s">
        <v>576</v>
      </c>
      <c r="F1182">
        <v>1</v>
      </c>
      <c r="G1182" t="s">
        <v>242</v>
      </c>
      <c r="H1182">
        <v>75529.964500000002</v>
      </c>
      <c r="I1182">
        <v>132177.43789999999</v>
      </c>
      <c r="J1182">
        <v>97945.044750000001</v>
      </c>
      <c r="K1182">
        <v>171403.82829999999</v>
      </c>
      <c r="L1182">
        <v>111236.7056</v>
      </c>
      <c r="M1182">
        <v>194664.2347</v>
      </c>
      <c r="N1182">
        <v>131960.95680000001</v>
      </c>
      <c r="O1182">
        <v>230931.67439999999</v>
      </c>
      <c r="P1182">
        <v>155183.40599999999</v>
      </c>
      <c r="Q1182">
        <v>271570.96049999999</v>
      </c>
      <c r="R1182">
        <v>170031.42879999999</v>
      </c>
      <c r="S1182">
        <v>297555.00030000001</v>
      </c>
      <c r="T1182">
        <v>183903.46530000001</v>
      </c>
      <c r="U1182">
        <v>321831.06420000002</v>
      </c>
    </row>
    <row r="1183" spans="1:21">
      <c r="A1183">
        <v>7</v>
      </c>
      <c r="B1183" t="s">
        <v>553</v>
      </c>
      <c r="C1183" t="s">
        <v>571</v>
      </c>
      <c r="D1183" t="s">
        <v>750</v>
      </c>
      <c r="E1183" t="s">
        <v>576</v>
      </c>
      <c r="F1183">
        <v>2</v>
      </c>
      <c r="G1183" t="s">
        <v>31</v>
      </c>
      <c r="H1183">
        <v>61116.239500000003</v>
      </c>
      <c r="I1183">
        <v>106953.4191</v>
      </c>
      <c r="J1183">
        <v>80584.038679999998</v>
      </c>
      <c r="K1183">
        <v>141022.06770000001</v>
      </c>
      <c r="L1183">
        <v>97063.683300000004</v>
      </c>
      <c r="M1183">
        <v>169861.44579999999</v>
      </c>
      <c r="N1183">
        <v>117789.924</v>
      </c>
      <c r="O1183">
        <v>206132.367</v>
      </c>
      <c r="P1183">
        <v>140442.09359999999</v>
      </c>
      <c r="Q1183">
        <v>245773.6637</v>
      </c>
      <c r="R1183">
        <v>154882.67310000001</v>
      </c>
      <c r="S1183">
        <v>271044.67790000001</v>
      </c>
      <c r="T1183">
        <v>168561.05309999999</v>
      </c>
      <c r="U1183">
        <v>294981.84299999999</v>
      </c>
    </row>
    <row r="1184" spans="1:21">
      <c r="A1184">
        <v>7</v>
      </c>
      <c r="B1184" t="s">
        <v>553</v>
      </c>
      <c r="C1184" t="s">
        <v>571</v>
      </c>
      <c r="D1184" t="s">
        <v>750</v>
      </c>
      <c r="E1184" t="s">
        <v>576</v>
      </c>
      <c r="F1184">
        <v>3</v>
      </c>
      <c r="G1184" t="s">
        <v>58</v>
      </c>
      <c r="H1184">
        <v>53223.087500000001</v>
      </c>
      <c r="I1184">
        <v>93140.403130000006</v>
      </c>
      <c r="J1184">
        <v>71917.3217</v>
      </c>
      <c r="K1184">
        <v>125855.31299999999</v>
      </c>
      <c r="L1184">
        <v>91337.138099999996</v>
      </c>
      <c r="M1184">
        <v>159839.99170000001</v>
      </c>
      <c r="N1184">
        <v>119143.6716</v>
      </c>
      <c r="O1184">
        <v>208501.4253</v>
      </c>
      <c r="P1184">
        <v>147856.3425</v>
      </c>
      <c r="Q1184">
        <v>258748.59940000001</v>
      </c>
      <c r="R1184">
        <v>166346.01149999999</v>
      </c>
      <c r="S1184">
        <v>291105.52010000002</v>
      </c>
      <c r="T1184">
        <v>184556.68429999999</v>
      </c>
      <c r="U1184">
        <v>322974.19750000001</v>
      </c>
    </row>
    <row r="1185" spans="1:21">
      <c r="A1185">
        <v>7</v>
      </c>
      <c r="B1185" t="s">
        <v>553</v>
      </c>
      <c r="C1185" t="s">
        <v>571</v>
      </c>
      <c r="D1185" t="s">
        <v>750</v>
      </c>
      <c r="E1185" t="s">
        <v>576</v>
      </c>
      <c r="F1185">
        <v>4</v>
      </c>
      <c r="G1185" t="s">
        <v>33</v>
      </c>
      <c r="H1185">
        <v>59272.923000000003</v>
      </c>
      <c r="I1185">
        <v>94836.676800000001</v>
      </c>
      <c r="J1185">
        <v>82982.092199999999</v>
      </c>
      <c r="K1185">
        <v>132771.3475</v>
      </c>
      <c r="L1185">
        <v>106691.2614</v>
      </c>
      <c r="M1185">
        <v>170706.01819999999</v>
      </c>
      <c r="N1185">
        <v>142255.01519999999</v>
      </c>
      <c r="O1185">
        <v>227608.02429999999</v>
      </c>
      <c r="P1185">
        <v>177818.769</v>
      </c>
      <c r="Q1185">
        <v>284510.03039999999</v>
      </c>
      <c r="R1185">
        <v>201527.9382</v>
      </c>
      <c r="S1185">
        <v>322444.70110000001</v>
      </c>
      <c r="T1185">
        <v>225237.10740000001</v>
      </c>
      <c r="U1185">
        <v>360379.37180000002</v>
      </c>
    </row>
    <row r="1186" spans="1:21">
      <c r="A1186">
        <v>7</v>
      </c>
      <c r="B1186" t="s">
        <v>553</v>
      </c>
      <c r="C1186" t="s">
        <v>571</v>
      </c>
      <c r="D1186" t="s">
        <v>750</v>
      </c>
      <c r="E1186" t="s">
        <v>440</v>
      </c>
      <c r="F1186">
        <v>1</v>
      </c>
      <c r="G1186" t="s">
        <v>242</v>
      </c>
      <c r="H1186">
        <v>76837.814499999993</v>
      </c>
      <c r="I1186">
        <v>134466.17540000001</v>
      </c>
      <c r="J1186">
        <v>99614.859750000003</v>
      </c>
      <c r="K1186">
        <v>174326.00459999999</v>
      </c>
      <c r="L1186">
        <v>113172.33560000001</v>
      </c>
      <c r="M1186">
        <v>198051.58720000001</v>
      </c>
      <c r="N1186">
        <v>134174.05679999999</v>
      </c>
      <c r="O1186">
        <v>234804.59940000001</v>
      </c>
      <c r="P1186">
        <v>157761.45600000001</v>
      </c>
      <c r="Q1186">
        <v>276082.54800000001</v>
      </c>
      <c r="R1186">
        <v>172842.29380000001</v>
      </c>
      <c r="S1186">
        <v>302474.01409999997</v>
      </c>
      <c r="T1186">
        <v>186917.62530000001</v>
      </c>
      <c r="U1186">
        <v>327105.84419999999</v>
      </c>
    </row>
    <row r="1187" spans="1:21">
      <c r="A1187">
        <v>7</v>
      </c>
      <c r="B1187" t="s">
        <v>553</v>
      </c>
      <c r="C1187" t="s">
        <v>571</v>
      </c>
      <c r="D1187" t="s">
        <v>750</v>
      </c>
      <c r="E1187" t="s">
        <v>440</v>
      </c>
      <c r="F1187">
        <v>2</v>
      </c>
      <c r="G1187" t="s">
        <v>31</v>
      </c>
      <c r="H1187">
        <v>62334.213250000001</v>
      </c>
      <c r="I1187">
        <v>109084.8732</v>
      </c>
      <c r="J1187">
        <v>82139.012549999999</v>
      </c>
      <c r="K1187">
        <v>143743.272</v>
      </c>
      <c r="L1187">
        <v>98864.347049999997</v>
      </c>
      <c r="M1187">
        <v>173012.6073</v>
      </c>
      <c r="N1187">
        <v>119846.6265</v>
      </c>
      <c r="O1187">
        <v>209731.59640000001</v>
      </c>
      <c r="P1187">
        <v>142842.00539999999</v>
      </c>
      <c r="Q1187">
        <v>249973.50949999999</v>
      </c>
      <c r="R1187">
        <v>157494.67629999999</v>
      </c>
      <c r="S1187">
        <v>275615.68359999999</v>
      </c>
      <c r="T1187">
        <v>171361.9761</v>
      </c>
      <c r="U1187">
        <v>299883.45819999999</v>
      </c>
    </row>
    <row r="1188" spans="1:21">
      <c r="A1188">
        <v>7</v>
      </c>
      <c r="B1188" t="s">
        <v>553</v>
      </c>
      <c r="C1188" t="s">
        <v>571</v>
      </c>
      <c r="D1188" t="s">
        <v>750</v>
      </c>
      <c r="E1188" t="s">
        <v>440</v>
      </c>
      <c r="F1188">
        <v>3</v>
      </c>
      <c r="G1188" t="s">
        <v>58</v>
      </c>
      <c r="H1188">
        <v>54341.9</v>
      </c>
      <c r="I1188">
        <v>95098.324999999997</v>
      </c>
      <c r="J1188">
        <v>73483.659199999995</v>
      </c>
      <c r="K1188">
        <v>128596.40360000001</v>
      </c>
      <c r="L1188">
        <v>93351.000599999999</v>
      </c>
      <c r="M1188">
        <v>163364.25109999999</v>
      </c>
      <c r="N1188">
        <v>121828.8216</v>
      </c>
      <c r="O1188">
        <v>213200.43780000001</v>
      </c>
      <c r="P1188">
        <v>151212.78</v>
      </c>
      <c r="Q1188">
        <v>264622.36499999999</v>
      </c>
      <c r="R1188">
        <v>170149.97399999999</v>
      </c>
      <c r="S1188">
        <v>297762.45449999999</v>
      </c>
      <c r="T1188">
        <v>188808.17180000001</v>
      </c>
      <c r="U1188">
        <v>330414.30070000002</v>
      </c>
    </row>
    <row r="1189" spans="1:21">
      <c r="A1189">
        <v>7</v>
      </c>
      <c r="B1189" t="s">
        <v>553</v>
      </c>
      <c r="C1189" t="s">
        <v>571</v>
      </c>
      <c r="D1189" t="s">
        <v>750</v>
      </c>
      <c r="E1189" t="s">
        <v>440</v>
      </c>
      <c r="F1189">
        <v>4</v>
      </c>
      <c r="G1189" t="s">
        <v>33</v>
      </c>
      <c r="H1189">
        <v>60313.8105</v>
      </c>
      <c r="I1189">
        <v>96502.096799999999</v>
      </c>
      <c r="J1189">
        <v>84439.334700000007</v>
      </c>
      <c r="K1189">
        <v>135102.93549999999</v>
      </c>
      <c r="L1189">
        <v>108564.85890000001</v>
      </c>
      <c r="M1189">
        <v>173703.77420000001</v>
      </c>
      <c r="N1189">
        <v>144753.1452</v>
      </c>
      <c r="O1189">
        <v>231605.03229999999</v>
      </c>
      <c r="P1189">
        <v>180941.43150000001</v>
      </c>
      <c r="Q1189">
        <v>289506.2904</v>
      </c>
      <c r="R1189">
        <v>205066.95569999999</v>
      </c>
      <c r="S1189">
        <v>328107.12910000002</v>
      </c>
      <c r="T1189">
        <v>229192.47990000001</v>
      </c>
      <c r="U1189">
        <v>366707.96779999998</v>
      </c>
    </row>
    <row r="1190" spans="1:21">
      <c r="A1190">
        <v>7</v>
      </c>
      <c r="B1190" t="s">
        <v>553</v>
      </c>
      <c r="C1190" t="s">
        <v>571</v>
      </c>
      <c r="D1190" t="s">
        <v>750</v>
      </c>
      <c r="E1190" t="s">
        <v>577</v>
      </c>
      <c r="F1190">
        <v>1</v>
      </c>
      <c r="G1190" t="s">
        <v>242</v>
      </c>
      <c r="H1190">
        <v>81402.177500000005</v>
      </c>
      <c r="I1190">
        <v>142453.8106</v>
      </c>
      <c r="J1190">
        <v>105534.0563</v>
      </c>
      <c r="K1190">
        <v>184684.59839999999</v>
      </c>
      <c r="L1190">
        <v>119894.4023</v>
      </c>
      <c r="M1190">
        <v>209815.20389999999</v>
      </c>
      <c r="N1190">
        <v>142149.33600000001</v>
      </c>
      <c r="O1190">
        <v>248761.33799999999</v>
      </c>
      <c r="P1190">
        <v>167140.47</v>
      </c>
      <c r="Q1190">
        <v>292495.82250000001</v>
      </c>
      <c r="R1190">
        <v>183118.8363</v>
      </c>
      <c r="S1190">
        <v>320457.96340000001</v>
      </c>
      <c r="T1190">
        <v>198032.8438</v>
      </c>
      <c r="U1190">
        <v>346557.47659999999</v>
      </c>
    </row>
    <row r="1191" spans="1:21">
      <c r="A1191">
        <v>7</v>
      </c>
      <c r="B1191" t="s">
        <v>553</v>
      </c>
      <c r="C1191" t="s">
        <v>571</v>
      </c>
      <c r="D1191" t="s">
        <v>750</v>
      </c>
      <c r="E1191" t="s">
        <v>577</v>
      </c>
      <c r="F1191">
        <v>2</v>
      </c>
      <c r="G1191" t="s">
        <v>31</v>
      </c>
      <c r="H1191">
        <v>66025.925000000003</v>
      </c>
      <c r="I1191">
        <v>115545.3688</v>
      </c>
      <c r="J1191">
        <v>87007.186879999994</v>
      </c>
      <c r="K1191">
        <v>152262.57699999999</v>
      </c>
      <c r="L1191">
        <v>104728.806</v>
      </c>
      <c r="M1191">
        <v>183275.4105</v>
      </c>
      <c r="N1191">
        <v>126964.63499999999</v>
      </c>
      <c r="O1191">
        <v>222188.11129999999</v>
      </c>
      <c r="P1191">
        <v>151329.40590000001</v>
      </c>
      <c r="Q1191">
        <v>264826.46039999998</v>
      </c>
      <c r="R1191">
        <v>166855.12109999999</v>
      </c>
      <c r="S1191">
        <v>291996.462</v>
      </c>
      <c r="T1191">
        <v>181549.50539999999</v>
      </c>
      <c r="U1191">
        <v>317711.63439999998</v>
      </c>
    </row>
    <row r="1192" spans="1:21">
      <c r="A1192">
        <v>7</v>
      </c>
      <c r="B1192" t="s">
        <v>553</v>
      </c>
      <c r="C1192" t="s">
        <v>571</v>
      </c>
      <c r="D1192" t="s">
        <v>750</v>
      </c>
      <c r="E1192" t="s">
        <v>577</v>
      </c>
      <c r="F1192">
        <v>3</v>
      </c>
      <c r="G1192" t="s">
        <v>58</v>
      </c>
      <c r="H1192">
        <v>58024.487500000003</v>
      </c>
      <c r="I1192">
        <v>101542.85309999999</v>
      </c>
      <c r="J1192">
        <v>78427.444900000002</v>
      </c>
      <c r="K1192">
        <v>137248.02859999999</v>
      </c>
      <c r="L1192">
        <v>99615.215700000001</v>
      </c>
      <c r="M1192">
        <v>174326.6275</v>
      </c>
      <c r="N1192">
        <v>129965.6652</v>
      </c>
      <c r="O1192">
        <v>227439.91409999999</v>
      </c>
      <c r="P1192">
        <v>161296.2225</v>
      </c>
      <c r="Q1192">
        <v>282268.38939999999</v>
      </c>
      <c r="R1192">
        <v>181477.9155</v>
      </c>
      <c r="S1192">
        <v>317586.35210000002</v>
      </c>
      <c r="T1192">
        <v>201357.8371</v>
      </c>
      <c r="U1192">
        <v>352376.21490000002</v>
      </c>
    </row>
    <row r="1193" spans="1:21">
      <c r="A1193">
        <v>7</v>
      </c>
      <c r="B1193" t="s">
        <v>553</v>
      </c>
      <c r="C1193" t="s">
        <v>571</v>
      </c>
      <c r="D1193" t="s">
        <v>750</v>
      </c>
      <c r="E1193" t="s">
        <v>577</v>
      </c>
      <c r="F1193">
        <v>4</v>
      </c>
      <c r="G1193" t="s">
        <v>33</v>
      </c>
      <c r="H1193">
        <v>64536.381000000001</v>
      </c>
      <c r="I1193">
        <v>103258.2096</v>
      </c>
      <c r="J1193">
        <v>90350.933399999994</v>
      </c>
      <c r="K1193">
        <v>144561.49340000001</v>
      </c>
      <c r="L1193">
        <v>116165.48579999999</v>
      </c>
      <c r="M1193">
        <v>185864.77729999999</v>
      </c>
      <c r="N1193">
        <v>154887.3144</v>
      </c>
      <c r="O1193">
        <v>247819.70300000001</v>
      </c>
      <c r="P1193">
        <v>193609.14300000001</v>
      </c>
      <c r="Q1193">
        <v>309774.62880000001</v>
      </c>
      <c r="R1193">
        <v>219423.6954</v>
      </c>
      <c r="S1193">
        <v>351077.91259999998</v>
      </c>
      <c r="T1193">
        <v>245238.24780000001</v>
      </c>
      <c r="U1193">
        <v>392381.19650000002</v>
      </c>
    </row>
    <row r="1194" spans="1:21">
      <c r="A1194">
        <v>7</v>
      </c>
      <c r="B1194" t="s">
        <v>553</v>
      </c>
      <c r="C1194" t="s">
        <v>571</v>
      </c>
      <c r="D1194" t="s">
        <v>750</v>
      </c>
      <c r="E1194" t="s">
        <v>578</v>
      </c>
      <c r="F1194">
        <v>1</v>
      </c>
      <c r="G1194" t="s">
        <v>242</v>
      </c>
      <c r="H1194">
        <v>88979.676000000007</v>
      </c>
      <c r="I1194">
        <v>155714.43299999999</v>
      </c>
      <c r="J1194">
        <v>115315.57799999999</v>
      </c>
      <c r="K1194">
        <v>201802.26149999999</v>
      </c>
      <c r="L1194">
        <v>131070.39840000001</v>
      </c>
      <c r="M1194">
        <v>229373.1972</v>
      </c>
      <c r="N1194">
        <v>155265.27840000001</v>
      </c>
      <c r="O1194">
        <v>271714.23719999997</v>
      </c>
      <c r="P1194">
        <v>182522.628</v>
      </c>
      <c r="Q1194">
        <v>319414.59899999999</v>
      </c>
      <c r="R1194">
        <v>199949.07</v>
      </c>
      <c r="S1194">
        <v>349910.8725</v>
      </c>
      <c r="T1194">
        <v>216191.652</v>
      </c>
      <c r="U1194">
        <v>378335.391</v>
      </c>
    </row>
    <row r="1195" spans="1:21">
      <c r="A1195">
        <v>7</v>
      </c>
      <c r="B1195" t="s">
        <v>553</v>
      </c>
      <c r="C1195" t="s">
        <v>571</v>
      </c>
      <c r="D1195" t="s">
        <v>750</v>
      </c>
      <c r="E1195" t="s">
        <v>578</v>
      </c>
      <c r="F1195">
        <v>2</v>
      </c>
      <c r="G1195" t="s">
        <v>31</v>
      </c>
      <c r="H1195">
        <v>72430.5435</v>
      </c>
      <c r="I1195">
        <v>126753.45110000001</v>
      </c>
      <c r="J1195">
        <v>95364.734150000004</v>
      </c>
      <c r="K1195">
        <v>166888.28479999999</v>
      </c>
      <c r="L1195">
        <v>114671.81789999999</v>
      </c>
      <c r="M1195">
        <v>200675.6813</v>
      </c>
      <c r="N1195">
        <v>138811.07699999999</v>
      </c>
      <c r="O1195">
        <v>242919.3848</v>
      </c>
      <c r="P1195">
        <v>165364.55480000001</v>
      </c>
      <c r="Q1195">
        <v>289387.97080000001</v>
      </c>
      <c r="R1195">
        <v>182274.0901</v>
      </c>
      <c r="S1195">
        <v>318979.65769999998</v>
      </c>
      <c r="T1195">
        <v>198258.76800000001</v>
      </c>
      <c r="U1195">
        <v>346952.84399999998</v>
      </c>
    </row>
    <row r="1196" spans="1:21">
      <c r="A1196">
        <v>7</v>
      </c>
      <c r="B1196" t="s">
        <v>553</v>
      </c>
      <c r="C1196" t="s">
        <v>571</v>
      </c>
      <c r="D1196" t="s">
        <v>750</v>
      </c>
      <c r="E1196" t="s">
        <v>578</v>
      </c>
      <c r="F1196">
        <v>3</v>
      </c>
      <c r="G1196" t="s">
        <v>58</v>
      </c>
      <c r="H1196">
        <v>63262.987500000003</v>
      </c>
      <c r="I1196">
        <v>110710.22809999999</v>
      </c>
      <c r="J1196">
        <v>85628.946899999995</v>
      </c>
      <c r="K1196">
        <v>149850.65710000001</v>
      </c>
      <c r="L1196">
        <v>108816.7392</v>
      </c>
      <c r="M1196">
        <v>190429.2936</v>
      </c>
      <c r="N1196">
        <v>142099.71119999999</v>
      </c>
      <c r="O1196">
        <v>248674.49460000001</v>
      </c>
      <c r="P1196">
        <v>176409.02249999999</v>
      </c>
      <c r="Q1196">
        <v>308715.78940000001</v>
      </c>
      <c r="R1196">
        <v>198543.28049999999</v>
      </c>
      <c r="S1196">
        <v>347450.74089999998</v>
      </c>
      <c r="T1196">
        <v>220361.53260000001</v>
      </c>
      <c r="U1196">
        <v>385632.68209999998</v>
      </c>
    </row>
    <row r="1197" spans="1:21">
      <c r="A1197">
        <v>7</v>
      </c>
      <c r="B1197" t="s">
        <v>553</v>
      </c>
      <c r="C1197" t="s">
        <v>571</v>
      </c>
      <c r="D1197" t="s">
        <v>750</v>
      </c>
      <c r="E1197" t="s">
        <v>578</v>
      </c>
      <c r="F1197">
        <v>4</v>
      </c>
      <c r="G1197" t="s">
        <v>33</v>
      </c>
      <c r="H1197">
        <v>69907.817249999993</v>
      </c>
      <c r="I1197">
        <v>111852.5076</v>
      </c>
      <c r="J1197">
        <v>97870.944149999996</v>
      </c>
      <c r="K1197">
        <v>156593.51060000001</v>
      </c>
      <c r="L1197">
        <v>125834.0711</v>
      </c>
      <c r="M1197">
        <v>201334.51370000001</v>
      </c>
      <c r="N1197">
        <v>167778.76139999999</v>
      </c>
      <c r="O1197">
        <v>268446.01819999999</v>
      </c>
      <c r="P1197">
        <v>209723.45180000001</v>
      </c>
      <c r="Q1197">
        <v>335557.52279999998</v>
      </c>
      <c r="R1197">
        <v>237686.57870000001</v>
      </c>
      <c r="S1197">
        <v>380298.5258</v>
      </c>
      <c r="T1197">
        <v>265649.70559999999</v>
      </c>
      <c r="U1197">
        <v>425039.52889999998</v>
      </c>
    </row>
    <row r="1198" spans="1:21">
      <c r="A1198">
        <v>7</v>
      </c>
      <c r="B1198" t="s">
        <v>553</v>
      </c>
      <c r="C1198" t="s">
        <v>579</v>
      </c>
      <c r="D1198" t="s">
        <v>751</v>
      </c>
      <c r="E1198" t="s">
        <v>580</v>
      </c>
      <c r="F1198">
        <v>1</v>
      </c>
      <c r="G1198" t="s">
        <v>242</v>
      </c>
      <c r="H1198">
        <v>75004.695000000007</v>
      </c>
      <c r="I1198">
        <v>131258.2163</v>
      </c>
      <c r="J1198">
        <v>97137.022500000006</v>
      </c>
      <c r="K1198">
        <v>169989.78940000001</v>
      </c>
      <c r="L1198">
        <v>110509.1505</v>
      </c>
      <c r="M1198">
        <v>193391.0134</v>
      </c>
      <c r="N1198">
        <v>130694.68799999999</v>
      </c>
      <c r="O1198">
        <v>228715.704</v>
      </c>
      <c r="P1198">
        <v>153575.46</v>
      </c>
      <c r="Q1198">
        <v>268757.05499999999</v>
      </c>
      <c r="R1198">
        <v>168202.46249999999</v>
      </c>
      <c r="S1198">
        <v>294354.30940000003</v>
      </c>
      <c r="T1198">
        <v>181799.07750000001</v>
      </c>
      <c r="U1198">
        <v>318148.38559999998</v>
      </c>
    </row>
    <row r="1199" spans="1:21">
      <c r="A1199">
        <v>7</v>
      </c>
      <c r="B1199" t="s">
        <v>553</v>
      </c>
      <c r="C1199" t="s">
        <v>579</v>
      </c>
      <c r="D1199" t="s">
        <v>751</v>
      </c>
      <c r="E1199" t="s">
        <v>580</v>
      </c>
      <c r="F1199">
        <v>2</v>
      </c>
      <c r="G1199" t="s">
        <v>31</v>
      </c>
      <c r="H1199">
        <v>61465.544999999998</v>
      </c>
      <c r="I1199">
        <v>107564.7038</v>
      </c>
      <c r="J1199">
        <v>80797.484249999994</v>
      </c>
      <c r="K1199">
        <v>141395.5974</v>
      </c>
      <c r="L1199">
        <v>96970.202999999994</v>
      </c>
      <c r="M1199">
        <v>169697.8553</v>
      </c>
      <c r="N1199">
        <v>117053.64</v>
      </c>
      <c r="O1199">
        <v>204843.87</v>
      </c>
      <c r="P1199">
        <v>139310.56690000001</v>
      </c>
      <c r="Q1199">
        <v>243793.492</v>
      </c>
      <c r="R1199">
        <v>153466.68830000001</v>
      </c>
      <c r="S1199">
        <v>268566.70439999999</v>
      </c>
      <c r="T1199">
        <v>166817.55379999999</v>
      </c>
      <c r="U1199">
        <v>291930.71909999999</v>
      </c>
    </row>
    <row r="1200" spans="1:21">
      <c r="A1200">
        <v>7</v>
      </c>
      <c r="B1200" t="s">
        <v>553</v>
      </c>
      <c r="C1200" t="s">
        <v>579</v>
      </c>
      <c r="D1200" t="s">
        <v>751</v>
      </c>
      <c r="E1200" t="s">
        <v>580</v>
      </c>
      <c r="F1200">
        <v>3</v>
      </c>
      <c r="G1200" t="s">
        <v>58</v>
      </c>
      <c r="H1200">
        <v>53788.512499999997</v>
      </c>
      <c r="I1200">
        <v>94129.89688</v>
      </c>
      <c r="J1200">
        <v>72947.233099999998</v>
      </c>
      <c r="K1200">
        <v>127657.65790000001</v>
      </c>
      <c r="L1200">
        <v>92764.900800000003</v>
      </c>
      <c r="M1200">
        <v>162338.57639999999</v>
      </c>
      <c r="N1200">
        <v>121289.7288</v>
      </c>
      <c r="O1200">
        <v>212257.02540000001</v>
      </c>
      <c r="P1200">
        <v>150637.47750000001</v>
      </c>
      <c r="Q1200">
        <v>263615.58559999999</v>
      </c>
      <c r="R1200">
        <v>169610.41949999999</v>
      </c>
      <c r="S1200">
        <v>296818.2341</v>
      </c>
      <c r="T1200">
        <v>188329.98740000001</v>
      </c>
      <c r="U1200">
        <v>329577.478</v>
      </c>
    </row>
    <row r="1201" spans="1:21">
      <c r="A1201">
        <v>7</v>
      </c>
      <c r="B1201" t="s">
        <v>553</v>
      </c>
      <c r="C1201" t="s">
        <v>579</v>
      </c>
      <c r="D1201" t="s">
        <v>751</v>
      </c>
      <c r="E1201" t="s">
        <v>580</v>
      </c>
      <c r="F1201">
        <v>4</v>
      </c>
      <c r="G1201" t="s">
        <v>33</v>
      </c>
      <c r="H1201">
        <v>58902.93275</v>
      </c>
      <c r="I1201">
        <v>94244.6924</v>
      </c>
      <c r="J1201">
        <v>82464.105850000007</v>
      </c>
      <c r="K1201">
        <v>131942.56940000001</v>
      </c>
      <c r="L1201">
        <v>106025.27899999999</v>
      </c>
      <c r="M1201">
        <v>169640.44630000001</v>
      </c>
      <c r="N1201">
        <v>141367.0386</v>
      </c>
      <c r="O1201">
        <v>226187.26180000001</v>
      </c>
      <c r="P1201">
        <v>176708.79829999999</v>
      </c>
      <c r="Q1201">
        <v>282734.0772</v>
      </c>
      <c r="R1201">
        <v>200269.97140000001</v>
      </c>
      <c r="S1201">
        <v>320431.95419999998</v>
      </c>
      <c r="T1201">
        <v>223831.14449999999</v>
      </c>
      <c r="U1201">
        <v>358129.83110000001</v>
      </c>
    </row>
    <row r="1202" spans="1:21">
      <c r="A1202">
        <v>7</v>
      </c>
      <c r="B1202" t="s">
        <v>553</v>
      </c>
      <c r="C1202" t="s">
        <v>579</v>
      </c>
      <c r="D1202" t="s">
        <v>751</v>
      </c>
      <c r="E1202" t="s">
        <v>581</v>
      </c>
      <c r="F1202">
        <v>1</v>
      </c>
      <c r="G1202" t="s">
        <v>242</v>
      </c>
      <c r="H1202">
        <v>74812.122499999998</v>
      </c>
      <c r="I1202">
        <v>130921.2144</v>
      </c>
      <c r="J1202">
        <v>96967.473750000005</v>
      </c>
      <c r="K1202">
        <v>169693.0791</v>
      </c>
      <c r="L1202">
        <v>110196.44779999999</v>
      </c>
      <c r="M1202">
        <v>192843.7836</v>
      </c>
      <c r="N1202">
        <v>130578.504</v>
      </c>
      <c r="O1202">
        <v>228512.38200000001</v>
      </c>
      <c r="P1202">
        <v>153513.93</v>
      </c>
      <c r="Q1202">
        <v>268649.3775</v>
      </c>
      <c r="R1202">
        <v>168177.4938</v>
      </c>
      <c r="S1202">
        <v>294310.61410000001</v>
      </c>
      <c r="T1202">
        <v>181851.82629999999</v>
      </c>
      <c r="U1202">
        <v>318240.69589999999</v>
      </c>
    </row>
    <row r="1203" spans="1:21">
      <c r="A1203">
        <v>7</v>
      </c>
      <c r="B1203" t="s">
        <v>553</v>
      </c>
      <c r="C1203" t="s">
        <v>579</v>
      </c>
      <c r="D1203" t="s">
        <v>751</v>
      </c>
      <c r="E1203" t="s">
        <v>581</v>
      </c>
      <c r="F1203">
        <v>2</v>
      </c>
      <c r="G1203" t="s">
        <v>31</v>
      </c>
      <c r="H1203">
        <v>60820.385000000002</v>
      </c>
      <c r="I1203">
        <v>106435.6738</v>
      </c>
      <c r="J1203">
        <v>80102.987129999994</v>
      </c>
      <c r="K1203">
        <v>140180.22750000001</v>
      </c>
      <c r="L1203">
        <v>96355.224000000002</v>
      </c>
      <c r="M1203">
        <v>168621.64199999999</v>
      </c>
      <c r="N1203">
        <v>116700.94500000001</v>
      </c>
      <c r="O1203">
        <v>204226.6538</v>
      </c>
      <c r="P1203">
        <v>139050.33660000001</v>
      </c>
      <c r="Q1203">
        <v>243338.08900000001</v>
      </c>
      <c r="R1203">
        <v>153285.93789999999</v>
      </c>
      <c r="S1203">
        <v>268250.39130000002</v>
      </c>
      <c r="T1203">
        <v>166748.7856</v>
      </c>
      <c r="U1203">
        <v>291810.37479999999</v>
      </c>
    </row>
    <row r="1204" spans="1:21">
      <c r="A1204">
        <v>7</v>
      </c>
      <c r="B1204" t="s">
        <v>553</v>
      </c>
      <c r="C1204" t="s">
        <v>579</v>
      </c>
      <c r="D1204" t="s">
        <v>751</v>
      </c>
      <c r="E1204" t="s">
        <v>581</v>
      </c>
      <c r="F1204">
        <v>3</v>
      </c>
      <c r="G1204" t="s">
        <v>58</v>
      </c>
      <c r="H1204">
        <v>53287.25</v>
      </c>
      <c r="I1204">
        <v>93252.6875</v>
      </c>
      <c r="J1204">
        <v>72086.588000000003</v>
      </c>
      <c r="K1204">
        <v>126151.52899999999</v>
      </c>
      <c r="L1204">
        <v>91589.296499999997</v>
      </c>
      <c r="M1204">
        <v>160281.2689</v>
      </c>
      <c r="N1204">
        <v>119560.674</v>
      </c>
      <c r="O1204">
        <v>209231.1795</v>
      </c>
      <c r="P1204">
        <v>148410.45000000001</v>
      </c>
      <c r="Q1204">
        <v>259718.28750000001</v>
      </c>
      <c r="R1204">
        <v>167011.48499999999</v>
      </c>
      <c r="S1204">
        <v>292270.09879999998</v>
      </c>
      <c r="T1204">
        <v>185342.06450000001</v>
      </c>
      <c r="U1204">
        <v>324348.61290000001</v>
      </c>
    </row>
    <row r="1205" spans="1:21">
      <c r="A1205">
        <v>7</v>
      </c>
      <c r="B1205" t="s">
        <v>553</v>
      </c>
      <c r="C1205" t="s">
        <v>579</v>
      </c>
      <c r="D1205" t="s">
        <v>751</v>
      </c>
      <c r="E1205" t="s">
        <v>581</v>
      </c>
      <c r="F1205">
        <v>4</v>
      </c>
      <c r="G1205" t="s">
        <v>33</v>
      </c>
      <c r="H1205">
        <v>59033.938750000001</v>
      </c>
      <c r="I1205">
        <v>94454.301999999996</v>
      </c>
      <c r="J1205">
        <v>82647.514249999993</v>
      </c>
      <c r="K1205">
        <v>132236.02280000001</v>
      </c>
      <c r="L1205">
        <v>106261.0898</v>
      </c>
      <c r="M1205">
        <v>170017.74359999999</v>
      </c>
      <c r="N1205">
        <v>141681.45300000001</v>
      </c>
      <c r="O1205">
        <v>226690.3248</v>
      </c>
      <c r="P1205">
        <v>177101.81630000001</v>
      </c>
      <c r="Q1205">
        <v>283362.90600000002</v>
      </c>
      <c r="R1205">
        <v>200715.39180000001</v>
      </c>
      <c r="S1205">
        <v>321144.62680000003</v>
      </c>
      <c r="T1205">
        <v>224328.96729999999</v>
      </c>
      <c r="U1205">
        <v>358926.34759999998</v>
      </c>
    </row>
    <row r="1206" spans="1:21">
      <c r="A1206">
        <v>7</v>
      </c>
      <c r="B1206" t="s">
        <v>553</v>
      </c>
      <c r="C1206" t="s">
        <v>579</v>
      </c>
      <c r="D1206" t="s">
        <v>751</v>
      </c>
      <c r="E1206" t="s">
        <v>582</v>
      </c>
      <c r="F1206">
        <v>1</v>
      </c>
      <c r="G1206" t="s">
        <v>242</v>
      </c>
      <c r="H1206">
        <v>77350.7935</v>
      </c>
      <c r="I1206">
        <v>135363.88860000001</v>
      </c>
      <c r="J1206">
        <v>100239.2843</v>
      </c>
      <c r="K1206">
        <v>175418.74739999999</v>
      </c>
      <c r="L1206">
        <v>113942.62669999999</v>
      </c>
      <c r="M1206">
        <v>199399.59659999999</v>
      </c>
      <c r="N1206">
        <v>134958.2304</v>
      </c>
      <c r="O1206">
        <v>236176.9032</v>
      </c>
      <c r="P1206">
        <v>158645.41800000001</v>
      </c>
      <c r="Q1206">
        <v>277629.48149999999</v>
      </c>
      <c r="R1206">
        <v>173789.23629999999</v>
      </c>
      <c r="S1206">
        <v>304131.16340000002</v>
      </c>
      <c r="T1206">
        <v>187901.2458</v>
      </c>
      <c r="U1206">
        <v>328827.1801</v>
      </c>
    </row>
    <row r="1207" spans="1:21">
      <c r="A1207">
        <v>7</v>
      </c>
      <c r="B1207" t="s">
        <v>553</v>
      </c>
      <c r="C1207" t="s">
        <v>579</v>
      </c>
      <c r="D1207" t="s">
        <v>751</v>
      </c>
      <c r="E1207" t="s">
        <v>582</v>
      </c>
      <c r="F1207">
        <v>2</v>
      </c>
      <c r="G1207" t="s">
        <v>31</v>
      </c>
      <c r="H1207">
        <v>62998.268499999998</v>
      </c>
      <c r="I1207">
        <v>110246.9699</v>
      </c>
      <c r="J1207">
        <v>82935.136029999994</v>
      </c>
      <c r="K1207">
        <v>145136.48800000001</v>
      </c>
      <c r="L1207">
        <v>99710.559899999993</v>
      </c>
      <c r="M1207">
        <v>174493.4798</v>
      </c>
      <c r="N1207">
        <v>120673.272</v>
      </c>
      <c r="O1207">
        <v>211178.226</v>
      </c>
      <c r="P1207">
        <v>143746.06820000001</v>
      </c>
      <c r="Q1207">
        <v>251555.61929999999</v>
      </c>
      <c r="R1207">
        <v>158437.64420000001</v>
      </c>
      <c r="S1207">
        <v>277265.8774</v>
      </c>
      <c r="T1207">
        <v>172323.1244</v>
      </c>
      <c r="U1207">
        <v>301565.46769999998</v>
      </c>
    </row>
    <row r="1208" spans="1:21">
      <c r="A1208">
        <v>7</v>
      </c>
      <c r="B1208" t="s">
        <v>553</v>
      </c>
      <c r="C1208" t="s">
        <v>579</v>
      </c>
      <c r="D1208" t="s">
        <v>751</v>
      </c>
      <c r="E1208" t="s">
        <v>582</v>
      </c>
      <c r="F1208">
        <v>3</v>
      </c>
      <c r="G1208" t="s">
        <v>58</v>
      </c>
      <c r="H1208">
        <v>55006.237500000003</v>
      </c>
      <c r="I1208">
        <v>96260.915630000003</v>
      </c>
      <c r="J1208">
        <v>74466.690900000001</v>
      </c>
      <c r="K1208">
        <v>130316.70909999999</v>
      </c>
      <c r="L1208">
        <v>94637.918699999995</v>
      </c>
      <c r="M1208">
        <v>165616.35769999999</v>
      </c>
      <c r="N1208">
        <v>123598.5732</v>
      </c>
      <c r="O1208">
        <v>216297.5031</v>
      </c>
      <c r="P1208">
        <v>153446.8725</v>
      </c>
      <c r="Q1208">
        <v>268532.0269</v>
      </c>
      <c r="R1208">
        <v>172706.93549999999</v>
      </c>
      <c r="S1208">
        <v>302237.13709999999</v>
      </c>
      <c r="T1208">
        <v>191693.6961</v>
      </c>
      <c r="U1208">
        <v>335463.9682</v>
      </c>
    </row>
    <row r="1209" spans="1:21">
      <c r="A1209">
        <v>7</v>
      </c>
      <c r="B1209" t="s">
        <v>553</v>
      </c>
      <c r="C1209" t="s">
        <v>579</v>
      </c>
      <c r="D1209" t="s">
        <v>751</v>
      </c>
      <c r="E1209" t="s">
        <v>582</v>
      </c>
      <c r="F1209">
        <v>4</v>
      </c>
      <c r="G1209" t="s">
        <v>33</v>
      </c>
      <c r="H1209">
        <v>60732.758500000004</v>
      </c>
      <c r="I1209">
        <v>97172.4136</v>
      </c>
      <c r="J1209">
        <v>85025.861900000004</v>
      </c>
      <c r="K1209">
        <v>136041.37899999999</v>
      </c>
      <c r="L1209">
        <v>109318.9653</v>
      </c>
      <c r="M1209">
        <v>174910.34450000001</v>
      </c>
      <c r="N1209">
        <v>145758.62040000001</v>
      </c>
      <c r="O1209">
        <v>233213.79259999999</v>
      </c>
      <c r="P1209">
        <v>182198.27549999999</v>
      </c>
      <c r="Q1209">
        <v>291517.24080000003</v>
      </c>
      <c r="R1209">
        <v>206491.37890000001</v>
      </c>
      <c r="S1209">
        <v>330386.20620000002</v>
      </c>
      <c r="T1209">
        <v>230784.4823</v>
      </c>
      <c r="U1209">
        <v>369255.17170000001</v>
      </c>
    </row>
    <row r="1210" spans="1:21">
      <c r="A1210">
        <v>7</v>
      </c>
      <c r="B1210" t="s">
        <v>553</v>
      </c>
      <c r="C1210" t="s">
        <v>579</v>
      </c>
      <c r="D1210" t="s">
        <v>751</v>
      </c>
      <c r="E1210" t="s">
        <v>353</v>
      </c>
      <c r="F1210">
        <v>1</v>
      </c>
      <c r="G1210" t="s">
        <v>242</v>
      </c>
      <c r="H1210">
        <v>77786.743499999997</v>
      </c>
      <c r="I1210">
        <v>136126.80110000001</v>
      </c>
      <c r="J1210">
        <v>100795.8893</v>
      </c>
      <c r="K1210">
        <v>176392.80619999999</v>
      </c>
      <c r="L1210">
        <v>114587.8367</v>
      </c>
      <c r="M1210">
        <v>200528.71410000001</v>
      </c>
      <c r="N1210">
        <v>135695.93040000001</v>
      </c>
      <c r="O1210">
        <v>237467.87820000001</v>
      </c>
      <c r="P1210">
        <v>159504.76800000001</v>
      </c>
      <c r="Q1210">
        <v>279133.34399999998</v>
      </c>
      <c r="R1210">
        <v>174726.19130000001</v>
      </c>
      <c r="S1210">
        <v>305770.83470000001</v>
      </c>
      <c r="T1210">
        <v>188905.96580000001</v>
      </c>
      <c r="U1210">
        <v>330585.44010000001</v>
      </c>
    </row>
    <row r="1211" spans="1:21">
      <c r="A1211">
        <v>7</v>
      </c>
      <c r="B1211" t="s">
        <v>553</v>
      </c>
      <c r="C1211" t="s">
        <v>579</v>
      </c>
      <c r="D1211" t="s">
        <v>751</v>
      </c>
      <c r="E1211" t="s">
        <v>353</v>
      </c>
      <c r="F1211">
        <v>2</v>
      </c>
      <c r="G1211" t="s">
        <v>31</v>
      </c>
      <c r="H1211">
        <v>63404.259749999997</v>
      </c>
      <c r="I1211">
        <v>110957.4546</v>
      </c>
      <c r="J1211">
        <v>83453.460649999994</v>
      </c>
      <c r="K1211">
        <v>146043.55609999999</v>
      </c>
      <c r="L1211">
        <v>100310.7812</v>
      </c>
      <c r="M1211">
        <v>175543.867</v>
      </c>
      <c r="N1211">
        <v>121358.8395</v>
      </c>
      <c r="O1211">
        <v>212377.96909999999</v>
      </c>
      <c r="P1211">
        <v>144546.03880000001</v>
      </c>
      <c r="Q1211">
        <v>252955.56789999999</v>
      </c>
      <c r="R1211">
        <v>159308.31200000001</v>
      </c>
      <c r="S1211">
        <v>278789.54599999997</v>
      </c>
      <c r="T1211">
        <v>173256.7654</v>
      </c>
      <c r="U1211">
        <v>303199.3394</v>
      </c>
    </row>
    <row r="1212" spans="1:21">
      <c r="A1212">
        <v>7</v>
      </c>
      <c r="B1212" t="s">
        <v>553</v>
      </c>
      <c r="C1212" t="s">
        <v>579</v>
      </c>
      <c r="D1212" t="s">
        <v>751</v>
      </c>
      <c r="E1212" t="s">
        <v>353</v>
      </c>
      <c r="F1212">
        <v>3</v>
      </c>
      <c r="G1212" t="s">
        <v>58</v>
      </c>
      <c r="H1212">
        <v>55379.175000000003</v>
      </c>
      <c r="I1212">
        <v>96913.556249999994</v>
      </c>
      <c r="J1212">
        <v>74988.803400000004</v>
      </c>
      <c r="K1212">
        <v>131230.40599999999</v>
      </c>
      <c r="L1212">
        <v>95309.206200000001</v>
      </c>
      <c r="M1212">
        <v>166791.1109</v>
      </c>
      <c r="N1212">
        <v>124493.6232</v>
      </c>
      <c r="O1212">
        <v>217863.8406</v>
      </c>
      <c r="P1212">
        <v>154565.685</v>
      </c>
      <c r="Q1212">
        <v>270489.94880000001</v>
      </c>
      <c r="R1212">
        <v>173974.92300000001</v>
      </c>
      <c r="S1212">
        <v>304456.1153</v>
      </c>
      <c r="T1212">
        <v>193110.85860000001</v>
      </c>
      <c r="U1212">
        <v>337944.00260000001</v>
      </c>
    </row>
    <row r="1213" spans="1:21">
      <c r="A1213">
        <v>7</v>
      </c>
      <c r="B1213" t="s">
        <v>553</v>
      </c>
      <c r="C1213" t="s">
        <v>579</v>
      </c>
      <c r="D1213" t="s">
        <v>751</v>
      </c>
      <c r="E1213" t="s">
        <v>353</v>
      </c>
      <c r="F1213">
        <v>4</v>
      </c>
      <c r="G1213" t="s">
        <v>33</v>
      </c>
      <c r="H1213">
        <v>61079.720999999998</v>
      </c>
      <c r="I1213">
        <v>97727.553599999999</v>
      </c>
      <c r="J1213">
        <v>85511.609400000001</v>
      </c>
      <c r="K1213">
        <v>136818.57500000001</v>
      </c>
      <c r="L1213">
        <v>109943.4978</v>
      </c>
      <c r="M1213">
        <v>175909.59650000001</v>
      </c>
      <c r="N1213">
        <v>146591.33040000001</v>
      </c>
      <c r="O1213">
        <v>234546.1286</v>
      </c>
      <c r="P1213">
        <v>183239.163</v>
      </c>
      <c r="Q1213">
        <v>293182.66080000001</v>
      </c>
      <c r="R1213">
        <v>207671.0514</v>
      </c>
      <c r="S1213">
        <v>332273.68219999998</v>
      </c>
      <c r="T1213">
        <v>232102.93979999999</v>
      </c>
      <c r="U1213">
        <v>371364.70370000001</v>
      </c>
    </row>
    <row r="1214" spans="1:21">
      <c r="A1214">
        <v>7</v>
      </c>
      <c r="B1214" t="s">
        <v>553</v>
      </c>
      <c r="C1214" t="s">
        <v>579</v>
      </c>
      <c r="D1214" t="s">
        <v>751</v>
      </c>
      <c r="E1214" t="s">
        <v>583</v>
      </c>
      <c r="F1214">
        <v>1</v>
      </c>
      <c r="G1214" t="s">
        <v>242</v>
      </c>
      <c r="H1214">
        <v>74607.2595</v>
      </c>
      <c r="I1214">
        <v>130562.7041</v>
      </c>
      <c r="J1214">
        <v>96614.327250000002</v>
      </c>
      <c r="K1214">
        <v>169075.07269999999</v>
      </c>
      <c r="L1214">
        <v>109926.4811</v>
      </c>
      <c r="M1214">
        <v>192371.34179999999</v>
      </c>
      <c r="N1214">
        <v>129980.2248</v>
      </c>
      <c r="O1214">
        <v>227465.3934</v>
      </c>
      <c r="P1214">
        <v>152728.416</v>
      </c>
      <c r="Q1214">
        <v>267274.728</v>
      </c>
      <c r="R1214">
        <v>167270.5013</v>
      </c>
      <c r="S1214">
        <v>292723.37719999999</v>
      </c>
      <c r="T1214">
        <v>180783.80780000001</v>
      </c>
      <c r="U1214">
        <v>316371.66360000003</v>
      </c>
    </row>
    <row r="1215" spans="1:21">
      <c r="A1215">
        <v>7</v>
      </c>
      <c r="B1215" t="s">
        <v>553</v>
      </c>
      <c r="C1215" t="s">
        <v>579</v>
      </c>
      <c r="D1215" t="s">
        <v>751</v>
      </c>
      <c r="E1215" t="s">
        <v>583</v>
      </c>
      <c r="F1215">
        <v>2</v>
      </c>
      <c r="G1215" t="s">
        <v>31</v>
      </c>
      <c r="H1215">
        <v>61188.585749999998</v>
      </c>
      <c r="I1215">
        <v>107080.0251</v>
      </c>
      <c r="J1215">
        <v>80418.059049999996</v>
      </c>
      <c r="K1215">
        <v>140731.60329999999</v>
      </c>
      <c r="L1215">
        <v>96492.977549999996</v>
      </c>
      <c r="M1215">
        <v>168862.7107</v>
      </c>
      <c r="N1215">
        <v>116438.6115</v>
      </c>
      <c r="O1215">
        <v>203767.57010000001</v>
      </c>
      <c r="P1215">
        <v>138562.64230000001</v>
      </c>
      <c r="Q1215">
        <v>242484.62400000001</v>
      </c>
      <c r="R1215">
        <v>152632.17060000001</v>
      </c>
      <c r="S1215">
        <v>267106.29849999998</v>
      </c>
      <c r="T1215">
        <v>165897.66639999999</v>
      </c>
      <c r="U1215">
        <v>290320.91619999998</v>
      </c>
    </row>
    <row r="1216" spans="1:21">
      <c r="A1216">
        <v>7</v>
      </c>
      <c r="B1216" t="s">
        <v>553</v>
      </c>
      <c r="C1216" t="s">
        <v>579</v>
      </c>
      <c r="D1216" t="s">
        <v>751</v>
      </c>
      <c r="E1216" t="s">
        <v>583</v>
      </c>
      <c r="F1216">
        <v>3</v>
      </c>
      <c r="G1216" t="s">
        <v>58</v>
      </c>
      <c r="H1216">
        <v>54015.75</v>
      </c>
      <c r="I1216">
        <v>94527.5625</v>
      </c>
      <c r="J1216">
        <v>73238.885999999999</v>
      </c>
      <c r="K1216">
        <v>128168.0505</v>
      </c>
      <c r="L1216">
        <v>93128.373000000007</v>
      </c>
      <c r="M1216">
        <v>162974.65280000001</v>
      </c>
      <c r="N1216">
        <v>121747.428</v>
      </c>
      <c r="O1216">
        <v>213057.99900000001</v>
      </c>
      <c r="P1216">
        <v>151198.65</v>
      </c>
      <c r="Q1216">
        <v>264597.63750000001</v>
      </c>
      <c r="R1216">
        <v>170233.92</v>
      </c>
      <c r="S1216">
        <v>297909.36</v>
      </c>
      <c r="T1216">
        <v>189012.96900000001</v>
      </c>
      <c r="U1216">
        <v>330772.69579999999</v>
      </c>
    </row>
    <row r="1217" spans="1:21">
      <c r="A1217">
        <v>7</v>
      </c>
      <c r="B1217" t="s">
        <v>553</v>
      </c>
      <c r="C1217" t="s">
        <v>579</v>
      </c>
      <c r="D1217" t="s">
        <v>751</v>
      </c>
      <c r="E1217" t="s">
        <v>583</v>
      </c>
      <c r="F1217">
        <v>4</v>
      </c>
      <c r="G1217" t="s">
        <v>33</v>
      </c>
      <c r="H1217">
        <v>59213.902499999997</v>
      </c>
      <c r="I1217">
        <v>94742.244000000006</v>
      </c>
      <c r="J1217">
        <v>82899.463499999998</v>
      </c>
      <c r="K1217">
        <v>132639.1416</v>
      </c>
      <c r="L1217">
        <v>106585.0245</v>
      </c>
      <c r="M1217">
        <v>170536.0392</v>
      </c>
      <c r="N1217">
        <v>142113.36600000001</v>
      </c>
      <c r="O1217">
        <v>227381.38560000001</v>
      </c>
      <c r="P1217">
        <v>177641.70749999999</v>
      </c>
      <c r="Q1217">
        <v>284226.73200000002</v>
      </c>
      <c r="R1217">
        <v>201327.26850000001</v>
      </c>
      <c r="S1217">
        <v>322123.62959999999</v>
      </c>
      <c r="T1217">
        <v>225012.82949999999</v>
      </c>
      <c r="U1217">
        <v>360020.52720000001</v>
      </c>
    </row>
    <row r="1218" spans="1:21">
      <c r="A1218">
        <v>7</v>
      </c>
      <c r="B1218" t="s">
        <v>553</v>
      </c>
      <c r="C1218" t="s">
        <v>579</v>
      </c>
      <c r="D1218" t="s">
        <v>751</v>
      </c>
      <c r="E1218" t="s">
        <v>584</v>
      </c>
      <c r="F1218">
        <v>1</v>
      </c>
      <c r="G1218" t="s">
        <v>242</v>
      </c>
      <c r="H1218">
        <v>77350.7935</v>
      </c>
      <c r="I1218">
        <v>135363.88860000001</v>
      </c>
      <c r="J1218">
        <v>100239.2843</v>
      </c>
      <c r="K1218">
        <v>175418.74739999999</v>
      </c>
      <c r="L1218">
        <v>113942.62669999999</v>
      </c>
      <c r="M1218">
        <v>199399.59659999999</v>
      </c>
      <c r="N1218">
        <v>134958.2304</v>
      </c>
      <c r="O1218">
        <v>236176.9032</v>
      </c>
      <c r="P1218">
        <v>158645.41800000001</v>
      </c>
      <c r="Q1218">
        <v>277629.48149999999</v>
      </c>
      <c r="R1218">
        <v>173789.23629999999</v>
      </c>
      <c r="S1218">
        <v>304131.16340000002</v>
      </c>
      <c r="T1218">
        <v>187901.2458</v>
      </c>
      <c r="U1218">
        <v>328827.1801</v>
      </c>
    </row>
    <row r="1219" spans="1:21">
      <c r="A1219">
        <v>7</v>
      </c>
      <c r="B1219" t="s">
        <v>553</v>
      </c>
      <c r="C1219" t="s">
        <v>579</v>
      </c>
      <c r="D1219" t="s">
        <v>751</v>
      </c>
      <c r="E1219" t="s">
        <v>584</v>
      </c>
      <c r="F1219">
        <v>2</v>
      </c>
      <c r="G1219" t="s">
        <v>31</v>
      </c>
      <c r="H1219">
        <v>62998.268499999998</v>
      </c>
      <c r="I1219">
        <v>110246.9699</v>
      </c>
      <c r="J1219">
        <v>82935.136029999994</v>
      </c>
      <c r="K1219">
        <v>145136.48800000001</v>
      </c>
      <c r="L1219">
        <v>99710.559899999993</v>
      </c>
      <c r="M1219">
        <v>174493.4798</v>
      </c>
      <c r="N1219">
        <v>120673.272</v>
      </c>
      <c r="O1219">
        <v>211178.226</v>
      </c>
      <c r="P1219">
        <v>143746.06820000001</v>
      </c>
      <c r="Q1219">
        <v>251555.61929999999</v>
      </c>
      <c r="R1219">
        <v>158437.64420000001</v>
      </c>
      <c r="S1219">
        <v>277265.8774</v>
      </c>
      <c r="T1219">
        <v>172323.1244</v>
      </c>
      <c r="U1219">
        <v>301565.46769999998</v>
      </c>
    </row>
    <row r="1220" spans="1:21">
      <c r="A1220">
        <v>7</v>
      </c>
      <c r="B1220" t="s">
        <v>553</v>
      </c>
      <c r="C1220" t="s">
        <v>579</v>
      </c>
      <c r="D1220" t="s">
        <v>751</v>
      </c>
      <c r="E1220" t="s">
        <v>584</v>
      </c>
      <c r="F1220">
        <v>3</v>
      </c>
      <c r="G1220" t="s">
        <v>58</v>
      </c>
      <c r="H1220">
        <v>55006.237500000003</v>
      </c>
      <c r="I1220">
        <v>96260.915630000003</v>
      </c>
      <c r="J1220">
        <v>74466.690900000001</v>
      </c>
      <c r="K1220">
        <v>130316.70909999999</v>
      </c>
      <c r="L1220">
        <v>94637.918699999995</v>
      </c>
      <c r="M1220">
        <v>165616.35769999999</v>
      </c>
      <c r="N1220">
        <v>123598.5732</v>
      </c>
      <c r="O1220">
        <v>216297.5031</v>
      </c>
      <c r="P1220">
        <v>153446.8725</v>
      </c>
      <c r="Q1220">
        <v>268532.0269</v>
      </c>
      <c r="R1220">
        <v>172706.93549999999</v>
      </c>
      <c r="S1220">
        <v>302237.13709999999</v>
      </c>
      <c r="T1220">
        <v>191693.6961</v>
      </c>
      <c r="U1220">
        <v>335463.9682</v>
      </c>
    </row>
    <row r="1221" spans="1:21">
      <c r="A1221">
        <v>7</v>
      </c>
      <c r="B1221" t="s">
        <v>553</v>
      </c>
      <c r="C1221" t="s">
        <v>579</v>
      </c>
      <c r="D1221" t="s">
        <v>751</v>
      </c>
      <c r="E1221" t="s">
        <v>584</v>
      </c>
      <c r="F1221">
        <v>4</v>
      </c>
      <c r="G1221" t="s">
        <v>33</v>
      </c>
      <c r="H1221">
        <v>60732.758500000004</v>
      </c>
      <c r="I1221">
        <v>97172.4136</v>
      </c>
      <c r="J1221">
        <v>85025.861900000004</v>
      </c>
      <c r="K1221">
        <v>136041.37899999999</v>
      </c>
      <c r="L1221">
        <v>109318.9653</v>
      </c>
      <c r="M1221">
        <v>174910.34450000001</v>
      </c>
      <c r="N1221">
        <v>145758.62040000001</v>
      </c>
      <c r="O1221">
        <v>233213.79259999999</v>
      </c>
      <c r="P1221">
        <v>182198.27549999999</v>
      </c>
      <c r="Q1221">
        <v>291517.24080000003</v>
      </c>
      <c r="R1221">
        <v>206491.37890000001</v>
      </c>
      <c r="S1221">
        <v>330386.20620000002</v>
      </c>
      <c r="T1221">
        <v>230784.4823</v>
      </c>
      <c r="U1221">
        <v>369255.17170000001</v>
      </c>
    </row>
    <row r="1222" spans="1:21">
      <c r="A1222">
        <v>7</v>
      </c>
      <c r="B1222" t="s">
        <v>553</v>
      </c>
      <c r="C1222" t="s">
        <v>579</v>
      </c>
      <c r="D1222" t="s">
        <v>751</v>
      </c>
      <c r="E1222" t="s">
        <v>585</v>
      </c>
      <c r="F1222">
        <v>1</v>
      </c>
      <c r="G1222" t="s">
        <v>242</v>
      </c>
      <c r="H1222">
        <v>71555.609500000006</v>
      </c>
      <c r="I1222">
        <v>125222.31660000001</v>
      </c>
      <c r="J1222">
        <v>92718.092250000002</v>
      </c>
      <c r="K1222">
        <v>162256.66140000001</v>
      </c>
      <c r="L1222">
        <v>105410.0111</v>
      </c>
      <c r="M1222">
        <v>184467.51930000001</v>
      </c>
      <c r="N1222">
        <v>124816.3248</v>
      </c>
      <c r="O1222">
        <v>218428.56839999999</v>
      </c>
      <c r="P1222">
        <v>146712.96599999999</v>
      </c>
      <c r="Q1222">
        <v>256747.6905</v>
      </c>
      <c r="R1222">
        <v>160711.81630000001</v>
      </c>
      <c r="S1222">
        <v>281245.67839999998</v>
      </c>
      <c r="T1222">
        <v>173750.7678</v>
      </c>
      <c r="U1222">
        <v>304063.84360000002</v>
      </c>
    </row>
    <row r="1223" spans="1:21">
      <c r="A1223">
        <v>7</v>
      </c>
      <c r="B1223" t="s">
        <v>553</v>
      </c>
      <c r="C1223" t="s">
        <v>579</v>
      </c>
      <c r="D1223" t="s">
        <v>751</v>
      </c>
      <c r="E1223" t="s">
        <v>585</v>
      </c>
      <c r="F1223">
        <v>2</v>
      </c>
      <c r="G1223" t="s">
        <v>31</v>
      </c>
      <c r="H1223">
        <v>58346.646999999997</v>
      </c>
      <c r="I1223">
        <v>102106.6323</v>
      </c>
      <c r="J1223">
        <v>76789.786680000005</v>
      </c>
      <c r="K1223">
        <v>134382.12669999999</v>
      </c>
      <c r="L1223">
        <v>92291.428799999994</v>
      </c>
      <c r="M1223">
        <v>161510.00039999999</v>
      </c>
      <c r="N1223">
        <v>111639.639</v>
      </c>
      <c r="O1223">
        <v>195369.3683</v>
      </c>
      <c r="P1223">
        <v>132962.84789999999</v>
      </c>
      <c r="Q1223">
        <v>232684.98389999999</v>
      </c>
      <c r="R1223">
        <v>146537.4963</v>
      </c>
      <c r="S1223">
        <v>256440.61859999999</v>
      </c>
      <c r="T1223">
        <v>159362.17939999999</v>
      </c>
      <c r="U1223">
        <v>278883.81390000001</v>
      </c>
    </row>
    <row r="1224" spans="1:21">
      <c r="A1224">
        <v>7</v>
      </c>
      <c r="B1224" t="s">
        <v>553</v>
      </c>
      <c r="C1224" t="s">
        <v>579</v>
      </c>
      <c r="D1224" t="s">
        <v>751</v>
      </c>
      <c r="E1224" t="s">
        <v>585</v>
      </c>
      <c r="F1224">
        <v>3</v>
      </c>
      <c r="G1224" t="s">
        <v>58</v>
      </c>
      <c r="H1224">
        <v>51405.1875</v>
      </c>
      <c r="I1224">
        <v>89959.078129999994</v>
      </c>
      <c r="J1224">
        <v>69584.098499999993</v>
      </c>
      <c r="K1224">
        <v>121772.1724</v>
      </c>
      <c r="L1224">
        <v>88429.360499999995</v>
      </c>
      <c r="M1224">
        <v>154751.38089999999</v>
      </c>
      <c r="N1224">
        <v>115482.07799999999</v>
      </c>
      <c r="O1224">
        <v>202093.63649999999</v>
      </c>
      <c r="P1224">
        <v>143366.96249999999</v>
      </c>
      <c r="Q1224">
        <v>250892.1844</v>
      </c>
      <c r="R1224">
        <v>161358.00750000001</v>
      </c>
      <c r="S1224">
        <v>282376.51309999998</v>
      </c>
      <c r="T1224">
        <v>179092.8315</v>
      </c>
      <c r="U1224">
        <v>313412.45510000002</v>
      </c>
    </row>
    <row r="1225" spans="1:21">
      <c r="A1225">
        <v>7</v>
      </c>
      <c r="B1225" t="s">
        <v>553</v>
      </c>
      <c r="C1225" t="s">
        <v>579</v>
      </c>
      <c r="D1225" t="s">
        <v>751</v>
      </c>
      <c r="E1225" t="s">
        <v>585</v>
      </c>
      <c r="F1225">
        <v>4</v>
      </c>
      <c r="G1225" t="s">
        <v>33</v>
      </c>
      <c r="H1225">
        <v>56785.165000000001</v>
      </c>
      <c r="I1225">
        <v>90856.263999999996</v>
      </c>
      <c r="J1225">
        <v>79499.231</v>
      </c>
      <c r="K1225">
        <v>127198.7696</v>
      </c>
      <c r="L1225">
        <v>102213.29700000001</v>
      </c>
      <c r="M1225">
        <v>163541.2752</v>
      </c>
      <c r="N1225">
        <v>136284.39600000001</v>
      </c>
      <c r="O1225">
        <v>218055.0336</v>
      </c>
      <c r="P1225">
        <v>170355.495</v>
      </c>
      <c r="Q1225">
        <v>272568.79200000002</v>
      </c>
      <c r="R1225">
        <v>193069.56099999999</v>
      </c>
      <c r="S1225">
        <v>308911.29759999999</v>
      </c>
      <c r="T1225">
        <v>215783.62700000001</v>
      </c>
      <c r="U1225">
        <v>345253.80320000002</v>
      </c>
    </row>
    <row r="1226" spans="1:21">
      <c r="A1226">
        <v>8</v>
      </c>
      <c r="B1226" t="s">
        <v>586</v>
      </c>
      <c r="C1226" t="s">
        <v>587</v>
      </c>
      <c r="D1226" t="s">
        <v>752</v>
      </c>
      <c r="E1226" t="s">
        <v>797</v>
      </c>
      <c r="F1226">
        <v>1</v>
      </c>
      <c r="G1226" t="s">
        <v>242</v>
      </c>
      <c r="H1226">
        <v>86136.15</v>
      </c>
      <c r="I1226">
        <v>150738.26250000001</v>
      </c>
      <c r="J1226">
        <v>111810.265</v>
      </c>
      <c r="K1226">
        <v>195667.9638</v>
      </c>
      <c r="L1226">
        <v>126816.52499999999</v>
      </c>
      <c r="M1226">
        <v>221928.91880000001</v>
      </c>
      <c r="N1226">
        <v>150797.51999999999</v>
      </c>
      <c r="O1226">
        <v>263895.65999999997</v>
      </c>
      <c r="P1226">
        <v>177439.2</v>
      </c>
      <c r="Q1226">
        <v>310518.59999999998</v>
      </c>
      <c r="R1226">
        <v>194475.66500000001</v>
      </c>
      <c r="S1226">
        <v>340332.41379999998</v>
      </c>
      <c r="T1226">
        <v>210452.83499999999</v>
      </c>
      <c r="U1226">
        <v>368292.46130000002</v>
      </c>
    </row>
    <row r="1227" spans="1:21">
      <c r="A1227">
        <v>8</v>
      </c>
      <c r="B1227" t="s">
        <v>586</v>
      </c>
      <c r="C1227" t="s">
        <v>587</v>
      </c>
      <c r="D1227" t="s">
        <v>752</v>
      </c>
      <c r="E1227" t="s">
        <v>797</v>
      </c>
      <c r="F1227">
        <v>2</v>
      </c>
      <c r="G1227" t="s">
        <v>31</v>
      </c>
      <c r="H1227">
        <v>68685.380749999997</v>
      </c>
      <c r="I1227">
        <v>120199.4163</v>
      </c>
      <c r="J1227">
        <v>90764.165800000002</v>
      </c>
      <c r="K1227">
        <v>158837.29019999999</v>
      </c>
      <c r="L1227">
        <v>109609.29859999999</v>
      </c>
      <c r="M1227">
        <v>191816.27249999999</v>
      </c>
      <c r="N1227">
        <v>133518.3315</v>
      </c>
      <c r="O1227">
        <v>233657.08009999999</v>
      </c>
      <c r="P1227">
        <v>159400.43789999999</v>
      </c>
      <c r="Q1227">
        <v>278950.76640000002</v>
      </c>
      <c r="R1227">
        <v>175926.3653</v>
      </c>
      <c r="S1227">
        <v>307871.13929999998</v>
      </c>
      <c r="T1227">
        <v>191627.0056</v>
      </c>
      <c r="U1227">
        <v>335347.2598</v>
      </c>
    </row>
    <row r="1228" spans="1:21">
      <c r="A1228">
        <v>8</v>
      </c>
      <c r="B1228" t="s">
        <v>586</v>
      </c>
      <c r="C1228" t="s">
        <v>587</v>
      </c>
      <c r="D1228" t="s">
        <v>752</v>
      </c>
      <c r="E1228" t="s">
        <v>797</v>
      </c>
      <c r="F1228">
        <v>3</v>
      </c>
      <c r="G1228" t="s">
        <v>58</v>
      </c>
      <c r="H1228">
        <v>60933.34375</v>
      </c>
      <c r="I1228">
        <v>106633.35159999999</v>
      </c>
      <c r="J1228">
        <v>82030.506250000006</v>
      </c>
      <c r="K1228">
        <v>143553.38589999999</v>
      </c>
      <c r="L1228">
        <v>104043.71249999999</v>
      </c>
      <c r="M1228">
        <v>182076.4969</v>
      </c>
      <c r="N1228">
        <v>135393</v>
      </c>
      <c r="O1228">
        <v>236937.75</v>
      </c>
      <c r="P1228">
        <v>167886.2813</v>
      </c>
      <c r="Q1228">
        <v>293800.99219999998</v>
      </c>
      <c r="R1228">
        <v>188725.1813</v>
      </c>
      <c r="S1228">
        <v>330269.06719999999</v>
      </c>
      <c r="T1228">
        <v>209211.85</v>
      </c>
      <c r="U1228">
        <v>366120.73749999999</v>
      </c>
    </row>
    <row r="1229" spans="1:21">
      <c r="A1229">
        <v>8</v>
      </c>
      <c r="B1229" t="s">
        <v>586</v>
      </c>
      <c r="C1229" t="s">
        <v>587</v>
      </c>
      <c r="D1229" t="s">
        <v>752</v>
      </c>
      <c r="E1229" t="s">
        <v>797</v>
      </c>
      <c r="F1229">
        <v>4</v>
      </c>
      <c r="G1229" t="s">
        <v>33</v>
      </c>
      <c r="H1229">
        <v>69403.918749999997</v>
      </c>
      <c r="I1229">
        <v>111046.27</v>
      </c>
      <c r="J1229">
        <v>97165.486250000002</v>
      </c>
      <c r="K1229">
        <v>155464.77799999999</v>
      </c>
      <c r="L1229">
        <v>124927.05379999999</v>
      </c>
      <c r="M1229">
        <v>199883.28599999999</v>
      </c>
      <c r="N1229">
        <v>166569.405</v>
      </c>
      <c r="O1229">
        <v>266511.04800000001</v>
      </c>
      <c r="P1229">
        <v>208211.75630000001</v>
      </c>
      <c r="Q1229">
        <v>333138.81</v>
      </c>
      <c r="R1229">
        <v>235973.32380000001</v>
      </c>
      <c r="S1229">
        <v>377557.31800000003</v>
      </c>
      <c r="T1229">
        <v>263734.89130000002</v>
      </c>
      <c r="U1229">
        <v>421975.826</v>
      </c>
    </row>
    <row r="1230" spans="1:21">
      <c r="A1230">
        <v>8</v>
      </c>
      <c r="B1230" t="s">
        <v>586</v>
      </c>
      <c r="C1230" t="s">
        <v>587</v>
      </c>
      <c r="D1230" t="s">
        <v>752</v>
      </c>
      <c r="E1230" t="s">
        <v>588</v>
      </c>
      <c r="F1230">
        <v>1</v>
      </c>
      <c r="G1230" t="s">
        <v>242</v>
      </c>
      <c r="H1230">
        <v>79048.05</v>
      </c>
      <c r="I1230">
        <v>138334.08749999999</v>
      </c>
      <c r="J1230">
        <v>102421.235</v>
      </c>
      <c r="K1230">
        <v>179237.16130000001</v>
      </c>
      <c r="L1230">
        <v>116449.155</v>
      </c>
      <c r="M1230">
        <v>203786.02129999999</v>
      </c>
      <c r="N1230">
        <v>137871.35999999999</v>
      </c>
      <c r="O1230">
        <v>241274.88</v>
      </c>
      <c r="P1230">
        <v>162053.4</v>
      </c>
      <c r="Q1230">
        <v>283593.45</v>
      </c>
      <c r="R1230">
        <v>177513.23499999999</v>
      </c>
      <c r="S1230">
        <v>310648.16129999998</v>
      </c>
      <c r="T1230">
        <v>191910.16500000001</v>
      </c>
      <c r="U1230">
        <v>335842.78879999998</v>
      </c>
    </row>
    <row r="1231" spans="1:21">
      <c r="A1231">
        <v>8</v>
      </c>
      <c r="B1231" t="s">
        <v>586</v>
      </c>
      <c r="C1231" t="s">
        <v>587</v>
      </c>
      <c r="D1231" t="s">
        <v>752</v>
      </c>
      <c r="E1231" t="s">
        <v>588</v>
      </c>
      <c r="F1231">
        <v>2</v>
      </c>
      <c r="G1231" t="s">
        <v>31</v>
      </c>
      <c r="H1231">
        <v>64216.242250000003</v>
      </c>
      <c r="I1231">
        <v>112378.42389999999</v>
      </c>
      <c r="J1231">
        <v>84490.109899999996</v>
      </c>
      <c r="K1231">
        <v>147857.6923</v>
      </c>
      <c r="L1231">
        <v>101511.2237</v>
      </c>
      <c r="M1231">
        <v>177644.64139999999</v>
      </c>
      <c r="N1231">
        <v>122729.9745</v>
      </c>
      <c r="O1231">
        <v>214777.45540000001</v>
      </c>
      <c r="P1231">
        <v>146145.98009999999</v>
      </c>
      <c r="Q1231">
        <v>255755.4651</v>
      </c>
      <c r="R1231">
        <v>161049.64749999999</v>
      </c>
      <c r="S1231">
        <v>281836.88309999998</v>
      </c>
      <c r="T1231">
        <v>175124.04740000001</v>
      </c>
      <c r="U1231">
        <v>306467.08289999998</v>
      </c>
    </row>
    <row r="1232" spans="1:21">
      <c r="A1232">
        <v>8</v>
      </c>
      <c r="B1232" t="s">
        <v>586</v>
      </c>
      <c r="C1232" t="s">
        <v>587</v>
      </c>
      <c r="D1232" t="s">
        <v>752</v>
      </c>
      <c r="E1232" t="s">
        <v>588</v>
      </c>
      <c r="F1232">
        <v>3</v>
      </c>
      <c r="G1232" t="s">
        <v>58</v>
      </c>
      <c r="H1232">
        <v>56127.368750000001</v>
      </c>
      <c r="I1232">
        <v>98222.895310000007</v>
      </c>
      <c r="J1232">
        <v>76036.004449999993</v>
      </c>
      <c r="K1232">
        <v>133063.00779999999</v>
      </c>
      <c r="L1232">
        <v>96655.490099999995</v>
      </c>
      <c r="M1232">
        <v>169147.10769999999</v>
      </c>
      <c r="N1232">
        <v>126288.3936</v>
      </c>
      <c r="O1232">
        <v>221004.6888</v>
      </c>
      <c r="P1232">
        <v>156809.03630000001</v>
      </c>
      <c r="Q1232">
        <v>274415.81339999998</v>
      </c>
      <c r="R1232">
        <v>176517.26029999999</v>
      </c>
      <c r="S1232">
        <v>308905.20539999998</v>
      </c>
      <c r="T1232">
        <v>195952.15280000001</v>
      </c>
      <c r="U1232">
        <v>342916.26740000001</v>
      </c>
    </row>
    <row r="1233" spans="1:21">
      <c r="A1233">
        <v>8</v>
      </c>
      <c r="B1233" t="s">
        <v>586</v>
      </c>
      <c r="C1233" t="s">
        <v>587</v>
      </c>
      <c r="D1233" t="s">
        <v>752</v>
      </c>
      <c r="E1233" t="s">
        <v>588</v>
      </c>
      <c r="F1233">
        <v>4</v>
      </c>
      <c r="G1233" t="s">
        <v>33</v>
      </c>
      <c r="H1233">
        <v>62084.615749999997</v>
      </c>
      <c r="I1233">
        <v>99335.385200000004</v>
      </c>
      <c r="J1233">
        <v>86918.462050000002</v>
      </c>
      <c r="K1233">
        <v>139069.5393</v>
      </c>
      <c r="L1233">
        <v>111752.30839999999</v>
      </c>
      <c r="M1233">
        <v>178803.69339999999</v>
      </c>
      <c r="N1233">
        <v>149003.0778</v>
      </c>
      <c r="O1233">
        <v>238404.92449999999</v>
      </c>
      <c r="P1233">
        <v>186253.84729999999</v>
      </c>
      <c r="Q1233">
        <v>298006.1556</v>
      </c>
      <c r="R1233">
        <v>211087.6936</v>
      </c>
      <c r="S1233">
        <v>337740.30969999998</v>
      </c>
      <c r="T1233">
        <v>235921.5399</v>
      </c>
      <c r="U1233">
        <v>377474.46380000003</v>
      </c>
    </row>
    <row r="1234" spans="1:21">
      <c r="A1234">
        <v>8</v>
      </c>
      <c r="B1234" t="s">
        <v>586</v>
      </c>
      <c r="C1234" t="s">
        <v>587</v>
      </c>
      <c r="D1234" t="s">
        <v>752</v>
      </c>
      <c r="E1234" t="s">
        <v>589</v>
      </c>
      <c r="F1234">
        <v>1</v>
      </c>
      <c r="G1234" t="s">
        <v>242</v>
      </c>
      <c r="H1234">
        <v>76501.350000000006</v>
      </c>
      <c r="I1234">
        <v>133877.36249999999</v>
      </c>
      <c r="J1234">
        <v>99138.865000000005</v>
      </c>
      <c r="K1234">
        <v>173493.01379999999</v>
      </c>
      <c r="L1234">
        <v>112691.205</v>
      </c>
      <c r="M1234">
        <v>197209.60879999999</v>
      </c>
      <c r="N1234">
        <v>133477.20000000001</v>
      </c>
      <c r="O1234">
        <v>233585.1</v>
      </c>
      <c r="P1234">
        <v>156904.79999999999</v>
      </c>
      <c r="Q1234">
        <v>274583.40000000002</v>
      </c>
      <c r="R1234">
        <v>171882.66500000001</v>
      </c>
      <c r="S1234">
        <v>300794.66379999998</v>
      </c>
      <c r="T1234">
        <v>185840.23499999999</v>
      </c>
      <c r="U1234">
        <v>325220.41129999998</v>
      </c>
    </row>
    <row r="1235" spans="1:21">
      <c r="A1235">
        <v>8</v>
      </c>
      <c r="B1235" t="s">
        <v>586</v>
      </c>
      <c r="C1235" t="s">
        <v>587</v>
      </c>
      <c r="D1235" t="s">
        <v>752</v>
      </c>
      <c r="E1235" t="s">
        <v>589</v>
      </c>
      <c r="F1235">
        <v>2</v>
      </c>
      <c r="G1235" t="s">
        <v>31</v>
      </c>
      <c r="H1235">
        <v>62038.358749999999</v>
      </c>
      <c r="I1235">
        <v>108567.1278</v>
      </c>
      <c r="J1235">
        <v>81657.960999999996</v>
      </c>
      <c r="K1235">
        <v>142901.43179999999</v>
      </c>
      <c r="L1235">
        <v>98155.887749999994</v>
      </c>
      <c r="M1235">
        <v>171772.80360000001</v>
      </c>
      <c r="N1235">
        <v>118757.64750000001</v>
      </c>
      <c r="O1235">
        <v>207825.88310000001</v>
      </c>
      <c r="P1235">
        <v>141450.24840000001</v>
      </c>
      <c r="Q1235">
        <v>247537.93479999999</v>
      </c>
      <c r="R1235">
        <v>155897.9411</v>
      </c>
      <c r="S1235">
        <v>272821.397</v>
      </c>
      <c r="T1235">
        <v>169549.70860000001</v>
      </c>
      <c r="U1235">
        <v>296711.9901</v>
      </c>
    </row>
    <row r="1236" spans="1:21">
      <c r="A1236">
        <v>8</v>
      </c>
      <c r="B1236" t="s">
        <v>586</v>
      </c>
      <c r="C1236" t="s">
        <v>587</v>
      </c>
      <c r="D1236" t="s">
        <v>752</v>
      </c>
      <c r="E1236" t="s">
        <v>589</v>
      </c>
      <c r="F1236">
        <v>3</v>
      </c>
      <c r="G1236" t="s">
        <v>58</v>
      </c>
      <c r="H1236">
        <v>53960.862500000003</v>
      </c>
      <c r="I1236">
        <v>94431.509380000003</v>
      </c>
      <c r="J1236">
        <v>73081.5239</v>
      </c>
      <c r="K1236">
        <v>127892.66680000001</v>
      </c>
      <c r="L1236">
        <v>92891.050199999998</v>
      </c>
      <c r="M1236">
        <v>162559.33790000001</v>
      </c>
      <c r="N1236">
        <v>121349.1072</v>
      </c>
      <c r="O1236">
        <v>212360.9376</v>
      </c>
      <c r="P1236">
        <v>150667.44750000001</v>
      </c>
      <c r="Q1236">
        <v>263668.0331</v>
      </c>
      <c r="R1236">
        <v>169593.89550000001</v>
      </c>
      <c r="S1236">
        <v>296789.31709999999</v>
      </c>
      <c r="T1236">
        <v>188255.4656</v>
      </c>
      <c r="U1236">
        <v>329447.06479999999</v>
      </c>
    </row>
    <row r="1237" spans="1:21">
      <c r="A1237">
        <v>8</v>
      </c>
      <c r="B1237" t="s">
        <v>586</v>
      </c>
      <c r="C1237" t="s">
        <v>587</v>
      </c>
      <c r="D1237" t="s">
        <v>752</v>
      </c>
      <c r="E1237" t="s">
        <v>589</v>
      </c>
      <c r="F1237">
        <v>4</v>
      </c>
      <c r="G1237" t="s">
        <v>33</v>
      </c>
      <c r="H1237">
        <v>59763.856500000002</v>
      </c>
      <c r="I1237">
        <v>95622.170400000003</v>
      </c>
      <c r="J1237">
        <v>83669.399099999995</v>
      </c>
      <c r="K1237">
        <v>133871.0386</v>
      </c>
      <c r="L1237">
        <v>107574.9417</v>
      </c>
      <c r="M1237">
        <v>172119.90669999999</v>
      </c>
      <c r="N1237">
        <v>143433.2556</v>
      </c>
      <c r="O1237">
        <v>229493.209</v>
      </c>
      <c r="P1237">
        <v>179291.56950000001</v>
      </c>
      <c r="Q1237">
        <v>286866.51120000001</v>
      </c>
      <c r="R1237">
        <v>203197.1121</v>
      </c>
      <c r="S1237">
        <v>325115.37939999998</v>
      </c>
      <c r="T1237">
        <v>227102.65470000001</v>
      </c>
      <c r="U1237">
        <v>363364.2475</v>
      </c>
    </row>
    <row r="1238" spans="1:21">
      <c r="A1238">
        <v>8</v>
      </c>
      <c r="B1238" t="s">
        <v>586</v>
      </c>
      <c r="C1238" t="s">
        <v>590</v>
      </c>
      <c r="D1238" t="s">
        <v>753</v>
      </c>
      <c r="E1238" t="s">
        <v>591</v>
      </c>
      <c r="F1238">
        <v>1</v>
      </c>
      <c r="G1238" t="s">
        <v>242</v>
      </c>
      <c r="H1238">
        <v>76065.399999999994</v>
      </c>
      <c r="I1238">
        <v>133114.45000000001</v>
      </c>
      <c r="J1238">
        <v>98582.26</v>
      </c>
      <c r="K1238">
        <v>172518.95499999999</v>
      </c>
      <c r="L1238">
        <v>112045.995</v>
      </c>
      <c r="M1238">
        <v>196080.49129999999</v>
      </c>
      <c r="N1238">
        <v>132739.5</v>
      </c>
      <c r="O1238">
        <v>232294.125</v>
      </c>
      <c r="P1238">
        <v>156045.45000000001</v>
      </c>
      <c r="Q1238">
        <v>273079.53749999998</v>
      </c>
      <c r="R1238">
        <v>170945.71</v>
      </c>
      <c r="S1238">
        <v>299154.99249999999</v>
      </c>
      <c r="T1238">
        <v>184835.51500000001</v>
      </c>
      <c r="U1238">
        <v>323462.15130000003</v>
      </c>
    </row>
    <row r="1239" spans="1:21">
      <c r="A1239">
        <v>8</v>
      </c>
      <c r="B1239" t="s">
        <v>586</v>
      </c>
      <c r="C1239" t="s">
        <v>590</v>
      </c>
      <c r="D1239" t="s">
        <v>753</v>
      </c>
      <c r="E1239" t="s">
        <v>591</v>
      </c>
      <c r="F1239">
        <v>2</v>
      </c>
      <c r="G1239" t="s">
        <v>31</v>
      </c>
      <c r="H1239">
        <v>61632.3675</v>
      </c>
      <c r="I1239">
        <v>107856.6431</v>
      </c>
      <c r="J1239">
        <v>81139.636379999996</v>
      </c>
      <c r="K1239">
        <v>141994.36369999999</v>
      </c>
      <c r="L1239">
        <v>97555.666500000007</v>
      </c>
      <c r="M1239">
        <v>170722.41639999999</v>
      </c>
      <c r="N1239">
        <v>118072.08</v>
      </c>
      <c r="O1239">
        <v>206626.14</v>
      </c>
      <c r="P1239">
        <v>140650.27780000001</v>
      </c>
      <c r="Q1239">
        <v>246137.98620000001</v>
      </c>
      <c r="R1239">
        <v>155027.27340000001</v>
      </c>
      <c r="S1239">
        <v>271297.72840000002</v>
      </c>
      <c r="T1239">
        <v>168616.06760000001</v>
      </c>
      <c r="U1239">
        <v>295078.11829999997</v>
      </c>
    </row>
    <row r="1240" spans="1:21">
      <c r="A1240">
        <v>8</v>
      </c>
      <c r="B1240" t="s">
        <v>586</v>
      </c>
      <c r="C1240" t="s">
        <v>590</v>
      </c>
      <c r="D1240" t="s">
        <v>753</v>
      </c>
      <c r="E1240" t="s">
        <v>591</v>
      </c>
      <c r="F1240">
        <v>3</v>
      </c>
      <c r="G1240" t="s">
        <v>58</v>
      </c>
      <c r="H1240">
        <v>53587.925000000003</v>
      </c>
      <c r="I1240">
        <v>93778.868749999994</v>
      </c>
      <c r="J1240">
        <v>72559.411399999997</v>
      </c>
      <c r="K1240">
        <v>126978.97</v>
      </c>
      <c r="L1240">
        <v>92219.762700000007</v>
      </c>
      <c r="M1240">
        <v>161384.58470000001</v>
      </c>
      <c r="N1240">
        <v>120454.0572</v>
      </c>
      <c r="O1240">
        <v>210794.60010000001</v>
      </c>
      <c r="P1240">
        <v>149548.63500000001</v>
      </c>
      <c r="Q1240">
        <v>261710.11129999999</v>
      </c>
      <c r="R1240">
        <v>168325.908</v>
      </c>
      <c r="S1240">
        <v>294570.33899999998</v>
      </c>
      <c r="T1240">
        <v>186838.30309999999</v>
      </c>
      <c r="U1240">
        <v>326967.03039999999</v>
      </c>
    </row>
    <row r="1241" spans="1:21">
      <c r="A1241">
        <v>8</v>
      </c>
      <c r="B1241" t="s">
        <v>586</v>
      </c>
      <c r="C1241" t="s">
        <v>590</v>
      </c>
      <c r="D1241" t="s">
        <v>753</v>
      </c>
      <c r="E1241" t="s">
        <v>591</v>
      </c>
      <c r="F1241">
        <v>4</v>
      </c>
      <c r="G1241" t="s">
        <v>33</v>
      </c>
      <c r="H1241">
        <v>59416.894</v>
      </c>
      <c r="I1241">
        <v>95067.030400000003</v>
      </c>
      <c r="J1241">
        <v>83183.651599999997</v>
      </c>
      <c r="K1241">
        <v>133093.8426</v>
      </c>
      <c r="L1241">
        <v>106950.40919999999</v>
      </c>
      <c r="M1241">
        <v>171120.65470000001</v>
      </c>
      <c r="N1241">
        <v>142600.54560000001</v>
      </c>
      <c r="O1241">
        <v>228160.87299999999</v>
      </c>
      <c r="P1241">
        <v>178250.682</v>
      </c>
      <c r="Q1241">
        <v>285201.09120000002</v>
      </c>
      <c r="R1241">
        <v>202017.43960000001</v>
      </c>
      <c r="S1241">
        <v>323227.90340000001</v>
      </c>
      <c r="T1241">
        <v>225784.1972</v>
      </c>
      <c r="U1241">
        <v>361254.71549999999</v>
      </c>
    </row>
    <row r="1242" spans="1:21">
      <c r="A1242">
        <v>8</v>
      </c>
      <c r="B1242" t="s">
        <v>586</v>
      </c>
      <c r="C1242" t="s">
        <v>590</v>
      </c>
      <c r="D1242" t="s">
        <v>753</v>
      </c>
      <c r="E1242" t="s">
        <v>592</v>
      </c>
      <c r="F1242">
        <v>1</v>
      </c>
      <c r="G1242" t="s">
        <v>242</v>
      </c>
      <c r="H1242">
        <v>76065.399999999994</v>
      </c>
      <c r="I1242">
        <v>133114.45000000001</v>
      </c>
      <c r="J1242">
        <v>98582.26</v>
      </c>
      <c r="K1242">
        <v>172518.95499999999</v>
      </c>
      <c r="L1242">
        <v>112045.995</v>
      </c>
      <c r="M1242">
        <v>196080.49129999999</v>
      </c>
      <c r="N1242">
        <v>132739.5</v>
      </c>
      <c r="O1242">
        <v>232294.125</v>
      </c>
      <c r="P1242">
        <v>156045.45000000001</v>
      </c>
      <c r="Q1242">
        <v>273079.53749999998</v>
      </c>
      <c r="R1242">
        <v>170945.71</v>
      </c>
      <c r="S1242">
        <v>299154.99249999999</v>
      </c>
      <c r="T1242">
        <v>184835.51500000001</v>
      </c>
      <c r="U1242">
        <v>323462.15130000003</v>
      </c>
    </row>
    <row r="1243" spans="1:21">
      <c r="A1243">
        <v>8</v>
      </c>
      <c r="B1243" t="s">
        <v>586</v>
      </c>
      <c r="C1243" t="s">
        <v>590</v>
      </c>
      <c r="D1243" t="s">
        <v>753</v>
      </c>
      <c r="E1243" t="s">
        <v>592</v>
      </c>
      <c r="F1243">
        <v>2</v>
      </c>
      <c r="G1243" t="s">
        <v>31</v>
      </c>
      <c r="H1243">
        <v>61632.3675</v>
      </c>
      <c r="I1243">
        <v>107856.6431</v>
      </c>
      <c r="J1243">
        <v>81139.636379999996</v>
      </c>
      <c r="K1243">
        <v>141994.36369999999</v>
      </c>
      <c r="L1243">
        <v>97555.666500000007</v>
      </c>
      <c r="M1243">
        <v>170722.41639999999</v>
      </c>
      <c r="N1243">
        <v>118072.08</v>
      </c>
      <c r="O1243">
        <v>206626.14</v>
      </c>
      <c r="P1243">
        <v>140650.27780000001</v>
      </c>
      <c r="Q1243">
        <v>246137.98620000001</v>
      </c>
      <c r="R1243">
        <v>155027.27340000001</v>
      </c>
      <c r="S1243">
        <v>271297.72840000002</v>
      </c>
      <c r="T1243">
        <v>168616.06760000001</v>
      </c>
      <c r="U1243">
        <v>295078.11829999997</v>
      </c>
    </row>
    <row r="1244" spans="1:21">
      <c r="A1244">
        <v>8</v>
      </c>
      <c r="B1244" t="s">
        <v>586</v>
      </c>
      <c r="C1244" t="s">
        <v>590</v>
      </c>
      <c r="D1244" t="s">
        <v>753</v>
      </c>
      <c r="E1244" t="s">
        <v>592</v>
      </c>
      <c r="F1244">
        <v>3</v>
      </c>
      <c r="G1244" t="s">
        <v>58</v>
      </c>
      <c r="H1244">
        <v>54262.681250000001</v>
      </c>
      <c r="I1244">
        <v>94959.692190000002</v>
      </c>
      <c r="J1244">
        <v>73425.441949999993</v>
      </c>
      <c r="K1244">
        <v>128494.52340000001</v>
      </c>
      <c r="L1244">
        <v>93299.052599999995</v>
      </c>
      <c r="M1244">
        <v>163273.34210000001</v>
      </c>
      <c r="N1244">
        <v>121813.1436</v>
      </c>
      <c r="O1244">
        <v>213173.0013</v>
      </c>
      <c r="P1244">
        <v>151214.97380000001</v>
      </c>
      <c r="Q1244">
        <v>264626.20409999997</v>
      </c>
      <c r="R1244">
        <v>170177.32279999999</v>
      </c>
      <c r="S1244">
        <v>297810.31479999999</v>
      </c>
      <c r="T1244">
        <v>188866.34030000001</v>
      </c>
      <c r="U1244">
        <v>330516.0955</v>
      </c>
    </row>
    <row r="1245" spans="1:21">
      <c r="A1245">
        <v>8</v>
      </c>
      <c r="B1245" t="s">
        <v>586</v>
      </c>
      <c r="C1245" t="s">
        <v>590</v>
      </c>
      <c r="D1245" t="s">
        <v>753</v>
      </c>
      <c r="E1245" t="s">
        <v>592</v>
      </c>
      <c r="F1245">
        <v>4</v>
      </c>
      <c r="G1245" t="s">
        <v>33</v>
      </c>
      <c r="H1245">
        <v>60349.803249999997</v>
      </c>
      <c r="I1245">
        <v>96559.685200000007</v>
      </c>
      <c r="J1245">
        <v>84489.724549999999</v>
      </c>
      <c r="K1245">
        <v>135183.55929999999</v>
      </c>
      <c r="L1245">
        <v>108629.6459</v>
      </c>
      <c r="M1245">
        <v>173807.43340000001</v>
      </c>
      <c r="N1245">
        <v>144839.52780000001</v>
      </c>
      <c r="O1245">
        <v>231743.2445</v>
      </c>
      <c r="P1245">
        <v>181049.40979999999</v>
      </c>
      <c r="Q1245">
        <v>289679.05560000002</v>
      </c>
      <c r="R1245">
        <v>205189.33110000001</v>
      </c>
      <c r="S1245">
        <v>328302.92969999998</v>
      </c>
      <c r="T1245">
        <v>229329.2524</v>
      </c>
      <c r="U1245">
        <v>366926.80379999999</v>
      </c>
    </row>
    <row r="1246" spans="1:21">
      <c r="A1246">
        <v>8</v>
      </c>
      <c r="B1246" t="s">
        <v>586</v>
      </c>
      <c r="C1246" t="s">
        <v>590</v>
      </c>
      <c r="D1246" t="s">
        <v>753</v>
      </c>
      <c r="E1246" t="s">
        <v>593</v>
      </c>
      <c r="F1246">
        <v>1</v>
      </c>
      <c r="G1246" t="s">
        <v>242</v>
      </c>
      <c r="H1246">
        <v>74425.100000000006</v>
      </c>
      <c r="I1246">
        <v>130243.925</v>
      </c>
      <c r="J1246">
        <v>96441.73</v>
      </c>
      <c r="K1246">
        <v>168773.0275</v>
      </c>
      <c r="L1246">
        <v>109635.12</v>
      </c>
      <c r="M1246">
        <v>191861.46</v>
      </c>
      <c r="N1246">
        <v>129836.76</v>
      </c>
      <c r="O1246">
        <v>227214.33</v>
      </c>
      <c r="P1246">
        <v>152619.29999999999</v>
      </c>
      <c r="Q1246">
        <v>267083.77500000002</v>
      </c>
      <c r="R1246">
        <v>167184.63</v>
      </c>
      <c r="S1246">
        <v>292573.10249999998</v>
      </c>
      <c r="T1246">
        <v>180754.22</v>
      </c>
      <c r="U1246">
        <v>316319.88500000001</v>
      </c>
    </row>
    <row r="1247" spans="1:21">
      <c r="A1247">
        <v>8</v>
      </c>
      <c r="B1247" t="s">
        <v>586</v>
      </c>
      <c r="C1247" t="s">
        <v>590</v>
      </c>
      <c r="D1247" t="s">
        <v>753</v>
      </c>
      <c r="E1247" t="s">
        <v>593</v>
      </c>
      <c r="F1247">
        <v>2</v>
      </c>
      <c r="G1247" t="s">
        <v>31</v>
      </c>
      <c r="H1247">
        <v>60395.498500000002</v>
      </c>
      <c r="I1247">
        <v>105692.12239999999</v>
      </c>
      <c r="J1247">
        <v>79483.03615</v>
      </c>
      <c r="K1247">
        <v>139095.31330000001</v>
      </c>
      <c r="L1247">
        <v>95523.768899999995</v>
      </c>
      <c r="M1247">
        <v>167166.5956</v>
      </c>
      <c r="N1247">
        <v>115541.427</v>
      </c>
      <c r="O1247">
        <v>202197.49729999999</v>
      </c>
      <c r="P1247">
        <v>137606.53349999999</v>
      </c>
      <c r="Q1247">
        <v>240811.43359999999</v>
      </c>
      <c r="R1247">
        <v>151653.0526</v>
      </c>
      <c r="S1247">
        <v>265392.84210000001</v>
      </c>
      <c r="T1247">
        <v>164922.76449999999</v>
      </c>
      <c r="U1247">
        <v>288614.83789999998</v>
      </c>
    </row>
    <row r="1248" spans="1:21">
      <c r="A1248">
        <v>8</v>
      </c>
      <c r="B1248" t="s">
        <v>586</v>
      </c>
      <c r="C1248" t="s">
        <v>590</v>
      </c>
      <c r="D1248" t="s">
        <v>753</v>
      </c>
      <c r="E1248" t="s">
        <v>593</v>
      </c>
      <c r="F1248">
        <v>3</v>
      </c>
      <c r="G1248" t="s">
        <v>58</v>
      </c>
      <c r="H1248">
        <v>52315.3125</v>
      </c>
      <c r="I1248">
        <v>91551.796879999994</v>
      </c>
      <c r="J1248">
        <v>70882.591499999995</v>
      </c>
      <c r="K1248">
        <v>124044.53509999999</v>
      </c>
      <c r="L1248">
        <v>90109.422000000006</v>
      </c>
      <c r="M1248">
        <v>157691.48850000001</v>
      </c>
      <c r="N1248">
        <v>117746.89200000001</v>
      </c>
      <c r="O1248">
        <v>206057.06099999999</v>
      </c>
      <c r="P1248">
        <v>146208.03750000001</v>
      </c>
      <c r="Q1248">
        <v>255864.0656</v>
      </c>
      <c r="R1248">
        <v>164589.36749999999</v>
      </c>
      <c r="S1248">
        <v>288031.39309999999</v>
      </c>
      <c r="T1248">
        <v>182717.09099999999</v>
      </c>
      <c r="U1248">
        <v>319754.9093</v>
      </c>
    </row>
    <row r="1249" spans="1:21">
      <c r="A1249">
        <v>8</v>
      </c>
      <c r="B1249" t="s">
        <v>586</v>
      </c>
      <c r="C1249" t="s">
        <v>590</v>
      </c>
      <c r="D1249" t="s">
        <v>753</v>
      </c>
      <c r="E1249" t="s">
        <v>593</v>
      </c>
      <c r="F1249">
        <v>4</v>
      </c>
      <c r="G1249" t="s">
        <v>33</v>
      </c>
      <c r="H1249">
        <v>57826.052499999998</v>
      </c>
      <c r="I1249">
        <v>92521.683999999994</v>
      </c>
      <c r="J1249">
        <v>80956.473499999993</v>
      </c>
      <c r="K1249">
        <v>129530.3576</v>
      </c>
      <c r="L1249">
        <v>104086.89449999999</v>
      </c>
      <c r="M1249">
        <v>166539.0312</v>
      </c>
      <c r="N1249">
        <v>138782.52600000001</v>
      </c>
      <c r="O1249">
        <v>222052.0416</v>
      </c>
      <c r="P1249">
        <v>173478.1575</v>
      </c>
      <c r="Q1249">
        <v>277565.05200000003</v>
      </c>
      <c r="R1249">
        <v>196608.5785</v>
      </c>
      <c r="S1249">
        <v>314573.72560000001</v>
      </c>
      <c r="T1249">
        <v>219738.99950000001</v>
      </c>
      <c r="U1249">
        <v>351582.39919999999</v>
      </c>
    </row>
    <row r="1250" spans="1:21">
      <c r="A1250">
        <v>8</v>
      </c>
      <c r="B1250" t="s">
        <v>586</v>
      </c>
      <c r="C1250" t="s">
        <v>590</v>
      </c>
      <c r="D1250" t="s">
        <v>753</v>
      </c>
      <c r="E1250" t="s">
        <v>594</v>
      </c>
      <c r="F1250">
        <v>1</v>
      </c>
      <c r="G1250" t="s">
        <v>242</v>
      </c>
      <c r="H1250">
        <v>73989.149999999994</v>
      </c>
      <c r="I1250">
        <v>129481.0125</v>
      </c>
      <c r="J1250">
        <v>95885.125</v>
      </c>
      <c r="K1250">
        <v>167798.9688</v>
      </c>
      <c r="L1250">
        <v>108989.91</v>
      </c>
      <c r="M1250">
        <v>190732.3425</v>
      </c>
      <c r="N1250">
        <v>129099.06</v>
      </c>
      <c r="O1250">
        <v>225923.35500000001</v>
      </c>
      <c r="P1250">
        <v>151759.95000000001</v>
      </c>
      <c r="Q1250">
        <v>265579.91249999998</v>
      </c>
      <c r="R1250">
        <v>166247.67499999999</v>
      </c>
      <c r="S1250">
        <v>290933.4313</v>
      </c>
      <c r="T1250">
        <v>179749.5</v>
      </c>
      <c r="U1250">
        <v>314561.625</v>
      </c>
    </row>
    <row r="1251" spans="1:21">
      <c r="A1251">
        <v>8</v>
      </c>
      <c r="B1251" t="s">
        <v>586</v>
      </c>
      <c r="C1251" t="s">
        <v>590</v>
      </c>
      <c r="D1251" t="s">
        <v>753</v>
      </c>
      <c r="E1251" t="s">
        <v>594</v>
      </c>
      <c r="F1251">
        <v>2</v>
      </c>
      <c r="G1251" t="s">
        <v>31</v>
      </c>
      <c r="H1251">
        <v>59989.507250000002</v>
      </c>
      <c r="I1251">
        <v>104981.63770000001</v>
      </c>
      <c r="J1251">
        <v>78964.71153</v>
      </c>
      <c r="K1251">
        <v>138188.2452</v>
      </c>
      <c r="L1251">
        <v>94923.547649999993</v>
      </c>
      <c r="M1251">
        <v>166116.2084</v>
      </c>
      <c r="N1251">
        <v>114855.85950000001</v>
      </c>
      <c r="O1251">
        <v>200997.75409999999</v>
      </c>
      <c r="P1251">
        <v>136806.56289999999</v>
      </c>
      <c r="Q1251">
        <v>239411.48499999999</v>
      </c>
      <c r="R1251">
        <v>150782.3849</v>
      </c>
      <c r="S1251">
        <v>263869.17349999998</v>
      </c>
      <c r="T1251">
        <v>163989.12349999999</v>
      </c>
      <c r="U1251">
        <v>286980.96610000002</v>
      </c>
    </row>
    <row r="1252" spans="1:21">
      <c r="A1252">
        <v>8</v>
      </c>
      <c r="B1252" t="s">
        <v>586</v>
      </c>
      <c r="C1252" t="s">
        <v>590</v>
      </c>
      <c r="D1252" t="s">
        <v>753</v>
      </c>
      <c r="E1252" t="s">
        <v>594</v>
      </c>
      <c r="F1252">
        <v>3</v>
      </c>
      <c r="G1252" t="s">
        <v>58</v>
      </c>
      <c r="H1252">
        <v>52842.05</v>
      </c>
      <c r="I1252">
        <v>92473.587499999994</v>
      </c>
      <c r="J1252">
        <v>71515.186400000006</v>
      </c>
      <c r="K1252">
        <v>125151.5762</v>
      </c>
      <c r="L1252">
        <v>90877.187699999995</v>
      </c>
      <c r="M1252">
        <v>159035.0785</v>
      </c>
      <c r="N1252">
        <v>118663.9572</v>
      </c>
      <c r="O1252">
        <v>207661.92509999999</v>
      </c>
      <c r="P1252">
        <v>147311.01</v>
      </c>
      <c r="Q1252">
        <v>257794.26749999999</v>
      </c>
      <c r="R1252">
        <v>165789.93299999999</v>
      </c>
      <c r="S1252">
        <v>290132.38280000002</v>
      </c>
      <c r="T1252">
        <v>184003.97810000001</v>
      </c>
      <c r="U1252">
        <v>322006.96169999999</v>
      </c>
    </row>
    <row r="1253" spans="1:21">
      <c r="A1253">
        <v>8</v>
      </c>
      <c r="B1253" t="s">
        <v>586</v>
      </c>
      <c r="C1253" t="s">
        <v>590</v>
      </c>
      <c r="D1253" t="s">
        <v>753</v>
      </c>
      <c r="E1253" t="s">
        <v>594</v>
      </c>
      <c r="F1253">
        <v>4</v>
      </c>
      <c r="G1253" t="s">
        <v>33</v>
      </c>
      <c r="H1253">
        <v>58722.968999999997</v>
      </c>
      <c r="I1253">
        <v>93956.750400000004</v>
      </c>
      <c r="J1253">
        <v>82212.156600000002</v>
      </c>
      <c r="K1253">
        <v>131539.45060000001</v>
      </c>
      <c r="L1253">
        <v>105701.34420000001</v>
      </c>
      <c r="M1253">
        <v>169122.1507</v>
      </c>
      <c r="N1253">
        <v>140935.1256</v>
      </c>
      <c r="O1253">
        <v>225496.201</v>
      </c>
      <c r="P1253">
        <v>176168.90700000001</v>
      </c>
      <c r="Q1253">
        <v>281870.2512</v>
      </c>
      <c r="R1253">
        <v>199658.09460000001</v>
      </c>
      <c r="S1253">
        <v>319452.95140000002</v>
      </c>
      <c r="T1253">
        <v>223147.28219999999</v>
      </c>
      <c r="U1253">
        <v>357035.65149999998</v>
      </c>
    </row>
    <row r="1254" spans="1:21">
      <c r="A1254">
        <v>8</v>
      </c>
      <c r="B1254" t="s">
        <v>586</v>
      </c>
      <c r="C1254" t="s">
        <v>595</v>
      </c>
      <c r="D1254" t="s">
        <v>754</v>
      </c>
      <c r="E1254" t="s">
        <v>596</v>
      </c>
      <c r="F1254">
        <v>1</v>
      </c>
      <c r="G1254" t="s">
        <v>242</v>
      </c>
      <c r="H1254">
        <v>71286.008000000002</v>
      </c>
      <c r="I1254">
        <v>124750.514</v>
      </c>
      <c r="J1254">
        <v>92480.724000000002</v>
      </c>
      <c r="K1254">
        <v>161841.26699999999</v>
      </c>
      <c r="L1254">
        <v>104972.22719999999</v>
      </c>
      <c r="M1254">
        <v>183701.3976</v>
      </c>
      <c r="N1254">
        <v>124653.6672</v>
      </c>
      <c r="O1254">
        <v>218143.91759999999</v>
      </c>
      <c r="P1254">
        <v>146626.82399999999</v>
      </c>
      <c r="Q1254">
        <v>256596.94200000001</v>
      </c>
      <c r="R1254">
        <v>160676.85999999999</v>
      </c>
      <c r="S1254">
        <v>281184.505</v>
      </c>
      <c r="T1254">
        <v>173824.61600000001</v>
      </c>
      <c r="U1254">
        <v>304193.07799999998</v>
      </c>
    </row>
    <row r="1255" spans="1:21">
      <c r="A1255">
        <v>8</v>
      </c>
      <c r="B1255" t="s">
        <v>586</v>
      </c>
      <c r="C1255" t="s">
        <v>595</v>
      </c>
      <c r="D1255" t="s">
        <v>754</v>
      </c>
      <c r="E1255" t="s">
        <v>596</v>
      </c>
      <c r="F1255">
        <v>2</v>
      </c>
      <c r="G1255" t="s">
        <v>31</v>
      </c>
      <c r="H1255">
        <v>57443.423000000003</v>
      </c>
      <c r="I1255">
        <v>100525.9903</v>
      </c>
      <c r="J1255">
        <v>75817.490699999995</v>
      </c>
      <c r="K1255">
        <v>132680.60870000001</v>
      </c>
      <c r="L1255">
        <v>91430.458199999994</v>
      </c>
      <c r="M1255">
        <v>160003.30189999999</v>
      </c>
      <c r="N1255">
        <v>111145.86599999999</v>
      </c>
      <c r="O1255">
        <v>194505.26550000001</v>
      </c>
      <c r="P1255">
        <v>132598.52549999999</v>
      </c>
      <c r="Q1255">
        <v>232047.41959999999</v>
      </c>
      <c r="R1255">
        <v>146284.44579999999</v>
      </c>
      <c r="S1255">
        <v>255997.78020000001</v>
      </c>
      <c r="T1255">
        <v>159265.90400000001</v>
      </c>
      <c r="U1255">
        <v>278715.33199999999</v>
      </c>
    </row>
    <row r="1256" spans="1:21">
      <c r="A1256">
        <v>8</v>
      </c>
      <c r="B1256" t="s">
        <v>586</v>
      </c>
      <c r="C1256" t="s">
        <v>595</v>
      </c>
      <c r="D1256" t="s">
        <v>754</v>
      </c>
      <c r="E1256" t="s">
        <v>596</v>
      </c>
      <c r="F1256">
        <v>3</v>
      </c>
      <c r="G1256" t="s">
        <v>58</v>
      </c>
      <c r="H1256">
        <v>51294.237500000003</v>
      </c>
      <c r="I1256">
        <v>89764.915630000003</v>
      </c>
      <c r="J1256">
        <v>69137.492899999997</v>
      </c>
      <c r="K1256">
        <v>120990.61259999999</v>
      </c>
      <c r="L1256">
        <v>87728.542199999996</v>
      </c>
      <c r="M1256">
        <v>153524.94889999999</v>
      </c>
      <c r="N1256">
        <v>114251.4192</v>
      </c>
      <c r="O1256">
        <v>199939.98360000001</v>
      </c>
      <c r="P1256">
        <v>141708.17249999999</v>
      </c>
      <c r="Q1256">
        <v>247989.30189999999</v>
      </c>
      <c r="R1256">
        <v>159340.6005</v>
      </c>
      <c r="S1256">
        <v>278846.05089999997</v>
      </c>
      <c r="T1256">
        <v>176685.49160000001</v>
      </c>
      <c r="U1256">
        <v>309199.6103</v>
      </c>
    </row>
    <row r="1257" spans="1:21">
      <c r="A1257">
        <v>8</v>
      </c>
      <c r="B1257" t="s">
        <v>586</v>
      </c>
      <c r="C1257" t="s">
        <v>595</v>
      </c>
      <c r="D1257" t="s">
        <v>754</v>
      </c>
      <c r="E1257" t="s">
        <v>596</v>
      </c>
      <c r="F1257">
        <v>4</v>
      </c>
      <c r="G1257" t="s">
        <v>33</v>
      </c>
      <c r="H1257">
        <v>57777.094749999997</v>
      </c>
      <c r="I1257">
        <v>92443.351599999995</v>
      </c>
      <c r="J1257">
        <v>80887.932650000002</v>
      </c>
      <c r="K1257">
        <v>129420.6922</v>
      </c>
      <c r="L1257">
        <v>103998.7706</v>
      </c>
      <c r="M1257">
        <v>166398.03289999999</v>
      </c>
      <c r="N1257">
        <v>138665.02739999999</v>
      </c>
      <c r="O1257">
        <v>221864.04380000001</v>
      </c>
      <c r="P1257">
        <v>173331.2843</v>
      </c>
      <c r="Q1257">
        <v>277330.05479999998</v>
      </c>
      <c r="R1257">
        <v>196442.12220000001</v>
      </c>
      <c r="S1257">
        <v>314307.39539999998</v>
      </c>
      <c r="T1257">
        <v>219552.9601</v>
      </c>
      <c r="U1257">
        <v>351284.73609999998</v>
      </c>
    </row>
    <row r="1258" spans="1:21">
      <c r="A1258">
        <v>8</v>
      </c>
      <c r="B1258" t="s">
        <v>586</v>
      </c>
      <c r="C1258" t="s">
        <v>595</v>
      </c>
      <c r="D1258" t="s">
        <v>754</v>
      </c>
      <c r="E1258" t="s">
        <v>597</v>
      </c>
      <c r="F1258">
        <v>1</v>
      </c>
      <c r="G1258" t="s">
        <v>242</v>
      </c>
      <c r="H1258">
        <v>70414.107999999993</v>
      </c>
      <c r="I1258">
        <v>123224.689</v>
      </c>
      <c r="J1258">
        <v>91367.513999999996</v>
      </c>
      <c r="K1258">
        <v>159893.1495</v>
      </c>
      <c r="L1258">
        <v>103681.8072</v>
      </c>
      <c r="M1258">
        <v>181443.16260000001</v>
      </c>
      <c r="N1258">
        <v>123178.2672</v>
      </c>
      <c r="O1258">
        <v>215561.9676</v>
      </c>
      <c r="P1258">
        <v>144908.12400000001</v>
      </c>
      <c r="Q1258">
        <v>253589.217</v>
      </c>
      <c r="R1258">
        <v>158802.95000000001</v>
      </c>
      <c r="S1258">
        <v>277905.16249999998</v>
      </c>
      <c r="T1258">
        <v>171815.17600000001</v>
      </c>
      <c r="U1258">
        <v>300676.55800000002</v>
      </c>
    </row>
    <row r="1259" spans="1:21">
      <c r="A1259">
        <v>8</v>
      </c>
      <c r="B1259" t="s">
        <v>586</v>
      </c>
      <c r="C1259" t="s">
        <v>595</v>
      </c>
      <c r="D1259" t="s">
        <v>754</v>
      </c>
      <c r="E1259" t="s">
        <v>597</v>
      </c>
      <c r="F1259">
        <v>2</v>
      </c>
      <c r="G1259" t="s">
        <v>31</v>
      </c>
      <c r="H1259">
        <v>56631.440499999997</v>
      </c>
      <c r="I1259">
        <v>99105.020879999996</v>
      </c>
      <c r="J1259">
        <v>74780.841450000007</v>
      </c>
      <c r="K1259">
        <v>130866.4725</v>
      </c>
      <c r="L1259">
        <v>90230.015700000004</v>
      </c>
      <c r="M1259">
        <v>157902.5275</v>
      </c>
      <c r="N1259">
        <v>109774.731</v>
      </c>
      <c r="O1259">
        <v>192105.77929999999</v>
      </c>
      <c r="P1259">
        <v>130998.5843</v>
      </c>
      <c r="Q1259">
        <v>229247.52239999999</v>
      </c>
      <c r="R1259">
        <v>144543.1103</v>
      </c>
      <c r="S1259">
        <v>252950.443</v>
      </c>
      <c r="T1259">
        <v>157398.622</v>
      </c>
      <c r="U1259">
        <v>275447.58850000001</v>
      </c>
    </row>
    <row r="1260" spans="1:21">
      <c r="A1260">
        <v>8</v>
      </c>
      <c r="B1260" t="s">
        <v>586</v>
      </c>
      <c r="C1260" t="s">
        <v>595</v>
      </c>
      <c r="D1260" t="s">
        <v>754</v>
      </c>
      <c r="E1260" t="s">
        <v>597</v>
      </c>
      <c r="F1260">
        <v>3</v>
      </c>
      <c r="G1260" t="s">
        <v>58</v>
      </c>
      <c r="H1260">
        <v>50548.362500000003</v>
      </c>
      <c r="I1260">
        <v>88459.634380000003</v>
      </c>
      <c r="J1260">
        <v>68093.267900000006</v>
      </c>
      <c r="K1260">
        <v>119163.2188</v>
      </c>
      <c r="L1260">
        <v>86385.967199999999</v>
      </c>
      <c r="M1260">
        <v>151175.44260000001</v>
      </c>
      <c r="N1260">
        <v>112461.3192</v>
      </c>
      <c r="O1260">
        <v>196807.30859999999</v>
      </c>
      <c r="P1260">
        <v>139470.54749999999</v>
      </c>
      <c r="Q1260">
        <v>244073.45809999999</v>
      </c>
      <c r="R1260">
        <v>156804.62549999999</v>
      </c>
      <c r="S1260">
        <v>274408.09460000001</v>
      </c>
      <c r="T1260">
        <v>173851.1666</v>
      </c>
      <c r="U1260">
        <v>304239.5416</v>
      </c>
    </row>
    <row r="1261" spans="1:21">
      <c r="A1261">
        <v>8</v>
      </c>
      <c r="B1261" t="s">
        <v>586</v>
      </c>
      <c r="C1261" t="s">
        <v>595</v>
      </c>
      <c r="D1261" t="s">
        <v>754</v>
      </c>
      <c r="E1261" t="s">
        <v>597</v>
      </c>
      <c r="F1261">
        <v>4</v>
      </c>
      <c r="G1261" t="s">
        <v>33</v>
      </c>
      <c r="H1261">
        <v>57083.169750000001</v>
      </c>
      <c r="I1261">
        <v>91333.071599999996</v>
      </c>
      <c r="J1261">
        <v>79916.437650000007</v>
      </c>
      <c r="K1261">
        <v>127866.3002</v>
      </c>
      <c r="L1261">
        <v>102749.7056</v>
      </c>
      <c r="M1261">
        <v>164399.5289</v>
      </c>
      <c r="N1261">
        <v>136999.60740000001</v>
      </c>
      <c r="O1261">
        <v>219199.37179999999</v>
      </c>
      <c r="P1261">
        <v>171249.50930000001</v>
      </c>
      <c r="Q1261">
        <v>273999.21480000002</v>
      </c>
      <c r="R1261">
        <v>194082.77720000001</v>
      </c>
      <c r="S1261">
        <v>310532.44339999999</v>
      </c>
      <c r="T1261">
        <v>216916.04509999999</v>
      </c>
      <c r="U1261">
        <v>347065.67210000003</v>
      </c>
    </row>
    <row r="1262" spans="1:21">
      <c r="A1262">
        <v>8</v>
      </c>
      <c r="B1262" t="s">
        <v>586</v>
      </c>
      <c r="C1262" t="s">
        <v>595</v>
      </c>
      <c r="D1262" t="s">
        <v>754</v>
      </c>
      <c r="E1262" t="s">
        <v>598</v>
      </c>
      <c r="F1262">
        <v>1</v>
      </c>
      <c r="G1262" t="s">
        <v>242</v>
      </c>
      <c r="H1262">
        <v>71683.443499999994</v>
      </c>
      <c r="I1262">
        <v>125446.0261</v>
      </c>
      <c r="J1262">
        <v>93003.419250000006</v>
      </c>
      <c r="K1262">
        <v>162755.98370000001</v>
      </c>
      <c r="L1262">
        <v>105554.8967</v>
      </c>
      <c r="M1262">
        <v>184721.06909999999</v>
      </c>
      <c r="N1262">
        <v>125368.13039999999</v>
      </c>
      <c r="O1262">
        <v>219394.22820000001</v>
      </c>
      <c r="P1262">
        <v>147473.86799999999</v>
      </c>
      <c r="Q1262">
        <v>258079.269</v>
      </c>
      <c r="R1262">
        <v>161608.82130000001</v>
      </c>
      <c r="S1262">
        <v>282815.43719999999</v>
      </c>
      <c r="T1262">
        <v>174839.88579999999</v>
      </c>
      <c r="U1262">
        <v>305969.80009999999</v>
      </c>
    </row>
    <row r="1263" spans="1:21">
      <c r="A1263">
        <v>8</v>
      </c>
      <c r="B1263" t="s">
        <v>586</v>
      </c>
      <c r="C1263" t="s">
        <v>595</v>
      </c>
      <c r="D1263" t="s">
        <v>754</v>
      </c>
      <c r="E1263" t="s">
        <v>598</v>
      </c>
      <c r="F1263">
        <v>2</v>
      </c>
      <c r="G1263" t="s">
        <v>31</v>
      </c>
      <c r="H1263">
        <v>57720.382250000002</v>
      </c>
      <c r="I1263">
        <v>101010.6689</v>
      </c>
      <c r="J1263">
        <v>76196.915900000007</v>
      </c>
      <c r="K1263">
        <v>133344.60279999999</v>
      </c>
      <c r="L1263">
        <v>91907.683650000006</v>
      </c>
      <c r="M1263">
        <v>160838.44639999999</v>
      </c>
      <c r="N1263">
        <v>111760.89449999999</v>
      </c>
      <c r="O1263">
        <v>195581.56539999999</v>
      </c>
      <c r="P1263">
        <v>133346.45009999999</v>
      </c>
      <c r="Q1263">
        <v>233356.28760000001</v>
      </c>
      <c r="R1263">
        <v>147118.96350000001</v>
      </c>
      <c r="S1263">
        <v>257458.18609999999</v>
      </c>
      <c r="T1263">
        <v>160185.79139999999</v>
      </c>
      <c r="U1263">
        <v>280325.1349</v>
      </c>
    </row>
    <row r="1264" spans="1:21">
      <c r="A1264">
        <v>8</v>
      </c>
      <c r="B1264" t="s">
        <v>586</v>
      </c>
      <c r="C1264" t="s">
        <v>595</v>
      </c>
      <c r="D1264" t="s">
        <v>754</v>
      </c>
      <c r="E1264" t="s">
        <v>598</v>
      </c>
      <c r="F1264">
        <v>3</v>
      </c>
      <c r="G1264" t="s">
        <v>58</v>
      </c>
      <c r="H1264">
        <v>51294.237500000003</v>
      </c>
      <c r="I1264">
        <v>89764.915630000003</v>
      </c>
      <c r="J1264">
        <v>69137.492899999997</v>
      </c>
      <c r="K1264">
        <v>120990.61259999999</v>
      </c>
      <c r="L1264">
        <v>87728.542199999996</v>
      </c>
      <c r="M1264">
        <v>153524.94889999999</v>
      </c>
      <c r="N1264">
        <v>114251.4192</v>
      </c>
      <c r="O1264">
        <v>199939.98360000001</v>
      </c>
      <c r="P1264">
        <v>141708.17249999999</v>
      </c>
      <c r="Q1264">
        <v>247989.30189999999</v>
      </c>
      <c r="R1264">
        <v>159340.6005</v>
      </c>
      <c r="S1264">
        <v>278846.05089999997</v>
      </c>
      <c r="T1264">
        <v>176685.49160000001</v>
      </c>
      <c r="U1264">
        <v>309199.6103</v>
      </c>
    </row>
    <row r="1265" spans="1:21">
      <c r="A1265">
        <v>8</v>
      </c>
      <c r="B1265" t="s">
        <v>586</v>
      </c>
      <c r="C1265" t="s">
        <v>595</v>
      </c>
      <c r="D1265" t="s">
        <v>754</v>
      </c>
      <c r="E1265" t="s">
        <v>598</v>
      </c>
      <c r="F1265">
        <v>4</v>
      </c>
      <c r="G1265" t="s">
        <v>33</v>
      </c>
      <c r="H1265">
        <v>57777.094749999997</v>
      </c>
      <c r="I1265">
        <v>92443.351599999995</v>
      </c>
      <c r="J1265">
        <v>80887.932650000002</v>
      </c>
      <c r="K1265">
        <v>129420.6922</v>
      </c>
      <c r="L1265">
        <v>103998.7706</v>
      </c>
      <c r="M1265">
        <v>166398.03289999999</v>
      </c>
      <c r="N1265">
        <v>138665.02739999999</v>
      </c>
      <c r="O1265">
        <v>221864.04380000001</v>
      </c>
      <c r="P1265">
        <v>173331.2843</v>
      </c>
      <c r="Q1265">
        <v>277330.05479999998</v>
      </c>
      <c r="R1265">
        <v>196442.12220000001</v>
      </c>
      <c r="S1265">
        <v>314307.39539999998</v>
      </c>
      <c r="T1265">
        <v>219552.9601</v>
      </c>
      <c r="U1265">
        <v>351284.73609999998</v>
      </c>
    </row>
    <row r="1266" spans="1:21">
      <c r="A1266">
        <v>8</v>
      </c>
      <c r="B1266" t="s">
        <v>586</v>
      </c>
      <c r="C1266" t="s">
        <v>599</v>
      </c>
      <c r="D1266" t="s">
        <v>765</v>
      </c>
      <c r="E1266" t="s">
        <v>600</v>
      </c>
      <c r="F1266">
        <v>1</v>
      </c>
      <c r="G1266" t="s">
        <v>242</v>
      </c>
      <c r="H1266">
        <v>69657.751499999998</v>
      </c>
      <c r="I1266">
        <v>121901.06510000001</v>
      </c>
      <c r="J1266">
        <v>90356.033249999993</v>
      </c>
      <c r="K1266">
        <v>158123.0582</v>
      </c>
      <c r="L1266">
        <v>102579.0089</v>
      </c>
      <c r="M1266">
        <v>179513.26550000001</v>
      </c>
      <c r="N1266">
        <v>121772.5776</v>
      </c>
      <c r="O1266">
        <v>213102.01079999999</v>
      </c>
      <c r="P1266">
        <v>143226.342</v>
      </c>
      <c r="Q1266">
        <v>250646.09849999999</v>
      </c>
      <c r="R1266">
        <v>156944.02129999999</v>
      </c>
      <c r="S1266">
        <v>274652.03720000002</v>
      </c>
      <c r="T1266">
        <v>169774.08679999999</v>
      </c>
      <c r="U1266">
        <v>297104.65179999999</v>
      </c>
    </row>
    <row r="1267" spans="1:21">
      <c r="A1267">
        <v>8</v>
      </c>
      <c r="B1267" t="s">
        <v>586</v>
      </c>
      <c r="C1267" t="s">
        <v>599</v>
      </c>
      <c r="D1267" t="s">
        <v>765</v>
      </c>
      <c r="E1267" t="s">
        <v>600</v>
      </c>
      <c r="F1267">
        <v>2</v>
      </c>
      <c r="G1267" t="s">
        <v>31</v>
      </c>
      <c r="H1267">
        <v>56206.553999999996</v>
      </c>
      <c r="I1267">
        <v>98361.469500000007</v>
      </c>
      <c r="J1267">
        <v>74160.890480000002</v>
      </c>
      <c r="K1267">
        <v>129781.5583</v>
      </c>
      <c r="L1267">
        <v>89398.560599999997</v>
      </c>
      <c r="M1267">
        <v>156447.4811</v>
      </c>
      <c r="N1267">
        <v>108615.213</v>
      </c>
      <c r="O1267">
        <v>190076.62280000001</v>
      </c>
      <c r="P1267">
        <v>129554.7812</v>
      </c>
      <c r="Q1267">
        <v>226720.8671</v>
      </c>
      <c r="R1267">
        <v>142910.22500000001</v>
      </c>
      <c r="S1267">
        <v>250092.89379999999</v>
      </c>
      <c r="T1267">
        <v>155572.60089999999</v>
      </c>
      <c r="U1267">
        <v>272252.0515</v>
      </c>
    </row>
    <row r="1268" spans="1:21">
      <c r="A1268">
        <v>8</v>
      </c>
      <c r="B1268" t="s">
        <v>586</v>
      </c>
      <c r="C1268" t="s">
        <v>599</v>
      </c>
      <c r="D1268" t="s">
        <v>765</v>
      </c>
      <c r="E1268" t="s">
        <v>600</v>
      </c>
      <c r="F1268">
        <v>3</v>
      </c>
      <c r="G1268" t="s">
        <v>58</v>
      </c>
      <c r="H1268">
        <v>49330.637499999997</v>
      </c>
      <c r="I1268">
        <v>86328.61563</v>
      </c>
      <c r="J1268">
        <v>66573.810100000002</v>
      </c>
      <c r="K1268">
        <v>116504.16770000001</v>
      </c>
      <c r="L1268">
        <v>84512.949299999993</v>
      </c>
      <c r="M1268">
        <v>147897.66130000001</v>
      </c>
      <c r="N1268">
        <v>110152.4748</v>
      </c>
      <c r="O1268">
        <v>192766.8309</v>
      </c>
      <c r="P1268">
        <v>136661.1525</v>
      </c>
      <c r="Q1268">
        <v>239157.01689999999</v>
      </c>
      <c r="R1268">
        <v>153708.10949999999</v>
      </c>
      <c r="S1268">
        <v>268989.19160000002</v>
      </c>
      <c r="T1268">
        <v>170487.45790000001</v>
      </c>
      <c r="U1268">
        <v>298353.05129999999</v>
      </c>
    </row>
    <row r="1269" spans="1:21">
      <c r="A1269">
        <v>8</v>
      </c>
      <c r="B1269" t="s">
        <v>586</v>
      </c>
      <c r="C1269" t="s">
        <v>599</v>
      </c>
      <c r="D1269" t="s">
        <v>765</v>
      </c>
      <c r="E1269" t="s">
        <v>600</v>
      </c>
      <c r="F1269">
        <v>4</v>
      </c>
      <c r="G1269" t="s">
        <v>33</v>
      </c>
      <c r="H1269">
        <v>55253.343999999997</v>
      </c>
      <c r="I1269">
        <v>88405.350399999996</v>
      </c>
      <c r="J1269">
        <v>77354.681599999996</v>
      </c>
      <c r="K1269">
        <v>123767.4906</v>
      </c>
      <c r="L1269">
        <v>99456.019199999995</v>
      </c>
      <c r="M1269">
        <v>159129.63070000001</v>
      </c>
      <c r="N1269">
        <v>132608.02559999999</v>
      </c>
      <c r="O1269">
        <v>212172.84099999999</v>
      </c>
      <c r="P1269">
        <v>165760.03200000001</v>
      </c>
      <c r="Q1269">
        <v>265216.05119999999</v>
      </c>
      <c r="R1269">
        <v>187861.36960000001</v>
      </c>
      <c r="S1269">
        <v>300578.19140000001</v>
      </c>
      <c r="T1269">
        <v>209962.7072</v>
      </c>
      <c r="U1269">
        <v>335940.33149999997</v>
      </c>
    </row>
    <row r="1270" spans="1:21">
      <c r="A1270">
        <v>8</v>
      </c>
      <c r="B1270" t="s">
        <v>586</v>
      </c>
      <c r="C1270" t="s">
        <v>599</v>
      </c>
      <c r="D1270" t="s">
        <v>765</v>
      </c>
      <c r="E1270" t="s">
        <v>601</v>
      </c>
      <c r="F1270">
        <v>1</v>
      </c>
      <c r="G1270" t="s">
        <v>242</v>
      </c>
      <c r="H1270">
        <v>69696.266000000003</v>
      </c>
      <c r="I1270">
        <v>121968.46550000001</v>
      </c>
      <c r="J1270">
        <v>90389.942999999999</v>
      </c>
      <c r="K1270">
        <v>158182.40030000001</v>
      </c>
      <c r="L1270">
        <v>102641.5494</v>
      </c>
      <c r="M1270">
        <v>179622.7115</v>
      </c>
      <c r="N1270">
        <v>121795.8144</v>
      </c>
      <c r="O1270">
        <v>213142.6752</v>
      </c>
      <c r="P1270">
        <v>143238.64799999999</v>
      </c>
      <c r="Q1270">
        <v>250667.63399999999</v>
      </c>
      <c r="R1270">
        <v>156949.01500000001</v>
      </c>
      <c r="S1270">
        <v>274660.77630000003</v>
      </c>
      <c r="T1270">
        <v>169763.53700000001</v>
      </c>
      <c r="U1270">
        <v>297086.18979999999</v>
      </c>
    </row>
    <row r="1271" spans="1:21">
      <c r="A1271">
        <v>8</v>
      </c>
      <c r="B1271" t="s">
        <v>586</v>
      </c>
      <c r="C1271" t="s">
        <v>599</v>
      </c>
      <c r="D1271" t="s">
        <v>765</v>
      </c>
      <c r="E1271" t="s">
        <v>601</v>
      </c>
      <c r="F1271">
        <v>2</v>
      </c>
      <c r="G1271" t="s">
        <v>31</v>
      </c>
      <c r="H1271">
        <v>56335.586000000003</v>
      </c>
      <c r="I1271">
        <v>98587.275500000003</v>
      </c>
      <c r="J1271">
        <v>74299.789900000003</v>
      </c>
      <c r="K1271">
        <v>130024.6323</v>
      </c>
      <c r="L1271">
        <v>89521.556400000001</v>
      </c>
      <c r="M1271">
        <v>156662.7237</v>
      </c>
      <c r="N1271">
        <v>108685.75199999999</v>
      </c>
      <c r="O1271">
        <v>190200.06599999999</v>
      </c>
      <c r="P1271">
        <v>129606.8273</v>
      </c>
      <c r="Q1271">
        <v>226811.94769999999</v>
      </c>
      <c r="R1271">
        <v>142946.3751</v>
      </c>
      <c r="S1271">
        <v>250156.15640000001</v>
      </c>
      <c r="T1271">
        <v>155586.35449999999</v>
      </c>
      <c r="U1271">
        <v>272276.12040000001</v>
      </c>
    </row>
    <row r="1272" spans="1:21">
      <c r="A1272">
        <v>8</v>
      </c>
      <c r="B1272" t="s">
        <v>586</v>
      </c>
      <c r="C1272" t="s">
        <v>599</v>
      </c>
      <c r="D1272" t="s">
        <v>765</v>
      </c>
      <c r="E1272" t="s">
        <v>601</v>
      </c>
      <c r="F1272">
        <v>3</v>
      </c>
      <c r="G1272" t="s">
        <v>58</v>
      </c>
      <c r="H1272">
        <v>49476.337500000001</v>
      </c>
      <c r="I1272">
        <v>86583.590630000006</v>
      </c>
      <c r="J1272">
        <v>66804.269700000004</v>
      </c>
      <c r="K1272">
        <v>116907.47199999999</v>
      </c>
      <c r="L1272">
        <v>84820.764599999995</v>
      </c>
      <c r="M1272">
        <v>148436.33809999999</v>
      </c>
      <c r="N1272">
        <v>110589.8256</v>
      </c>
      <c r="O1272">
        <v>193532.1948</v>
      </c>
      <c r="P1272">
        <v>137218.79250000001</v>
      </c>
      <c r="Q1272">
        <v>240132.88690000001</v>
      </c>
      <c r="R1272">
        <v>154352.59650000001</v>
      </c>
      <c r="S1272">
        <v>270117.04389999999</v>
      </c>
      <c r="T1272">
        <v>171221.63879999999</v>
      </c>
      <c r="U1272">
        <v>299637.86790000001</v>
      </c>
    </row>
    <row r="1273" spans="1:21">
      <c r="A1273">
        <v>8</v>
      </c>
      <c r="B1273" t="s">
        <v>586</v>
      </c>
      <c r="C1273" t="s">
        <v>599</v>
      </c>
      <c r="D1273" t="s">
        <v>765</v>
      </c>
      <c r="E1273" t="s">
        <v>601</v>
      </c>
      <c r="F1273">
        <v>4</v>
      </c>
      <c r="G1273" t="s">
        <v>33</v>
      </c>
      <c r="H1273">
        <v>55289.336750000002</v>
      </c>
      <c r="I1273">
        <v>88462.938800000004</v>
      </c>
      <c r="J1273">
        <v>77405.071450000003</v>
      </c>
      <c r="K1273">
        <v>123848.1143</v>
      </c>
      <c r="L1273">
        <v>99520.806150000004</v>
      </c>
      <c r="M1273">
        <v>159233.2898</v>
      </c>
      <c r="N1273">
        <v>132694.40820000001</v>
      </c>
      <c r="O1273">
        <v>212311.05309999999</v>
      </c>
      <c r="P1273">
        <v>165868.01029999999</v>
      </c>
      <c r="Q1273">
        <v>265388.81640000001</v>
      </c>
      <c r="R1273">
        <v>187983.745</v>
      </c>
      <c r="S1273">
        <v>300773.99190000002</v>
      </c>
      <c r="T1273">
        <v>210099.4797</v>
      </c>
      <c r="U1273">
        <v>336159.16739999998</v>
      </c>
    </row>
    <row r="1274" spans="1:21">
      <c r="A1274">
        <v>8</v>
      </c>
      <c r="B1274" t="s">
        <v>586</v>
      </c>
      <c r="C1274" t="s">
        <v>599</v>
      </c>
      <c r="D1274" t="s">
        <v>765</v>
      </c>
      <c r="E1274" t="s">
        <v>602</v>
      </c>
      <c r="F1274">
        <v>1</v>
      </c>
      <c r="G1274" t="s">
        <v>242</v>
      </c>
      <c r="H1274">
        <v>71721.957999999999</v>
      </c>
      <c r="I1274">
        <v>125513.4265</v>
      </c>
      <c r="J1274">
        <v>93037.328999999998</v>
      </c>
      <c r="K1274">
        <v>162815.32579999999</v>
      </c>
      <c r="L1274">
        <v>105617.4372</v>
      </c>
      <c r="M1274">
        <v>184830.51509999999</v>
      </c>
      <c r="N1274">
        <v>125391.36719999999</v>
      </c>
      <c r="O1274">
        <v>219434.89259999999</v>
      </c>
      <c r="P1274">
        <v>147486.174</v>
      </c>
      <c r="Q1274">
        <v>258100.8045</v>
      </c>
      <c r="R1274">
        <v>161613.815</v>
      </c>
      <c r="S1274">
        <v>282824.17629999999</v>
      </c>
      <c r="T1274">
        <v>174829.33600000001</v>
      </c>
      <c r="U1274">
        <v>305951.33799999999</v>
      </c>
    </row>
    <row r="1275" spans="1:21">
      <c r="A1275">
        <v>8</v>
      </c>
      <c r="B1275" t="s">
        <v>586</v>
      </c>
      <c r="C1275" t="s">
        <v>599</v>
      </c>
      <c r="D1275" t="s">
        <v>765</v>
      </c>
      <c r="E1275" t="s">
        <v>602</v>
      </c>
      <c r="F1275">
        <v>2</v>
      </c>
      <c r="G1275" t="s">
        <v>31</v>
      </c>
      <c r="H1275">
        <v>57849.414250000002</v>
      </c>
      <c r="I1275">
        <v>101236.4749</v>
      </c>
      <c r="J1275">
        <v>76335.815329999998</v>
      </c>
      <c r="K1275">
        <v>133587.67679999999</v>
      </c>
      <c r="L1275">
        <v>92030.679449999996</v>
      </c>
      <c r="M1275">
        <v>161053.68900000001</v>
      </c>
      <c r="N1275">
        <v>111831.4335</v>
      </c>
      <c r="O1275">
        <v>195705.0086</v>
      </c>
      <c r="P1275">
        <v>133398.49609999999</v>
      </c>
      <c r="Q1275">
        <v>233447.3682</v>
      </c>
      <c r="R1275">
        <v>147155.11360000001</v>
      </c>
      <c r="S1275">
        <v>257521.44870000001</v>
      </c>
      <c r="T1275">
        <v>160199.54500000001</v>
      </c>
      <c r="U1275">
        <v>280349.20380000002</v>
      </c>
    </row>
    <row r="1276" spans="1:21">
      <c r="A1276">
        <v>8</v>
      </c>
      <c r="B1276" t="s">
        <v>586</v>
      </c>
      <c r="C1276" t="s">
        <v>599</v>
      </c>
      <c r="D1276" t="s">
        <v>765</v>
      </c>
      <c r="E1276" t="s">
        <v>602</v>
      </c>
      <c r="F1276">
        <v>3</v>
      </c>
      <c r="G1276" t="s">
        <v>58</v>
      </c>
      <c r="H1276">
        <v>50303.75</v>
      </c>
      <c r="I1276">
        <v>88031.5625</v>
      </c>
      <c r="J1276">
        <v>67909.687999999995</v>
      </c>
      <c r="K1276">
        <v>118841.954</v>
      </c>
      <c r="L1276">
        <v>86218.996499999994</v>
      </c>
      <c r="M1276">
        <v>150883.2439</v>
      </c>
      <c r="N1276">
        <v>112400.274</v>
      </c>
      <c r="O1276">
        <v>196700.47949999999</v>
      </c>
      <c r="P1276">
        <v>139459.95000000001</v>
      </c>
      <c r="Q1276">
        <v>244054.91250000001</v>
      </c>
      <c r="R1276">
        <v>156867.58499999999</v>
      </c>
      <c r="S1276">
        <v>274518.27380000002</v>
      </c>
      <c r="T1276">
        <v>174004.76449999999</v>
      </c>
      <c r="U1276">
        <v>304508.33789999998</v>
      </c>
    </row>
    <row r="1277" spans="1:21">
      <c r="A1277">
        <v>8</v>
      </c>
      <c r="B1277" t="s">
        <v>586</v>
      </c>
      <c r="C1277" t="s">
        <v>599</v>
      </c>
      <c r="D1277" t="s">
        <v>765</v>
      </c>
      <c r="E1277" t="s">
        <v>602</v>
      </c>
      <c r="F1277">
        <v>4</v>
      </c>
      <c r="G1277" t="s">
        <v>33</v>
      </c>
      <c r="H1277">
        <v>56258.238749999997</v>
      </c>
      <c r="I1277">
        <v>90013.182000000001</v>
      </c>
      <c r="J1277">
        <v>78761.534249999997</v>
      </c>
      <c r="K1277">
        <v>126018.45480000001</v>
      </c>
      <c r="L1277">
        <v>101264.82980000001</v>
      </c>
      <c r="M1277">
        <v>162023.72760000001</v>
      </c>
      <c r="N1277">
        <v>135019.77299999999</v>
      </c>
      <c r="O1277">
        <v>216031.63680000001</v>
      </c>
      <c r="P1277">
        <v>168774.7163</v>
      </c>
      <c r="Q1277">
        <v>270039.54599999997</v>
      </c>
      <c r="R1277">
        <v>191278.01180000001</v>
      </c>
      <c r="S1277">
        <v>306044.81880000001</v>
      </c>
      <c r="T1277">
        <v>213781.30729999999</v>
      </c>
      <c r="U1277">
        <v>342050.09159999999</v>
      </c>
    </row>
    <row r="1278" spans="1:21">
      <c r="A1278">
        <v>8</v>
      </c>
      <c r="B1278" t="s">
        <v>586</v>
      </c>
      <c r="C1278" t="s">
        <v>603</v>
      </c>
      <c r="D1278" t="s">
        <v>755</v>
      </c>
      <c r="E1278" t="s">
        <v>604</v>
      </c>
      <c r="F1278">
        <v>1</v>
      </c>
      <c r="G1278" t="s">
        <v>242</v>
      </c>
      <c r="H1278">
        <v>66979.45</v>
      </c>
      <c r="I1278">
        <v>117214.03750000001</v>
      </c>
      <c r="J1278">
        <v>86950.815000000002</v>
      </c>
      <c r="K1278">
        <v>152163.92629999999</v>
      </c>
      <c r="L1278">
        <v>98609.895000000004</v>
      </c>
      <c r="M1278">
        <v>172567.31630000001</v>
      </c>
      <c r="N1278">
        <v>117279.84</v>
      </c>
      <c r="O1278">
        <v>205239.72</v>
      </c>
      <c r="P1278">
        <v>138006.6</v>
      </c>
      <c r="Q1278">
        <v>241511.55</v>
      </c>
      <c r="R1278">
        <v>151260.815</v>
      </c>
      <c r="S1278">
        <v>264706.42629999999</v>
      </c>
      <c r="T1278">
        <v>163694.785</v>
      </c>
      <c r="U1278">
        <v>286465.8738</v>
      </c>
    </row>
    <row r="1279" spans="1:21">
      <c r="A1279">
        <v>8</v>
      </c>
      <c r="B1279" t="s">
        <v>586</v>
      </c>
      <c r="C1279" t="s">
        <v>603</v>
      </c>
      <c r="D1279" t="s">
        <v>755</v>
      </c>
      <c r="E1279" t="s">
        <v>604</v>
      </c>
      <c r="F1279">
        <v>2</v>
      </c>
      <c r="G1279" t="s">
        <v>31</v>
      </c>
      <c r="H1279">
        <v>53364.615250000003</v>
      </c>
      <c r="I1279">
        <v>93388.076690000002</v>
      </c>
      <c r="J1279">
        <v>70532.618100000007</v>
      </c>
      <c r="K1279">
        <v>123432.0817</v>
      </c>
      <c r="L1279">
        <v>85197.011849999995</v>
      </c>
      <c r="M1279">
        <v>149094.77069999999</v>
      </c>
      <c r="N1279">
        <v>103816.2405</v>
      </c>
      <c r="O1279">
        <v>181678.4209</v>
      </c>
      <c r="P1279">
        <v>123954.9868</v>
      </c>
      <c r="Q1279">
        <v>216921.22690000001</v>
      </c>
      <c r="R1279">
        <v>136815.5508</v>
      </c>
      <c r="S1279">
        <v>239427.2139</v>
      </c>
      <c r="T1279">
        <v>149037.1139</v>
      </c>
      <c r="U1279">
        <v>260814.94930000001</v>
      </c>
    </row>
    <row r="1280" spans="1:21">
      <c r="A1280">
        <v>8</v>
      </c>
      <c r="B1280" t="s">
        <v>586</v>
      </c>
      <c r="C1280" t="s">
        <v>603</v>
      </c>
      <c r="D1280" t="s">
        <v>755</v>
      </c>
      <c r="E1280" t="s">
        <v>604</v>
      </c>
      <c r="F1280">
        <v>3</v>
      </c>
      <c r="G1280" t="s">
        <v>58</v>
      </c>
      <c r="H1280">
        <v>46052.275000000001</v>
      </c>
      <c r="I1280">
        <v>80591.481249999997</v>
      </c>
      <c r="J1280">
        <v>62061.9202</v>
      </c>
      <c r="K1280">
        <v>108608.36040000001</v>
      </c>
      <c r="L1280">
        <v>78745.7736</v>
      </c>
      <c r="M1280">
        <v>137805.10380000001</v>
      </c>
      <c r="N1280">
        <v>102542.0496</v>
      </c>
      <c r="O1280">
        <v>179448.58679999999</v>
      </c>
      <c r="P1280">
        <v>127180.30499999999</v>
      </c>
      <c r="Q1280">
        <v>222565.5338</v>
      </c>
      <c r="R1280">
        <v>142999.86900000001</v>
      </c>
      <c r="S1280">
        <v>250249.7708</v>
      </c>
      <c r="T1280">
        <v>158560.19080000001</v>
      </c>
      <c r="U1280">
        <v>277480.33390000003</v>
      </c>
    </row>
    <row r="1281" spans="1:21">
      <c r="A1281">
        <v>8</v>
      </c>
      <c r="B1281" t="s">
        <v>586</v>
      </c>
      <c r="C1281" t="s">
        <v>603</v>
      </c>
      <c r="D1281" t="s">
        <v>755</v>
      </c>
      <c r="E1281" t="s">
        <v>604</v>
      </c>
      <c r="F1281">
        <v>4</v>
      </c>
      <c r="G1281" t="s">
        <v>33</v>
      </c>
      <c r="H1281">
        <v>52202.667000000001</v>
      </c>
      <c r="I1281">
        <v>83524.267200000002</v>
      </c>
      <c r="J1281">
        <v>73083.733800000002</v>
      </c>
      <c r="K1281">
        <v>116933.97410000001</v>
      </c>
      <c r="L1281">
        <v>93964.800600000002</v>
      </c>
      <c r="M1281">
        <v>150343.68100000001</v>
      </c>
      <c r="N1281">
        <v>125286.4008</v>
      </c>
      <c r="O1281">
        <v>200458.24129999999</v>
      </c>
      <c r="P1281">
        <v>156608.00099999999</v>
      </c>
      <c r="Q1281">
        <v>250572.80160000001</v>
      </c>
      <c r="R1281">
        <v>177489.06779999999</v>
      </c>
      <c r="S1281">
        <v>283982.5085</v>
      </c>
      <c r="T1281">
        <v>198370.13459999999</v>
      </c>
      <c r="U1281">
        <v>317392.21539999999</v>
      </c>
    </row>
    <row r="1282" spans="1:21">
      <c r="A1282">
        <v>8</v>
      </c>
      <c r="B1282" t="s">
        <v>586</v>
      </c>
      <c r="C1282" t="s">
        <v>603</v>
      </c>
      <c r="D1282" t="s">
        <v>755</v>
      </c>
      <c r="E1282" t="s">
        <v>605</v>
      </c>
      <c r="F1282">
        <v>1</v>
      </c>
      <c r="G1282" t="s">
        <v>242</v>
      </c>
      <c r="H1282">
        <v>72577.8</v>
      </c>
      <c r="I1282">
        <v>127011.15</v>
      </c>
      <c r="J1282">
        <v>94129.42</v>
      </c>
      <c r="K1282">
        <v>164726.48499999999</v>
      </c>
      <c r="L1282">
        <v>106884.315</v>
      </c>
      <c r="M1282">
        <v>187047.55129999999</v>
      </c>
      <c r="N1282">
        <v>126837.9</v>
      </c>
      <c r="O1282">
        <v>221966.32500000001</v>
      </c>
      <c r="P1282">
        <v>149170.65</v>
      </c>
      <c r="Q1282">
        <v>261048.63750000001</v>
      </c>
      <c r="R1282">
        <v>163450.07</v>
      </c>
      <c r="S1282">
        <v>286037.6225</v>
      </c>
      <c r="T1282">
        <v>176797.755</v>
      </c>
      <c r="U1282">
        <v>309396.07130000001</v>
      </c>
    </row>
    <row r="1283" spans="1:21">
      <c r="A1283">
        <v>8</v>
      </c>
      <c r="B1283" t="s">
        <v>586</v>
      </c>
      <c r="C1283" t="s">
        <v>603</v>
      </c>
      <c r="D1283" t="s">
        <v>755</v>
      </c>
      <c r="E1283" t="s">
        <v>605</v>
      </c>
      <c r="F1283">
        <v>2</v>
      </c>
      <c r="G1283" t="s">
        <v>31</v>
      </c>
      <c r="H1283">
        <v>58384.4375</v>
      </c>
      <c r="I1283">
        <v>102172.7656</v>
      </c>
      <c r="J1283">
        <v>76993.039380000002</v>
      </c>
      <c r="K1283">
        <v>134737.81890000001</v>
      </c>
      <c r="L1283">
        <v>92753.896500000003</v>
      </c>
      <c r="M1283">
        <v>162319.31890000001</v>
      </c>
      <c r="N1283">
        <v>112587.54</v>
      </c>
      <c r="O1283">
        <v>197028.19500000001</v>
      </c>
      <c r="P1283">
        <v>134250.5128</v>
      </c>
      <c r="Q1283">
        <v>234938.39739999999</v>
      </c>
      <c r="R1283">
        <v>148061.9314</v>
      </c>
      <c r="S1283">
        <v>259108.3799</v>
      </c>
      <c r="T1283">
        <v>161146.93960000001</v>
      </c>
      <c r="U1283">
        <v>282007.14429999999</v>
      </c>
    </row>
    <row r="1284" spans="1:21">
      <c r="A1284">
        <v>8</v>
      </c>
      <c r="B1284" t="s">
        <v>586</v>
      </c>
      <c r="C1284" t="s">
        <v>603</v>
      </c>
      <c r="D1284" t="s">
        <v>755</v>
      </c>
      <c r="E1284" t="s">
        <v>605</v>
      </c>
      <c r="F1284">
        <v>3</v>
      </c>
      <c r="G1284" t="s">
        <v>58</v>
      </c>
      <c r="H1284">
        <v>50829.34375</v>
      </c>
      <c r="I1284">
        <v>88951.351559999996</v>
      </c>
      <c r="J1284">
        <v>68671.188250000007</v>
      </c>
      <c r="K1284">
        <v>120174.5794</v>
      </c>
      <c r="L1284">
        <v>87209.225999999995</v>
      </c>
      <c r="M1284">
        <v>152616.14550000001</v>
      </c>
      <c r="N1284">
        <v>113746.686</v>
      </c>
      <c r="O1284">
        <v>199056.70050000001</v>
      </c>
      <c r="P1284">
        <v>141153.58129999999</v>
      </c>
      <c r="Q1284">
        <v>247018.7672</v>
      </c>
      <c r="R1284">
        <v>158799.14629999999</v>
      </c>
      <c r="S1284">
        <v>277898.50589999999</v>
      </c>
      <c r="T1284">
        <v>176177.01550000001</v>
      </c>
      <c r="U1284">
        <v>308309.77710000001</v>
      </c>
    </row>
    <row r="1285" spans="1:21">
      <c r="A1285">
        <v>8</v>
      </c>
      <c r="B1285" t="s">
        <v>586</v>
      </c>
      <c r="C1285" t="s">
        <v>603</v>
      </c>
      <c r="D1285" t="s">
        <v>755</v>
      </c>
      <c r="E1285" t="s">
        <v>605</v>
      </c>
      <c r="F1285">
        <v>4</v>
      </c>
      <c r="G1285" t="s">
        <v>33</v>
      </c>
      <c r="H1285">
        <v>56952.16375</v>
      </c>
      <c r="I1285">
        <v>91123.462</v>
      </c>
      <c r="J1285">
        <v>79733.029250000007</v>
      </c>
      <c r="K1285">
        <v>127572.8468</v>
      </c>
      <c r="L1285">
        <v>102513.89479999999</v>
      </c>
      <c r="M1285">
        <v>164022.2316</v>
      </c>
      <c r="N1285">
        <v>136685.193</v>
      </c>
      <c r="O1285">
        <v>218696.3088</v>
      </c>
      <c r="P1285">
        <v>170856.49129999999</v>
      </c>
      <c r="Q1285">
        <v>273370.386</v>
      </c>
      <c r="R1285">
        <v>193637.35680000001</v>
      </c>
      <c r="S1285">
        <v>309819.7708</v>
      </c>
      <c r="T1285">
        <v>216418.22229999999</v>
      </c>
      <c r="U1285">
        <v>346269.1556</v>
      </c>
    </row>
    <row r="1286" spans="1:21">
      <c r="A1286">
        <v>8</v>
      </c>
      <c r="B1286" t="s">
        <v>586</v>
      </c>
      <c r="C1286" t="s">
        <v>603</v>
      </c>
      <c r="D1286" t="s">
        <v>755</v>
      </c>
      <c r="E1286" t="s">
        <v>606</v>
      </c>
      <c r="F1286">
        <v>1</v>
      </c>
      <c r="G1286" t="s">
        <v>242</v>
      </c>
      <c r="H1286">
        <v>72979.25</v>
      </c>
      <c r="I1286">
        <v>127713.6875</v>
      </c>
      <c r="J1286">
        <v>94657.395000000004</v>
      </c>
      <c r="K1286">
        <v>165650.44130000001</v>
      </c>
      <c r="L1286">
        <v>107472.87</v>
      </c>
      <c r="M1286">
        <v>188077.52249999999</v>
      </c>
      <c r="N1286">
        <v>127559.58</v>
      </c>
      <c r="O1286">
        <v>223229.26500000001</v>
      </c>
      <c r="P1286">
        <v>150026.25</v>
      </c>
      <c r="Q1286">
        <v>262545.9375</v>
      </c>
      <c r="R1286">
        <v>164391.44500000001</v>
      </c>
      <c r="S1286">
        <v>287685.02879999997</v>
      </c>
      <c r="T1286">
        <v>177823.28</v>
      </c>
      <c r="U1286">
        <v>311190.74</v>
      </c>
    </row>
    <row r="1287" spans="1:21">
      <c r="A1287">
        <v>8</v>
      </c>
      <c r="B1287" t="s">
        <v>586</v>
      </c>
      <c r="C1287" t="s">
        <v>603</v>
      </c>
      <c r="D1287" t="s">
        <v>755</v>
      </c>
      <c r="E1287" t="s">
        <v>606</v>
      </c>
      <c r="F1287">
        <v>2</v>
      </c>
      <c r="G1287" t="s">
        <v>31</v>
      </c>
      <c r="H1287">
        <v>58661.39675</v>
      </c>
      <c r="I1287">
        <v>102657.4443</v>
      </c>
      <c r="J1287">
        <v>77372.46458</v>
      </c>
      <c r="K1287">
        <v>135401.81299999999</v>
      </c>
      <c r="L1287">
        <v>93231.121950000001</v>
      </c>
      <c r="M1287">
        <v>163154.46340000001</v>
      </c>
      <c r="N1287">
        <v>113202.56849999999</v>
      </c>
      <c r="O1287">
        <v>198104.49489999999</v>
      </c>
      <c r="P1287">
        <v>134998.4374</v>
      </c>
      <c r="Q1287">
        <v>236247.2654</v>
      </c>
      <c r="R1287">
        <v>148896.4491</v>
      </c>
      <c r="S1287">
        <v>260568.78580000001</v>
      </c>
      <c r="T1287">
        <v>162066.82699999999</v>
      </c>
      <c r="U1287">
        <v>283616.9473</v>
      </c>
    </row>
    <row r="1288" spans="1:21">
      <c r="A1288">
        <v>8</v>
      </c>
      <c r="B1288" t="s">
        <v>586</v>
      </c>
      <c r="C1288" t="s">
        <v>603</v>
      </c>
      <c r="D1288" t="s">
        <v>755</v>
      </c>
      <c r="E1288" t="s">
        <v>606</v>
      </c>
      <c r="F1288">
        <v>3</v>
      </c>
      <c r="G1288" t="s">
        <v>58</v>
      </c>
      <c r="H1288">
        <v>50829.34375</v>
      </c>
      <c r="I1288">
        <v>88951.351559999996</v>
      </c>
      <c r="J1288">
        <v>68671.188250000007</v>
      </c>
      <c r="K1288">
        <v>120174.5794</v>
      </c>
      <c r="L1288">
        <v>87209.225999999995</v>
      </c>
      <c r="M1288">
        <v>152616.14550000001</v>
      </c>
      <c r="N1288">
        <v>113746.686</v>
      </c>
      <c r="O1288">
        <v>199056.70050000001</v>
      </c>
      <c r="P1288">
        <v>141153.58129999999</v>
      </c>
      <c r="Q1288">
        <v>247018.7672</v>
      </c>
      <c r="R1288">
        <v>158799.14629999999</v>
      </c>
      <c r="S1288">
        <v>277898.50589999999</v>
      </c>
      <c r="T1288">
        <v>176177.01550000001</v>
      </c>
      <c r="U1288">
        <v>308309.77710000001</v>
      </c>
    </row>
    <row r="1289" spans="1:21">
      <c r="A1289">
        <v>8</v>
      </c>
      <c r="B1289" t="s">
        <v>586</v>
      </c>
      <c r="C1289" t="s">
        <v>603</v>
      </c>
      <c r="D1289" t="s">
        <v>755</v>
      </c>
      <c r="E1289" t="s">
        <v>606</v>
      </c>
      <c r="F1289">
        <v>4</v>
      </c>
      <c r="G1289" t="s">
        <v>33</v>
      </c>
      <c r="H1289">
        <v>56952.16375</v>
      </c>
      <c r="I1289">
        <v>91123.462</v>
      </c>
      <c r="J1289">
        <v>79733.029250000007</v>
      </c>
      <c r="K1289">
        <v>127572.8468</v>
      </c>
      <c r="L1289">
        <v>102513.89479999999</v>
      </c>
      <c r="M1289">
        <v>164022.2316</v>
      </c>
      <c r="N1289">
        <v>136685.193</v>
      </c>
      <c r="O1289">
        <v>218696.3088</v>
      </c>
      <c r="P1289">
        <v>170856.49129999999</v>
      </c>
      <c r="Q1289">
        <v>273370.386</v>
      </c>
      <c r="R1289">
        <v>193637.35680000001</v>
      </c>
      <c r="S1289">
        <v>309819.7708</v>
      </c>
      <c r="T1289">
        <v>216418.22229999999</v>
      </c>
      <c r="U1289">
        <v>346269.1556</v>
      </c>
    </row>
    <row r="1290" spans="1:21">
      <c r="A1290">
        <v>8</v>
      </c>
      <c r="B1290" t="s">
        <v>586</v>
      </c>
      <c r="C1290" t="s">
        <v>607</v>
      </c>
      <c r="D1290" t="s">
        <v>756</v>
      </c>
      <c r="E1290" t="s">
        <v>608</v>
      </c>
      <c r="F1290">
        <v>1</v>
      </c>
      <c r="G1290" t="s">
        <v>242</v>
      </c>
      <c r="H1290">
        <v>70834</v>
      </c>
      <c r="I1290">
        <v>123959.5</v>
      </c>
      <c r="J1290">
        <v>91903</v>
      </c>
      <c r="K1290">
        <v>160830.25</v>
      </c>
      <c r="L1290">
        <v>104303.47500000001</v>
      </c>
      <c r="M1290">
        <v>182531.08129999999</v>
      </c>
      <c r="N1290">
        <v>123887.1</v>
      </c>
      <c r="O1290">
        <v>216802.42499999999</v>
      </c>
      <c r="P1290">
        <v>145733.25</v>
      </c>
      <c r="Q1290">
        <v>255033.1875</v>
      </c>
      <c r="R1290">
        <v>159702.25</v>
      </c>
      <c r="S1290">
        <v>279478.9375</v>
      </c>
      <c r="T1290">
        <v>172778.875</v>
      </c>
      <c r="U1290">
        <v>302363.03129999997</v>
      </c>
    </row>
    <row r="1291" spans="1:21">
      <c r="A1291">
        <v>8</v>
      </c>
      <c r="B1291" t="s">
        <v>586</v>
      </c>
      <c r="C1291" t="s">
        <v>607</v>
      </c>
      <c r="D1291" t="s">
        <v>756</v>
      </c>
      <c r="E1291" t="s">
        <v>608</v>
      </c>
      <c r="F1291">
        <v>2</v>
      </c>
      <c r="G1291" t="s">
        <v>31</v>
      </c>
      <c r="H1291">
        <v>56760.472500000003</v>
      </c>
      <c r="I1291">
        <v>99330.826879999993</v>
      </c>
      <c r="J1291">
        <v>74919.740879999998</v>
      </c>
      <c r="K1291">
        <v>131109.5465</v>
      </c>
      <c r="L1291">
        <v>90353.011499999993</v>
      </c>
      <c r="M1291">
        <v>158117.77009999999</v>
      </c>
      <c r="N1291">
        <v>109845.27</v>
      </c>
      <c r="O1291">
        <v>192229.2225</v>
      </c>
      <c r="P1291">
        <v>131050.6303</v>
      </c>
      <c r="Q1291">
        <v>229338.603</v>
      </c>
      <c r="R1291">
        <v>144579.2604</v>
      </c>
      <c r="S1291">
        <v>253013.70569999999</v>
      </c>
      <c r="T1291">
        <v>157412.3756</v>
      </c>
      <c r="U1291">
        <v>275471.65730000002</v>
      </c>
    </row>
    <row r="1292" spans="1:21">
      <c r="A1292">
        <v>8</v>
      </c>
      <c r="B1292" t="s">
        <v>586</v>
      </c>
      <c r="C1292" t="s">
        <v>607</v>
      </c>
      <c r="D1292" t="s">
        <v>756</v>
      </c>
      <c r="E1292" t="s">
        <v>608</v>
      </c>
      <c r="F1292">
        <v>3</v>
      </c>
      <c r="G1292" t="s">
        <v>58</v>
      </c>
      <c r="H1292">
        <v>49337.59375</v>
      </c>
      <c r="I1292">
        <v>86340.789059999996</v>
      </c>
      <c r="J1292">
        <v>66582.738249999995</v>
      </c>
      <c r="K1292">
        <v>116519.7919</v>
      </c>
      <c r="L1292">
        <v>84524.076000000001</v>
      </c>
      <c r="M1292">
        <v>147917.133</v>
      </c>
      <c r="N1292">
        <v>110166.486</v>
      </c>
      <c r="O1292">
        <v>192791.3505</v>
      </c>
      <c r="P1292">
        <v>136678.33129999999</v>
      </c>
      <c r="Q1292">
        <v>239187.0797</v>
      </c>
      <c r="R1292">
        <v>153727.19630000001</v>
      </c>
      <c r="S1292">
        <v>269022.59340000001</v>
      </c>
      <c r="T1292">
        <v>170508.36550000001</v>
      </c>
      <c r="U1292">
        <v>298389.63959999999</v>
      </c>
    </row>
    <row r="1293" spans="1:21">
      <c r="A1293">
        <v>8</v>
      </c>
      <c r="B1293" t="s">
        <v>586</v>
      </c>
      <c r="C1293" t="s">
        <v>607</v>
      </c>
      <c r="D1293" t="s">
        <v>756</v>
      </c>
      <c r="E1293" t="s">
        <v>608</v>
      </c>
      <c r="F1293">
        <v>4</v>
      </c>
      <c r="G1293" t="s">
        <v>33</v>
      </c>
      <c r="H1293">
        <v>55564.313750000001</v>
      </c>
      <c r="I1293">
        <v>88902.902000000002</v>
      </c>
      <c r="J1293">
        <v>77790.039250000002</v>
      </c>
      <c r="K1293">
        <v>124464.0628</v>
      </c>
      <c r="L1293">
        <v>100015.7648</v>
      </c>
      <c r="M1293">
        <v>160025.2236</v>
      </c>
      <c r="N1293">
        <v>133354.353</v>
      </c>
      <c r="O1293">
        <v>213366.96479999999</v>
      </c>
      <c r="P1293">
        <v>166692.94130000001</v>
      </c>
      <c r="Q1293">
        <v>266708.70600000001</v>
      </c>
      <c r="R1293">
        <v>188918.66680000001</v>
      </c>
      <c r="S1293">
        <v>302269.86680000002</v>
      </c>
      <c r="T1293">
        <v>211144.39230000001</v>
      </c>
      <c r="U1293">
        <v>337831.02759999997</v>
      </c>
    </row>
    <row r="1294" spans="1:21">
      <c r="A1294">
        <v>8</v>
      </c>
      <c r="B1294" t="s">
        <v>586</v>
      </c>
      <c r="C1294" t="s">
        <v>607</v>
      </c>
      <c r="D1294" t="s">
        <v>756</v>
      </c>
      <c r="E1294" t="s">
        <v>609</v>
      </c>
      <c r="F1294">
        <v>1</v>
      </c>
      <c r="G1294" t="s">
        <v>242</v>
      </c>
      <c r="H1294">
        <v>71407.95</v>
      </c>
      <c r="I1294">
        <v>124963.91250000001</v>
      </c>
      <c r="J1294">
        <v>92574.125</v>
      </c>
      <c r="K1294">
        <v>162004.7188</v>
      </c>
      <c r="L1294">
        <v>105175.30499999999</v>
      </c>
      <c r="M1294">
        <v>184056.7838</v>
      </c>
      <c r="N1294">
        <v>124688.88</v>
      </c>
      <c r="O1294">
        <v>218205.54</v>
      </c>
      <c r="P1294">
        <v>146607.6</v>
      </c>
      <c r="Q1294">
        <v>256563.3</v>
      </c>
      <c r="R1294">
        <v>160621.52499999999</v>
      </c>
      <c r="S1294">
        <v>281087.66879999998</v>
      </c>
      <c r="T1294">
        <v>173700.375</v>
      </c>
      <c r="U1294">
        <v>303975.65629999997</v>
      </c>
    </row>
    <row r="1295" spans="1:21">
      <c r="A1295">
        <v>8</v>
      </c>
      <c r="B1295" t="s">
        <v>586</v>
      </c>
      <c r="C1295" t="s">
        <v>607</v>
      </c>
      <c r="D1295" t="s">
        <v>756</v>
      </c>
      <c r="E1295" t="s">
        <v>609</v>
      </c>
      <c r="F1295">
        <v>2</v>
      </c>
      <c r="G1295" t="s">
        <v>31</v>
      </c>
      <c r="H1295">
        <v>57682.59175</v>
      </c>
      <c r="I1295">
        <v>100944.5356</v>
      </c>
      <c r="J1295">
        <v>75993.663199999995</v>
      </c>
      <c r="K1295">
        <v>132988.9106</v>
      </c>
      <c r="L1295">
        <v>91445.215949999998</v>
      </c>
      <c r="M1295">
        <v>160029.12789999999</v>
      </c>
      <c r="N1295">
        <v>110812.9935</v>
      </c>
      <c r="O1295">
        <v>193922.73860000001</v>
      </c>
      <c r="P1295">
        <v>132058.78520000001</v>
      </c>
      <c r="Q1295">
        <v>231102.87409999999</v>
      </c>
      <c r="R1295">
        <v>145594.52840000001</v>
      </c>
      <c r="S1295">
        <v>254790.4247</v>
      </c>
      <c r="T1295">
        <v>158401.03109999999</v>
      </c>
      <c r="U1295">
        <v>277201.80450000003</v>
      </c>
    </row>
    <row r="1296" spans="1:21">
      <c r="A1296">
        <v>8</v>
      </c>
      <c r="B1296" t="s">
        <v>586</v>
      </c>
      <c r="C1296" t="s">
        <v>607</v>
      </c>
      <c r="D1296" t="s">
        <v>756</v>
      </c>
      <c r="E1296" t="s">
        <v>609</v>
      </c>
      <c r="F1296">
        <v>3</v>
      </c>
      <c r="G1296" t="s">
        <v>58</v>
      </c>
      <c r="H1296">
        <v>50302.606249999997</v>
      </c>
      <c r="I1296">
        <v>88029.560939999996</v>
      </c>
      <c r="J1296">
        <v>68038.593349999996</v>
      </c>
      <c r="K1296">
        <v>119067.5384</v>
      </c>
      <c r="L1296">
        <v>86441.460300000006</v>
      </c>
      <c r="M1296">
        <v>151272.55549999999</v>
      </c>
      <c r="N1296">
        <v>112829.6208</v>
      </c>
      <c r="O1296">
        <v>197451.8364</v>
      </c>
      <c r="P1296">
        <v>140050.60879999999</v>
      </c>
      <c r="Q1296">
        <v>245088.56529999999</v>
      </c>
      <c r="R1296">
        <v>157598.5808</v>
      </c>
      <c r="S1296">
        <v>275797.51630000002</v>
      </c>
      <c r="T1296">
        <v>174890.12839999999</v>
      </c>
      <c r="U1296">
        <v>306057.72470000002</v>
      </c>
    </row>
    <row r="1297" spans="1:21">
      <c r="A1297">
        <v>8</v>
      </c>
      <c r="B1297" t="s">
        <v>586</v>
      </c>
      <c r="C1297" t="s">
        <v>607</v>
      </c>
      <c r="D1297" t="s">
        <v>756</v>
      </c>
      <c r="E1297" t="s">
        <v>609</v>
      </c>
      <c r="F1297">
        <v>4</v>
      </c>
      <c r="G1297" t="s">
        <v>33</v>
      </c>
      <c r="H1297">
        <v>56055.24725</v>
      </c>
      <c r="I1297">
        <v>89688.395600000003</v>
      </c>
      <c r="J1297">
        <v>78477.346149999998</v>
      </c>
      <c r="K1297">
        <v>125563.75380000001</v>
      </c>
      <c r="L1297">
        <v>100899.4451</v>
      </c>
      <c r="M1297">
        <v>161439.1121</v>
      </c>
      <c r="N1297">
        <v>134532.59340000001</v>
      </c>
      <c r="O1297">
        <v>215252.14939999999</v>
      </c>
      <c r="P1297">
        <v>168165.74179999999</v>
      </c>
      <c r="Q1297">
        <v>269065.18680000002</v>
      </c>
      <c r="R1297">
        <v>190587.8407</v>
      </c>
      <c r="S1297">
        <v>304940.54499999998</v>
      </c>
      <c r="T1297">
        <v>213009.93960000001</v>
      </c>
      <c r="U1297">
        <v>340815.90330000001</v>
      </c>
    </row>
    <row r="1298" spans="1:21">
      <c r="A1298">
        <v>8</v>
      </c>
      <c r="B1298" t="s">
        <v>586</v>
      </c>
      <c r="C1298" t="s">
        <v>607</v>
      </c>
      <c r="D1298" t="s">
        <v>756</v>
      </c>
      <c r="E1298" t="s">
        <v>610</v>
      </c>
      <c r="F1298">
        <v>1</v>
      </c>
      <c r="G1298" t="s">
        <v>242</v>
      </c>
      <c r="H1298">
        <v>67553.399999999994</v>
      </c>
      <c r="I1298">
        <v>118218.45</v>
      </c>
      <c r="J1298">
        <v>87621.94</v>
      </c>
      <c r="K1298">
        <v>153338.39499999999</v>
      </c>
      <c r="L1298">
        <v>99481.725000000006</v>
      </c>
      <c r="M1298">
        <v>174093.01879999999</v>
      </c>
      <c r="N1298">
        <v>118081.62</v>
      </c>
      <c r="O1298">
        <v>206642.83499999999</v>
      </c>
      <c r="P1298">
        <v>138880.95000000001</v>
      </c>
      <c r="Q1298">
        <v>243041.66250000001</v>
      </c>
      <c r="R1298">
        <v>152180.09</v>
      </c>
      <c r="S1298">
        <v>266315.15749999997</v>
      </c>
      <c r="T1298">
        <v>164616.285</v>
      </c>
      <c r="U1298">
        <v>288078.4988</v>
      </c>
    </row>
    <row r="1299" spans="1:21">
      <c r="A1299">
        <v>8</v>
      </c>
      <c r="B1299" t="s">
        <v>586</v>
      </c>
      <c r="C1299" t="s">
        <v>607</v>
      </c>
      <c r="D1299" t="s">
        <v>756</v>
      </c>
      <c r="E1299" t="s">
        <v>610</v>
      </c>
      <c r="F1299">
        <v>2</v>
      </c>
      <c r="G1299" t="s">
        <v>31</v>
      </c>
      <c r="H1299">
        <v>54286.734499999999</v>
      </c>
      <c r="I1299">
        <v>95001.785380000001</v>
      </c>
      <c r="J1299">
        <v>71606.540429999994</v>
      </c>
      <c r="K1299">
        <v>125311.4457</v>
      </c>
      <c r="L1299">
        <v>86289.2163</v>
      </c>
      <c r="M1299">
        <v>151006.12849999999</v>
      </c>
      <c r="N1299">
        <v>104783.96400000001</v>
      </c>
      <c r="O1299">
        <v>183371.93700000001</v>
      </c>
      <c r="P1299">
        <v>124963.14169999999</v>
      </c>
      <c r="Q1299">
        <v>218685.49799999999</v>
      </c>
      <c r="R1299">
        <v>137830.81880000001</v>
      </c>
      <c r="S1299">
        <v>241203.93290000001</v>
      </c>
      <c r="T1299">
        <v>150025.76939999999</v>
      </c>
      <c r="U1299">
        <v>262545.09639999998</v>
      </c>
    </row>
    <row r="1300" spans="1:21">
      <c r="A1300">
        <v>8</v>
      </c>
      <c r="B1300" t="s">
        <v>586</v>
      </c>
      <c r="C1300" t="s">
        <v>607</v>
      </c>
      <c r="D1300" t="s">
        <v>756</v>
      </c>
      <c r="E1300" t="s">
        <v>610</v>
      </c>
      <c r="F1300">
        <v>3</v>
      </c>
      <c r="G1300" t="s">
        <v>58</v>
      </c>
      <c r="H1300">
        <v>47916.962500000001</v>
      </c>
      <c r="I1300">
        <v>83854.684380000006</v>
      </c>
      <c r="J1300">
        <v>64672.4827</v>
      </c>
      <c r="K1300">
        <v>113176.8447</v>
      </c>
      <c r="L1300">
        <v>82102.2111</v>
      </c>
      <c r="M1300">
        <v>143678.8694</v>
      </c>
      <c r="N1300">
        <v>107017.2996</v>
      </c>
      <c r="O1300">
        <v>187280.27429999999</v>
      </c>
      <c r="P1300">
        <v>132774.36749999999</v>
      </c>
      <c r="Q1300">
        <v>232355.14309999999</v>
      </c>
      <c r="R1300">
        <v>149339.80650000001</v>
      </c>
      <c r="S1300">
        <v>261344.66140000001</v>
      </c>
      <c r="T1300">
        <v>165646.00330000001</v>
      </c>
      <c r="U1300">
        <v>289880.50579999998</v>
      </c>
    </row>
    <row r="1301" spans="1:21">
      <c r="A1301">
        <v>8</v>
      </c>
      <c r="B1301" t="s">
        <v>586</v>
      </c>
      <c r="C1301" t="s">
        <v>607</v>
      </c>
      <c r="D1301" t="s">
        <v>756</v>
      </c>
      <c r="E1301" t="s">
        <v>610</v>
      </c>
      <c r="F1301">
        <v>4</v>
      </c>
      <c r="G1301" t="s">
        <v>33</v>
      </c>
      <c r="H1301">
        <v>53937.479500000001</v>
      </c>
      <c r="I1301">
        <v>86299.967199999999</v>
      </c>
      <c r="J1301">
        <v>75512.471300000005</v>
      </c>
      <c r="K1301">
        <v>120819.9541</v>
      </c>
      <c r="L1301">
        <v>97087.463099999994</v>
      </c>
      <c r="M1301">
        <v>155339.94099999999</v>
      </c>
      <c r="N1301">
        <v>129449.95080000001</v>
      </c>
      <c r="O1301">
        <v>207119.92129999999</v>
      </c>
      <c r="P1301">
        <v>161812.43849999999</v>
      </c>
      <c r="Q1301">
        <v>258899.90160000001</v>
      </c>
      <c r="R1301">
        <v>183387.43030000001</v>
      </c>
      <c r="S1301">
        <v>293419.8885</v>
      </c>
      <c r="T1301">
        <v>204962.4221</v>
      </c>
      <c r="U1301">
        <v>327939.87540000002</v>
      </c>
    </row>
    <row r="1302" spans="1:21">
      <c r="A1302">
        <v>9</v>
      </c>
      <c r="B1302" t="s">
        <v>611</v>
      </c>
      <c r="C1302" t="s">
        <v>612</v>
      </c>
      <c r="D1302" t="s">
        <v>757</v>
      </c>
      <c r="E1302" t="s">
        <v>613</v>
      </c>
      <c r="F1302">
        <v>1</v>
      </c>
      <c r="G1302" t="s">
        <v>242</v>
      </c>
      <c r="H1302">
        <v>75228</v>
      </c>
      <c r="I1302">
        <v>131649</v>
      </c>
      <c r="J1302">
        <v>97497.68</v>
      </c>
      <c r="K1302">
        <v>170620.94</v>
      </c>
      <c r="L1302">
        <v>110812.23</v>
      </c>
      <c r="M1302">
        <v>193921.4025</v>
      </c>
      <c r="N1302">
        <v>131280.12</v>
      </c>
      <c r="O1302">
        <v>229740.21</v>
      </c>
      <c r="P1302">
        <v>154330.5</v>
      </c>
      <c r="Q1302">
        <v>270078.375</v>
      </c>
      <c r="R1302">
        <v>169067.38</v>
      </c>
      <c r="S1302">
        <v>295867.91499999998</v>
      </c>
      <c r="T1302">
        <v>182805.27</v>
      </c>
      <c r="U1302">
        <v>319909.22249999997</v>
      </c>
    </row>
    <row r="1303" spans="1:21">
      <c r="A1303">
        <v>9</v>
      </c>
      <c r="B1303" t="s">
        <v>611</v>
      </c>
      <c r="C1303" t="s">
        <v>612</v>
      </c>
      <c r="D1303" t="s">
        <v>757</v>
      </c>
      <c r="E1303" t="s">
        <v>613</v>
      </c>
      <c r="F1303">
        <v>2</v>
      </c>
      <c r="G1303" t="s">
        <v>31</v>
      </c>
      <c r="H1303">
        <v>60949.417000000001</v>
      </c>
      <c r="I1303">
        <v>106661.4798</v>
      </c>
      <c r="J1303">
        <v>80241.886549999996</v>
      </c>
      <c r="K1303">
        <v>140423.3015</v>
      </c>
      <c r="L1303">
        <v>96478.219800000006</v>
      </c>
      <c r="M1303">
        <v>168836.8847</v>
      </c>
      <c r="N1303">
        <v>116771.484</v>
      </c>
      <c r="O1303">
        <v>204350.09700000001</v>
      </c>
      <c r="P1303">
        <v>139102.38260000001</v>
      </c>
      <c r="Q1303">
        <v>243429.16959999999</v>
      </c>
      <c r="R1303">
        <v>153322.08799999999</v>
      </c>
      <c r="S1303">
        <v>268313.65389999998</v>
      </c>
      <c r="T1303">
        <v>166762.5393</v>
      </c>
      <c r="U1303">
        <v>291834.4437</v>
      </c>
    </row>
    <row r="1304" spans="1:21">
      <c r="A1304">
        <v>9</v>
      </c>
      <c r="B1304" t="s">
        <v>611</v>
      </c>
      <c r="C1304" t="s">
        <v>612</v>
      </c>
      <c r="D1304" t="s">
        <v>757</v>
      </c>
      <c r="E1304" t="s">
        <v>613</v>
      </c>
      <c r="F1304">
        <v>3</v>
      </c>
      <c r="G1304" t="s">
        <v>58</v>
      </c>
      <c r="H1304">
        <v>52090.393750000003</v>
      </c>
      <c r="I1304">
        <v>91158.189060000004</v>
      </c>
      <c r="J1304">
        <v>70593.914650000006</v>
      </c>
      <c r="K1304">
        <v>123539.35060000001</v>
      </c>
      <c r="L1304">
        <v>89749.6587</v>
      </c>
      <c r="M1304">
        <v>157061.90270000001</v>
      </c>
      <c r="N1304">
        <v>117293.86320000001</v>
      </c>
      <c r="O1304">
        <v>205264.26060000001</v>
      </c>
      <c r="P1304">
        <v>145652.5913</v>
      </c>
      <c r="Q1304">
        <v>254892.03469999999</v>
      </c>
      <c r="R1304">
        <v>163972.22930000001</v>
      </c>
      <c r="S1304">
        <v>286951.40120000002</v>
      </c>
      <c r="T1304">
        <v>182041.07860000001</v>
      </c>
      <c r="U1304">
        <v>318571.88760000002</v>
      </c>
    </row>
    <row r="1305" spans="1:21">
      <c r="A1305">
        <v>9</v>
      </c>
      <c r="B1305" t="s">
        <v>611</v>
      </c>
      <c r="C1305" t="s">
        <v>612</v>
      </c>
      <c r="D1305" t="s">
        <v>757</v>
      </c>
      <c r="E1305" t="s">
        <v>613</v>
      </c>
      <c r="F1305">
        <v>4</v>
      </c>
      <c r="G1305" t="s">
        <v>33</v>
      </c>
      <c r="H1305">
        <v>57515.082750000001</v>
      </c>
      <c r="I1305">
        <v>92024.132400000002</v>
      </c>
      <c r="J1305">
        <v>80521.115850000002</v>
      </c>
      <c r="K1305">
        <v>128833.78539999999</v>
      </c>
      <c r="L1305">
        <v>103527.149</v>
      </c>
      <c r="M1305">
        <v>165643.43830000001</v>
      </c>
      <c r="N1305">
        <v>138036.1986</v>
      </c>
      <c r="O1305">
        <v>220857.9178</v>
      </c>
      <c r="P1305">
        <v>172545.24830000001</v>
      </c>
      <c r="Q1305">
        <v>276072.39720000001</v>
      </c>
      <c r="R1305">
        <v>195551.28140000001</v>
      </c>
      <c r="S1305">
        <v>312882.0502</v>
      </c>
      <c r="T1305">
        <v>218557.31450000001</v>
      </c>
      <c r="U1305">
        <v>349691.70309999998</v>
      </c>
    </row>
    <row r="1306" spans="1:21">
      <c r="A1306">
        <v>9</v>
      </c>
      <c r="B1306" t="s">
        <v>611</v>
      </c>
      <c r="C1306" t="s">
        <v>612</v>
      </c>
      <c r="D1306" t="s">
        <v>757</v>
      </c>
      <c r="E1306" t="s">
        <v>614</v>
      </c>
      <c r="F1306">
        <v>1</v>
      </c>
      <c r="G1306" t="s">
        <v>242</v>
      </c>
      <c r="H1306">
        <v>75961.899999999994</v>
      </c>
      <c r="I1306">
        <v>132933.32500000001</v>
      </c>
      <c r="J1306">
        <v>98496.37</v>
      </c>
      <c r="K1306">
        <v>172368.64749999999</v>
      </c>
      <c r="L1306">
        <v>111876.03</v>
      </c>
      <c r="M1306">
        <v>195783.05249999999</v>
      </c>
      <c r="N1306">
        <v>132691.44</v>
      </c>
      <c r="O1306">
        <v>232210.02</v>
      </c>
      <c r="P1306">
        <v>156034.20000000001</v>
      </c>
      <c r="Q1306">
        <v>273059.84999999998</v>
      </c>
      <c r="R1306">
        <v>170958.97</v>
      </c>
      <c r="S1306">
        <v>299178.19750000001</v>
      </c>
      <c r="T1306">
        <v>184897.93</v>
      </c>
      <c r="U1306">
        <v>323571.3775</v>
      </c>
    </row>
    <row r="1307" spans="1:21">
      <c r="A1307">
        <v>9</v>
      </c>
      <c r="B1307" t="s">
        <v>611</v>
      </c>
      <c r="C1307" t="s">
        <v>612</v>
      </c>
      <c r="D1307" t="s">
        <v>757</v>
      </c>
      <c r="E1307" t="s">
        <v>614</v>
      </c>
      <c r="F1307">
        <v>2</v>
      </c>
      <c r="G1307" t="s">
        <v>31</v>
      </c>
      <c r="H1307">
        <v>61245.271500000003</v>
      </c>
      <c r="I1307">
        <v>107179.2251</v>
      </c>
      <c r="J1307">
        <v>80722.938099999999</v>
      </c>
      <c r="K1307">
        <v>141265.14170000001</v>
      </c>
      <c r="L1307">
        <v>97186.679099999994</v>
      </c>
      <c r="M1307">
        <v>170076.68840000001</v>
      </c>
      <c r="N1307">
        <v>117860.463</v>
      </c>
      <c r="O1307">
        <v>206255.81030000001</v>
      </c>
      <c r="P1307">
        <v>140494.13959999999</v>
      </c>
      <c r="Q1307">
        <v>245864.74429999999</v>
      </c>
      <c r="R1307">
        <v>154918.82320000001</v>
      </c>
      <c r="S1307">
        <v>271107.94050000003</v>
      </c>
      <c r="T1307">
        <v>168574.80679999999</v>
      </c>
      <c r="U1307">
        <v>295005.9118</v>
      </c>
    </row>
    <row r="1308" spans="1:21">
      <c r="A1308">
        <v>9</v>
      </c>
      <c r="B1308" t="s">
        <v>611</v>
      </c>
      <c r="C1308" t="s">
        <v>612</v>
      </c>
      <c r="D1308" t="s">
        <v>757</v>
      </c>
      <c r="E1308" t="s">
        <v>614</v>
      </c>
      <c r="F1308">
        <v>3</v>
      </c>
      <c r="G1308" t="s">
        <v>58</v>
      </c>
      <c r="H1308">
        <v>54268.462500000001</v>
      </c>
      <c r="I1308">
        <v>94969.809380000006</v>
      </c>
      <c r="J1308">
        <v>73302.488700000002</v>
      </c>
      <c r="K1308">
        <v>128279.35520000001</v>
      </c>
      <c r="L1308">
        <v>93084.006599999993</v>
      </c>
      <c r="M1308">
        <v>162897.0116</v>
      </c>
      <c r="N1308">
        <v>121393.1376</v>
      </c>
      <c r="O1308">
        <v>212437.9908</v>
      </c>
      <c r="P1308">
        <v>150635.76749999999</v>
      </c>
      <c r="Q1308">
        <v>263612.5931</v>
      </c>
      <c r="R1308">
        <v>169459.0515</v>
      </c>
      <c r="S1308">
        <v>296553.34009999997</v>
      </c>
      <c r="T1308">
        <v>187994.9148</v>
      </c>
      <c r="U1308">
        <v>328991.10090000002</v>
      </c>
    </row>
    <row r="1309" spans="1:21">
      <c r="A1309">
        <v>9</v>
      </c>
      <c r="B1309" t="s">
        <v>611</v>
      </c>
      <c r="C1309" t="s">
        <v>612</v>
      </c>
      <c r="D1309" t="s">
        <v>757</v>
      </c>
      <c r="E1309" t="s">
        <v>614</v>
      </c>
      <c r="F1309">
        <v>4</v>
      </c>
      <c r="G1309" t="s">
        <v>33</v>
      </c>
      <c r="H1309">
        <v>60863.764499999997</v>
      </c>
      <c r="I1309">
        <v>97382.023199999996</v>
      </c>
      <c r="J1309">
        <v>85209.270300000004</v>
      </c>
      <c r="K1309">
        <v>136334.83249999999</v>
      </c>
      <c r="L1309">
        <v>109554.7761</v>
      </c>
      <c r="M1309">
        <v>175287.64180000001</v>
      </c>
      <c r="N1309">
        <v>146073.03479999999</v>
      </c>
      <c r="O1309">
        <v>233716.85569999999</v>
      </c>
      <c r="P1309">
        <v>182591.2935</v>
      </c>
      <c r="Q1309">
        <v>292146.06959999999</v>
      </c>
      <c r="R1309">
        <v>206936.79930000001</v>
      </c>
      <c r="S1309">
        <v>331098.87890000001</v>
      </c>
      <c r="T1309">
        <v>231282.3051</v>
      </c>
      <c r="U1309">
        <v>370051.68819999998</v>
      </c>
    </row>
    <row r="1310" spans="1:21">
      <c r="A1310">
        <v>9</v>
      </c>
      <c r="B1310" t="s">
        <v>611</v>
      </c>
      <c r="C1310" t="s">
        <v>612</v>
      </c>
      <c r="D1310" t="s">
        <v>757</v>
      </c>
      <c r="E1310" t="s">
        <v>615</v>
      </c>
      <c r="F1310">
        <v>1</v>
      </c>
      <c r="G1310" t="s">
        <v>242</v>
      </c>
      <c r="H1310">
        <v>74252.600000000006</v>
      </c>
      <c r="I1310">
        <v>129942.05</v>
      </c>
      <c r="J1310">
        <v>96298.58</v>
      </c>
      <c r="K1310">
        <v>168522.51500000001</v>
      </c>
      <c r="L1310">
        <v>109351.845</v>
      </c>
      <c r="M1310">
        <v>191365.72880000001</v>
      </c>
      <c r="N1310">
        <v>129756.66</v>
      </c>
      <c r="O1310">
        <v>227074.155</v>
      </c>
      <c r="P1310">
        <v>152600.54999999999</v>
      </c>
      <c r="Q1310">
        <v>267050.96250000002</v>
      </c>
      <c r="R1310">
        <v>167206.73000000001</v>
      </c>
      <c r="S1310">
        <v>292611.77750000003</v>
      </c>
      <c r="T1310">
        <v>180858.245</v>
      </c>
      <c r="U1310">
        <v>316501.92879999999</v>
      </c>
    </row>
    <row r="1311" spans="1:21">
      <c r="A1311">
        <v>9</v>
      </c>
      <c r="B1311" t="s">
        <v>611</v>
      </c>
      <c r="C1311" t="s">
        <v>612</v>
      </c>
      <c r="D1311" t="s">
        <v>757</v>
      </c>
      <c r="E1311" t="s">
        <v>615</v>
      </c>
      <c r="F1311">
        <v>2</v>
      </c>
      <c r="G1311" t="s">
        <v>31</v>
      </c>
      <c r="H1311">
        <v>59750.338499999998</v>
      </c>
      <c r="I1311">
        <v>104563.09239999999</v>
      </c>
      <c r="J1311">
        <v>78788.53903</v>
      </c>
      <c r="K1311">
        <v>137879.94330000001</v>
      </c>
      <c r="L1311">
        <v>94908.789900000003</v>
      </c>
      <c r="M1311">
        <v>166090.3823</v>
      </c>
      <c r="N1311">
        <v>115188.732</v>
      </c>
      <c r="O1311">
        <v>201580.28099999999</v>
      </c>
      <c r="P1311">
        <v>137346.30319999999</v>
      </c>
      <c r="Q1311">
        <v>240356.0306</v>
      </c>
      <c r="R1311">
        <v>151472.30220000001</v>
      </c>
      <c r="S1311">
        <v>265076.52889999998</v>
      </c>
      <c r="T1311">
        <v>164853.9964</v>
      </c>
      <c r="U1311">
        <v>288494.49369999999</v>
      </c>
    </row>
    <row r="1312" spans="1:21">
      <c r="A1312">
        <v>9</v>
      </c>
      <c r="B1312" t="s">
        <v>611</v>
      </c>
      <c r="C1312" t="s">
        <v>612</v>
      </c>
      <c r="D1312" t="s">
        <v>757</v>
      </c>
      <c r="E1312" t="s">
        <v>615</v>
      </c>
      <c r="F1312">
        <v>3</v>
      </c>
      <c r="G1312" t="s">
        <v>58</v>
      </c>
      <c r="H1312">
        <v>51125.381249999999</v>
      </c>
      <c r="I1312">
        <v>89469.417189999993</v>
      </c>
      <c r="J1312">
        <v>69138.059550000005</v>
      </c>
      <c r="K1312">
        <v>120991.6042</v>
      </c>
      <c r="L1312">
        <v>87832.274399999995</v>
      </c>
      <c r="M1312">
        <v>153706.48019999999</v>
      </c>
      <c r="N1312">
        <v>114630.72840000001</v>
      </c>
      <c r="O1312">
        <v>200603.77470000001</v>
      </c>
      <c r="P1312">
        <v>142280.3138</v>
      </c>
      <c r="Q1312">
        <v>248990.5491</v>
      </c>
      <c r="R1312">
        <v>160100.84479999999</v>
      </c>
      <c r="S1312">
        <v>280176.47830000002</v>
      </c>
      <c r="T1312">
        <v>177659.31570000001</v>
      </c>
      <c r="U1312">
        <v>310903.80249999999</v>
      </c>
    </row>
    <row r="1313" spans="1:21">
      <c r="A1313">
        <v>9</v>
      </c>
      <c r="B1313" t="s">
        <v>611</v>
      </c>
      <c r="C1313" t="s">
        <v>612</v>
      </c>
      <c r="D1313" t="s">
        <v>757</v>
      </c>
      <c r="E1313" t="s">
        <v>615</v>
      </c>
      <c r="F1313">
        <v>4</v>
      </c>
      <c r="G1313" t="s">
        <v>33</v>
      </c>
      <c r="H1313">
        <v>57024.149250000002</v>
      </c>
      <c r="I1313">
        <v>91238.638800000001</v>
      </c>
      <c r="J1313">
        <v>79833.808950000006</v>
      </c>
      <c r="K1313">
        <v>127734.0943</v>
      </c>
      <c r="L1313">
        <v>102643.4687</v>
      </c>
      <c r="M1313">
        <v>164229.54980000001</v>
      </c>
      <c r="N1313">
        <v>136857.95819999999</v>
      </c>
      <c r="O1313">
        <v>218972.73310000001</v>
      </c>
      <c r="P1313">
        <v>171072.44779999999</v>
      </c>
      <c r="Q1313">
        <v>273715.91639999999</v>
      </c>
      <c r="R1313">
        <v>193882.10750000001</v>
      </c>
      <c r="S1313">
        <v>310211.37190000003</v>
      </c>
      <c r="T1313">
        <v>216691.7672</v>
      </c>
      <c r="U1313">
        <v>346706.82740000001</v>
      </c>
    </row>
    <row r="1314" spans="1:21">
      <c r="A1314">
        <v>9</v>
      </c>
      <c r="B1314" t="s">
        <v>611</v>
      </c>
      <c r="C1314" t="s">
        <v>612</v>
      </c>
      <c r="D1314" t="s">
        <v>757</v>
      </c>
      <c r="E1314" t="s">
        <v>616</v>
      </c>
      <c r="F1314">
        <v>1</v>
      </c>
      <c r="G1314" t="s">
        <v>242</v>
      </c>
      <c r="H1314">
        <v>75629.45</v>
      </c>
      <c r="I1314">
        <v>132351.53750000001</v>
      </c>
      <c r="J1314">
        <v>98025.654999999999</v>
      </c>
      <c r="K1314">
        <v>171544.89629999999</v>
      </c>
      <c r="L1314">
        <v>111400.785</v>
      </c>
      <c r="M1314">
        <v>194951.3738</v>
      </c>
      <c r="N1314">
        <v>132001.79999999999</v>
      </c>
      <c r="O1314">
        <v>231003.15</v>
      </c>
      <c r="P1314">
        <v>155186.1</v>
      </c>
      <c r="Q1314">
        <v>271575.67499999999</v>
      </c>
      <c r="R1314">
        <v>170008.755</v>
      </c>
      <c r="S1314">
        <v>297515.32130000001</v>
      </c>
      <c r="T1314">
        <v>183830.79500000001</v>
      </c>
      <c r="U1314">
        <v>321703.89130000002</v>
      </c>
    </row>
    <row r="1315" spans="1:21">
      <c r="A1315">
        <v>9</v>
      </c>
      <c r="B1315" t="s">
        <v>611</v>
      </c>
      <c r="C1315" t="s">
        <v>612</v>
      </c>
      <c r="D1315" t="s">
        <v>757</v>
      </c>
      <c r="E1315" t="s">
        <v>616</v>
      </c>
      <c r="F1315">
        <v>2</v>
      </c>
      <c r="G1315" t="s">
        <v>31</v>
      </c>
      <c r="H1315">
        <v>61226.376250000001</v>
      </c>
      <c r="I1315">
        <v>107146.1584</v>
      </c>
      <c r="J1315">
        <v>80621.311749999993</v>
      </c>
      <c r="K1315">
        <v>141087.29560000001</v>
      </c>
      <c r="L1315">
        <v>96955.445250000004</v>
      </c>
      <c r="M1315">
        <v>169672.02919999999</v>
      </c>
      <c r="N1315">
        <v>117386.5125</v>
      </c>
      <c r="O1315">
        <v>205426.39689999999</v>
      </c>
      <c r="P1315">
        <v>139850.30720000001</v>
      </c>
      <c r="Q1315">
        <v>244738.03760000001</v>
      </c>
      <c r="R1315">
        <v>154156.60560000001</v>
      </c>
      <c r="S1315">
        <v>269774.05979999999</v>
      </c>
      <c r="T1315">
        <v>167682.42660000001</v>
      </c>
      <c r="U1315">
        <v>293444.24660000001</v>
      </c>
    </row>
    <row r="1316" spans="1:21">
      <c r="A1316">
        <v>9</v>
      </c>
      <c r="B1316" t="s">
        <v>611</v>
      </c>
      <c r="C1316" t="s">
        <v>612</v>
      </c>
      <c r="D1316" t="s">
        <v>757</v>
      </c>
      <c r="E1316" t="s">
        <v>616</v>
      </c>
      <c r="F1316">
        <v>3</v>
      </c>
      <c r="G1316" t="s">
        <v>58</v>
      </c>
      <c r="H1316">
        <v>53439.90625</v>
      </c>
      <c r="I1316">
        <v>93519.835940000004</v>
      </c>
      <c r="J1316">
        <v>72325.975749999998</v>
      </c>
      <c r="K1316">
        <v>126570.45759999999</v>
      </c>
      <c r="L1316">
        <v>91908.238500000007</v>
      </c>
      <c r="M1316">
        <v>160839.41740000001</v>
      </c>
      <c r="N1316">
        <v>120012.03599999999</v>
      </c>
      <c r="O1316">
        <v>210021.06299999999</v>
      </c>
      <c r="P1316">
        <v>148985.26879999999</v>
      </c>
      <c r="Q1316">
        <v>260724.22029999999</v>
      </c>
      <c r="R1316">
        <v>167675.0588</v>
      </c>
      <c r="S1316">
        <v>293431.35279999999</v>
      </c>
      <c r="T1316">
        <v>186097.15299999999</v>
      </c>
      <c r="U1316">
        <v>325670.01779999997</v>
      </c>
    </row>
    <row r="1317" spans="1:21">
      <c r="A1317">
        <v>9</v>
      </c>
      <c r="B1317" t="s">
        <v>611</v>
      </c>
      <c r="C1317" t="s">
        <v>612</v>
      </c>
      <c r="D1317" t="s">
        <v>757</v>
      </c>
      <c r="E1317" t="s">
        <v>616</v>
      </c>
      <c r="F1317">
        <v>4</v>
      </c>
      <c r="G1317" t="s">
        <v>33</v>
      </c>
      <c r="H1317">
        <v>59380.901250000003</v>
      </c>
      <c r="I1317">
        <v>95009.441999999995</v>
      </c>
      <c r="J1317">
        <v>83133.261750000005</v>
      </c>
      <c r="K1317">
        <v>133013.2188</v>
      </c>
      <c r="L1317">
        <v>106885.6223</v>
      </c>
      <c r="M1317">
        <v>171016.99559999999</v>
      </c>
      <c r="N1317">
        <v>142514.163</v>
      </c>
      <c r="O1317">
        <v>228022.66080000001</v>
      </c>
      <c r="P1317">
        <v>178142.70379999999</v>
      </c>
      <c r="Q1317">
        <v>285028.326</v>
      </c>
      <c r="R1317">
        <v>201895.0643</v>
      </c>
      <c r="S1317">
        <v>323032.10279999999</v>
      </c>
      <c r="T1317">
        <v>225647.42480000001</v>
      </c>
      <c r="U1317">
        <v>361035.87959999999</v>
      </c>
    </row>
    <row r="1318" spans="1:21">
      <c r="A1318">
        <v>9</v>
      </c>
      <c r="B1318" t="s">
        <v>611</v>
      </c>
      <c r="C1318" t="s">
        <v>612</v>
      </c>
      <c r="D1318" t="s">
        <v>757</v>
      </c>
      <c r="E1318" t="s">
        <v>617</v>
      </c>
      <c r="F1318">
        <v>1</v>
      </c>
      <c r="G1318" t="s">
        <v>242</v>
      </c>
      <c r="H1318">
        <v>75629.45</v>
      </c>
      <c r="I1318">
        <v>132351.53750000001</v>
      </c>
      <c r="J1318">
        <v>98025.654999999999</v>
      </c>
      <c r="K1318">
        <v>171544.89629999999</v>
      </c>
      <c r="L1318">
        <v>111400.785</v>
      </c>
      <c r="M1318">
        <v>194951.3738</v>
      </c>
      <c r="N1318">
        <v>132001.79999999999</v>
      </c>
      <c r="O1318">
        <v>231003.15</v>
      </c>
      <c r="P1318">
        <v>155186.1</v>
      </c>
      <c r="Q1318">
        <v>271575.67499999999</v>
      </c>
      <c r="R1318">
        <v>170008.755</v>
      </c>
      <c r="S1318">
        <v>297515.32130000001</v>
      </c>
      <c r="T1318">
        <v>183830.79500000001</v>
      </c>
      <c r="U1318">
        <v>321703.89130000002</v>
      </c>
    </row>
    <row r="1319" spans="1:21">
      <c r="A1319">
        <v>9</v>
      </c>
      <c r="B1319" t="s">
        <v>611</v>
      </c>
      <c r="C1319" t="s">
        <v>612</v>
      </c>
      <c r="D1319" t="s">
        <v>757</v>
      </c>
      <c r="E1319" t="s">
        <v>617</v>
      </c>
      <c r="F1319">
        <v>2</v>
      </c>
      <c r="G1319" t="s">
        <v>31</v>
      </c>
      <c r="H1319">
        <v>61226.376250000001</v>
      </c>
      <c r="I1319">
        <v>107146.1584</v>
      </c>
      <c r="J1319">
        <v>80621.311749999993</v>
      </c>
      <c r="K1319">
        <v>141087.29560000001</v>
      </c>
      <c r="L1319">
        <v>96955.445250000004</v>
      </c>
      <c r="M1319">
        <v>169672.02919999999</v>
      </c>
      <c r="N1319">
        <v>117386.5125</v>
      </c>
      <c r="O1319">
        <v>205426.39689999999</v>
      </c>
      <c r="P1319">
        <v>139850.30720000001</v>
      </c>
      <c r="Q1319">
        <v>244738.03760000001</v>
      </c>
      <c r="R1319">
        <v>154156.60560000001</v>
      </c>
      <c r="S1319">
        <v>269774.05979999999</v>
      </c>
      <c r="T1319">
        <v>167682.42660000001</v>
      </c>
      <c r="U1319">
        <v>293444.24660000001</v>
      </c>
    </row>
    <row r="1320" spans="1:21">
      <c r="A1320">
        <v>9</v>
      </c>
      <c r="B1320" t="s">
        <v>611</v>
      </c>
      <c r="C1320" t="s">
        <v>612</v>
      </c>
      <c r="D1320" t="s">
        <v>757</v>
      </c>
      <c r="E1320" t="s">
        <v>617</v>
      </c>
      <c r="F1320">
        <v>3</v>
      </c>
      <c r="G1320" t="s">
        <v>58</v>
      </c>
      <c r="H1320">
        <v>53439.90625</v>
      </c>
      <c r="I1320">
        <v>93519.835940000004</v>
      </c>
      <c r="J1320">
        <v>72325.975749999998</v>
      </c>
      <c r="K1320">
        <v>126570.45759999999</v>
      </c>
      <c r="L1320">
        <v>91908.238500000007</v>
      </c>
      <c r="M1320">
        <v>160839.41740000001</v>
      </c>
      <c r="N1320">
        <v>120012.03599999999</v>
      </c>
      <c r="O1320">
        <v>210021.06299999999</v>
      </c>
      <c r="P1320">
        <v>148985.26879999999</v>
      </c>
      <c r="Q1320">
        <v>260724.22029999999</v>
      </c>
      <c r="R1320">
        <v>167675.0588</v>
      </c>
      <c r="S1320">
        <v>293431.35279999999</v>
      </c>
      <c r="T1320">
        <v>186097.15299999999</v>
      </c>
      <c r="U1320">
        <v>325670.01779999997</v>
      </c>
    </row>
    <row r="1321" spans="1:21">
      <c r="A1321">
        <v>9</v>
      </c>
      <c r="B1321" t="s">
        <v>611</v>
      </c>
      <c r="C1321" t="s">
        <v>612</v>
      </c>
      <c r="D1321" t="s">
        <v>757</v>
      </c>
      <c r="E1321" t="s">
        <v>617</v>
      </c>
      <c r="F1321">
        <v>4</v>
      </c>
      <c r="G1321" t="s">
        <v>33</v>
      </c>
      <c r="H1321">
        <v>59380.901250000003</v>
      </c>
      <c r="I1321">
        <v>95009.441999999995</v>
      </c>
      <c r="J1321">
        <v>83133.261750000005</v>
      </c>
      <c r="K1321">
        <v>133013.2188</v>
      </c>
      <c r="L1321">
        <v>106885.6223</v>
      </c>
      <c r="M1321">
        <v>171016.99559999999</v>
      </c>
      <c r="N1321">
        <v>142514.163</v>
      </c>
      <c r="O1321">
        <v>228022.66080000001</v>
      </c>
      <c r="P1321">
        <v>178142.70379999999</v>
      </c>
      <c r="Q1321">
        <v>285028.326</v>
      </c>
      <c r="R1321">
        <v>201895.0643</v>
      </c>
      <c r="S1321">
        <v>323032.10279999999</v>
      </c>
      <c r="T1321">
        <v>225647.42480000001</v>
      </c>
      <c r="U1321">
        <v>361035.87959999999</v>
      </c>
    </row>
    <row r="1322" spans="1:21">
      <c r="A1322">
        <v>9</v>
      </c>
      <c r="B1322" t="s">
        <v>611</v>
      </c>
      <c r="C1322" t="s">
        <v>612</v>
      </c>
      <c r="D1322" t="s">
        <v>757</v>
      </c>
      <c r="E1322" t="s">
        <v>618</v>
      </c>
      <c r="F1322">
        <v>1</v>
      </c>
      <c r="G1322" t="s">
        <v>242</v>
      </c>
      <c r="H1322">
        <v>73954.649999999994</v>
      </c>
      <c r="I1322">
        <v>129420.6375</v>
      </c>
      <c r="J1322">
        <v>95856.494999999995</v>
      </c>
      <c r="K1322">
        <v>167748.86629999999</v>
      </c>
      <c r="L1322">
        <v>108933.255</v>
      </c>
      <c r="M1322">
        <v>190633.19630000001</v>
      </c>
      <c r="N1322">
        <v>129083.04</v>
      </c>
      <c r="O1322">
        <v>225895.32</v>
      </c>
      <c r="P1322">
        <v>151756.20000000001</v>
      </c>
      <c r="Q1322">
        <v>265573.34999999998</v>
      </c>
      <c r="R1322">
        <v>166252.095</v>
      </c>
      <c r="S1322">
        <v>290941.16629999998</v>
      </c>
      <c r="T1322">
        <v>179770.30499999999</v>
      </c>
      <c r="U1322">
        <v>314598.03379999998</v>
      </c>
    </row>
    <row r="1323" spans="1:21">
      <c r="A1323">
        <v>9</v>
      </c>
      <c r="B1323" t="s">
        <v>611</v>
      </c>
      <c r="C1323" t="s">
        <v>612</v>
      </c>
      <c r="D1323" t="s">
        <v>757</v>
      </c>
      <c r="E1323" t="s">
        <v>618</v>
      </c>
      <c r="F1323">
        <v>2</v>
      </c>
      <c r="G1323" t="s">
        <v>31</v>
      </c>
      <c r="H1323">
        <v>59860.475250000003</v>
      </c>
      <c r="I1323">
        <v>104755.8317</v>
      </c>
      <c r="J1323">
        <v>78825.812099999996</v>
      </c>
      <c r="K1323">
        <v>137945.17120000001</v>
      </c>
      <c r="L1323">
        <v>94800.551850000003</v>
      </c>
      <c r="M1323">
        <v>165900.9657</v>
      </c>
      <c r="N1323">
        <v>114785.3205</v>
      </c>
      <c r="O1323">
        <v>200874.31090000001</v>
      </c>
      <c r="P1323">
        <v>136754.51680000001</v>
      </c>
      <c r="Q1323">
        <v>239320.4044</v>
      </c>
      <c r="R1323">
        <v>150746.23480000001</v>
      </c>
      <c r="S1323">
        <v>263805.91090000002</v>
      </c>
      <c r="T1323">
        <v>163975.36989999999</v>
      </c>
      <c r="U1323">
        <v>286956.89730000001</v>
      </c>
    </row>
    <row r="1324" spans="1:21">
      <c r="A1324">
        <v>9</v>
      </c>
      <c r="B1324" t="s">
        <v>611</v>
      </c>
      <c r="C1324" t="s">
        <v>612</v>
      </c>
      <c r="D1324" t="s">
        <v>757</v>
      </c>
      <c r="E1324" t="s">
        <v>618</v>
      </c>
      <c r="F1324">
        <v>3</v>
      </c>
      <c r="G1324" t="s">
        <v>58</v>
      </c>
      <c r="H1324">
        <v>52244.193749999999</v>
      </c>
      <c r="I1324">
        <v>91427.339059999998</v>
      </c>
      <c r="J1324">
        <v>70704.39705</v>
      </c>
      <c r="K1324">
        <v>123732.6948</v>
      </c>
      <c r="L1324">
        <v>89846.136899999998</v>
      </c>
      <c r="M1324">
        <v>157230.7396</v>
      </c>
      <c r="N1324">
        <v>117315.8784</v>
      </c>
      <c r="O1324">
        <v>205302.78719999999</v>
      </c>
      <c r="P1324">
        <v>145636.7513</v>
      </c>
      <c r="Q1324">
        <v>254864.31469999999</v>
      </c>
      <c r="R1324">
        <v>163904.80729999999</v>
      </c>
      <c r="S1324">
        <v>286833.41269999999</v>
      </c>
      <c r="T1324">
        <v>181910.80319999999</v>
      </c>
      <c r="U1324">
        <v>318343.9056</v>
      </c>
    </row>
    <row r="1325" spans="1:21">
      <c r="A1325">
        <v>9</v>
      </c>
      <c r="B1325" t="s">
        <v>611</v>
      </c>
      <c r="C1325" t="s">
        <v>612</v>
      </c>
      <c r="D1325" t="s">
        <v>757</v>
      </c>
      <c r="E1325" t="s">
        <v>618</v>
      </c>
      <c r="F1325">
        <v>4</v>
      </c>
      <c r="G1325" t="s">
        <v>33</v>
      </c>
      <c r="H1325">
        <v>58065.036749999999</v>
      </c>
      <c r="I1325">
        <v>92904.058799999999</v>
      </c>
      <c r="J1325">
        <v>81291.051449999999</v>
      </c>
      <c r="K1325">
        <v>130065.6823</v>
      </c>
      <c r="L1325">
        <v>104517.0662</v>
      </c>
      <c r="M1325">
        <v>167227.3058</v>
      </c>
      <c r="N1325">
        <v>139356.0882</v>
      </c>
      <c r="O1325">
        <v>222969.74110000001</v>
      </c>
      <c r="P1325">
        <v>174195.1103</v>
      </c>
      <c r="Q1325">
        <v>278712.1764</v>
      </c>
      <c r="R1325">
        <v>197421.125</v>
      </c>
      <c r="S1325">
        <v>315873.79989999998</v>
      </c>
      <c r="T1325">
        <v>220647.1397</v>
      </c>
      <c r="U1325">
        <v>353035.42340000003</v>
      </c>
    </row>
    <row r="1326" spans="1:21">
      <c r="A1326">
        <v>9</v>
      </c>
      <c r="B1326" t="s">
        <v>611</v>
      </c>
      <c r="C1326" t="s">
        <v>612</v>
      </c>
      <c r="D1326" t="s">
        <v>757</v>
      </c>
      <c r="E1326" t="s">
        <v>619</v>
      </c>
      <c r="F1326">
        <v>1</v>
      </c>
      <c r="G1326" t="s">
        <v>242</v>
      </c>
      <c r="H1326">
        <v>74826.55</v>
      </c>
      <c r="I1326">
        <v>130946.46249999999</v>
      </c>
      <c r="J1326">
        <v>96969.705000000002</v>
      </c>
      <c r="K1326">
        <v>169696.98379999999</v>
      </c>
      <c r="L1326">
        <v>110223.675</v>
      </c>
      <c r="M1326">
        <v>192891.4313</v>
      </c>
      <c r="N1326">
        <v>130558.44</v>
      </c>
      <c r="O1326">
        <v>228477.27</v>
      </c>
      <c r="P1326">
        <v>153474.9</v>
      </c>
      <c r="Q1326">
        <v>268581.07500000001</v>
      </c>
      <c r="R1326">
        <v>168126.005</v>
      </c>
      <c r="S1326">
        <v>294220.50880000001</v>
      </c>
      <c r="T1326">
        <v>181779.745</v>
      </c>
      <c r="U1326">
        <v>318114.55379999999</v>
      </c>
    </row>
    <row r="1327" spans="1:21">
      <c r="A1327">
        <v>9</v>
      </c>
      <c r="B1327" t="s">
        <v>611</v>
      </c>
      <c r="C1327" t="s">
        <v>612</v>
      </c>
      <c r="D1327" t="s">
        <v>757</v>
      </c>
      <c r="E1327" t="s">
        <v>619</v>
      </c>
      <c r="F1327">
        <v>2</v>
      </c>
      <c r="G1327" t="s">
        <v>31</v>
      </c>
      <c r="H1327">
        <v>60672.457750000001</v>
      </c>
      <c r="I1327">
        <v>106176.8011</v>
      </c>
      <c r="J1327">
        <v>79862.461349999998</v>
      </c>
      <c r="K1327">
        <v>139759.30739999999</v>
      </c>
      <c r="L1327">
        <v>96000.994349999994</v>
      </c>
      <c r="M1327">
        <v>168001.7401</v>
      </c>
      <c r="N1327">
        <v>116156.4555</v>
      </c>
      <c r="O1327">
        <v>203273.7971</v>
      </c>
      <c r="P1327">
        <v>138354.45809999999</v>
      </c>
      <c r="Q1327">
        <v>242120.30160000001</v>
      </c>
      <c r="R1327">
        <v>152487.57029999999</v>
      </c>
      <c r="S1327">
        <v>266853.24800000002</v>
      </c>
      <c r="T1327">
        <v>165842.6519</v>
      </c>
      <c r="U1327">
        <v>290224.64079999999</v>
      </c>
    </row>
    <row r="1328" spans="1:21">
      <c r="A1328">
        <v>9</v>
      </c>
      <c r="B1328" t="s">
        <v>611</v>
      </c>
      <c r="C1328" t="s">
        <v>612</v>
      </c>
      <c r="D1328" t="s">
        <v>757</v>
      </c>
      <c r="E1328" t="s">
        <v>619</v>
      </c>
      <c r="F1328">
        <v>3</v>
      </c>
      <c r="G1328" t="s">
        <v>58</v>
      </c>
      <c r="H1328">
        <v>52990.068749999999</v>
      </c>
      <c r="I1328">
        <v>92732.620309999998</v>
      </c>
      <c r="J1328">
        <v>71748.622050000005</v>
      </c>
      <c r="K1328">
        <v>125560.0886</v>
      </c>
      <c r="L1328">
        <v>91188.711899999995</v>
      </c>
      <c r="M1328">
        <v>159580.2458</v>
      </c>
      <c r="N1328">
        <v>119105.97840000001</v>
      </c>
      <c r="O1328">
        <v>208435.46220000001</v>
      </c>
      <c r="P1328">
        <v>147874.3763</v>
      </c>
      <c r="Q1328">
        <v>258780.15839999999</v>
      </c>
      <c r="R1328">
        <v>166440.78229999999</v>
      </c>
      <c r="S1328">
        <v>291271.3689</v>
      </c>
      <c r="T1328">
        <v>184745.12820000001</v>
      </c>
      <c r="U1328">
        <v>323303.97440000001</v>
      </c>
    </row>
    <row r="1329" spans="1:21">
      <c r="A1329">
        <v>9</v>
      </c>
      <c r="B1329" t="s">
        <v>611</v>
      </c>
      <c r="C1329" t="s">
        <v>612</v>
      </c>
      <c r="D1329" t="s">
        <v>757</v>
      </c>
      <c r="E1329" t="s">
        <v>619</v>
      </c>
      <c r="F1329">
        <v>4</v>
      </c>
      <c r="G1329" t="s">
        <v>33</v>
      </c>
      <c r="H1329">
        <v>58758.961750000002</v>
      </c>
      <c r="I1329">
        <v>94014.338799999998</v>
      </c>
      <c r="J1329">
        <v>82262.546449999994</v>
      </c>
      <c r="K1329">
        <v>131620.07430000001</v>
      </c>
      <c r="L1329">
        <v>105766.1312</v>
      </c>
      <c r="M1329">
        <v>169225.80979999999</v>
      </c>
      <c r="N1329">
        <v>141021.50820000001</v>
      </c>
      <c r="O1329">
        <v>225634.41310000001</v>
      </c>
      <c r="P1329">
        <v>176276.88529999999</v>
      </c>
      <c r="Q1329">
        <v>282043.01640000002</v>
      </c>
      <c r="R1329">
        <v>199780.47</v>
      </c>
      <c r="S1329">
        <v>319648.75189999997</v>
      </c>
      <c r="T1329">
        <v>223284.05470000001</v>
      </c>
      <c r="U1329">
        <v>357254.48739999998</v>
      </c>
    </row>
    <row r="1330" spans="1:21">
      <c r="A1330">
        <v>9</v>
      </c>
      <c r="B1330" t="s">
        <v>611</v>
      </c>
      <c r="C1330" t="s">
        <v>620</v>
      </c>
      <c r="D1330" t="s">
        <v>758</v>
      </c>
      <c r="E1330" t="s">
        <v>621</v>
      </c>
      <c r="F1330">
        <v>1</v>
      </c>
      <c r="G1330" t="s">
        <v>242</v>
      </c>
      <c r="H1330">
        <v>89796.25</v>
      </c>
      <c r="I1330">
        <v>157143.4375</v>
      </c>
      <c r="J1330">
        <v>116406.255</v>
      </c>
      <c r="K1330">
        <v>203710.94630000001</v>
      </c>
      <c r="L1330">
        <v>132261.48000000001</v>
      </c>
      <c r="M1330">
        <v>231457.59</v>
      </c>
      <c r="N1330">
        <v>156779.22</v>
      </c>
      <c r="O1330">
        <v>274363.63500000001</v>
      </c>
      <c r="P1330">
        <v>184332.75</v>
      </c>
      <c r="Q1330">
        <v>322582.3125</v>
      </c>
      <c r="R1330">
        <v>201949.20499999999</v>
      </c>
      <c r="S1330">
        <v>353411.10879999999</v>
      </c>
      <c r="T1330">
        <v>218386.57</v>
      </c>
      <c r="U1330">
        <v>382176.4975</v>
      </c>
    </row>
    <row r="1331" spans="1:21">
      <c r="A1331">
        <v>9</v>
      </c>
      <c r="B1331" t="s">
        <v>611</v>
      </c>
      <c r="C1331" t="s">
        <v>620</v>
      </c>
      <c r="D1331" t="s">
        <v>758</v>
      </c>
      <c r="E1331" t="s">
        <v>621</v>
      </c>
      <c r="F1331">
        <v>2</v>
      </c>
      <c r="G1331" t="s">
        <v>31</v>
      </c>
      <c r="H1331">
        <v>72578.470749999993</v>
      </c>
      <c r="I1331">
        <v>127012.3238</v>
      </c>
      <c r="J1331">
        <v>95605.25993</v>
      </c>
      <c r="K1331">
        <v>167309.20490000001</v>
      </c>
      <c r="L1331">
        <v>115026.04760000001</v>
      </c>
      <c r="M1331">
        <v>201295.58319999999</v>
      </c>
      <c r="N1331">
        <v>139355.56649999999</v>
      </c>
      <c r="O1331">
        <v>243872.2414</v>
      </c>
      <c r="P1331">
        <v>166060.4333</v>
      </c>
      <c r="Q1331">
        <v>290605.75819999998</v>
      </c>
      <c r="R1331">
        <v>183072.4577</v>
      </c>
      <c r="S1331">
        <v>320376.80099999998</v>
      </c>
      <c r="T1331">
        <v>199164.90179999999</v>
      </c>
      <c r="U1331">
        <v>348538.57809999998</v>
      </c>
    </row>
    <row r="1332" spans="1:21">
      <c r="A1332">
        <v>9</v>
      </c>
      <c r="B1332" t="s">
        <v>611</v>
      </c>
      <c r="C1332" t="s">
        <v>620</v>
      </c>
      <c r="D1332" t="s">
        <v>758</v>
      </c>
      <c r="E1332" t="s">
        <v>621</v>
      </c>
      <c r="F1332">
        <v>3</v>
      </c>
      <c r="G1332" t="s">
        <v>58</v>
      </c>
      <c r="H1332">
        <v>62632.668749999997</v>
      </c>
      <c r="I1332">
        <v>109607.1703</v>
      </c>
      <c r="J1332">
        <v>84776.492849999995</v>
      </c>
      <c r="K1332">
        <v>148358.86249999999</v>
      </c>
      <c r="L1332">
        <v>107733.7638</v>
      </c>
      <c r="M1332">
        <v>188534.08670000001</v>
      </c>
      <c r="N1332">
        <v>140686.24679999999</v>
      </c>
      <c r="O1332">
        <v>246200.9319</v>
      </c>
      <c r="P1332">
        <v>174654.5963</v>
      </c>
      <c r="Q1332">
        <v>305645.54340000002</v>
      </c>
      <c r="R1332">
        <v>196569.0833</v>
      </c>
      <c r="S1332">
        <v>343995.89569999999</v>
      </c>
      <c r="T1332">
        <v>218170.78890000001</v>
      </c>
      <c r="U1332">
        <v>381798.88059999997</v>
      </c>
    </row>
    <row r="1333" spans="1:21">
      <c r="A1333">
        <v>9</v>
      </c>
      <c r="B1333" t="s">
        <v>611</v>
      </c>
      <c r="C1333" t="s">
        <v>620</v>
      </c>
      <c r="D1333" t="s">
        <v>758</v>
      </c>
      <c r="E1333" t="s">
        <v>621</v>
      </c>
      <c r="F1333">
        <v>4</v>
      </c>
      <c r="G1333" t="s">
        <v>33</v>
      </c>
      <c r="H1333">
        <v>69560.854749999999</v>
      </c>
      <c r="I1333">
        <v>111297.3676</v>
      </c>
      <c r="J1333">
        <v>97385.196649999998</v>
      </c>
      <c r="K1333">
        <v>155816.31460000001</v>
      </c>
      <c r="L1333">
        <v>125209.5386</v>
      </c>
      <c r="M1333">
        <v>200335.2617</v>
      </c>
      <c r="N1333">
        <v>166946.0514</v>
      </c>
      <c r="O1333">
        <v>267113.68219999998</v>
      </c>
      <c r="P1333">
        <v>208682.5643</v>
      </c>
      <c r="Q1333">
        <v>333892.10279999999</v>
      </c>
      <c r="R1333">
        <v>236506.9062</v>
      </c>
      <c r="S1333">
        <v>378411.04979999998</v>
      </c>
      <c r="T1333">
        <v>264331.24810000003</v>
      </c>
      <c r="U1333">
        <v>422929.99690000003</v>
      </c>
    </row>
    <row r="1334" spans="1:21">
      <c r="A1334">
        <v>9</v>
      </c>
      <c r="B1334" t="s">
        <v>611</v>
      </c>
      <c r="C1334" t="s">
        <v>620</v>
      </c>
      <c r="D1334" t="s">
        <v>758</v>
      </c>
      <c r="E1334" t="s">
        <v>622</v>
      </c>
      <c r="F1334">
        <v>1</v>
      </c>
      <c r="G1334" t="s">
        <v>242</v>
      </c>
      <c r="H1334">
        <v>93180.35</v>
      </c>
      <c r="I1334">
        <v>163065.61249999999</v>
      </c>
      <c r="J1334">
        <v>120773.205</v>
      </c>
      <c r="K1334">
        <v>211353.10879999999</v>
      </c>
      <c r="L1334">
        <v>137253.19500000001</v>
      </c>
      <c r="M1334">
        <v>240193.0913</v>
      </c>
      <c r="N1334">
        <v>162632.76</v>
      </c>
      <c r="O1334">
        <v>284607.33</v>
      </c>
      <c r="P1334">
        <v>191196.3</v>
      </c>
      <c r="Q1334">
        <v>334593.52500000002</v>
      </c>
      <c r="R1334">
        <v>209458.10500000001</v>
      </c>
      <c r="S1334">
        <v>366551.6838</v>
      </c>
      <c r="T1334">
        <v>226486.745</v>
      </c>
      <c r="U1334">
        <v>396351.80379999999</v>
      </c>
    </row>
    <row r="1335" spans="1:21">
      <c r="A1335">
        <v>9</v>
      </c>
      <c r="B1335" t="s">
        <v>611</v>
      </c>
      <c r="C1335" t="s">
        <v>620</v>
      </c>
      <c r="D1335" t="s">
        <v>758</v>
      </c>
      <c r="E1335" t="s">
        <v>622</v>
      </c>
      <c r="F1335">
        <v>2</v>
      </c>
      <c r="G1335" t="s">
        <v>31</v>
      </c>
      <c r="H1335">
        <v>75439.304749999996</v>
      </c>
      <c r="I1335">
        <v>132018.78330000001</v>
      </c>
      <c r="J1335">
        <v>99335.158649999998</v>
      </c>
      <c r="K1335">
        <v>173836.5276</v>
      </c>
      <c r="L1335">
        <v>119458.8302</v>
      </c>
      <c r="M1335">
        <v>209052.9528</v>
      </c>
      <c r="N1335">
        <v>144628.4895</v>
      </c>
      <c r="O1335">
        <v>253099.8566</v>
      </c>
      <c r="P1335">
        <v>172304.0601</v>
      </c>
      <c r="Q1335">
        <v>301532.10509999999</v>
      </c>
      <c r="R1335">
        <v>189929.34950000001</v>
      </c>
      <c r="S1335">
        <v>332376.3616</v>
      </c>
      <c r="T1335">
        <v>206592.7689</v>
      </c>
      <c r="U1335">
        <v>361537.3455</v>
      </c>
    </row>
    <row r="1336" spans="1:21">
      <c r="A1336">
        <v>9</v>
      </c>
      <c r="B1336" t="s">
        <v>611</v>
      </c>
      <c r="C1336" t="s">
        <v>620</v>
      </c>
      <c r="D1336" t="s">
        <v>758</v>
      </c>
      <c r="E1336" t="s">
        <v>622</v>
      </c>
      <c r="F1336">
        <v>3</v>
      </c>
      <c r="G1336" t="s">
        <v>58</v>
      </c>
      <c r="H1336">
        <v>64947.193749999999</v>
      </c>
      <c r="I1336">
        <v>113657.5891</v>
      </c>
      <c r="J1336">
        <v>87964.409050000002</v>
      </c>
      <c r="K1336">
        <v>153937.71580000001</v>
      </c>
      <c r="L1336">
        <v>111809.7279</v>
      </c>
      <c r="M1336">
        <v>195667.0238</v>
      </c>
      <c r="N1336">
        <v>146067.55439999999</v>
      </c>
      <c r="O1336">
        <v>255618.22020000001</v>
      </c>
      <c r="P1336">
        <v>181359.55129999999</v>
      </c>
      <c r="Q1336">
        <v>317379.21470000001</v>
      </c>
      <c r="R1336">
        <v>204143.29730000001</v>
      </c>
      <c r="S1336">
        <v>357250.77020000003</v>
      </c>
      <c r="T1336">
        <v>226608.6262</v>
      </c>
      <c r="U1336">
        <v>396565.09590000001</v>
      </c>
    </row>
    <row r="1337" spans="1:21">
      <c r="A1337">
        <v>9</v>
      </c>
      <c r="B1337" t="s">
        <v>611</v>
      </c>
      <c r="C1337" t="s">
        <v>620</v>
      </c>
      <c r="D1337" t="s">
        <v>758</v>
      </c>
      <c r="E1337" t="s">
        <v>622</v>
      </c>
      <c r="F1337">
        <v>4</v>
      </c>
      <c r="G1337" t="s">
        <v>33</v>
      </c>
      <c r="H1337">
        <v>71917.606750000006</v>
      </c>
      <c r="I1337">
        <v>115068.17080000001</v>
      </c>
      <c r="J1337">
        <v>100684.6495</v>
      </c>
      <c r="K1337">
        <v>161095.43909999999</v>
      </c>
      <c r="L1337">
        <v>129451.6922</v>
      </c>
      <c r="M1337">
        <v>207122.70740000001</v>
      </c>
      <c r="N1337">
        <v>172602.2562</v>
      </c>
      <c r="O1337">
        <v>276163.60989999998</v>
      </c>
      <c r="P1337">
        <v>215752.82029999999</v>
      </c>
      <c r="Q1337">
        <v>345204.51240000001</v>
      </c>
      <c r="R1337">
        <v>244519.86300000001</v>
      </c>
      <c r="S1337">
        <v>391231.7807</v>
      </c>
      <c r="T1337">
        <v>273286.9057</v>
      </c>
      <c r="U1337">
        <v>437259.049</v>
      </c>
    </row>
    <row r="1338" spans="1:21">
      <c r="A1338">
        <v>9</v>
      </c>
      <c r="B1338" t="s">
        <v>611</v>
      </c>
      <c r="C1338" t="s">
        <v>620</v>
      </c>
      <c r="D1338" t="s">
        <v>758</v>
      </c>
      <c r="E1338" t="s">
        <v>623</v>
      </c>
      <c r="F1338">
        <v>1</v>
      </c>
      <c r="G1338" t="s">
        <v>242</v>
      </c>
      <c r="H1338">
        <v>89761.75</v>
      </c>
      <c r="I1338">
        <v>157083.0625</v>
      </c>
      <c r="J1338">
        <v>116377.625</v>
      </c>
      <c r="K1338">
        <v>203660.8438</v>
      </c>
      <c r="L1338">
        <v>132204.82500000001</v>
      </c>
      <c r="M1338">
        <v>231358.44380000001</v>
      </c>
      <c r="N1338">
        <v>156763.20000000001</v>
      </c>
      <c r="O1338">
        <v>274335.59999999998</v>
      </c>
      <c r="P1338">
        <v>184329</v>
      </c>
      <c r="Q1338">
        <v>322575.75</v>
      </c>
      <c r="R1338">
        <v>201953.625</v>
      </c>
      <c r="S1338">
        <v>353418.84379999997</v>
      </c>
      <c r="T1338">
        <v>218407.375</v>
      </c>
      <c r="U1338">
        <v>382212.90629999997</v>
      </c>
    </row>
    <row r="1339" spans="1:21">
      <c r="A1339">
        <v>9</v>
      </c>
      <c r="B1339" t="s">
        <v>611</v>
      </c>
      <c r="C1339" t="s">
        <v>620</v>
      </c>
      <c r="D1339" t="s">
        <v>758</v>
      </c>
      <c r="E1339" t="s">
        <v>623</v>
      </c>
      <c r="F1339">
        <v>2</v>
      </c>
      <c r="G1339" t="s">
        <v>31</v>
      </c>
      <c r="H1339">
        <v>72449.438750000001</v>
      </c>
      <c r="I1339">
        <v>126786.5178</v>
      </c>
      <c r="J1339">
        <v>95466.360499999995</v>
      </c>
      <c r="K1339">
        <v>167066.13089999999</v>
      </c>
      <c r="L1339">
        <v>114903.0518</v>
      </c>
      <c r="M1339">
        <v>201080.3406</v>
      </c>
      <c r="N1339">
        <v>139285.0275</v>
      </c>
      <c r="O1339">
        <v>243748.79810000001</v>
      </c>
      <c r="P1339">
        <v>166008.3872</v>
      </c>
      <c r="Q1339">
        <v>290514.6776</v>
      </c>
      <c r="R1339">
        <v>183036.3076</v>
      </c>
      <c r="S1339">
        <v>320313.53830000001</v>
      </c>
      <c r="T1339">
        <v>199151.14809999999</v>
      </c>
      <c r="U1339">
        <v>348514.50919999997</v>
      </c>
    </row>
    <row r="1340" spans="1:21">
      <c r="A1340">
        <v>9</v>
      </c>
      <c r="B1340" t="s">
        <v>611</v>
      </c>
      <c r="C1340" t="s">
        <v>620</v>
      </c>
      <c r="D1340" t="s">
        <v>758</v>
      </c>
      <c r="E1340" t="s">
        <v>623</v>
      </c>
      <c r="F1340">
        <v>3</v>
      </c>
      <c r="G1340" t="s">
        <v>58</v>
      </c>
      <c r="H1340">
        <v>62709.568749999999</v>
      </c>
      <c r="I1340">
        <v>109741.7453</v>
      </c>
      <c r="J1340">
        <v>84831.734049999999</v>
      </c>
      <c r="K1340">
        <v>148455.53460000001</v>
      </c>
      <c r="L1340">
        <v>107782.00290000001</v>
      </c>
      <c r="M1340">
        <v>188618.50510000001</v>
      </c>
      <c r="N1340">
        <v>140697.25440000001</v>
      </c>
      <c r="O1340">
        <v>246220.19519999999</v>
      </c>
      <c r="P1340">
        <v>174646.67629999999</v>
      </c>
      <c r="Q1340">
        <v>305631.68339999998</v>
      </c>
      <c r="R1340">
        <v>196535.37229999999</v>
      </c>
      <c r="S1340">
        <v>343936.90139999997</v>
      </c>
      <c r="T1340">
        <v>218105.65119999999</v>
      </c>
      <c r="U1340">
        <v>381684.88959999999</v>
      </c>
    </row>
    <row r="1341" spans="1:21">
      <c r="A1341">
        <v>9</v>
      </c>
      <c r="B1341" t="s">
        <v>611</v>
      </c>
      <c r="C1341" t="s">
        <v>620</v>
      </c>
      <c r="D1341" t="s">
        <v>758</v>
      </c>
      <c r="E1341" t="s">
        <v>623</v>
      </c>
      <c r="F1341">
        <v>4</v>
      </c>
      <c r="G1341" t="s">
        <v>33</v>
      </c>
      <c r="H1341">
        <v>69835.831749999998</v>
      </c>
      <c r="I1341">
        <v>111737.3308</v>
      </c>
      <c r="J1341">
        <v>97770.164449999997</v>
      </c>
      <c r="K1341">
        <v>156432.26310000001</v>
      </c>
      <c r="L1341">
        <v>125704.4972</v>
      </c>
      <c r="M1341">
        <v>201127.1954</v>
      </c>
      <c r="N1341">
        <v>167605.99619999999</v>
      </c>
      <c r="O1341">
        <v>268169.59389999998</v>
      </c>
      <c r="P1341">
        <v>209507.49530000001</v>
      </c>
      <c r="Q1341">
        <v>335211.99239999999</v>
      </c>
      <c r="R1341">
        <v>237441.82800000001</v>
      </c>
      <c r="S1341">
        <v>379906.92469999997</v>
      </c>
      <c r="T1341">
        <v>265376.16070000001</v>
      </c>
      <c r="U1341">
        <v>424601.85700000002</v>
      </c>
    </row>
    <row r="1342" spans="1:21">
      <c r="A1342">
        <v>9</v>
      </c>
      <c r="B1342" t="s">
        <v>611</v>
      </c>
      <c r="C1342" t="s">
        <v>620</v>
      </c>
      <c r="D1342" t="s">
        <v>758</v>
      </c>
      <c r="E1342" t="s">
        <v>624</v>
      </c>
      <c r="F1342">
        <v>1</v>
      </c>
      <c r="G1342" t="s">
        <v>242</v>
      </c>
      <c r="H1342">
        <v>91769</v>
      </c>
      <c r="I1342">
        <v>160595.75</v>
      </c>
      <c r="J1342">
        <v>119017.5</v>
      </c>
      <c r="K1342">
        <v>208280.625</v>
      </c>
      <c r="L1342">
        <v>135147.6</v>
      </c>
      <c r="M1342">
        <v>236508.3</v>
      </c>
      <c r="N1342">
        <v>160371.6</v>
      </c>
      <c r="O1342">
        <v>280650.3</v>
      </c>
      <c r="P1342">
        <v>188607</v>
      </c>
      <c r="Q1342">
        <v>330062.25</v>
      </c>
      <c r="R1342">
        <v>206660.5</v>
      </c>
      <c r="S1342">
        <v>361655.875</v>
      </c>
      <c r="T1342">
        <v>223535</v>
      </c>
      <c r="U1342">
        <v>391186.25</v>
      </c>
    </row>
    <row r="1343" spans="1:21">
      <c r="A1343">
        <v>9</v>
      </c>
      <c r="B1343" t="s">
        <v>611</v>
      </c>
      <c r="C1343" t="s">
        <v>620</v>
      </c>
      <c r="D1343" t="s">
        <v>758</v>
      </c>
      <c r="E1343" t="s">
        <v>624</v>
      </c>
      <c r="F1343">
        <v>2</v>
      </c>
      <c r="G1343" t="s">
        <v>31</v>
      </c>
      <c r="H1343">
        <v>73834.235000000001</v>
      </c>
      <c r="I1343">
        <v>129209.91130000001</v>
      </c>
      <c r="J1343">
        <v>97363.486499999999</v>
      </c>
      <c r="K1343">
        <v>170386.10140000001</v>
      </c>
      <c r="L1343">
        <v>117289.179</v>
      </c>
      <c r="M1343">
        <v>205256.06330000001</v>
      </c>
      <c r="N1343">
        <v>142360.17000000001</v>
      </c>
      <c r="O1343">
        <v>249130.29749999999</v>
      </c>
      <c r="P1343">
        <v>169748.01</v>
      </c>
      <c r="Q1343">
        <v>297059.01750000002</v>
      </c>
      <c r="R1343">
        <v>187208.89600000001</v>
      </c>
      <c r="S1343">
        <v>327615.56800000003</v>
      </c>
      <c r="T1343">
        <v>203750.58499999999</v>
      </c>
      <c r="U1343">
        <v>356563.52380000002</v>
      </c>
    </row>
    <row r="1344" spans="1:21">
      <c r="A1344">
        <v>9</v>
      </c>
      <c r="B1344" t="s">
        <v>611</v>
      </c>
      <c r="C1344" t="s">
        <v>620</v>
      </c>
      <c r="D1344" t="s">
        <v>758</v>
      </c>
      <c r="E1344" t="s">
        <v>624</v>
      </c>
      <c r="F1344">
        <v>3</v>
      </c>
      <c r="G1344" t="s">
        <v>58</v>
      </c>
      <c r="H1344">
        <v>63834.162499999999</v>
      </c>
      <c r="I1344">
        <v>111709.7844</v>
      </c>
      <c r="J1344">
        <v>86275.118300000002</v>
      </c>
      <c r="K1344">
        <v>150981.45699999999</v>
      </c>
      <c r="L1344">
        <v>109580.81939999999</v>
      </c>
      <c r="M1344">
        <v>191766.43400000001</v>
      </c>
      <c r="N1344">
        <v>142962.39840000001</v>
      </c>
      <c r="O1344">
        <v>250184.1972</v>
      </c>
      <c r="P1344">
        <v>177423.9075</v>
      </c>
      <c r="Q1344">
        <v>310491.83809999999</v>
      </c>
      <c r="R1344">
        <v>199621.06349999999</v>
      </c>
      <c r="S1344">
        <v>349336.86109999998</v>
      </c>
      <c r="T1344">
        <v>221485.7132</v>
      </c>
      <c r="U1344">
        <v>387599.99810000003</v>
      </c>
    </row>
    <row r="1345" spans="1:21">
      <c r="A1345">
        <v>9</v>
      </c>
      <c r="B1345" t="s">
        <v>611</v>
      </c>
      <c r="C1345" t="s">
        <v>620</v>
      </c>
      <c r="D1345" t="s">
        <v>758</v>
      </c>
      <c r="E1345" t="s">
        <v>624</v>
      </c>
      <c r="F1345">
        <v>4</v>
      </c>
      <c r="G1345" t="s">
        <v>33</v>
      </c>
      <c r="H1345">
        <v>71390.680500000002</v>
      </c>
      <c r="I1345">
        <v>114225.0888</v>
      </c>
      <c r="J1345">
        <v>99946.952699999994</v>
      </c>
      <c r="K1345">
        <v>159915.1243</v>
      </c>
      <c r="L1345">
        <v>128503.2249</v>
      </c>
      <c r="M1345">
        <v>205605.15979999999</v>
      </c>
      <c r="N1345">
        <v>171337.63320000001</v>
      </c>
      <c r="O1345">
        <v>274140.21309999999</v>
      </c>
      <c r="P1345">
        <v>214172.04149999999</v>
      </c>
      <c r="Q1345">
        <v>342675.26640000002</v>
      </c>
      <c r="R1345">
        <v>242728.3137</v>
      </c>
      <c r="S1345">
        <v>388365.30190000002</v>
      </c>
      <c r="T1345">
        <v>271284.58590000001</v>
      </c>
      <c r="U1345">
        <v>434055.33740000002</v>
      </c>
    </row>
    <row r="1346" spans="1:21">
      <c r="A1346">
        <v>9</v>
      </c>
      <c r="B1346" t="s">
        <v>611</v>
      </c>
      <c r="C1346" t="s">
        <v>620</v>
      </c>
      <c r="D1346" t="s">
        <v>758</v>
      </c>
      <c r="E1346" t="s">
        <v>625</v>
      </c>
      <c r="F1346">
        <v>1</v>
      </c>
      <c r="G1346" t="s">
        <v>242</v>
      </c>
      <c r="H1346">
        <v>89796.25</v>
      </c>
      <c r="I1346">
        <v>157143.4375</v>
      </c>
      <c r="J1346">
        <v>116406.255</v>
      </c>
      <c r="K1346">
        <v>203710.94630000001</v>
      </c>
      <c r="L1346">
        <v>132261.48000000001</v>
      </c>
      <c r="M1346">
        <v>231457.59</v>
      </c>
      <c r="N1346">
        <v>156779.22</v>
      </c>
      <c r="O1346">
        <v>274363.63500000001</v>
      </c>
      <c r="P1346">
        <v>184332.75</v>
      </c>
      <c r="Q1346">
        <v>322582.3125</v>
      </c>
      <c r="R1346">
        <v>201949.20499999999</v>
      </c>
      <c r="S1346">
        <v>353411.10879999999</v>
      </c>
      <c r="T1346">
        <v>218386.57</v>
      </c>
      <c r="U1346">
        <v>382176.4975</v>
      </c>
    </row>
    <row r="1347" spans="1:21">
      <c r="A1347">
        <v>9</v>
      </c>
      <c r="B1347" t="s">
        <v>611</v>
      </c>
      <c r="C1347" t="s">
        <v>620</v>
      </c>
      <c r="D1347" t="s">
        <v>758</v>
      </c>
      <c r="E1347" t="s">
        <v>625</v>
      </c>
      <c r="F1347">
        <v>2</v>
      </c>
      <c r="G1347" t="s">
        <v>31</v>
      </c>
      <c r="H1347">
        <v>72578.470749999993</v>
      </c>
      <c r="I1347">
        <v>127012.3238</v>
      </c>
      <c r="J1347">
        <v>95605.25993</v>
      </c>
      <c r="K1347">
        <v>167309.20490000001</v>
      </c>
      <c r="L1347">
        <v>115026.04760000001</v>
      </c>
      <c r="M1347">
        <v>201295.58319999999</v>
      </c>
      <c r="N1347">
        <v>139355.56649999999</v>
      </c>
      <c r="O1347">
        <v>243872.2414</v>
      </c>
      <c r="P1347">
        <v>166060.4333</v>
      </c>
      <c r="Q1347">
        <v>290605.75819999998</v>
      </c>
      <c r="R1347">
        <v>183072.4577</v>
      </c>
      <c r="S1347">
        <v>320376.80099999998</v>
      </c>
      <c r="T1347">
        <v>199164.90179999999</v>
      </c>
      <c r="U1347">
        <v>348538.57809999998</v>
      </c>
    </row>
    <row r="1348" spans="1:21">
      <c r="A1348">
        <v>9</v>
      </c>
      <c r="B1348" t="s">
        <v>611</v>
      </c>
      <c r="C1348" t="s">
        <v>620</v>
      </c>
      <c r="D1348" t="s">
        <v>758</v>
      </c>
      <c r="E1348" t="s">
        <v>625</v>
      </c>
      <c r="F1348">
        <v>3</v>
      </c>
      <c r="G1348" t="s">
        <v>58</v>
      </c>
      <c r="H1348">
        <v>62632.668749999997</v>
      </c>
      <c r="I1348">
        <v>109607.1703</v>
      </c>
      <c r="J1348">
        <v>84776.492849999995</v>
      </c>
      <c r="K1348">
        <v>148358.86249999999</v>
      </c>
      <c r="L1348">
        <v>107733.7638</v>
      </c>
      <c r="M1348">
        <v>188534.08670000001</v>
      </c>
      <c r="N1348">
        <v>140686.24679999999</v>
      </c>
      <c r="O1348">
        <v>246200.9319</v>
      </c>
      <c r="P1348">
        <v>174654.5963</v>
      </c>
      <c r="Q1348">
        <v>305645.54340000002</v>
      </c>
      <c r="R1348">
        <v>196569.0833</v>
      </c>
      <c r="S1348">
        <v>343995.89569999999</v>
      </c>
      <c r="T1348">
        <v>218170.78890000001</v>
      </c>
      <c r="U1348">
        <v>381798.88059999997</v>
      </c>
    </row>
    <row r="1349" spans="1:21">
      <c r="A1349">
        <v>9</v>
      </c>
      <c r="B1349" t="s">
        <v>611</v>
      </c>
      <c r="C1349" t="s">
        <v>620</v>
      </c>
      <c r="D1349" t="s">
        <v>758</v>
      </c>
      <c r="E1349" t="s">
        <v>625</v>
      </c>
      <c r="F1349">
        <v>4</v>
      </c>
      <c r="G1349" t="s">
        <v>33</v>
      </c>
      <c r="H1349">
        <v>69560.854749999999</v>
      </c>
      <c r="I1349">
        <v>111297.3676</v>
      </c>
      <c r="J1349">
        <v>97385.196649999998</v>
      </c>
      <c r="K1349">
        <v>155816.31460000001</v>
      </c>
      <c r="L1349">
        <v>125209.5386</v>
      </c>
      <c r="M1349">
        <v>200335.2617</v>
      </c>
      <c r="N1349">
        <v>166946.0514</v>
      </c>
      <c r="O1349">
        <v>267113.68219999998</v>
      </c>
      <c r="P1349">
        <v>208682.5643</v>
      </c>
      <c r="Q1349">
        <v>333892.10279999999</v>
      </c>
      <c r="R1349">
        <v>236506.9062</v>
      </c>
      <c r="S1349">
        <v>378411.04979999998</v>
      </c>
      <c r="T1349">
        <v>264331.24810000003</v>
      </c>
      <c r="U1349">
        <v>422929.99690000003</v>
      </c>
    </row>
    <row r="1350" spans="1:21">
      <c r="A1350">
        <v>9</v>
      </c>
      <c r="B1350" t="s">
        <v>611</v>
      </c>
      <c r="C1350" t="s">
        <v>620</v>
      </c>
      <c r="D1350" t="s">
        <v>758</v>
      </c>
      <c r="E1350" t="s">
        <v>626</v>
      </c>
      <c r="F1350">
        <v>1</v>
      </c>
      <c r="G1350" t="s">
        <v>242</v>
      </c>
      <c r="H1350">
        <v>91872.5</v>
      </c>
      <c r="I1350">
        <v>160776.875</v>
      </c>
      <c r="J1350">
        <v>119103.39</v>
      </c>
      <c r="K1350">
        <v>208430.9325</v>
      </c>
      <c r="L1350">
        <v>135317.565</v>
      </c>
      <c r="M1350">
        <v>236805.73879999999</v>
      </c>
      <c r="N1350">
        <v>160419.66</v>
      </c>
      <c r="O1350">
        <v>280734.40500000003</v>
      </c>
      <c r="P1350">
        <v>188618.25</v>
      </c>
      <c r="Q1350">
        <v>330081.9375</v>
      </c>
      <c r="R1350">
        <v>206647.24</v>
      </c>
      <c r="S1350">
        <v>361632.67</v>
      </c>
      <c r="T1350">
        <v>223472.58499999999</v>
      </c>
      <c r="U1350">
        <v>391077.02380000002</v>
      </c>
    </row>
    <row r="1351" spans="1:21">
      <c r="A1351">
        <v>9</v>
      </c>
      <c r="B1351" t="s">
        <v>611</v>
      </c>
      <c r="C1351" t="s">
        <v>620</v>
      </c>
      <c r="D1351" t="s">
        <v>758</v>
      </c>
      <c r="E1351" t="s">
        <v>626</v>
      </c>
      <c r="F1351">
        <v>2</v>
      </c>
      <c r="G1351" t="s">
        <v>31</v>
      </c>
      <c r="H1351">
        <v>74221.331000000006</v>
      </c>
      <c r="I1351">
        <v>129887.3293</v>
      </c>
      <c r="J1351">
        <v>97780.184779999996</v>
      </c>
      <c r="K1351">
        <v>171115.32339999999</v>
      </c>
      <c r="L1351">
        <v>117658.1664</v>
      </c>
      <c r="M1351">
        <v>205901.79120000001</v>
      </c>
      <c r="N1351">
        <v>142571.78700000001</v>
      </c>
      <c r="O1351">
        <v>249500.62729999999</v>
      </c>
      <c r="P1351">
        <v>169904.1482</v>
      </c>
      <c r="Q1351">
        <v>297332.25929999998</v>
      </c>
      <c r="R1351">
        <v>187317.3462</v>
      </c>
      <c r="S1351">
        <v>327805.35590000002</v>
      </c>
      <c r="T1351">
        <v>203791.84589999999</v>
      </c>
      <c r="U1351">
        <v>356635.7303</v>
      </c>
    </row>
    <row r="1352" spans="1:21">
      <c r="A1352">
        <v>9</v>
      </c>
      <c r="B1352" t="s">
        <v>611</v>
      </c>
      <c r="C1352" t="s">
        <v>620</v>
      </c>
      <c r="D1352" t="s">
        <v>758</v>
      </c>
      <c r="E1352" t="s">
        <v>626</v>
      </c>
      <c r="F1352">
        <v>3</v>
      </c>
      <c r="G1352" t="s">
        <v>58</v>
      </c>
      <c r="H1352">
        <v>64278.21875</v>
      </c>
      <c r="I1352">
        <v>112486.88280000001</v>
      </c>
      <c r="J1352">
        <v>86975.42525</v>
      </c>
      <c r="K1352">
        <v>152206.99419999999</v>
      </c>
      <c r="L1352">
        <v>110515.39200000001</v>
      </c>
      <c r="M1352">
        <v>193401.93599999999</v>
      </c>
      <c r="N1352">
        <v>144288.462</v>
      </c>
      <c r="O1352">
        <v>252504.80850000001</v>
      </c>
      <c r="P1352">
        <v>179114.00630000001</v>
      </c>
      <c r="Q1352">
        <v>313449.51089999999</v>
      </c>
      <c r="R1352">
        <v>201573.61129999999</v>
      </c>
      <c r="S1352">
        <v>352753.81969999999</v>
      </c>
      <c r="T1352">
        <v>223709.1635</v>
      </c>
      <c r="U1352">
        <v>391491.03610000003</v>
      </c>
    </row>
    <row r="1353" spans="1:21">
      <c r="A1353">
        <v>9</v>
      </c>
      <c r="B1353" t="s">
        <v>611</v>
      </c>
      <c r="C1353" t="s">
        <v>620</v>
      </c>
      <c r="D1353" t="s">
        <v>758</v>
      </c>
      <c r="E1353" t="s">
        <v>626</v>
      </c>
      <c r="F1353">
        <v>4</v>
      </c>
      <c r="G1353" t="s">
        <v>33</v>
      </c>
      <c r="H1353">
        <v>71498.658750000002</v>
      </c>
      <c r="I1353">
        <v>114397.85400000001</v>
      </c>
      <c r="J1353">
        <v>100098.1223</v>
      </c>
      <c r="K1353">
        <v>160156.99559999999</v>
      </c>
      <c r="L1353">
        <v>128697.5858</v>
      </c>
      <c r="M1353">
        <v>205916.1372</v>
      </c>
      <c r="N1353">
        <v>171596.78099999999</v>
      </c>
      <c r="O1353">
        <v>274554.84960000002</v>
      </c>
      <c r="P1353">
        <v>214495.97630000001</v>
      </c>
      <c r="Q1353">
        <v>343193.56199999998</v>
      </c>
      <c r="R1353">
        <v>243095.43979999999</v>
      </c>
      <c r="S1353">
        <v>388952.70360000001</v>
      </c>
      <c r="T1353">
        <v>271694.90330000001</v>
      </c>
      <c r="U1353">
        <v>434711.84519999998</v>
      </c>
    </row>
    <row r="1354" spans="1:21">
      <c r="A1354">
        <v>9</v>
      </c>
      <c r="B1354" t="s">
        <v>611</v>
      </c>
      <c r="C1354" t="s">
        <v>620</v>
      </c>
      <c r="D1354" t="s">
        <v>758</v>
      </c>
      <c r="E1354" t="s">
        <v>627</v>
      </c>
      <c r="F1354">
        <v>1</v>
      </c>
      <c r="G1354" t="s">
        <v>242</v>
      </c>
      <c r="H1354">
        <v>97332.85</v>
      </c>
      <c r="I1354">
        <v>170332.48749999999</v>
      </c>
      <c r="J1354">
        <v>126167.47500000001</v>
      </c>
      <c r="K1354">
        <v>220793.08129999999</v>
      </c>
      <c r="L1354">
        <v>143365.36499999999</v>
      </c>
      <c r="M1354">
        <v>250889.38879999999</v>
      </c>
      <c r="N1354">
        <v>169913.64</v>
      </c>
      <c r="O1354">
        <v>297348.87</v>
      </c>
      <c r="P1354">
        <v>199767.3</v>
      </c>
      <c r="Q1354">
        <v>349592.77500000002</v>
      </c>
      <c r="R1354">
        <v>218854.17499999999</v>
      </c>
      <c r="S1354">
        <v>382994.8063</v>
      </c>
      <c r="T1354">
        <v>236658.77499999999</v>
      </c>
      <c r="U1354">
        <v>414152.85629999998</v>
      </c>
    </row>
    <row r="1355" spans="1:21">
      <c r="A1355">
        <v>9</v>
      </c>
      <c r="B1355" t="s">
        <v>611</v>
      </c>
      <c r="C1355" t="s">
        <v>620</v>
      </c>
      <c r="D1355" t="s">
        <v>758</v>
      </c>
      <c r="E1355" t="s">
        <v>627</v>
      </c>
      <c r="F1355">
        <v>2</v>
      </c>
      <c r="G1355" t="s">
        <v>31</v>
      </c>
      <c r="H1355">
        <v>78725.025250000006</v>
      </c>
      <c r="I1355">
        <v>137768.7942</v>
      </c>
      <c r="J1355">
        <v>103685.00840000001</v>
      </c>
      <c r="K1355">
        <v>181448.76459999999</v>
      </c>
      <c r="L1355">
        <v>124723.06789999999</v>
      </c>
      <c r="M1355">
        <v>218265.36869999999</v>
      </c>
      <c r="N1355">
        <v>151060.93049999999</v>
      </c>
      <c r="O1355">
        <v>264356.62839999999</v>
      </c>
      <c r="P1355">
        <v>179991.48989999999</v>
      </c>
      <c r="Q1355">
        <v>314985.10739999998</v>
      </c>
      <c r="R1355">
        <v>198419.12650000001</v>
      </c>
      <c r="S1355">
        <v>347233.47139999998</v>
      </c>
      <c r="T1355">
        <v>215846.65710000001</v>
      </c>
      <c r="U1355">
        <v>377731.65</v>
      </c>
    </row>
    <row r="1356" spans="1:21">
      <c r="A1356">
        <v>9</v>
      </c>
      <c r="B1356" t="s">
        <v>611</v>
      </c>
      <c r="C1356" t="s">
        <v>620</v>
      </c>
      <c r="D1356" t="s">
        <v>758</v>
      </c>
      <c r="E1356" t="s">
        <v>627</v>
      </c>
      <c r="F1356">
        <v>3</v>
      </c>
      <c r="G1356" t="s">
        <v>58</v>
      </c>
      <c r="H1356">
        <v>68463.212499999994</v>
      </c>
      <c r="I1356">
        <v>119810.6219</v>
      </c>
      <c r="J1356">
        <v>92650.950700000001</v>
      </c>
      <c r="K1356">
        <v>162139.1637</v>
      </c>
      <c r="L1356">
        <v>117732.7476</v>
      </c>
      <c r="M1356">
        <v>206032.3083</v>
      </c>
      <c r="N1356">
        <v>153725.01360000001</v>
      </c>
      <c r="O1356">
        <v>269018.77380000002</v>
      </c>
      <c r="P1356">
        <v>190833.8175</v>
      </c>
      <c r="Q1356">
        <v>333959.18060000002</v>
      </c>
      <c r="R1356">
        <v>214769.4915</v>
      </c>
      <c r="S1356">
        <v>375846.61009999999</v>
      </c>
      <c r="T1356">
        <v>238361.3878</v>
      </c>
      <c r="U1356">
        <v>417132.42869999999</v>
      </c>
    </row>
    <row r="1357" spans="1:21">
      <c r="A1357">
        <v>9</v>
      </c>
      <c r="B1357" t="s">
        <v>611</v>
      </c>
      <c r="C1357" t="s">
        <v>620</v>
      </c>
      <c r="D1357" t="s">
        <v>758</v>
      </c>
      <c r="E1357" t="s">
        <v>627</v>
      </c>
      <c r="F1357">
        <v>4</v>
      </c>
      <c r="G1357" t="s">
        <v>33</v>
      </c>
      <c r="H1357">
        <v>76104.184500000003</v>
      </c>
      <c r="I1357">
        <v>121766.6952</v>
      </c>
      <c r="J1357">
        <v>106545.85830000001</v>
      </c>
      <c r="K1357">
        <v>170473.37330000001</v>
      </c>
      <c r="L1357">
        <v>136987.53210000001</v>
      </c>
      <c r="M1357">
        <v>219180.0514</v>
      </c>
      <c r="N1357">
        <v>182650.0428</v>
      </c>
      <c r="O1357">
        <v>292240.06849999999</v>
      </c>
      <c r="P1357">
        <v>228312.55350000001</v>
      </c>
      <c r="Q1357">
        <v>365300.08559999999</v>
      </c>
      <c r="R1357">
        <v>258754.2273</v>
      </c>
      <c r="S1357">
        <v>414006.76370000001</v>
      </c>
      <c r="T1357">
        <v>289195.90110000002</v>
      </c>
      <c r="U1357">
        <v>462713.44179999997</v>
      </c>
    </row>
    <row r="1358" spans="1:21">
      <c r="A1358">
        <v>9</v>
      </c>
      <c r="B1358" t="s">
        <v>611</v>
      </c>
      <c r="C1358" t="s">
        <v>620</v>
      </c>
      <c r="D1358" t="s">
        <v>758</v>
      </c>
      <c r="E1358" t="s">
        <v>628</v>
      </c>
      <c r="F1358">
        <v>1</v>
      </c>
      <c r="G1358" t="s">
        <v>242</v>
      </c>
      <c r="H1358">
        <v>95291.1</v>
      </c>
      <c r="I1358">
        <v>166759.42499999999</v>
      </c>
      <c r="J1358">
        <v>123498.97</v>
      </c>
      <c r="K1358">
        <v>216123.19750000001</v>
      </c>
      <c r="L1358">
        <v>140365.935</v>
      </c>
      <c r="M1358">
        <v>245640.38630000001</v>
      </c>
      <c r="N1358">
        <v>166289.22</v>
      </c>
      <c r="O1358">
        <v>291006.13500000001</v>
      </c>
      <c r="P1358">
        <v>195485.55</v>
      </c>
      <c r="Q1358">
        <v>342099.71250000002</v>
      </c>
      <c r="R1358">
        <v>214151.72</v>
      </c>
      <c r="S1358">
        <v>374765.51</v>
      </c>
      <c r="T1358">
        <v>231551.95499999999</v>
      </c>
      <c r="U1358">
        <v>405215.92129999999</v>
      </c>
    </row>
    <row r="1359" spans="1:21">
      <c r="A1359">
        <v>9</v>
      </c>
      <c r="B1359" t="s">
        <v>611</v>
      </c>
      <c r="C1359" t="s">
        <v>620</v>
      </c>
      <c r="D1359" t="s">
        <v>758</v>
      </c>
      <c r="E1359" t="s">
        <v>628</v>
      </c>
      <c r="F1359">
        <v>2</v>
      </c>
      <c r="G1359" t="s">
        <v>31</v>
      </c>
      <c r="H1359">
        <v>77211.197</v>
      </c>
      <c r="I1359">
        <v>135119.59479999999</v>
      </c>
      <c r="J1359">
        <v>101648.9829</v>
      </c>
      <c r="K1359">
        <v>177885.72010000001</v>
      </c>
      <c r="L1359">
        <v>122213.9448</v>
      </c>
      <c r="M1359">
        <v>213874.40340000001</v>
      </c>
      <c r="N1359">
        <v>147915.24900000001</v>
      </c>
      <c r="O1359">
        <v>258851.68580000001</v>
      </c>
      <c r="P1359">
        <v>176199.8211</v>
      </c>
      <c r="Q1359">
        <v>308349.68689999997</v>
      </c>
      <c r="R1359">
        <v>194210.38810000001</v>
      </c>
      <c r="S1359">
        <v>339868.17910000001</v>
      </c>
      <c r="T1359">
        <v>211233.46660000001</v>
      </c>
      <c r="U1359">
        <v>369658.56660000002</v>
      </c>
    </row>
    <row r="1360" spans="1:21">
      <c r="A1360">
        <v>9</v>
      </c>
      <c r="B1360" t="s">
        <v>611</v>
      </c>
      <c r="C1360" t="s">
        <v>620</v>
      </c>
      <c r="D1360" t="s">
        <v>758</v>
      </c>
      <c r="E1360" t="s">
        <v>628</v>
      </c>
      <c r="F1360">
        <v>3</v>
      </c>
      <c r="G1360" t="s">
        <v>58</v>
      </c>
      <c r="H1360">
        <v>67415.518750000003</v>
      </c>
      <c r="I1360">
        <v>117977.1578</v>
      </c>
      <c r="J1360">
        <v>91262.807650000002</v>
      </c>
      <c r="K1360">
        <v>159709.91339999999</v>
      </c>
      <c r="L1360">
        <v>115982.17019999999</v>
      </c>
      <c r="M1360">
        <v>202968.79790000001</v>
      </c>
      <c r="N1360">
        <v>151470.87719999999</v>
      </c>
      <c r="O1360">
        <v>265074.03509999998</v>
      </c>
      <c r="P1360">
        <v>188048.66630000001</v>
      </c>
      <c r="Q1360">
        <v>329085.16590000002</v>
      </c>
      <c r="R1360">
        <v>211650.08929999999</v>
      </c>
      <c r="S1360">
        <v>370387.65620000003</v>
      </c>
      <c r="T1360">
        <v>234916.1881</v>
      </c>
      <c r="U1360">
        <v>411103.32919999998</v>
      </c>
    </row>
    <row r="1361" spans="1:21">
      <c r="A1361">
        <v>9</v>
      </c>
      <c r="B1361" t="s">
        <v>611</v>
      </c>
      <c r="C1361" t="s">
        <v>620</v>
      </c>
      <c r="D1361" t="s">
        <v>758</v>
      </c>
      <c r="E1361" t="s">
        <v>628</v>
      </c>
      <c r="F1361">
        <v>4</v>
      </c>
      <c r="G1361" t="s">
        <v>33</v>
      </c>
      <c r="H1361">
        <v>74824.312749999997</v>
      </c>
      <c r="I1361">
        <v>119718.9004</v>
      </c>
      <c r="J1361">
        <v>104754.0379</v>
      </c>
      <c r="K1361">
        <v>167606.46059999999</v>
      </c>
      <c r="L1361">
        <v>134683.76300000001</v>
      </c>
      <c r="M1361">
        <v>215494.02069999999</v>
      </c>
      <c r="N1361">
        <v>179578.35060000001</v>
      </c>
      <c r="O1361">
        <v>287325.36099999998</v>
      </c>
      <c r="P1361">
        <v>224472.93830000001</v>
      </c>
      <c r="Q1361">
        <v>359156.70120000001</v>
      </c>
      <c r="R1361">
        <v>254402.66339999999</v>
      </c>
      <c r="S1361">
        <v>407044.26140000002</v>
      </c>
      <c r="T1361">
        <v>284332.3885</v>
      </c>
      <c r="U1361">
        <v>454931.82150000002</v>
      </c>
    </row>
    <row r="1362" spans="1:21">
      <c r="A1362">
        <v>9</v>
      </c>
      <c r="B1362" t="s">
        <v>611</v>
      </c>
      <c r="C1362" t="s">
        <v>620</v>
      </c>
      <c r="D1362" t="s">
        <v>758</v>
      </c>
      <c r="E1362" t="s">
        <v>629</v>
      </c>
      <c r="F1362">
        <v>1</v>
      </c>
      <c r="G1362" t="s">
        <v>242</v>
      </c>
      <c r="H1362">
        <v>91000.6</v>
      </c>
      <c r="I1362">
        <v>159251.04999999999</v>
      </c>
      <c r="J1362">
        <v>117990.18</v>
      </c>
      <c r="K1362">
        <v>206482.815</v>
      </c>
      <c r="L1362">
        <v>134027.14499999999</v>
      </c>
      <c r="M1362">
        <v>234547.50380000001</v>
      </c>
      <c r="N1362">
        <v>158944.26</v>
      </c>
      <c r="O1362">
        <v>278152.45500000002</v>
      </c>
      <c r="P1362">
        <v>186899.55</v>
      </c>
      <c r="Q1362">
        <v>327074.21250000002</v>
      </c>
      <c r="R1362">
        <v>204773.33</v>
      </c>
      <c r="S1362">
        <v>358353.32750000001</v>
      </c>
      <c r="T1362">
        <v>221463.14499999999</v>
      </c>
      <c r="U1362">
        <v>387560.50380000001</v>
      </c>
    </row>
    <row r="1363" spans="1:21">
      <c r="A1363">
        <v>9</v>
      </c>
      <c r="B1363" t="s">
        <v>611</v>
      </c>
      <c r="C1363" t="s">
        <v>620</v>
      </c>
      <c r="D1363" t="s">
        <v>758</v>
      </c>
      <c r="E1363" t="s">
        <v>629</v>
      </c>
      <c r="F1363">
        <v>2</v>
      </c>
      <c r="G1363" t="s">
        <v>31</v>
      </c>
      <c r="H1363">
        <v>73409.348499999993</v>
      </c>
      <c r="I1363">
        <v>128466.3599</v>
      </c>
      <c r="J1363">
        <v>96743.535529999994</v>
      </c>
      <c r="K1363">
        <v>169301.18719999999</v>
      </c>
      <c r="L1363">
        <v>116457.7239</v>
      </c>
      <c r="M1363">
        <v>203801.01680000001</v>
      </c>
      <c r="N1363">
        <v>141200.652</v>
      </c>
      <c r="O1363">
        <v>247101.141</v>
      </c>
      <c r="P1363">
        <v>168304.20689999999</v>
      </c>
      <c r="Q1363">
        <v>294532.36210000003</v>
      </c>
      <c r="R1363">
        <v>185576.01070000001</v>
      </c>
      <c r="S1363">
        <v>324758.01880000002</v>
      </c>
      <c r="T1363">
        <v>201924.56390000001</v>
      </c>
      <c r="U1363">
        <v>353367.98680000001</v>
      </c>
    </row>
    <row r="1364" spans="1:21">
      <c r="A1364">
        <v>9</v>
      </c>
      <c r="B1364" t="s">
        <v>611</v>
      </c>
      <c r="C1364" t="s">
        <v>620</v>
      </c>
      <c r="D1364" t="s">
        <v>758</v>
      </c>
      <c r="E1364" t="s">
        <v>629</v>
      </c>
      <c r="F1364">
        <v>3</v>
      </c>
      <c r="G1364" t="s">
        <v>58</v>
      </c>
      <c r="H1364">
        <v>63082.506249999999</v>
      </c>
      <c r="I1364">
        <v>110394.38589999999</v>
      </c>
      <c r="J1364">
        <v>85353.846550000002</v>
      </c>
      <c r="K1364">
        <v>149369.23149999999</v>
      </c>
      <c r="L1364">
        <v>108453.2904</v>
      </c>
      <c r="M1364">
        <v>189793.25820000001</v>
      </c>
      <c r="N1364">
        <v>141592.30439999999</v>
      </c>
      <c r="O1364">
        <v>247786.53270000001</v>
      </c>
      <c r="P1364">
        <v>175765.48879999999</v>
      </c>
      <c r="Q1364">
        <v>307589.6053</v>
      </c>
      <c r="R1364">
        <v>197803.35980000001</v>
      </c>
      <c r="S1364">
        <v>346155.87959999999</v>
      </c>
      <c r="T1364">
        <v>219522.8137</v>
      </c>
      <c r="U1364">
        <v>384164.924</v>
      </c>
    </row>
    <row r="1365" spans="1:21">
      <c r="A1365">
        <v>9</v>
      </c>
      <c r="B1365" t="s">
        <v>611</v>
      </c>
      <c r="C1365" t="s">
        <v>620</v>
      </c>
      <c r="D1365" t="s">
        <v>758</v>
      </c>
      <c r="E1365" t="s">
        <v>629</v>
      </c>
      <c r="F1365">
        <v>4</v>
      </c>
      <c r="G1365" t="s">
        <v>33</v>
      </c>
      <c r="H1365">
        <v>70182.794250000006</v>
      </c>
      <c r="I1365">
        <v>112292.4708</v>
      </c>
      <c r="J1365">
        <v>98255.911949999994</v>
      </c>
      <c r="K1365">
        <v>157209.45910000001</v>
      </c>
      <c r="L1365">
        <v>126329.0297</v>
      </c>
      <c r="M1365">
        <v>202126.4474</v>
      </c>
      <c r="N1365">
        <v>168438.70619999999</v>
      </c>
      <c r="O1365">
        <v>269501.92989999999</v>
      </c>
      <c r="P1365">
        <v>210548.38279999999</v>
      </c>
      <c r="Q1365">
        <v>336877.41239999997</v>
      </c>
      <c r="R1365">
        <v>238621.50049999999</v>
      </c>
      <c r="S1365">
        <v>381794.4007</v>
      </c>
      <c r="T1365">
        <v>266694.61820000003</v>
      </c>
      <c r="U1365">
        <v>426711.38900000002</v>
      </c>
    </row>
    <row r="1366" spans="1:21">
      <c r="A1366">
        <v>9</v>
      </c>
      <c r="B1366" t="s">
        <v>611</v>
      </c>
      <c r="C1366" t="s">
        <v>620</v>
      </c>
      <c r="D1366" t="s">
        <v>758</v>
      </c>
      <c r="E1366" t="s">
        <v>342</v>
      </c>
      <c r="F1366">
        <v>1</v>
      </c>
      <c r="G1366" t="s">
        <v>242</v>
      </c>
      <c r="H1366">
        <v>92606.399999999994</v>
      </c>
      <c r="I1366">
        <v>162061.20000000001</v>
      </c>
      <c r="J1366">
        <v>120102.08</v>
      </c>
      <c r="K1366">
        <v>210178.64</v>
      </c>
      <c r="L1366">
        <v>136381.36499999999</v>
      </c>
      <c r="M1366">
        <v>238667.38879999999</v>
      </c>
      <c r="N1366">
        <v>161830.98000000001</v>
      </c>
      <c r="O1366">
        <v>283204.21500000003</v>
      </c>
      <c r="P1366">
        <v>190321.95</v>
      </c>
      <c r="Q1366">
        <v>333063.41249999998</v>
      </c>
      <c r="R1366">
        <v>208538.83</v>
      </c>
      <c r="S1366">
        <v>364942.95250000001</v>
      </c>
      <c r="T1366">
        <v>225565.245</v>
      </c>
      <c r="U1366">
        <v>394739.17879999999</v>
      </c>
    </row>
    <row r="1367" spans="1:21">
      <c r="A1367">
        <v>9</v>
      </c>
      <c r="B1367" t="s">
        <v>611</v>
      </c>
      <c r="C1367" t="s">
        <v>620</v>
      </c>
      <c r="D1367" t="s">
        <v>758</v>
      </c>
      <c r="E1367" t="s">
        <v>342</v>
      </c>
      <c r="F1367">
        <v>2</v>
      </c>
      <c r="G1367" t="s">
        <v>31</v>
      </c>
      <c r="H1367">
        <v>74517.185500000007</v>
      </c>
      <c r="I1367">
        <v>130405.07460000001</v>
      </c>
      <c r="J1367">
        <v>98261.23633</v>
      </c>
      <c r="K1367">
        <v>171957.1636</v>
      </c>
      <c r="L1367">
        <v>118366.6257</v>
      </c>
      <c r="M1367">
        <v>207141.595</v>
      </c>
      <c r="N1367">
        <v>143660.766</v>
      </c>
      <c r="O1367">
        <v>251406.34049999999</v>
      </c>
      <c r="P1367">
        <v>171295.90520000001</v>
      </c>
      <c r="Q1367">
        <v>299767.83409999998</v>
      </c>
      <c r="R1367">
        <v>188914.0814</v>
      </c>
      <c r="S1367">
        <v>330599.64250000002</v>
      </c>
      <c r="T1367">
        <v>205604.1134</v>
      </c>
      <c r="U1367">
        <v>359807.19839999999</v>
      </c>
    </row>
    <row r="1368" spans="1:21">
      <c r="A1368">
        <v>9</v>
      </c>
      <c r="B1368" t="s">
        <v>611</v>
      </c>
      <c r="C1368" t="s">
        <v>620</v>
      </c>
      <c r="D1368" t="s">
        <v>758</v>
      </c>
      <c r="E1368" t="s">
        <v>342</v>
      </c>
      <c r="F1368">
        <v>3</v>
      </c>
      <c r="G1368" t="s">
        <v>58</v>
      </c>
      <c r="H1368">
        <v>64432.018750000003</v>
      </c>
      <c r="I1368">
        <v>112756.0328</v>
      </c>
      <c r="J1368">
        <v>87085.907649999994</v>
      </c>
      <c r="K1368">
        <v>152400.33840000001</v>
      </c>
      <c r="L1368">
        <v>110611.8702</v>
      </c>
      <c r="M1368">
        <v>193570.77290000001</v>
      </c>
      <c r="N1368">
        <v>144310.47719999999</v>
      </c>
      <c r="O1368">
        <v>252543.3351</v>
      </c>
      <c r="P1368">
        <v>179098.16630000001</v>
      </c>
      <c r="Q1368">
        <v>313421.79090000002</v>
      </c>
      <c r="R1368">
        <v>201506.1893</v>
      </c>
      <c r="S1368">
        <v>352635.83120000002</v>
      </c>
      <c r="T1368">
        <v>223578.88810000001</v>
      </c>
      <c r="U1368">
        <v>391263.05420000001</v>
      </c>
    </row>
    <row r="1369" spans="1:21">
      <c r="A1369">
        <v>9</v>
      </c>
      <c r="B1369" t="s">
        <v>611</v>
      </c>
      <c r="C1369" t="s">
        <v>620</v>
      </c>
      <c r="D1369" t="s">
        <v>758</v>
      </c>
      <c r="E1369" t="s">
        <v>342</v>
      </c>
      <c r="F1369">
        <v>4</v>
      </c>
      <c r="G1369" t="s">
        <v>33</v>
      </c>
      <c r="H1369">
        <v>72048.61275</v>
      </c>
      <c r="I1369">
        <v>115277.7804</v>
      </c>
      <c r="J1369">
        <v>100868.0579</v>
      </c>
      <c r="K1369">
        <v>161388.89259999999</v>
      </c>
      <c r="L1369">
        <v>129687.503</v>
      </c>
      <c r="M1369">
        <v>207500.00469999999</v>
      </c>
      <c r="N1369">
        <v>172916.67060000001</v>
      </c>
      <c r="O1369">
        <v>276666.67300000001</v>
      </c>
      <c r="P1369">
        <v>216145.8383</v>
      </c>
      <c r="Q1369">
        <v>345833.34120000002</v>
      </c>
      <c r="R1369">
        <v>244965.28339999999</v>
      </c>
      <c r="S1369">
        <v>391944.4534</v>
      </c>
      <c r="T1369">
        <v>273784.72850000003</v>
      </c>
      <c r="U1369">
        <v>438055.56550000003</v>
      </c>
    </row>
    <row r="1370" spans="1:21">
      <c r="A1370">
        <v>9</v>
      </c>
      <c r="B1370" t="s">
        <v>611</v>
      </c>
      <c r="C1370" t="s">
        <v>620</v>
      </c>
      <c r="D1370" t="s">
        <v>758</v>
      </c>
      <c r="E1370" t="s">
        <v>630</v>
      </c>
      <c r="F1370">
        <v>1</v>
      </c>
      <c r="G1370" t="s">
        <v>242</v>
      </c>
      <c r="H1370">
        <v>95658.05</v>
      </c>
      <c r="I1370">
        <v>167401.58749999999</v>
      </c>
      <c r="J1370">
        <v>123998.315</v>
      </c>
      <c r="K1370">
        <v>216997.05129999999</v>
      </c>
      <c r="L1370">
        <v>140897.83499999999</v>
      </c>
      <c r="M1370">
        <v>246571.2113</v>
      </c>
      <c r="N1370">
        <v>166994.88</v>
      </c>
      <c r="O1370">
        <v>292241.03999999998</v>
      </c>
      <c r="P1370">
        <v>196337.4</v>
      </c>
      <c r="Q1370">
        <v>343590.45</v>
      </c>
      <c r="R1370">
        <v>215097.51500000001</v>
      </c>
      <c r="S1370">
        <v>376420.65130000003</v>
      </c>
      <c r="T1370">
        <v>232598.285</v>
      </c>
      <c r="U1370">
        <v>407046.9988</v>
      </c>
    </row>
    <row r="1371" spans="1:21">
      <c r="A1371">
        <v>9</v>
      </c>
      <c r="B1371" t="s">
        <v>611</v>
      </c>
      <c r="C1371" t="s">
        <v>620</v>
      </c>
      <c r="D1371" t="s">
        <v>758</v>
      </c>
      <c r="E1371" t="s">
        <v>630</v>
      </c>
      <c r="F1371">
        <v>2</v>
      </c>
      <c r="G1371" t="s">
        <v>31</v>
      </c>
      <c r="H1371">
        <v>77359.124249999993</v>
      </c>
      <c r="I1371">
        <v>135378.46739999999</v>
      </c>
      <c r="J1371">
        <v>101889.50870000001</v>
      </c>
      <c r="K1371">
        <v>178306.64019999999</v>
      </c>
      <c r="L1371">
        <v>122568.17449999999</v>
      </c>
      <c r="M1371">
        <v>214494.30530000001</v>
      </c>
      <c r="N1371">
        <v>148459.73850000001</v>
      </c>
      <c r="O1371">
        <v>259804.54240000001</v>
      </c>
      <c r="P1371">
        <v>176895.69959999999</v>
      </c>
      <c r="Q1371">
        <v>309567.4742</v>
      </c>
      <c r="R1371">
        <v>195008.75570000001</v>
      </c>
      <c r="S1371">
        <v>341265.3224</v>
      </c>
      <c r="T1371">
        <v>212139.6004</v>
      </c>
      <c r="U1371">
        <v>371244.30070000002</v>
      </c>
    </row>
    <row r="1372" spans="1:21">
      <c r="A1372">
        <v>9</v>
      </c>
      <c r="B1372" t="s">
        <v>611</v>
      </c>
      <c r="C1372" t="s">
        <v>620</v>
      </c>
      <c r="D1372" t="s">
        <v>758</v>
      </c>
      <c r="E1372" t="s">
        <v>630</v>
      </c>
      <c r="F1372">
        <v>3</v>
      </c>
      <c r="G1372" t="s">
        <v>58</v>
      </c>
      <c r="H1372">
        <v>67042.581250000003</v>
      </c>
      <c r="I1372">
        <v>117324.5172</v>
      </c>
      <c r="J1372">
        <v>90740.69515</v>
      </c>
      <c r="K1372">
        <v>158796.21650000001</v>
      </c>
      <c r="L1372">
        <v>115310.8827</v>
      </c>
      <c r="M1372">
        <v>201794.0447</v>
      </c>
      <c r="N1372">
        <v>150575.8272</v>
      </c>
      <c r="O1372">
        <v>263507.69760000001</v>
      </c>
      <c r="P1372">
        <v>186929.85380000001</v>
      </c>
      <c r="Q1372">
        <v>327127.24410000001</v>
      </c>
      <c r="R1372">
        <v>210382.1018</v>
      </c>
      <c r="S1372">
        <v>368168.67810000002</v>
      </c>
      <c r="T1372">
        <v>233499.02559999999</v>
      </c>
      <c r="U1372">
        <v>408623.29479999997</v>
      </c>
    </row>
    <row r="1373" spans="1:21">
      <c r="A1373">
        <v>9</v>
      </c>
      <c r="B1373" t="s">
        <v>611</v>
      </c>
      <c r="C1373" t="s">
        <v>620</v>
      </c>
      <c r="D1373" t="s">
        <v>758</v>
      </c>
      <c r="E1373" t="s">
        <v>630</v>
      </c>
      <c r="F1373">
        <v>4</v>
      </c>
      <c r="G1373" t="s">
        <v>33</v>
      </c>
      <c r="H1373">
        <v>74477.350250000003</v>
      </c>
      <c r="I1373">
        <v>119163.7604</v>
      </c>
      <c r="J1373">
        <v>104268.2904</v>
      </c>
      <c r="K1373">
        <v>166829.26459999999</v>
      </c>
      <c r="L1373">
        <v>134059.23050000001</v>
      </c>
      <c r="M1373">
        <v>214494.76869999999</v>
      </c>
      <c r="N1373">
        <v>178745.64060000001</v>
      </c>
      <c r="O1373">
        <v>285993.02500000002</v>
      </c>
      <c r="P1373">
        <v>223432.0508</v>
      </c>
      <c r="Q1373">
        <v>357491.28120000003</v>
      </c>
      <c r="R1373">
        <v>253222.9909</v>
      </c>
      <c r="S1373">
        <v>405156.78539999999</v>
      </c>
      <c r="T1373">
        <v>283013.93099999998</v>
      </c>
      <c r="U1373">
        <v>452822.28950000001</v>
      </c>
    </row>
    <row r="1374" spans="1:21">
      <c r="A1374">
        <v>9</v>
      </c>
      <c r="B1374" t="s">
        <v>611</v>
      </c>
      <c r="C1374" t="s">
        <v>620</v>
      </c>
      <c r="D1374" t="s">
        <v>758</v>
      </c>
      <c r="E1374" t="s">
        <v>631</v>
      </c>
      <c r="F1374">
        <v>1</v>
      </c>
      <c r="G1374" t="s">
        <v>242</v>
      </c>
      <c r="H1374">
        <v>91242.1</v>
      </c>
      <c r="I1374">
        <v>159673.67499999999</v>
      </c>
      <c r="J1374">
        <v>118190.59</v>
      </c>
      <c r="K1374">
        <v>206833.5325</v>
      </c>
      <c r="L1374">
        <v>134423.73000000001</v>
      </c>
      <c r="M1374">
        <v>235241.5275</v>
      </c>
      <c r="N1374">
        <v>159056.4</v>
      </c>
      <c r="O1374">
        <v>278348.7</v>
      </c>
      <c r="P1374">
        <v>186925.8</v>
      </c>
      <c r="Q1374">
        <v>327120.15000000002</v>
      </c>
      <c r="R1374">
        <v>204742.39</v>
      </c>
      <c r="S1374">
        <v>358299.1825</v>
      </c>
      <c r="T1374">
        <v>221317.51</v>
      </c>
      <c r="U1374">
        <v>387305.64250000002</v>
      </c>
    </row>
    <row r="1375" spans="1:21">
      <c r="A1375">
        <v>9</v>
      </c>
      <c r="B1375" t="s">
        <v>611</v>
      </c>
      <c r="C1375" t="s">
        <v>620</v>
      </c>
      <c r="D1375" t="s">
        <v>758</v>
      </c>
      <c r="E1375" t="s">
        <v>631</v>
      </c>
      <c r="F1375">
        <v>2</v>
      </c>
      <c r="G1375" t="s">
        <v>31</v>
      </c>
      <c r="H1375">
        <v>74312.572499999995</v>
      </c>
      <c r="I1375">
        <v>130047.0019</v>
      </c>
      <c r="J1375">
        <v>97715.8315</v>
      </c>
      <c r="K1375">
        <v>171002.70509999999</v>
      </c>
      <c r="L1375">
        <v>117318.6945</v>
      </c>
      <c r="M1375">
        <v>205307.71539999999</v>
      </c>
      <c r="N1375">
        <v>141694.42499999999</v>
      </c>
      <c r="O1375">
        <v>247965.2438</v>
      </c>
      <c r="P1375">
        <v>168668.5294</v>
      </c>
      <c r="Q1375">
        <v>295169.9264</v>
      </c>
      <c r="R1375">
        <v>185829.0613</v>
      </c>
      <c r="S1375">
        <v>325200.85720000003</v>
      </c>
      <c r="T1375">
        <v>202020.83929999999</v>
      </c>
      <c r="U1375">
        <v>353536.46870000003</v>
      </c>
    </row>
    <row r="1376" spans="1:21">
      <c r="A1376">
        <v>9</v>
      </c>
      <c r="B1376" t="s">
        <v>611</v>
      </c>
      <c r="C1376" t="s">
        <v>620</v>
      </c>
      <c r="D1376" t="s">
        <v>758</v>
      </c>
      <c r="E1376" t="s">
        <v>631</v>
      </c>
      <c r="F1376">
        <v>3</v>
      </c>
      <c r="G1376" t="s">
        <v>58</v>
      </c>
      <c r="H1376">
        <v>64568.474999999999</v>
      </c>
      <c r="I1376">
        <v>112994.83130000001</v>
      </c>
      <c r="J1376">
        <v>87565.249800000005</v>
      </c>
      <c r="K1376">
        <v>153239.18719999999</v>
      </c>
      <c r="L1376">
        <v>111353.48639999999</v>
      </c>
      <c r="M1376">
        <v>194868.6012</v>
      </c>
      <c r="N1376">
        <v>145592.5104</v>
      </c>
      <c r="O1376">
        <v>254786.89319999999</v>
      </c>
      <c r="P1376">
        <v>180819.94500000001</v>
      </c>
      <c r="Q1376">
        <v>316434.90379999997</v>
      </c>
      <c r="R1376">
        <v>203593.58100000001</v>
      </c>
      <c r="S1376">
        <v>356288.76679999998</v>
      </c>
      <c r="T1376">
        <v>226062.88920000001</v>
      </c>
      <c r="U1376">
        <v>395610.05609999999</v>
      </c>
    </row>
    <row r="1377" spans="1:21">
      <c r="A1377">
        <v>9</v>
      </c>
      <c r="B1377" t="s">
        <v>611</v>
      </c>
      <c r="C1377" t="s">
        <v>620</v>
      </c>
      <c r="D1377" t="s">
        <v>758</v>
      </c>
      <c r="E1377" t="s">
        <v>631</v>
      </c>
      <c r="F1377">
        <v>4</v>
      </c>
      <c r="G1377" t="s">
        <v>33</v>
      </c>
      <c r="H1377">
        <v>71056.683000000005</v>
      </c>
      <c r="I1377">
        <v>113690.6928</v>
      </c>
      <c r="J1377">
        <v>99479.356199999995</v>
      </c>
      <c r="K1377">
        <v>159166.9699</v>
      </c>
      <c r="L1377">
        <v>127902.0294</v>
      </c>
      <c r="M1377">
        <v>204643.247</v>
      </c>
      <c r="N1377">
        <v>170536.0392</v>
      </c>
      <c r="O1377">
        <v>272857.66269999999</v>
      </c>
      <c r="P1377">
        <v>213170.049</v>
      </c>
      <c r="Q1377">
        <v>341072.0784</v>
      </c>
      <c r="R1377">
        <v>241592.72219999999</v>
      </c>
      <c r="S1377">
        <v>386548.35550000001</v>
      </c>
      <c r="T1377">
        <v>270015.39539999998</v>
      </c>
      <c r="U1377">
        <v>432024.63260000001</v>
      </c>
    </row>
    <row r="1378" spans="1:21">
      <c r="A1378">
        <v>9</v>
      </c>
      <c r="B1378" t="s">
        <v>611</v>
      </c>
      <c r="C1378" t="s">
        <v>620</v>
      </c>
      <c r="D1378" t="s">
        <v>758</v>
      </c>
      <c r="E1378" t="s">
        <v>632</v>
      </c>
      <c r="F1378">
        <v>1</v>
      </c>
      <c r="G1378" t="s">
        <v>242</v>
      </c>
      <c r="H1378">
        <v>91000.6</v>
      </c>
      <c r="I1378">
        <v>159251.04999999999</v>
      </c>
      <c r="J1378">
        <v>117990.18</v>
      </c>
      <c r="K1378">
        <v>206482.815</v>
      </c>
      <c r="L1378">
        <v>134027.14499999999</v>
      </c>
      <c r="M1378">
        <v>234547.50380000001</v>
      </c>
      <c r="N1378">
        <v>158944.26</v>
      </c>
      <c r="O1378">
        <v>278152.45500000002</v>
      </c>
      <c r="P1378">
        <v>186899.55</v>
      </c>
      <c r="Q1378">
        <v>327074.21250000002</v>
      </c>
      <c r="R1378">
        <v>204773.33</v>
      </c>
      <c r="S1378">
        <v>358353.32750000001</v>
      </c>
      <c r="T1378">
        <v>221463.14499999999</v>
      </c>
      <c r="U1378">
        <v>387560.50380000001</v>
      </c>
    </row>
    <row r="1379" spans="1:21">
      <c r="A1379">
        <v>9</v>
      </c>
      <c r="B1379" t="s">
        <v>611</v>
      </c>
      <c r="C1379" t="s">
        <v>620</v>
      </c>
      <c r="D1379" t="s">
        <v>758</v>
      </c>
      <c r="E1379" t="s">
        <v>632</v>
      </c>
      <c r="F1379">
        <v>2</v>
      </c>
      <c r="G1379" t="s">
        <v>31</v>
      </c>
      <c r="H1379">
        <v>73409.348499999993</v>
      </c>
      <c r="I1379">
        <v>128466.3599</v>
      </c>
      <c r="J1379">
        <v>96743.535529999994</v>
      </c>
      <c r="K1379">
        <v>169301.18719999999</v>
      </c>
      <c r="L1379">
        <v>116457.7239</v>
      </c>
      <c r="M1379">
        <v>203801.01680000001</v>
      </c>
      <c r="N1379">
        <v>141200.652</v>
      </c>
      <c r="O1379">
        <v>247101.141</v>
      </c>
      <c r="P1379">
        <v>168304.20689999999</v>
      </c>
      <c r="Q1379">
        <v>294532.36210000003</v>
      </c>
      <c r="R1379">
        <v>185576.01070000001</v>
      </c>
      <c r="S1379">
        <v>324758.01880000002</v>
      </c>
      <c r="T1379">
        <v>201924.56390000001</v>
      </c>
      <c r="U1379">
        <v>353367.98680000001</v>
      </c>
    </row>
    <row r="1380" spans="1:21">
      <c r="A1380">
        <v>9</v>
      </c>
      <c r="B1380" t="s">
        <v>611</v>
      </c>
      <c r="C1380" t="s">
        <v>620</v>
      </c>
      <c r="D1380" t="s">
        <v>758</v>
      </c>
      <c r="E1380" t="s">
        <v>632</v>
      </c>
      <c r="F1380">
        <v>3</v>
      </c>
      <c r="G1380" t="s">
        <v>58</v>
      </c>
      <c r="H1380">
        <v>63082.506249999999</v>
      </c>
      <c r="I1380">
        <v>110394.38589999999</v>
      </c>
      <c r="J1380">
        <v>85353.846550000002</v>
      </c>
      <c r="K1380">
        <v>149369.23149999999</v>
      </c>
      <c r="L1380">
        <v>108453.2904</v>
      </c>
      <c r="M1380">
        <v>189793.25820000001</v>
      </c>
      <c r="N1380">
        <v>141592.30439999999</v>
      </c>
      <c r="O1380">
        <v>247786.53270000001</v>
      </c>
      <c r="P1380">
        <v>175765.48879999999</v>
      </c>
      <c r="Q1380">
        <v>307589.6053</v>
      </c>
      <c r="R1380">
        <v>197803.35980000001</v>
      </c>
      <c r="S1380">
        <v>346155.87959999999</v>
      </c>
      <c r="T1380">
        <v>219522.8137</v>
      </c>
      <c r="U1380">
        <v>384164.924</v>
      </c>
    </row>
    <row r="1381" spans="1:21">
      <c r="A1381">
        <v>9</v>
      </c>
      <c r="B1381" t="s">
        <v>611</v>
      </c>
      <c r="C1381" t="s">
        <v>620</v>
      </c>
      <c r="D1381" t="s">
        <v>758</v>
      </c>
      <c r="E1381" t="s">
        <v>632</v>
      </c>
      <c r="F1381">
        <v>4</v>
      </c>
      <c r="G1381" t="s">
        <v>33</v>
      </c>
      <c r="H1381">
        <v>70182.794250000006</v>
      </c>
      <c r="I1381">
        <v>112292.4708</v>
      </c>
      <c r="J1381">
        <v>98255.911949999994</v>
      </c>
      <c r="K1381">
        <v>157209.45910000001</v>
      </c>
      <c r="L1381">
        <v>126329.0297</v>
      </c>
      <c r="M1381">
        <v>202126.4474</v>
      </c>
      <c r="N1381">
        <v>168438.70619999999</v>
      </c>
      <c r="O1381">
        <v>269501.92989999999</v>
      </c>
      <c r="P1381">
        <v>210548.38279999999</v>
      </c>
      <c r="Q1381">
        <v>336877.41239999997</v>
      </c>
      <c r="R1381">
        <v>238621.50049999999</v>
      </c>
      <c r="S1381">
        <v>381794.4007</v>
      </c>
      <c r="T1381">
        <v>266694.61820000003</v>
      </c>
      <c r="U1381">
        <v>426711.38900000002</v>
      </c>
    </row>
    <row r="1382" spans="1:21">
      <c r="A1382">
        <v>9</v>
      </c>
      <c r="B1382" t="s">
        <v>611</v>
      </c>
      <c r="C1382" t="s">
        <v>620</v>
      </c>
      <c r="D1382" t="s">
        <v>758</v>
      </c>
      <c r="E1382" t="s">
        <v>633</v>
      </c>
      <c r="F1382">
        <v>1</v>
      </c>
      <c r="G1382" t="s">
        <v>242</v>
      </c>
      <c r="H1382">
        <v>88557.4</v>
      </c>
      <c r="I1382">
        <v>154975.45000000001</v>
      </c>
      <c r="J1382">
        <v>114793.7</v>
      </c>
      <c r="K1382">
        <v>200888.97500000001</v>
      </c>
      <c r="L1382">
        <v>130439.16</v>
      </c>
      <c r="M1382">
        <v>228268.53</v>
      </c>
      <c r="N1382">
        <v>154598.16</v>
      </c>
      <c r="O1382">
        <v>270546.78000000003</v>
      </c>
      <c r="P1382">
        <v>181762.2</v>
      </c>
      <c r="Q1382">
        <v>318083.84999999998</v>
      </c>
      <c r="R1382">
        <v>199129.5</v>
      </c>
      <c r="S1382">
        <v>348476.625</v>
      </c>
      <c r="T1382">
        <v>215330.8</v>
      </c>
      <c r="U1382">
        <v>376828.9</v>
      </c>
    </row>
    <row r="1383" spans="1:21">
      <c r="A1383">
        <v>9</v>
      </c>
      <c r="B1383" t="s">
        <v>611</v>
      </c>
      <c r="C1383" t="s">
        <v>620</v>
      </c>
      <c r="D1383" t="s">
        <v>758</v>
      </c>
      <c r="E1383" t="s">
        <v>633</v>
      </c>
      <c r="F1383">
        <v>2</v>
      </c>
      <c r="G1383" t="s">
        <v>31</v>
      </c>
      <c r="H1383">
        <v>71618.561000000002</v>
      </c>
      <c r="I1383">
        <v>125332.48179999999</v>
      </c>
      <c r="J1383">
        <v>94328.084900000002</v>
      </c>
      <c r="K1383">
        <v>165074.14859999999</v>
      </c>
      <c r="L1383">
        <v>113471.3754</v>
      </c>
      <c r="M1383">
        <v>198574.90700000001</v>
      </c>
      <c r="N1383">
        <v>137439.94200000001</v>
      </c>
      <c r="O1383">
        <v>240519.89850000001</v>
      </c>
      <c r="P1383">
        <v>163764.61350000001</v>
      </c>
      <c r="Q1383">
        <v>286588.0736</v>
      </c>
      <c r="R1383">
        <v>180532.75459999999</v>
      </c>
      <c r="S1383">
        <v>315932.32059999998</v>
      </c>
      <c r="T1383">
        <v>196391.486</v>
      </c>
      <c r="U1383">
        <v>343685.1005</v>
      </c>
    </row>
    <row r="1384" spans="1:21">
      <c r="A1384">
        <v>9</v>
      </c>
      <c r="B1384" t="s">
        <v>611</v>
      </c>
      <c r="C1384" t="s">
        <v>620</v>
      </c>
      <c r="D1384" t="s">
        <v>758</v>
      </c>
      <c r="E1384" t="s">
        <v>633</v>
      </c>
      <c r="F1384">
        <v>3</v>
      </c>
      <c r="G1384" t="s">
        <v>58</v>
      </c>
      <c r="H1384">
        <v>62259.731249999997</v>
      </c>
      <c r="I1384">
        <v>108954.5297</v>
      </c>
      <c r="J1384">
        <v>84254.380350000007</v>
      </c>
      <c r="K1384">
        <v>147445.16560000001</v>
      </c>
      <c r="L1384">
        <v>107062.47629999999</v>
      </c>
      <c r="M1384">
        <v>187359.33350000001</v>
      </c>
      <c r="N1384">
        <v>139791.19680000001</v>
      </c>
      <c r="O1384">
        <v>244634.5944</v>
      </c>
      <c r="P1384">
        <v>173535.7838</v>
      </c>
      <c r="Q1384">
        <v>303687.62160000001</v>
      </c>
      <c r="R1384">
        <v>195301.09580000001</v>
      </c>
      <c r="S1384">
        <v>341776.91759999999</v>
      </c>
      <c r="T1384">
        <v>216753.62640000001</v>
      </c>
      <c r="U1384">
        <v>379318.84620000003</v>
      </c>
    </row>
    <row r="1385" spans="1:21">
      <c r="A1385">
        <v>9</v>
      </c>
      <c r="B1385" t="s">
        <v>611</v>
      </c>
      <c r="C1385" t="s">
        <v>620</v>
      </c>
      <c r="D1385" t="s">
        <v>758</v>
      </c>
      <c r="E1385" t="s">
        <v>633</v>
      </c>
      <c r="F1385">
        <v>4</v>
      </c>
      <c r="G1385" t="s">
        <v>33</v>
      </c>
      <c r="H1385">
        <v>69213.892250000004</v>
      </c>
      <c r="I1385">
        <v>110742.2276</v>
      </c>
      <c r="J1385">
        <v>96899.44915</v>
      </c>
      <c r="K1385">
        <v>155039.11859999999</v>
      </c>
      <c r="L1385">
        <v>124585.0061</v>
      </c>
      <c r="M1385">
        <v>199336.0097</v>
      </c>
      <c r="N1385">
        <v>166113.3414</v>
      </c>
      <c r="O1385">
        <v>265781.34620000003</v>
      </c>
      <c r="P1385">
        <v>207641.67679999999</v>
      </c>
      <c r="Q1385">
        <v>332226.68280000001</v>
      </c>
      <c r="R1385">
        <v>235327.23370000001</v>
      </c>
      <c r="S1385">
        <v>376523.57380000001</v>
      </c>
      <c r="T1385">
        <v>263012.79060000001</v>
      </c>
      <c r="U1385">
        <v>420820.46490000002</v>
      </c>
    </row>
    <row r="1386" spans="1:21">
      <c r="A1386">
        <v>9</v>
      </c>
      <c r="B1386" t="s">
        <v>611</v>
      </c>
      <c r="C1386" t="s">
        <v>620</v>
      </c>
      <c r="D1386" t="s">
        <v>758</v>
      </c>
      <c r="E1386" t="s">
        <v>798</v>
      </c>
      <c r="F1386">
        <v>1</v>
      </c>
      <c r="G1386" t="s">
        <v>242</v>
      </c>
      <c r="H1386">
        <v>104972.95</v>
      </c>
      <c r="I1386">
        <v>183702.66250000001</v>
      </c>
      <c r="J1386">
        <v>136014.58499999999</v>
      </c>
      <c r="K1386">
        <v>238025.5238</v>
      </c>
      <c r="L1386">
        <v>154639.215</v>
      </c>
      <c r="M1386">
        <v>270618.6263</v>
      </c>
      <c r="N1386">
        <v>183096.12</v>
      </c>
      <c r="O1386">
        <v>320418.21000000002</v>
      </c>
      <c r="P1386">
        <v>215213.1</v>
      </c>
      <c r="Q1386">
        <v>376622.92499999999</v>
      </c>
      <c r="R1386">
        <v>235745.88500000001</v>
      </c>
      <c r="S1386">
        <v>412555.29879999999</v>
      </c>
      <c r="T1386">
        <v>254868.565</v>
      </c>
      <c r="U1386">
        <v>446019.98879999999</v>
      </c>
    </row>
    <row r="1387" spans="1:21">
      <c r="A1387">
        <v>9</v>
      </c>
      <c r="B1387" t="s">
        <v>611</v>
      </c>
      <c r="C1387" t="s">
        <v>620</v>
      </c>
      <c r="D1387" t="s">
        <v>758</v>
      </c>
      <c r="E1387" t="s">
        <v>798</v>
      </c>
      <c r="F1387">
        <v>2</v>
      </c>
      <c r="G1387" t="s">
        <v>31</v>
      </c>
      <c r="H1387">
        <v>85258.675749999995</v>
      </c>
      <c r="I1387">
        <v>149202.6826</v>
      </c>
      <c r="J1387">
        <v>112181.45510000001</v>
      </c>
      <c r="K1387">
        <v>196317.54629999999</v>
      </c>
      <c r="L1387">
        <v>134789.07560000001</v>
      </c>
      <c r="M1387">
        <v>235880.88219999999</v>
      </c>
      <c r="N1387">
        <v>162977.91149999999</v>
      </c>
      <c r="O1387">
        <v>285211.34509999998</v>
      </c>
      <c r="P1387">
        <v>194078.68479999999</v>
      </c>
      <c r="Q1387">
        <v>339637.69839999999</v>
      </c>
      <c r="R1387">
        <v>213874.24559999999</v>
      </c>
      <c r="S1387">
        <v>374279.92979999998</v>
      </c>
      <c r="T1387">
        <v>232569.6734</v>
      </c>
      <c r="U1387">
        <v>406996.92839999998</v>
      </c>
    </row>
    <row r="1388" spans="1:21">
      <c r="A1388">
        <v>9</v>
      </c>
      <c r="B1388" t="s">
        <v>611</v>
      </c>
      <c r="C1388" t="s">
        <v>620</v>
      </c>
      <c r="D1388" t="s">
        <v>758</v>
      </c>
      <c r="E1388" t="s">
        <v>798</v>
      </c>
      <c r="F1388">
        <v>3</v>
      </c>
      <c r="G1388" t="s">
        <v>58</v>
      </c>
      <c r="H1388">
        <v>74962.731249999997</v>
      </c>
      <c r="I1388">
        <v>131184.77970000001</v>
      </c>
      <c r="J1388">
        <v>101514.3924</v>
      </c>
      <c r="K1388">
        <v>177650.18659999999</v>
      </c>
      <c r="L1388">
        <v>129026.0673</v>
      </c>
      <c r="M1388">
        <v>225795.61780000001</v>
      </c>
      <c r="N1388">
        <v>168542.87280000001</v>
      </c>
      <c r="O1388">
        <v>294950.02740000002</v>
      </c>
      <c r="P1388">
        <v>209258.58379999999</v>
      </c>
      <c r="Q1388">
        <v>366202.52159999998</v>
      </c>
      <c r="R1388">
        <v>235539.5858</v>
      </c>
      <c r="S1388">
        <v>412194.27510000003</v>
      </c>
      <c r="T1388">
        <v>261451.44940000001</v>
      </c>
      <c r="U1388">
        <v>457540.03649999999</v>
      </c>
    </row>
    <row r="1389" spans="1:21">
      <c r="A1389">
        <v>9</v>
      </c>
      <c r="B1389" t="s">
        <v>611</v>
      </c>
      <c r="C1389" t="s">
        <v>620</v>
      </c>
      <c r="D1389" t="s">
        <v>758</v>
      </c>
      <c r="E1389" t="s">
        <v>798</v>
      </c>
      <c r="F1389">
        <v>4</v>
      </c>
      <c r="G1389" t="s">
        <v>33</v>
      </c>
      <c r="H1389">
        <v>83066.462249999997</v>
      </c>
      <c r="I1389">
        <v>132906.33960000001</v>
      </c>
      <c r="J1389">
        <v>116293.0472</v>
      </c>
      <c r="K1389">
        <v>186068.87539999999</v>
      </c>
      <c r="L1389">
        <v>149519.63209999999</v>
      </c>
      <c r="M1389">
        <v>239231.41130000001</v>
      </c>
      <c r="N1389">
        <v>199359.50940000001</v>
      </c>
      <c r="O1389">
        <v>318975.21500000003</v>
      </c>
      <c r="P1389">
        <v>249199.38680000001</v>
      </c>
      <c r="Q1389">
        <v>398719.01880000002</v>
      </c>
      <c r="R1389">
        <v>282425.97169999999</v>
      </c>
      <c r="S1389">
        <v>451881.55459999997</v>
      </c>
      <c r="T1389">
        <v>315652.55660000001</v>
      </c>
      <c r="U1389">
        <v>505044.09049999999</v>
      </c>
    </row>
    <row r="1390" spans="1:21">
      <c r="A1390">
        <v>9</v>
      </c>
      <c r="B1390" t="s">
        <v>611</v>
      </c>
      <c r="C1390" t="s">
        <v>620</v>
      </c>
      <c r="D1390" t="s">
        <v>758</v>
      </c>
      <c r="E1390" t="s">
        <v>634</v>
      </c>
      <c r="F1390">
        <v>1</v>
      </c>
      <c r="G1390" t="s">
        <v>242</v>
      </c>
      <c r="H1390">
        <v>94052.25</v>
      </c>
      <c r="I1390">
        <v>164591.4375</v>
      </c>
      <c r="J1390">
        <v>121886.41499999999</v>
      </c>
      <c r="K1390">
        <v>213301.22630000001</v>
      </c>
      <c r="L1390">
        <v>138543.61499999999</v>
      </c>
      <c r="M1390">
        <v>242451.32629999999</v>
      </c>
      <c r="N1390">
        <v>164108.16</v>
      </c>
      <c r="O1390">
        <v>287189.28000000003</v>
      </c>
      <c r="P1390">
        <v>192915</v>
      </c>
      <c r="Q1390">
        <v>337601.25</v>
      </c>
      <c r="R1390">
        <v>211332.01500000001</v>
      </c>
      <c r="S1390">
        <v>369831.02630000003</v>
      </c>
      <c r="T1390">
        <v>228496.185</v>
      </c>
      <c r="U1390">
        <v>399868.32380000001</v>
      </c>
    </row>
    <row r="1391" spans="1:21">
      <c r="A1391">
        <v>9</v>
      </c>
      <c r="B1391" t="s">
        <v>611</v>
      </c>
      <c r="C1391" t="s">
        <v>620</v>
      </c>
      <c r="D1391" t="s">
        <v>758</v>
      </c>
      <c r="E1391" t="s">
        <v>634</v>
      </c>
      <c r="F1391">
        <v>2</v>
      </c>
      <c r="G1391" t="s">
        <v>31</v>
      </c>
      <c r="H1391">
        <v>76251.287249999994</v>
      </c>
      <c r="I1391">
        <v>133439.75270000001</v>
      </c>
      <c r="J1391">
        <v>100371.8079</v>
      </c>
      <c r="K1391">
        <v>175650.66380000001</v>
      </c>
      <c r="L1391">
        <v>120659.2727</v>
      </c>
      <c r="M1391">
        <v>211153.72709999999</v>
      </c>
      <c r="N1391">
        <v>145999.62450000001</v>
      </c>
      <c r="O1391">
        <v>255499.34289999999</v>
      </c>
      <c r="P1391">
        <v>173904.0013</v>
      </c>
      <c r="Q1391">
        <v>304332.00229999999</v>
      </c>
      <c r="R1391">
        <v>191670.685</v>
      </c>
      <c r="S1391">
        <v>335423.69870000001</v>
      </c>
      <c r="T1391">
        <v>208460.0509</v>
      </c>
      <c r="U1391">
        <v>364805.08899999998</v>
      </c>
    </row>
    <row r="1392" spans="1:21">
      <c r="A1392">
        <v>9</v>
      </c>
      <c r="B1392" t="s">
        <v>611</v>
      </c>
      <c r="C1392" t="s">
        <v>620</v>
      </c>
      <c r="D1392" t="s">
        <v>758</v>
      </c>
      <c r="E1392" t="s">
        <v>634</v>
      </c>
      <c r="F1392">
        <v>3</v>
      </c>
      <c r="G1392" t="s">
        <v>58</v>
      </c>
      <c r="H1392">
        <v>66367.824999999997</v>
      </c>
      <c r="I1392">
        <v>116143.69379999999</v>
      </c>
      <c r="J1392">
        <v>89874.664600000004</v>
      </c>
      <c r="K1392">
        <v>157280.66310000001</v>
      </c>
      <c r="L1392">
        <v>114231.5928</v>
      </c>
      <c r="M1392">
        <v>199905.2874</v>
      </c>
      <c r="N1392">
        <v>149216.7408</v>
      </c>
      <c r="O1392">
        <v>261129.29639999999</v>
      </c>
      <c r="P1392">
        <v>185263.51500000001</v>
      </c>
      <c r="Q1392">
        <v>324211.15130000003</v>
      </c>
      <c r="R1392">
        <v>208530.68700000001</v>
      </c>
      <c r="S1392">
        <v>364928.7023</v>
      </c>
      <c r="T1392">
        <v>231470.9884</v>
      </c>
      <c r="U1392">
        <v>405074.22970000003</v>
      </c>
    </row>
    <row r="1393" spans="1:21">
      <c r="A1393">
        <v>9</v>
      </c>
      <c r="B1393" t="s">
        <v>611</v>
      </c>
      <c r="C1393" t="s">
        <v>620</v>
      </c>
      <c r="D1393" t="s">
        <v>758</v>
      </c>
      <c r="E1393" t="s">
        <v>634</v>
      </c>
      <c r="F1393">
        <v>4</v>
      </c>
      <c r="G1393" t="s">
        <v>33</v>
      </c>
      <c r="H1393">
        <v>73544.441000000006</v>
      </c>
      <c r="I1393">
        <v>117671.1056</v>
      </c>
      <c r="J1393">
        <v>102962.21739999999</v>
      </c>
      <c r="K1393">
        <v>164739.5478</v>
      </c>
      <c r="L1393">
        <v>132379.9938</v>
      </c>
      <c r="M1393">
        <v>211807.9901</v>
      </c>
      <c r="N1393">
        <v>176506.65839999999</v>
      </c>
      <c r="O1393">
        <v>282410.65340000001</v>
      </c>
      <c r="P1393">
        <v>220633.323</v>
      </c>
      <c r="Q1393">
        <v>353013.31679999997</v>
      </c>
      <c r="R1393">
        <v>250051.09940000001</v>
      </c>
      <c r="S1393">
        <v>400081.75900000002</v>
      </c>
      <c r="T1393">
        <v>279468.87579999998</v>
      </c>
      <c r="U1393">
        <v>447150.20130000002</v>
      </c>
    </row>
    <row r="1394" spans="1:21">
      <c r="A1394">
        <v>9</v>
      </c>
      <c r="B1394" t="s">
        <v>611</v>
      </c>
      <c r="C1394" t="s">
        <v>620</v>
      </c>
      <c r="D1394" t="s">
        <v>758</v>
      </c>
      <c r="E1394" t="s">
        <v>635</v>
      </c>
      <c r="F1394">
        <v>1</v>
      </c>
      <c r="G1394" t="s">
        <v>242</v>
      </c>
      <c r="H1394">
        <v>94052.25</v>
      </c>
      <c r="I1394">
        <v>164591.4375</v>
      </c>
      <c r="J1394">
        <v>121886.41499999999</v>
      </c>
      <c r="K1394">
        <v>213301.22630000001</v>
      </c>
      <c r="L1394">
        <v>138543.61499999999</v>
      </c>
      <c r="M1394">
        <v>242451.32629999999</v>
      </c>
      <c r="N1394">
        <v>164108.16</v>
      </c>
      <c r="O1394">
        <v>287189.28000000003</v>
      </c>
      <c r="P1394">
        <v>192915</v>
      </c>
      <c r="Q1394">
        <v>337601.25</v>
      </c>
      <c r="R1394">
        <v>211332.01500000001</v>
      </c>
      <c r="S1394">
        <v>369831.02630000003</v>
      </c>
      <c r="T1394">
        <v>228496.185</v>
      </c>
      <c r="U1394">
        <v>399868.32380000001</v>
      </c>
    </row>
    <row r="1395" spans="1:21">
      <c r="A1395">
        <v>9</v>
      </c>
      <c r="B1395" t="s">
        <v>611</v>
      </c>
      <c r="C1395" t="s">
        <v>620</v>
      </c>
      <c r="D1395" t="s">
        <v>758</v>
      </c>
      <c r="E1395" t="s">
        <v>635</v>
      </c>
      <c r="F1395">
        <v>2</v>
      </c>
      <c r="G1395" t="s">
        <v>31</v>
      </c>
      <c r="H1395">
        <v>76251.287249999994</v>
      </c>
      <c r="I1395">
        <v>133439.75270000001</v>
      </c>
      <c r="J1395">
        <v>100371.8079</v>
      </c>
      <c r="K1395">
        <v>175650.66380000001</v>
      </c>
      <c r="L1395">
        <v>120659.2727</v>
      </c>
      <c r="M1395">
        <v>211153.72709999999</v>
      </c>
      <c r="N1395">
        <v>145999.62450000001</v>
      </c>
      <c r="O1395">
        <v>255499.34289999999</v>
      </c>
      <c r="P1395">
        <v>173904.0013</v>
      </c>
      <c r="Q1395">
        <v>304332.00229999999</v>
      </c>
      <c r="R1395">
        <v>191670.685</v>
      </c>
      <c r="S1395">
        <v>335423.69870000001</v>
      </c>
      <c r="T1395">
        <v>208460.0509</v>
      </c>
      <c r="U1395">
        <v>364805.08899999998</v>
      </c>
    </row>
    <row r="1396" spans="1:21">
      <c r="A1396">
        <v>9</v>
      </c>
      <c r="B1396" t="s">
        <v>611</v>
      </c>
      <c r="C1396" t="s">
        <v>620</v>
      </c>
      <c r="D1396" t="s">
        <v>758</v>
      </c>
      <c r="E1396" t="s">
        <v>635</v>
      </c>
      <c r="F1396">
        <v>3</v>
      </c>
      <c r="G1396" t="s">
        <v>58</v>
      </c>
      <c r="H1396">
        <v>65917.987500000003</v>
      </c>
      <c r="I1396">
        <v>115356.47809999999</v>
      </c>
      <c r="J1396">
        <v>89297.310899999997</v>
      </c>
      <c r="K1396">
        <v>156270.2941</v>
      </c>
      <c r="L1396">
        <v>113512.0662</v>
      </c>
      <c r="M1396">
        <v>198646.1159</v>
      </c>
      <c r="N1396">
        <v>148310.6832</v>
      </c>
      <c r="O1396">
        <v>259543.69560000001</v>
      </c>
      <c r="P1396">
        <v>184152.6225</v>
      </c>
      <c r="Q1396">
        <v>322267.0894</v>
      </c>
      <c r="R1396">
        <v>207296.4105</v>
      </c>
      <c r="S1396">
        <v>362768.71840000001</v>
      </c>
      <c r="T1396">
        <v>230118.96359999999</v>
      </c>
      <c r="U1396">
        <v>402708.1863</v>
      </c>
    </row>
    <row r="1397" spans="1:21">
      <c r="A1397">
        <v>9</v>
      </c>
      <c r="B1397" t="s">
        <v>611</v>
      </c>
      <c r="C1397" t="s">
        <v>620</v>
      </c>
      <c r="D1397" t="s">
        <v>758</v>
      </c>
      <c r="E1397" t="s">
        <v>635</v>
      </c>
      <c r="F1397">
        <v>4</v>
      </c>
      <c r="G1397" t="s">
        <v>33</v>
      </c>
      <c r="H1397">
        <v>72922.501499999998</v>
      </c>
      <c r="I1397">
        <v>116676.0024</v>
      </c>
      <c r="J1397">
        <v>102091.5021</v>
      </c>
      <c r="K1397">
        <v>163346.40340000001</v>
      </c>
      <c r="L1397">
        <v>131260.50270000001</v>
      </c>
      <c r="M1397">
        <v>210016.80429999999</v>
      </c>
      <c r="N1397">
        <v>175014.0036</v>
      </c>
      <c r="O1397">
        <v>280022.40580000001</v>
      </c>
      <c r="P1397">
        <v>218767.50450000001</v>
      </c>
      <c r="Q1397">
        <v>350028.00719999999</v>
      </c>
      <c r="R1397">
        <v>247936.50510000001</v>
      </c>
      <c r="S1397">
        <v>396698.40820000001</v>
      </c>
      <c r="T1397">
        <v>277105.50569999998</v>
      </c>
      <c r="U1397">
        <v>443368.80910000001</v>
      </c>
    </row>
    <row r="1398" spans="1:21">
      <c r="A1398">
        <v>9</v>
      </c>
      <c r="B1398" t="s">
        <v>611</v>
      </c>
      <c r="C1398" t="s">
        <v>620</v>
      </c>
      <c r="D1398" t="s">
        <v>758</v>
      </c>
      <c r="E1398" t="s">
        <v>636</v>
      </c>
      <c r="F1398">
        <v>1</v>
      </c>
      <c r="G1398" t="s">
        <v>242</v>
      </c>
      <c r="H1398">
        <v>93249.35</v>
      </c>
      <c r="I1398">
        <v>163186.36249999999</v>
      </c>
      <c r="J1398">
        <v>120830.465</v>
      </c>
      <c r="K1398">
        <v>211453.3138</v>
      </c>
      <c r="L1398">
        <v>137366.505</v>
      </c>
      <c r="M1398">
        <v>240391.38380000001</v>
      </c>
      <c r="N1398">
        <v>162664.79999999999</v>
      </c>
      <c r="O1398">
        <v>284663.40000000002</v>
      </c>
      <c r="P1398">
        <v>191203.8</v>
      </c>
      <c r="Q1398">
        <v>334606.65000000002</v>
      </c>
      <c r="R1398">
        <v>209449.26500000001</v>
      </c>
      <c r="S1398">
        <v>366536.21380000003</v>
      </c>
      <c r="T1398">
        <v>226445.13500000001</v>
      </c>
      <c r="U1398">
        <v>396278.98629999999</v>
      </c>
    </row>
    <row r="1399" spans="1:21">
      <c r="A1399">
        <v>9</v>
      </c>
      <c r="B1399" t="s">
        <v>611</v>
      </c>
      <c r="C1399" t="s">
        <v>620</v>
      </c>
      <c r="D1399" t="s">
        <v>758</v>
      </c>
      <c r="E1399" t="s">
        <v>636</v>
      </c>
      <c r="F1399">
        <v>2</v>
      </c>
      <c r="G1399" t="s">
        <v>31</v>
      </c>
      <c r="H1399">
        <v>75697.368749999994</v>
      </c>
      <c r="I1399">
        <v>132470.3953</v>
      </c>
      <c r="J1399">
        <v>99612.957500000004</v>
      </c>
      <c r="K1399">
        <v>174322.67559999999</v>
      </c>
      <c r="L1399">
        <v>119704.82180000001</v>
      </c>
      <c r="M1399">
        <v>209483.4381</v>
      </c>
      <c r="N1399">
        <v>144769.5675</v>
      </c>
      <c r="O1399">
        <v>253346.74309999999</v>
      </c>
      <c r="P1399">
        <v>172408.15220000001</v>
      </c>
      <c r="Q1399">
        <v>301714.26630000002</v>
      </c>
      <c r="R1399">
        <v>190001.6496</v>
      </c>
      <c r="S1399">
        <v>332502.88679999998</v>
      </c>
      <c r="T1399">
        <v>206620.27609999999</v>
      </c>
      <c r="U1399">
        <v>361585.48320000002</v>
      </c>
    </row>
    <row r="1400" spans="1:21">
      <c r="A1400">
        <v>9</v>
      </c>
      <c r="B1400" t="s">
        <v>611</v>
      </c>
      <c r="C1400" t="s">
        <v>620</v>
      </c>
      <c r="D1400" t="s">
        <v>758</v>
      </c>
      <c r="E1400" t="s">
        <v>636</v>
      </c>
      <c r="F1400">
        <v>3</v>
      </c>
      <c r="G1400" t="s">
        <v>58</v>
      </c>
      <c r="H1400">
        <v>66142.90625</v>
      </c>
      <c r="I1400">
        <v>115750.08590000001</v>
      </c>
      <c r="J1400">
        <v>89585.98775</v>
      </c>
      <c r="K1400">
        <v>156775.4786</v>
      </c>
      <c r="L1400">
        <v>113871.82950000001</v>
      </c>
      <c r="M1400">
        <v>199275.7016</v>
      </c>
      <c r="N1400">
        <v>148763.712</v>
      </c>
      <c r="O1400">
        <v>260336.49600000001</v>
      </c>
      <c r="P1400">
        <v>184708.06880000001</v>
      </c>
      <c r="Q1400">
        <v>323239.12030000001</v>
      </c>
      <c r="R1400">
        <v>207913.54879999999</v>
      </c>
      <c r="S1400">
        <v>363848.71029999998</v>
      </c>
      <c r="T1400">
        <v>230794.976</v>
      </c>
      <c r="U1400">
        <v>403891.20799999998</v>
      </c>
    </row>
    <row r="1401" spans="1:21">
      <c r="A1401">
        <v>9</v>
      </c>
      <c r="B1401" t="s">
        <v>611</v>
      </c>
      <c r="C1401" t="s">
        <v>620</v>
      </c>
      <c r="D1401" t="s">
        <v>758</v>
      </c>
      <c r="E1401" t="s">
        <v>636</v>
      </c>
      <c r="F1401">
        <v>4</v>
      </c>
      <c r="G1401" t="s">
        <v>33</v>
      </c>
      <c r="H1401">
        <v>73233.471250000002</v>
      </c>
      <c r="I1401">
        <v>117173.554</v>
      </c>
      <c r="J1401">
        <v>102526.85980000001</v>
      </c>
      <c r="K1401">
        <v>164042.97560000001</v>
      </c>
      <c r="L1401">
        <v>131820.24830000001</v>
      </c>
      <c r="M1401">
        <v>210912.39720000001</v>
      </c>
      <c r="N1401">
        <v>175760.33100000001</v>
      </c>
      <c r="O1401">
        <v>281216.52960000001</v>
      </c>
      <c r="P1401">
        <v>219700.41380000001</v>
      </c>
      <c r="Q1401">
        <v>351520.66200000001</v>
      </c>
      <c r="R1401">
        <v>248993.80230000001</v>
      </c>
      <c r="S1401">
        <v>398390.08360000001</v>
      </c>
      <c r="T1401">
        <v>278287.19079999998</v>
      </c>
      <c r="U1401">
        <v>445259.50520000001</v>
      </c>
    </row>
    <row r="1402" spans="1:21">
      <c r="A1402">
        <v>9</v>
      </c>
      <c r="B1402" t="s">
        <v>611</v>
      </c>
      <c r="C1402" t="s">
        <v>620</v>
      </c>
      <c r="D1402" t="s">
        <v>758</v>
      </c>
      <c r="E1402" t="s">
        <v>637</v>
      </c>
      <c r="F1402">
        <v>1</v>
      </c>
      <c r="G1402" t="s">
        <v>242</v>
      </c>
      <c r="H1402">
        <v>94052.25</v>
      </c>
      <c r="I1402">
        <v>164591.4375</v>
      </c>
      <c r="J1402">
        <v>121886.41499999999</v>
      </c>
      <c r="K1402">
        <v>213301.22630000001</v>
      </c>
      <c r="L1402">
        <v>138543.61499999999</v>
      </c>
      <c r="M1402">
        <v>242451.32629999999</v>
      </c>
      <c r="N1402">
        <v>164108.16</v>
      </c>
      <c r="O1402">
        <v>287189.28000000003</v>
      </c>
      <c r="P1402">
        <v>192915</v>
      </c>
      <c r="Q1402">
        <v>337601.25</v>
      </c>
      <c r="R1402">
        <v>211332.01500000001</v>
      </c>
      <c r="S1402">
        <v>369831.02630000003</v>
      </c>
      <c r="T1402">
        <v>228496.185</v>
      </c>
      <c r="U1402">
        <v>399868.32380000001</v>
      </c>
    </row>
    <row r="1403" spans="1:21">
      <c r="A1403">
        <v>9</v>
      </c>
      <c r="B1403" t="s">
        <v>611</v>
      </c>
      <c r="C1403" t="s">
        <v>620</v>
      </c>
      <c r="D1403" t="s">
        <v>758</v>
      </c>
      <c r="E1403" t="s">
        <v>637</v>
      </c>
      <c r="F1403">
        <v>2</v>
      </c>
      <c r="G1403" t="s">
        <v>31</v>
      </c>
      <c r="H1403">
        <v>76251.287249999994</v>
      </c>
      <c r="I1403">
        <v>133439.75270000001</v>
      </c>
      <c r="J1403">
        <v>100371.8079</v>
      </c>
      <c r="K1403">
        <v>175650.66380000001</v>
      </c>
      <c r="L1403">
        <v>120659.2727</v>
      </c>
      <c r="M1403">
        <v>211153.72709999999</v>
      </c>
      <c r="N1403">
        <v>145999.62450000001</v>
      </c>
      <c r="O1403">
        <v>255499.34289999999</v>
      </c>
      <c r="P1403">
        <v>173904.0013</v>
      </c>
      <c r="Q1403">
        <v>304332.00229999999</v>
      </c>
      <c r="R1403">
        <v>191670.685</v>
      </c>
      <c r="S1403">
        <v>335423.69870000001</v>
      </c>
      <c r="T1403">
        <v>208460.0509</v>
      </c>
      <c r="U1403">
        <v>364805.08899999998</v>
      </c>
    </row>
    <row r="1404" spans="1:21">
      <c r="A1404">
        <v>9</v>
      </c>
      <c r="B1404" t="s">
        <v>611</v>
      </c>
      <c r="C1404" t="s">
        <v>620</v>
      </c>
      <c r="D1404" t="s">
        <v>758</v>
      </c>
      <c r="E1404" t="s">
        <v>637</v>
      </c>
      <c r="F1404">
        <v>3</v>
      </c>
      <c r="G1404" t="s">
        <v>58</v>
      </c>
      <c r="H1404">
        <v>66367.824999999997</v>
      </c>
      <c r="I1404">
        <v>116143.69379999999</v>
      </c>
      <c r="J1404">
        <v>89874.664600000004</v>
      </c>
      <c r="K1404">
        <v>157280.66310000001</v>
      </c>
      <c r="L1404">
        <v>114231.5928</v>
      </c>
      <c r="M1404">
        <v>199905.2874</v>
      </c>
      <c r="N1404">
        <v>149216.7408</v>
      </c>
      <c r="O1404">
        <v>261129.29639999999</v>
      </c>
      <c r="P1404">
        <v>185263.51500000001</v>
      </c>
      <c r="Q1404">
        <v>324211.15130000003</v>
      </c>
      <c r="R1404">
        <v>208530.68700000001</v>
      </c>
      <c r="S1404">
        <v>364928.7023</v>
      </c>
      <c r="T1404">
        <v>231470.9884</v>
      </c>
      <c r="U1404">
        <v>405074.22970000003</v>
      </c>
    </row>
    <row r="1405" spans="1:21">
      <c r="A1405">
        <v>9</v>
      </c>
      <c r="B1405" t="s">
        <v>611</v>
      </c>
      <c r="C1405" t="s">
        <v>620</v>
      </c>
      <c r="D1405" t="s">
        <v>758</v>
      </c>
      <c r="E1405" t="s">
        <v>637</v>
      </c>
      <c r="F1405">
        <v>4</v>
      </c>
      <c r="G1405" t="s">
        <v>33</v>
      </c>
      <c r="H1405">
        <v>73544.441000000006</v>
      </c>
      <c r="I1405">
        <v>117671.1056</v>
      </c>
      <c r="J1405">
        <v>102962.21739999999</v>
      </c>
      <c r="K1405">
        <v>164739.5478</v>
      </c>
      <c r="L1405">
        <v>132379.9938</v>
      </c>
      <c r="M1405">
        <v>211807.9901</v>
      </c>
      <c r="N1405">
        <v>176506.65839999999</v>
      </c>
      <c r="O1405">
        <v>282410.65340000001</v>
      </c>
      <c r="P1405">
        <v>220633.323</v>
      </c>
      <c r="Q1405">
        <v>353013.31679999997</v>
      </c>
      <c r="R1405">
        <v>250051.09940000001</v>
      </c>
      <c r="S1405">
        <v>400081.75900000002</v>
      </c>
      <c r="T1405">
        <v>279468.87579999998</v>
      </c>
      <c r="U1405">
        <v>447150.20130000002</v>
      </c>
    </row>
    <row r="1406" spans="1:21">
      <c r="A1406">
        <v>9</v>
      </c>
      <c r="B1406" t="s">
        <v>611</v>
      </c>
      <c r="C1406" t="s">
        <v>620</v>
      </c>
      <c r="D1406" t="s">
        <v>758</v>
      </c>
      <c r="E1406" t="s">
        <v>638</v>
      </c>
      <c r="F1406">
        <v>1</v>
      </c>
      <c r="G1406" t="s">
        <v>242</v>
      </c>
      <c r="H1406">
        <v>94993.15</v>
      </c>
      <c r="I1406">
        <v>166238.01250000001</v>
      </c>
      <c r="J1406">
        <v>123056.88499999999</v>
      </c>
      <c r="K1406">
        <v>215349.54879999999</v>
      </c>
      <c r="L1406">
        <v>139947.345</v>
      </c>
      <c r="M1406">
        <v>244907.85380000001</v>
      </c>
      <c r="N1406">
        <v>165615.6</v>
      </c>
      <c r="O1406">
        <v>289827.3</v>
      </c>
      <c r="P1406">
        <v>194641.2</v>
      </c>
      <c r="Q1406">
        <v>340622.1</v>
      </c>
      <c r="R1406">
        <v>213197.08499999999</v>
      </c>
      <c r="S1406">
        <v>373094.89880000002</v>
      </c>
      <c r="T1406">
        <v>230464.01500000001</v>
      </c>
      <c r="U1406">
        <v>403312.02630000003</v>
      </c>
    </row>
    <row r="1407" spans="1:21">
      <c r="A1407">
        <v>9</v>
      </c>
      <c r="B1407" t="s">
        <v>611</v>
      </c>
      <c r="C1407" t="s">
        <v>620</v>
      </c>
      <c r="D1407" t="s">
        <v>758</v>
      </c>
      <c r="E1407" t="s">
        <v>638</v>
      </c>
      <c r="F1407">
        <v>2</v>
      </c>
      <c r="G1407" t="s">
        <v>31</v>
      </c>
      <c r="H1407">
        <v>77321.333750000005</v>
      </c>
      <c r="I1407">
        <v>135312.33410000001</v>
      </c>
      <c r="J1407">
        <v>101686.25599999999</v>
      </c>
      <c r="K1407">
        <v>177950.948</v>
      </c>
      <c r="L1407">
        <v>122105.7068</v>
      </c>
      <c r="M1407">
        <v>213684.98680000001</v>
      </c>
      <c r="N1407">
        <v>147511.83749999999</v>
      </c>
      <c r="O1407">
        <v>258145.7156</v>
      </c>
      <c r="P1407">
        <v>175608.03469999999</v>
      </c>
      <c r="Q1407">
        <v>307314.06069999997</v>
      </c>
      <c r="R1407">
        <v>193484.32060000001</v>
      </c>
      <c r="S1407">
        <v>338597.56109999999</v>
      </c>
      <c r="T1407">
        <v>210354.8401</v>
      </c>
      <c r="U1407">
        <v>368120.97019999998</v>
      </c>
    </row>
    <row r="1408" spans="1:21">
      <c r="A1408">
        <v>9</v>
      </c>
      <c r="B1408" t="s">
        <v>611</v>
      </c>
      <c r="C1408" t="s">
        <v>620</v>
      </c>
      <c r="D1408" t="s">
        <v>758</v>
      </c>
      <c r="E1408" t="s">
        <v>638</v>
      </c>
      <c r="F1408">
        <v>3</v>
      </c>
      <c r="G1408" t="s">
        <v>58</v>
      </c>
      <c r="H1408">
        <v>67859.574999999997</v>
      </c>
      <c r="I1408">
        <v>118754.25629999999</v>
      </c>
      <c r="J1408">
        <v>91963.114600000001</v>
      </c>
      <c r="K1408">
        <v>160935.45060000001</v>
      </c>
      <c r="L1408">
        <v>116916.74280000001</v>
      </c>
      <c r="M1408">
        <v>204604.29990000001</v>
      </c>
      <c r="N1408">
        <v>152796.94080000001</v>
      </c>
      <c r="O1408">
        <v>267394.64640000003</v>
      </c>
      <c r="P1408">
        <v>189738.76500000001</v>
      </c>
      <c r="Q1408">
        <v>332042.83880000003</v>
      </c>
      <c r="R1408">
        <v>213602.63699999999</v>
      </c>
      <c r="S1408">
        <v>373804.61479999998</v>
      </c>
      <c r="T1408">
        <v>237139.6384</v>
      </c>
      <c r="U1408">
        <v>414994.36719999998</v>
      </c>
    </row>
    <row r="1409" spans="1:21">
      <c r="A1409">
        <v>9</v>
      </c>
      <c r="B1409" t="s">
        <v>611</v>
      </c>
      <c r="C1409" t="s">
        <v>620</v>
      </c>
      <c r="D1409" t="s">
        <v>758</v>
      </c>
      <c r="E1409" t="s">
        <v>638</v>
      </c>
      <c r="F1409">
        <v>4</v>
      </c>
      <c r="G1409" t="s">
        <v>33</v>
      </c>
      <c r="H1409">
        <v>74932.290999999997</v>
      </c>
      <c r="I1409">
        <v>119891.66559999999</v>
      </c>
      <c r="J1409">
        <v>104905.2074</v>
      </c>
      <c r="K1409">
        <v>167848.33180000001</v>
      </c>
      <c r="L1409">
        <v>134878.1238</v>
      </c>
      <c r="M1409">
        <v>215804.9981</v>
      </c>
      <c r="N1409">
        <v>179837.49840000001</v>
      </c>
      <c r="O1409">
        <v>287739.99739999999</v>
      </c>
      <c r="P1409">
        <v>224796.87299999999</v>
      </c>
      <c r="Q1409">
        <v>359674.99680000002</v>
      </c>
      <c r="R1409">
        <v>254769.78940000001</v>
      </c>
      <c r="S1409">
        <v>407631.663</v>
      </c>
      <c r="T1409">
        <v>284742.7058</v>
      </c>
      <c r="U1409">
        <v>455588.32929999998</v>
      </c>
    </row>
    <row r="1410" spans="1:21">
      <c r="A1410">
        <v>9</v>
      </c>
      <c r="B1410" t="s">
        <v>611</v>
      </c>
      <c r="C1410" t="s">
        <v>620</v>
      </c>
      <c r="D1410" t="s">
        <v>758</v>
      </c>
      <c r="E1410" t="s">
        <v>639</v>
      </c>
      <c r="F1410">
        <v>1</v>
      </c>
      <c r="G1410" t="s">
        <v>242</v>
      </c>
      <c r="H1410">
        <v>96495.45</v>
      </c>
      <c r="I1410">
        <v>168867.03750000001</v>
      </c>
      <c r="J1410">
        <v>125082.895</v>
      </c>
      <c r="K1410">
        <v>218895.06630000001</v>
      </c>
      <c r="L1410">
        <v>142131.6</v>
      </c>
      <c r="M1410">
        <v>248730.3</v>
      </c>
      <c r="N1410">
        <v>168454.26</v>
      </c>
      <c r="O1410">
        <v>294794.95500000002</v>
      </c>
      <c r="P1410">
        <v>198052.35</v>
      </c>
      <c r="Q1410">
        <v>346591.61249999999</v>
      </c>
      <c r="R1410">
        <v>216975.845</v>
      </c>
      <c r="S1410">
        <v>379707.72879999998</v>
      </c>
      <c r="T1410">
        <v>234628.53</v>
      </c>
      <c r="U1410">
        <v>410599.92749999999</v>
      </c>
    </row>
    <row r="1411" spans="1:21">
      <c r="A1411">
        <v>9</v>
      </c>
      <c r="B1411" t="s">
        <v>611</v>
      </c>
      <c r="C1411" t="s">
        <v>620</v>
      </c>
      <c r="D1411" t="s">
        <v>758</v>
      </c>
      <c r="E1411" t="s">
        <v>639</v>
      </c>
      <c r="F1411">
        <v>2</v>
      </c>
      <c r="G1411" t="s">
        <v>31</v>
      </c>
      <c r="H1411">
        <v>78042.07475</v>
      </c>
      <c r="I1411">
        <v>136573.63080000001</v>
      </c>
      <c r="J1411">
        <v>102787.2585</v>
      </c>
      <c r="K1411">
        <v>179877.70240000001</v>
      </c>
      <c r="L1411">
        <v>123645.62119999999</v>
      </c>
      <c r="M1411">
        <v>216379.837</v>
      </c>
      <c r="N1411">
        <v>149760.3345</v>
      </c>
      <c r="O1411">
        <v>262080.58540000001</v>
      </c>
      <c r="P1411">
        <v>178443.59479999999</v>
      </c>
      <c r="Q1411">
        <v>312276.29080000002</v>
      </c>
      <c r="R1411">
        <v>196713.9411</v>
      </c>
      <c r="S1411">
        <v>344249.39689999999</v>
      </c>
      <c r="T1411">
        <v>213993.12880000001</v>
      </c>
      <c r="U1411">
        <v>374487.97529999999</v>
      </c>
    </row>
    <row r="1412" spans="1:21">
      <c r="A1412">
        <v>9</v>
      </c>
      <c r="B1412" t="s">
        <v>611</v>
      </c>
      <c r="C1412" t="s">
        <v>620</v>
      </c>
      <c r="D1412" t="s">
        <v>758</v>
      </c>
      <c r="E1412" t="s">
        <v>639</v>
      </c>
      <c r="F1412">
        <v>3</v>
      </c>
      <c r="G1412" t="s">
        <v>58</v>
      </c>
      <c r="H1412">
        <v>68765.03125</v>
      </c>
      <c r="I1412">
        <v>120338.80469999999</v>
      </c>
      <c r="J1412">
        <v>92994.868749999994</v>
      </c>
      <c r="K1412">
        <v>162741.0203</v>
      </c>
      <c r="L1412">
        <v>118140.75</v>
      </c>
      <c r="M1412">
        <v>206746.3125</v>
      </c>
      <c r="N1412">
        <v>154189.04999999999</v>
      </c>
      <c r="O1412">
        <v>269830.83750000002</v>
      </c>
      <c r="P1412">
        <v>191381.3438</v>
      </c>
      <c r="Q1412">
        <v>334917.35159999999</v>
      </c>
      <c r="R1412">
        <v>215352.91880000001</v>
      </c>
      <c r="S1412">
        <v>376867.6078</v>
      </c>
      <c r="T1412">
        <v>238972.26250000001</v>
      </c>
      <c r="U1412">
        <v>418201.45939999999</v>
      </c>
    </row>
    <row r="1413" spans="1:21">
      <c r="A1413">
        <v>9</v>
      </c>
      <c r="B1413" t="s">
        <v>611</v>
      </c>
      <c r="C1413" t="s">
        <v>620</v>
      </c>
      <c r="D1413" t="s">
        <v>758</v>
      </c>
      <c r="E1413" t="s">
        <v>639</v>
      </c>
      <c r="F1413">
        <v>4</v>
      </c>
      <c r="G1413" t="s">
        <v>33</v>
      </c>
      <c r="H1413">
        <v>76690.131250000006</v>
      </c>
      <c r="I1413">
        <v>122704.21</v>
      </c>
      <c r="J1413">
        <v>107366.1838</v>
      </c>
      <c r="K1413">
        <v>171785.894</v>
      </c>
      <c r="L1413">
        <v>138042.23629999999</v>
      </c>
      <c r="M1413">
        <v>220867.57800000001</v>
      </c>
      <c r="N1413">
        <v>184056.315</v>
      </c>
      <c r="O1413">
        <v>294490.10399999999</v>
      </c>
      <c r="P1413">
        <v>230070.39379999999</v>
      </c>
      <c r="Q1413">
        <v>368112.63</v>
      </c>
      <c r="R1413">
        <v>260746.44630000001</v>
      </c>
      <c r="S1413">
        <v>417194.31400000001</v>
      </c>
      <c r="T1413">
        <v>291422.4988</v>
      </c>
      <c r="U1413">
        <v>466275.99800000002</v>
      </c>
    </row>
    <row r="1414" spans="1:21">
      <c r="A1414">
        <v>9</v>
      </c>
      <c r="B1414" t="s">
        <v>611</v>
      </c>
      <c r="C1414" t="s">
        <v>620</v>
      </c>
      <c r="D1414" t="s">
        <v>758</v>
      </c>
      <c r="E1414" t="s">
        <v>640</v>
      </c>
      <c r="F1414">
        <v>1</v>
      </c>
      <c r="G1414" t="s">
        <v>242</v>
      </c>
      <c r="H1414">
        <v>91000.6</v>
      </c>
      <c r="I1414">
        <v>159251.04999999999</v>
      </c>
      <c r="J1414">
        <v>117990.18</v>
      </c>
      <c r="K1414">
        <v>206482.815</v>
      </c>
      <c r="L1414">
        <v>134027.14499999999</v>
      </c>
      <c r="M1414">
        <v>234547.50380000001</v>
      </c>
      <c r="N1414">
        <v>158944.26</v>
      </c>
      <c r="O1414">
        <v>278152.45500000002</v>
      </c>
      <c r="P1414">
        <v>186899.55</v>
      </c>
      <c r="Q1414">
        <v>327074.21250000002</v>
      </c>
      <c r="R1414">
        <v>204773.33</v>
      </c>
      <c r="S1414">
        <v>358353.32750000001</v>
      </c>
      <c r="T1414">
        <v>221463.14499999999</v>
      </c>
      <c r="U1414">
        <v>387560.50380000001</v>
      </c>
    </row>
    <row r="1415" spans="1:21">
      <c r="A1415">
        <v>9</v>
      </c>
      <c r="B1415" t="s">
        <v>611</v>
      </c>
      <c r="C1415" t="s">
        <v>620</v>
      </c>
      <c r="D1415" t="s">
        <v>758</v>
      </c>
      <c r="E1415" t="s">
        <v>640</v>
      </c>
      <c r="F1415">
        <v>2</v>
      </c>
      <c r="G1415" t="s">
        <v>31</v>
      </c>
      <c r="H1415">
        <v>73409.348499999993</v>
      </c>
      <c r="I1415">
        <v>128466.3599</v>
      </c>
      <c r="J1415">
        <v>96743.535529999994</v>
      </c>
      <c r="K1415">
        <v>169301.18719999999</v>
      </c>
      <c r="L1415">
        <v>116457.7239</v>
      </c>
      <c r="M1415">
        <v>203801.01680000001</v>
      </c>
      <c r="N1415">
        <v>141200.652</v>
      </c>
      <c r="O1415">
        <v>247101.141</v>
      </c>
      <c r="P1415">
        <v>168304.20689999999</v>
      </c>
      <c r="Q1415">
        <v>294532.36210000003</v>
      </c>
      <c r="R1415">
        <v>185576.01070000001</v>
      </c>
      <c r="S1415">
        <v>324758.01880000002</v>
      </c>
      <c r="T1415">
        <v>201924.56390000001</v>
      </c>
      <c r="U1415">
        <v>353367.98680000001</v>
      </c>
    </row>
    <row r="1416" spans="1:21">
      <c r="A1416">
        <v>9</v>
      </c>
      <c r="B1416" t="s">
        <v>611</v>
      </c>
      <c r="C1416" t="s">
        <v>620</v>
      </c>
      <c r="D1416" t="s">
        <v>758</v>
      </c>
      <c r="E1416" t="s">
        <v>640</v>
      </c>
      <c r="F1416">
        <v>3</v>
      </c>
      <c r="G1416" t="s">
        <v>58</v>
      </c>
      <c r="H1416">
        <v>63082.506249999999</v>
      </c>
      <c r="I1416">
        <v>110394.38589999999</v>
      </c>
      <c r="J1416">
        <v>85353.846550000002</v>
      </c>
      <c r="K1416">
        <v>149369.23149999999</v>
      </c>
      <c r="L1416">
        <v>108453.2904</v>
      </c>
      <c r="M1416">
        <v>189793.25820000001</v>
      </c>
      <c r="N1416">
        <v>141592.30439999999</v>
      </c>
      <c r="O1416">
        <v>247786.53270000001</v>
      </c>
      <c r="P1416">
        <v>175765.48879999999</v>
      </c>
      <c r="Q1416">
        <v>307589.6053</v>
      </c>
      <c r="R1416">
        <v>197803.35980000001</v>
      </c>
      <c r="S1416">
        <v>346155.87959999999</v>
      </c>
      <c r="T1416">
        <v>219522.8137</v>
      </c>
      <c r="U1416">
        <v>384164.924</v>
      </c>
    </row>
    <row r="1417" spans="1:21">
      <c r="A1417">
        <v>9</v>
      </c>
      <c r="B1417" t="s">
        <v>611</v>
      </c>
      <c r="C1417" t="s">
        <v>620</v>
      </c>
      <c r="D1417" t="s">
        <v>758</v>
      </c>
      <c r="E1417" t="s">
        <v>640</v>
      </c>
      <c r="F1417">
        <v>4</v>
      </c>
      <c r="G1417" t="s">
        <v>33</v>
      </c>
      <c r="H1417">
        <v>70182.794250000006</v>
      </c>
      <c r="I1417">
        <v>112292.4708</v>
      </c>
      <c r="J1417">
        <v>98255.911949999994</v>
      </c>
      <c r="K1417">
        <v>157209.45910000001</v>
      </c>
      <c r="L1417">
        <v>126329.0297</v>
      </c>
      <c r="M1417">
        <v>202126.4474</v>
      </c>
      <c r="N1417">
        <v>168438.70619999999</v>
      </c>
      <c r="O1417">
        <v>269501.92989999999</v>
      </c>
      <c r="P1417">
        <v>210548.38279999999</v>
      </c>
      <c r="Q1417">
        <v>336877.41239999997</v>
      </c>
      <c r="R1417">
        <v>238621.50049999999</v>
      </c>
      <c r="S1417">
        <v>381794.4007</v>
      </c>
      <c r="T1417">
        <v>266694.61820000003</v>
      </c>
      <c r="U1417">
        <v>426711.38900000002</v>
      </c>
    </row>
    <row r="1418" spans="1:21">
      <c r="A1418">
        <v>9</v>
      </c>
      <c r="B1418" t="s">
        <v>611</v>
      </c>
      <c r="C1418" t="s">
        <v>620</v>
      </c>
      <c r="D1418" t="s">
        <v>758</v>
      </c>
      <c r="E1418" t="s">
        <v>641</v>
      </c>
      <c r="F1418">
        <v>1</v>
      </c>
      <c r="G1418" t="s">
        <v>242</v>
      </c>
      <c r="H1418">
        <v>95796.05</v>
      </c>
      <c r="I1418">
        <v>167643.08749999999</v>
      </c>
      <c r="J1418">
        <v>124112.83500000001</v>
      </c>
      <c r="K1418">
        <v>217197.4613</v>
      </c>
      <c r="L1418">
        <v>141124.45499999999</v>
      </c>
      <c r="M1418">
        <v>246967.79629999999</v>
      </c>
      <c r="N1418">
        <v>167058.96</v>
      </c>
      <c r="O1418">
        <v>292353.18</v>
      </c>
      <c r="P1418">
        <v>196352.4</v>
      </c>
      <c r="Q1418">
        <v>343616.7</v>
      </c>
      <c r="R1418">
        <v>215079.83499999999</v>
      </c>
      <c r="S1418">
        <v>376389.71130000002</v>
      </c>
      <c r="T1418">
        <v>232515.065</v>
      </c>
      <c r="U1418">
        <v>406901.36379999999</v>
      </c>
    </row>
    <row r="1419" spans="1:21">
      <c r="A1419">
        <v>9</v>
      </c>
      <c r="B1419" t="s">
        <v>611</v>
      </c>
      <c r="C1419" t="s">
        <v>620</v>
      </c>
      <c r="D1419" t="s">
        <v>758</v>
      </c>
      <c r="E1419" t="s">
        <v>641</v>
      </c>
      <c r="F1419">
        <v>2</v>
      </c>
      <c r="G1419" t="s">
        <v>31</v>
      </c>
      <c r="H1419">
        <v>77875.252250000005</v>
      </c>
      <c r="I1419">
        <v>136281.69140000001</v>
      </c>
      <c r="J1419">
        <v>102445.1064</v>
      </c>
      <c r="K1419">
        <v>179278.9362</v>
      </c>
      <c r="L1419">
        <v>123060.1577</v>
      </c>
      <c r="M1419">
        <v>215355.27590000001</v>
      </c>
      <c r="N1419">
        <v>148741.89449999999</v>
      </c>
      <c r="O1419">
        <v>260298.31539999999</v>
      </c>
      <c r="P1419">
        <v>177103.88380000001</v>
      </c>
      <c r="Q1419">
        <v>309931.79670000001</v>
      </c>
      <c r="R1419">
        <v>195153.356</v>
      </c>
      <c r="S1419">
        <v>341518.37300000002</v>
      </c>
      <c r="T1419">
        <v>212194.61489999999</v>
      </c>
      <c r="U1419">
        <v>371340.576</v>
      </c>
    </row>
    <row r="1420" spans="1:21">
      <c r="A1420">
        <v>9</v>
      </c>
      <c r="B1420" t="s">
        <v>611</v>
      </c>
      <c r="C1420" t="s">
        <v>620</v>
      </c>
      <c r="D1420" t="s">
        <v>758</v>
      </c>
      <c r="E1420" t="s">
        <v>641</v>
      </c>
      <c r="F1420">
        <v>3</v>
      </c>
      <c r="G1420" t="s">
        <v>58</v>
      </c>
      <c r="H1420">
        <v>68534.331250000003</v>
      </c>
      <c r="I1420">
        <v>119935.0797</v>
      </c>
      <c r="J1420">
        <v>92829.145149999997</v>
      </c>
      <c r="K1420">
        <v>162451.00399999999</v>
      </c>
      <c r="L1420">
        <v>117996.0327</v>
      </c>
      <c r="M1420">
        <v>206493.05720000001</v>
      </c>
      <c r="N1420">
        <v>154156.02720000001</v>
      </c>
      <c r="O1420">
        <v>269773.04759999999</v>
      </c>
      <c r="P1420">
        <v>191405.10380000001</v>
      </c>
      <c r="Q1420">
        <v>334958.93160000001</v>
      </c>
      <c r="R1420">
        <v>215454.05179999999</v>
      </c>
      <c r="S1420">
        <v>377044.5906</v>
      </c>
      <c r="T1420">
        <v>239167.67559999999</v>
      </c>
      <c r="U1420">
        <v>418543.43229999999</v>
      </c>
    </row>
    <row r="1421" spans="1:21">
      <c r="A1421">
        <v>9</v>
      </c>
      <c r="B1421" t="s">
        <v>611</v>
      </c>
      <c r="C1421" t="s">
        <v>620</v>
      </c>
      <c r="D1421" t="s">
        <v>758</v>
      </c>
      <c r="E1421" t="s">
        <v>641</v>
      </c>
      <c r="F1421">
        <v>4</v>
      </c>
      <c r="G1421" t="s">
        <v>33</v>
      </c>
      <c r="H1421">
        <v>75865.200249999994</v>
      </c>
      <c r="I1421">
        <v>121384.3204</v>
      </c>
      <c r="J1421">
        <v>106211.2804</v>
      </c>
      <c r="K1421">
        <v>169938.04860000001</v>
      </c>
      <c r="L1421">
        <v>136557.36050000001</v>
      </c>
      <c r="M1421">
        <v>218491.77669999999</v>
      </c>
      <c r="N1421">
        <v>182076.48060000001</v>
      </c>
      <c r="O1421">
        <v>291322.36900000001</v>
      </c>
      <c r="P1421">
        <v>227595.60079999999</v>
      </c>
      <c r="Q1421">
        <v>364152.96120000002</v>
      </c>
      <c r="R1421">
        <v>257941.68090000001</v>
      </c>
      <c r="S1421">
        <v>412706.68939999997</v>
      </c>
      <c r="T1421">
        <v>288287.761</v>
      </c>
      <c r="U1421">
        <v>461260.41749999998</v>
      </c>
    </row>
    <row r="1422" spans="1:21">
      <c r="A1422">
        <v>9</v>
      </c>
      <c r="B1422" t="s">
        <v>611</v>
      </c>
      <c r="C1422" t="s">
        <v>620</v>
      </c>
      <c r="D1422" t="s">
        <v>758</v>
      </c>
      <c r="E1422" t="s">
        <v>642</v>
      </c>
      <c r="F1422">
        <v>1</v>
      </c>
      <c r="G1422" t="s">
        <v>242</v>
      </c>
      <c r="H1422">
        <v>89796.25</v>
      </c>
      <c r="I1422">
        <v>157143.4375</v>
      </c>
      <c r="J1422">
        <v>116406.255</v>
      </c>
      <c r="K1422">
        <v>203710.94630000001</v>
      </c>
      <c r="L1422">
        <v>132261.48000000001</v>
      </c>
      <c r="M1422">
        <v>231457.59</v>
      </c>
      <c r="N1422">
        <v>156779.22</v>
      </c>
      <c r="O1422">
        <v>274363.63500000001</v>
      </c>
      <c r="P1422">
        <v>184332.75</v>
      </c>
      <c r="Q1422">
        <v>322582.3125</v>
      </c>
      <c r="R1422">
        <v>201949.20499999999</v>
      </c>
      <c r="S1422">
        <v>353411.10879999999</v>
      </c>
      <c r="T1422">
        <v>218386.57</v>
      </c>
      <c r="U1422">
        <v>382176.4975</v>
      </c>
    </row>
    <row r="1423" spans="1:21">
      <c r="A1423">
        <v>9</v>
      </c>
      <c r="B1423" t="s">
        <v>611</v>
      </c>
      <c r="C1423" t="s">
        <v>620</v>
      </c>
      <c r="D1423" t="s">
        <v>758</v>
      </c>
      <c r="E1423" t="s">
        <v>642</v>
      </c>
      <c r="F1423">
        <v>2</v>
      </c>
      <c r="G1423" t="s">
        <v>31</v>
      </c>
      <c r="H1423">
        <v>72578.470749999993</v>
      </c>
      <c r="I1423">
        <v>127012.3238</v>
      </c>
      <c r="J1423">
        <v>95605.25993</v>
      </c>
      <c r="K1423">
        <v>167309.20490000001</v>
      </c>
      <c r="L1423">
        <v>115026.04760000001</v>
      </c>
      <c r="M1423">
        <v>201295.58319999999</v>
      </c>
      <c r="N1423">
        <v>139355.56649999999</v>
      </c>
      <c r="O1423">
        <v>243872.2414</v>
      </c>
      <c r="P1423">
        <v>166060.4333</v>
      </c>
      <c r="Q1423">
        <v>290605.75819999998</v>
      </c>
      <c r="R1423">
        <v>183072.4577</v>
      </c>
      <c r="S1423">
        <v>320376.80099999998</v>
      </c>
      <c r="T1423">
        <v>199164.90179999999</v>
      </c>
      <c r="U1423">
        <v>348538.57809999998</v>
      </c>
    </row>
    <row r="1424" spans="1:21">
      <c r="A1424">
        <v>9</v>
      </c>
      <c r="B1424" t="s">
        <v>611</v>
      </c>
      <c r="C1424" t="s">
        <v>620</v>
      </c>
      <c r="D1424" t="s">
        <v>758</v>
      </c>
      <c r="E1424" t="s">
        <v>642</v>
      </c>
      <c r="F1424">
        <v>3</v>
      </c>
      <c r="G1424" t="s">
        <v>58</v>
      </c>
      <c r="H1424">
        <v>62632.668749999997</v>
      </c>
      <c r="I1424">
        <v>109607.1703</v>
      </c>
      <c r="J1424">
        <v>84776.492849999995</v>
      </c>
      <c r="K1424">
        <v>148358.86249999999</v>
      </c>
      <c r="L1424">
        <v>107733.7638</v>
      </c>
      <c r="M1424">
        <v>188534.08670000001</v>
      </c>
      <c r="N1424">
        <v>140686.24679999999</v>
      </c>
      <c r="O1424">
        <v>246200.9319</v>
      </c>
      <c r="P1424">
        <v>174654.5963</v>
      </c>
      <c r="Q1424">
        <v>305645.54340000002</v>
      </c>
      <c r="R1424">
        <v>196569.0833</v>
      </c>
      <c r="S1424">
        <v>343995.89569999999</v>
      </c>
      <c r="T1424">
        <v>218170.78890000001</v>
      </c>
      <c r="U1424">
        <v>381798.88059999997</v>
      </c>
    </row>
    <row r="1425" spans="1:21">
      <c r="A1425">
        <v>9</v>
      </c>
      <c r="B1425" t="s">
        <v>611</v>
      </c>
      <c r="C1425" t="s">
        <v>620</v>
      </c>
      <c r="D1425" t="s">
        <v>758</v>
      </c>
      <c r="E1425" t="s">
        <v>642</v>
      </c>
      <c r="F1425">
        <v>4</v>
      </c>
      <c r="G1425" t="s">
        <v>33</v>
      </c>
      <c r="H1425">
        <v>69560.854749999999</v>
      </c>
      <c r="I1425">
        <v>111297.3676</v>
      </c>
      <c r="J1425">
        <v>97385.196649999998</v>
      </c>
      <c r="K1425">
        <v>155816.31460000001</v>
      </c>
      <c r="L1425">
        <v>125209.5386</v>
      </c>
      <c r="M1425">
        <v>200335.2617</v>
      </c>
      <c r="N1425">
        <v>166946.0514</v>
      </c>
      <c r="O1425">
        <v>267113.68219999998</v>
      </c>
      <c r="P1425">
        <v>208682.5643</v>
      </c>
      <c r="Q1425">
        <v>333892.10279999999</v>
      </c>
      <c r="R1425">
        <v>236506.9062</v>
      </c>
      <c r="S1425">
        <v>378411.04979999998</v>
      </c>
      <c r="T1425">
        <v>264331.24810000003</v>
      </c>
      <c r="U1425">
        <v>422929.99690000003</v>
      </c>
    </row>
    <row r="1426" spans="1:21">
      <c r="A1426">
        <v>9</v>
      </c>
      <c r="B1426" t="s">
        <v>611</v>
      </c>
      <c r="C1426" t="s">
        <v>620</v>
      </c>
      <c r="D1426" t="s">
        <v>758</v>
      </c>
      <c r="E1426" t="s">
        <v>643</v>
      </c>
      <c r="F1426">
        <v>1</v>
      </c>
      <c r="G1426" t="s">
        <v>242</v>
      </c>
      <c r="H1426">
        <v>91872.5</v>
      </c>
      <c r="I1426">
        <v>160776.875</v>
      </c>
      <c r="J1426">
        <v>119103.39</v>
      </c>
      <c r="K1426">
        <v>208430.9325</v>
      </c>
      <c r="L1426">
        <v>135317.565</v>
      </c>
      <c r="M1426">
        <v>236805.73879999999</v>
      </c>
      <c r="N1426">
        <v>160419.66</v>
      </c>
      <c r="O1426">
        <v>280734.40500000003</v>
      </c>
      <c r="P1426">
        <v>188618.25</v>
      </c>
      <c r="Q1426">
        <v>330081.9375</v>
      </c>
      <c r="R1426">
        <v>206647.24</v>
      </c>
      <c r="S1426">
        <v>361632.67</v>
      </c>
      <c r="T1426">
        <v>223472.58499999999</v>
      </c>
      <c r="U1426">
        <v>391077.02380000002</v>
      </c>
    </row>
    <row r="1427" spans="1:21">
      <c r="A1427">
        <v>9</v>
      </c>
      <c r="B1427" t="s">
        <v>611</v>
      </c>
      <c r="C1427" t="s">
        <v>620</v>
      </c>
      <c r="D1427" t="s">
        <v>758</v>
      </c>
      <c r="E1427" t="s">
        <v>643</v>
      </c>
      <c r="F1427">
        <v>2</v>
      </c>
      <c r="G1427" t="s">
        <v>31</v>
      </c>
      <c r="H1427">
        <v>74221.331000000006</v>
      </c>
      <c r="I1427">
        <v>129887.3293</v>
      </c>
      <c r="J1427">
        <v>97780.184779999996</v>
      </c>
      <c r="K1427">
        <v>171115.32339999999</v>
      </c>
      <c r="L1427">
        <v>117658.1664</v>
      </c>
      <c r="M1427">
        <v>205901.79120000001</v>
      </c>
      <c r="N1427">
        <v>142571.78700000001</v>
      </c>
      <c r="O1427">
        <v>249500.62729999999</v>
      </c>
      <c r="P1427">
        <v>169904.1482</v>
      </c>
      <c r="Q1427">
        <v>297332.25929999998</v>
      </c>
      <c r="R1427">
        <v>187317.3462</v>
      </c>
      <c r="S1427">
        <v>327805.35590000002</v>
      </c>
      <c r="T1427">
        <v>203791.84589999999</v>
      </c>
      <c r="U1427">
        <v>356635.7303</v>
      </c>
    </row>
    <row r="1428" spans="1:21">
      <c r="A1428">
        <v>9</v>
      </c>
      <c r="B1428" t="s">
        <v>611</v>
      </c>
      <c r="C1428" t="s">
        <v>620</v>
      </c>
      <c r="D1428" t="s">
        <v>758</v>
      </c>
      <c r="E1428" t="s">
        <v>643</v>
      </c>
      <c r="F1428">
        <v>3</v>
      </c>
      <c r="G1428" t="s">
        <v>58</v>
      </c>
      <c r="H1428">
        <v>64278.21875</v>
      </c>
      <c r="I1428">
        <v>112486.88280000001</v>
      </c>
      <c r="J1428">
        <v>86975.42525</v>
      </c>
      <c r="K1428">
        <v>152206.99419999999</v>
      </c>
      <c r="L1428">
        <v>110515.39200000001</v>
      </c>
      <c r="M1428">
        <v>193401.93599999999</v>
      </c>
      <c r="N1428">
        <v>144288.462</v>
      </c>
      <c r="O1428">
        <v>252504.80850000001</v>
      </c>
      <c r="P1428">
        <v>179114.00630000001</v>
      </c>
      <c r="Q1428">
        <v>313449.51089999999</v>
      </c>
      <c r="R1428">
        <v>201573.61129999999</v>
      </c>
      <c r="S1428">
        <v>352753.81969999999</v>
      </c>
      <c r="T1428">
        <v>223709.1635</v>
      </c>
      <c r="U1428">
        <v>391491.03610000003</v>
      </c>
    </row>
    <row r="1429" spans="1:21">
      <c r="A1429">
        <v>9</v>
      </c>
      <c r="B1429" t="s">
        <v>611</v>
      </c>
      <c r="C1429" t="s">
        <v>620</v>
      </c>
      <c r="D1429" t="s">
        <v>758</v>
      </c>
      <c r="E1429" t="s">
        <v>643</v>
      </c>
      <c r="F1429">
        <v>4</v>
      </c>
      <c r="G1429" t="s">
        <v>33</v>
      </c>
      <c r="H1429">
        <v>71498.658750000002</v>
      </c>
      <c r="I1429">
        <v>114397.85400000001</v>
      </c>
      <c r="J1429">
        <v>100098.1223</v>
      </c>
      <c r="K1429">
        <v>160156.99559999999</v>
      </c>
      <c r="L1429">
        <v>128697.5858</v>
      </c>
      <c r="M1429">
        <v>205916.1372</v>
      </c>
      <c r="N1429">
        <v>171596.78099999999</v>
      </c>
      <c r="O1429">
        <v>274554.84960000002</v>
      </c>
      <c r="P1429">
        <v>214495.97630000001</v>
      </c>
      <c r="Q1429">
        <v>343193.56199999998</v>
      </c>
      <c r="R1429">
        <v>243095.43979999999</v>
      </c>
      <c r="S1429">
        <v>388952.70360000001</v>
      </c>
      <c r="T1429">
        <v>271694.90330000001</v>
      </c>
      <c r="U1429">
        <v>434711.84519999998</v>
      </c>
    </row>
    <row r="1430" spans="1:21">
      <c r="A1430">
        <v>9</v>
      </c>
      <c r="B1430" t="s">
        <v>611</v>
      </c>
      <c r="C1430" t="s">
        <v>620</v>
      </c>
      <c r="D1430" t="s">
        <v>758</v>
      </c>
      <c r="E1430" t="s">
        <v>644</v>
      </c>
      <c r="F1430">
        <v>1</v>
      </c>
      <c r="G1430" t="s">
        <v>242</v>
      </c>
      <c r="H1430">
        <v>109526.9</v>
      </c>
      <c r="I1430">
        <v>191672.07500000001</v>
      </c>
      <c r="J1430">
        <v>141936.82999999999</v>
      </c>
      <c r="K1430">
        <v>248389.45250000001</v>
      </c>
      <c r="L1430">
        <v>161339.94</v>
      </c>
      <c r="M1430">
        <v>282344.89500000002</v>
      </c>
      <c r="N1430">
        <v>191098.68</v>
      </c>
      <c r="O1430">
        <v>334422.69</v>
      </c>
      <c r="P1430">
        <v>224639.7</v>
      </c>
      <c r="Q1430">
        <v>393119.47499999998</v>
      </c>
      <c r="R1430">
        <v>246083.33</v>
      </c>
      <c r="S1430">
        <v>430645.82750000001</v>
      </c>
      <c r="T1430">
        <v>266066.12</v>
      </c>
      <c r="U1430">
        <v>465615.71</v>
      </c>
    </row>
    <row r="1431" spans="1:21">
      <c r="A1431">
        <v>9</v>
      </c>
      <c r="B1431" t="s">
        <v>611</v>
      </c>
      <c r="C1431" t="s">
        <v>620</v>
      </c>
      <c r="D1431" t="s">
        <v>758</v>
      </c>
      <c r="E1431" t="s">
        <v>644</v>
      </c>
      <c r="F1431">
        <v>2</v>
      </c>
      <c r="G1431" t="s">
        <v>31</v>
      </c>
      <c r="H1431">
        <v>88821.355500000005</v>
      </c>
      <c r="I1431">
        <v>155437.37210000001</v>
      </c>
      <c r="J1431">
        <v>116910.73</v>
      </c>
      <c r="K1431">
        <v>204593.77739999999</v>
      </c>
      <c r="L1431">
        <v>140530.5387</v>
      </c>
      <c r="M1431">
        <v>245928.44270000001</v>
      </c>
      <c r="N1431">
        <v>170025.38099999999</v>
      </c>
      <c r="O1431">
        <v>297544.41680000001</v>
      </c>
      <c r="P1431">
        <v>202514.0393</v>
      </c>
      <c r="Q1431">
        <v>354399.5687</v>
      </c>
      <c r="R1431">
        <v>223198.54029999999</v>
      </c>
      <c r="S1431">
        <v>390597.44549999997</v>
      </c>
      <c r="T1431">
        <v>242743.44899999999</v>
      </c>
      <c r="U1431">
        <v>424801.03580000001</v>
      </c>
    </row>
    <row r="1432" spans="1:21">
      <c r="A1432">
        <v>9</v>
      </c>
      <c r="B1432" t="s">
        <v>611</v>
      </c>
      <c r="C1432" t="s">
        <v>620</v>
      </c>
      <c r="D1432" t="s">
        <v>758</v>
      </c>
      <c r="E1432" t="s">
        <v>644</v>
      </c>
      <c r="F1432">
        <v>3</v>
      </c>
      <c r="G1432" t="s">
        <v>58</v>
      </c>
      <c r="H1432">
        <v>78253.831250000003</v>
      </c>
      <c r="I1432">
        <v>136944.2047</v>
      </c>
      <c r="J1432">
        <v>105912.25719999999</v>
      </c>
      <c r="K1432">
        <v>185346.45</v>
      </c>
      <c r="L1432">
        <v>134589.32370000001</v>
      </c>
      <c r="M1432">
        <v>235531.31649999999</v>
      </c>
      <c r="N1432">
        <v>175747.30319999999</v>
      </c>
      <c r="O1432">
        <v>307557.7806</v>
      </c>
      <c r="P1432">
        <v>218177.4038</v>
      </c>
      <c r="Q1432">
        <v>381810.45659999998</v>
      </c>
      <c r="R1432">
        <v>245548.64180000001</v>
      </c>
      <c r="S1432">
        <v>429710.12310000003</v>
      </c>
      <c r="T1432">
        <v>272528.1986</v>
      </c>
      <c r="U1432">
        <v>476924.34759999998</v>
      </c>
    </row>
    <row r="1433" spans="1:21">
      <c r="A1433">
        <v>9</v>
      </c>
      <c r="B1433" t="s">
        <v>611</v>
      </c>
      <c r="C1433" t="s">
        <v>620</v>
      </c>
      <c r="D1433" t="s">
        <v>758</v>
      </c>
      <c r="E1433" t="s">
        <v>644</v>
      </c>
      <c r="F1433">
        <v>4</v>
      </c>
      <c r="G1433" t="s">
        <v>33</v>
      </c>
      <c r="H1433">
        <v>86942.070250000004</v>
      </c>
      <c r="I1433">
        <v>139107.3124</v>
      </c>
      <c r="J1433">
        <v>121718.89840000001</v>
      </c>
      <c r="K1433">
        <v>194750.23740000001</v>
      </c>
      <c r="L1433">
        <v>156495.72649999999</v>
      </c>
      <c r="M1433">
        <v>250393.1623</v>
      </c>
      <c r="N1433">
        <v>208660.96859999999</v>
      </c>
      <c r="O1433">
        <v>333857.54979999998</v>
      </c>
      <c r="P1433">
        <v>260826.2108</v>
      </c>
      <c r="Q1433">
        <v>417321.93719999999</v>
      </c>
      <c r="R1433">
        <v>295603.03889999999</v>
      </c>
      <c r="S1433">
        <v>472964.86219999997</v>
      </c>
      <c r="T1433">
        <v>330379.86700000003</v>
      </c>
      <c r="U1433">
        <v>528607.78709999996</v>
      </c>
    </row>
    <row r="1434" spans="1:21">
      <c r="A1434">
        <v>9</v>
      </c>
      <c r="B1434" t="s">
        <v>611</v>
      </c>
      <c r="C1434" t="s">
        <v>620</v>
      </c>
      <c r="D1434" t="s">
        <v>758</v>
      </c>
      <c r="E1434" t="s">
        <v>645</v>
      </c>
      <c r="F1434">
        <v>1</v>
      </c>
      <c r="G1434" t="s">
        <v>242</v>
      </c>
      <c r="H1434">
        <v>106544.25</v>
      </c>
      <c r="I1434">
        <v>186452.4375</v>
      </c>
      <c r="J1434">
        <v>138097.85500000001</v>
      </c>
      <c r="K1434">
        <v>241671.2463</v>
      </c>
      <c r="L1434">
        <v>156936.78</v>
      </c>
      <c r="M1434">
        <v>274639.36499999999</v>
      </c>
      <c r="N1434">
        <v>185966.82</v>
      </c>
      <c r="O1434">
        <v>325441.935</v>
      </c>
      <c r="P1434">
        <v>218631.75</v>
      </c>
      <c r="Q1434">
        <v>382605.5625</v>
      </c>
      <c r="R1434">
        <v>239515.80499999999</v>
      </c>
      <c r="S1434">
        <v>419152.65879999998</v>
      </c>
      <c r="T1434">
        <v>258991.47</v>
      </c>
      <c r="U1434">
        <v>453235.07250000001</v>
      </c>
    </row>
    <row r="1435" spans="1:21">
      <c r="A1435">
        <v>9</v>
      </c>
      <c r="B1435" t="s">
        <v>611</v>
      </c>
      <c r="C1435" t="s">
        <v>620</v>
      </c>
      <c r="D1435" t="s">
        <v>758</v>
      </c>
      <c r="E1435" t="s">
        <v>645</v>
      </c>
      <c r="F1435">
        <v>2</v>
      </c>
      <c r="G1435" t="s">
        <v>31</v>
      </c>
      <c r="H1435">
        <v>86237.480750000002</v>
      </c>
      <c r="I1435">
        <v>150915.5913</v>
      </c>
      <c r="J1435">
        <v>113560.2564</v>
      </c>
      <c r="K1435">
        <v>198730.44870000001</v>
      </c>
      <c r="L1435">
        <v>136574.9816</v>
      </c>
      <c r="M1435">
        <v>239006.21770000001</v>
      </c>
      <c r="N1435">
        <v>165367.4865</v>
      </c>
      <c r="O1435">
        <v>289393.10139999999</v>
      </c>
      <c r="P1435">
        <v>197018.337</v>
      </c>
      <c r="Q1435">
        <v>344782.08980000002</v>
      </c>
      <c r="R1435">
        <v>217176.16620000001</v>
      </c>
      <c r="S1435">
        <v>380058.29090000002</v>
      </c>
      <c r="T1435">
        <v>236235.4693</v>
      </c>
      <c r="U1435">
        <v>413412.07120000001</v>
      </c>
    </row>
    <row r="1436" spans="1:21">
      <c r="A1436">
        <v>9</v>
      </c>
      <c r="B1436" t="s">
        <v>611</v>
      </c>
      <c r="C1436" t="s">
        <v>620</v>
      </c>
      <c r="D1436" t="s">
        <v>758</v>
      </c>
      <c r="E1436" t="s">
        <v>645</v>
      </c>
      <c r="F1436">
        <v>3</v>
      </c>
      <c r="G1436" t="s">
        <v>58</v>
      </c>
      <c r="H1436">
        <v>74814.712499999994</v>
      </c>
      <c r="I1436">
        <v>130925.7469</v>
      </c>
      <c r="J1436">
        <v>101280.9567</v>
      </c>
      <c r="K1436">
        <v>177241.67420000001</v>
      </c>
      <c r="L1436">
        <v>128714.5431</v>
      </c>
      <c r="M1436">
        <v>225250.4504</v>
      </c>
      <c r="N1436">
        <v>168100.85159999999</v>
      </c>
      <c r="O1436">
        <v>294176.4903</v>
      </c>
      <c r="P1436">
        <v>208695.2175</v>
      </c>
      <c r="Q1436">
        <v>365216.63059999997</v>
      </c>
      <c r="R1436">
        <v>234888.7365</v>
      </c>
      <c r="S1436">
        <v>411055.28889999999</v>
      </c>
      <c r="T1436">
        <v>260710.29930000001</v>
      </c>
      <c r="U1436">
        <v>456243.02380000002</v>
      </c>
    </row>
    <row r="1437" spans="1:21">
      <c r="A1437">
        <v>9</v>
      </c>
      <c r="B1437" t="s">
        <v>611</v>
      </c>
      <c r="C1437" t="s">
        <v>620</v>
      </c>
      <c r="D1437" t="s">
        <v>758</v>
      </c>
      <c r="E1437" t="s">
        <v>645</v>
      </c>
      <c r="F1437">
        <v>4</v>
      </c>
      <c r="G1437" t="s">
        <v>33</v>
      </c>
      <c r="H1437">
        <v>83030.469500000007</v>
      </c>
      <c r="I1437">
        <v>132848.7512</v>
      </c>
      <c r="J1437">
        <v>116242.65730000001</v>
      </c>
      <c r="K1437">
        <v>185988.25169999999</v>
      </c>
      <c r="L1437">
        <v>149454.84510000001</v>
      </c>
      <c r="M1437">
        <v>239127.75219999999</v>
      </c>
      <c r="N1437">
        <v>199273.1268</v>
      </c>
      <c r="O1437">
        <v>318837.00290000002</v>
      </c>
      <c r="P1437">
        <v>249091.40849999999</v>
      </c>
      <c r="Q1437">
        <v>398546.2536</v>
      </c>
      <c r="R1437">
        <v>282303.59629999998</v>
      </c>
      <c r="S1437">
        <v>451685.75410000002</v>
      </c>
      <c r="T1437">
        <v>315515.78409999999</v>
      </c>
      <c r="U1437">
        <v>504825.25459999999</v>
      </c>
    </row>
    <row r="1438" spans="1:21">
      <c r="A1438">
        <v>9</v>
      </c>
      <c r="B1438" t="s">
        <v>611</v>
      </c>
      <c r="C1438" t="s">
        <v>620</v>
      </c>
      <c r="D1438" t="s">
        <v>758</v>
      </c>
      <c r="E1438" t="s">
        <v>646</v>
      </c>
      <c r="F1438">
        <v>1</v>
      </c>
      <c r="G1438" t="s">
        <v>242</v>
      </c>
      <c r="H1438">
        <v>93845.25</v>
      </c>
      <c r="I1438">
        <v>164229.1875</v>
      </c>
      <c r="J1438">
        <v>121714.63499999999</v>
      </c>
      <c r="K1438">
        <v>213000.61129999999</v>
      </c>
      <c r="L1438">
        <v>138203.685</v>
      </c>
      <c r="M1438">
        <v>241856.44880000001</v>
      </c>
      <c r="N1438">
        <v>164012.04</v>
      </c>
      <c r="O1438">
        <v>287021.07</v>
      </c>
      <c r="P1438">
        <v>192892.5</v>
      </c>
      <c r="Q1438">
        <v>337561.875</v>
      </c>
      <c r="R1438">
        <v>211358.535</v>
      </c>
      <c r="S1438">
        <v>369877.4363</v>
      </c>
      <c r="T1438">
        <v>228621.01500000001</v>
      </c>
      <c r="U1438">
        <v>400086.77630000003</v>
      </c>
    </row>
    <row r="1439" spans="1:21">
      <c r="A1439">
        <v>9</v>
      </c>
      <c r="B1439" t="s">
        <v>611</v>
      </c>
      <c r="C1439" t="s">
        <v>620</v>
      </c>
      <c r="D1439" t="s">
        <v>758</v>
      </c>
      <c r="E1439" t="s">
        <v>646</v>
      </c>
      <c r="F1439">
        <v>2</v>
      </c>
      <c r="G1439" t="s">
        <v>31</v>
      </c>
      <c r="H1439">
        <v>75477.095249999998</v>
      </c>
      <c r="I1439">
        <v>132084.9167</v>
      </c>
      <c r="J1439">
        <v>99538.411349999995</v>
      </c>
      <c r="K1439">
        <v>174192.2199</v>
      </c>
      <c r="L1439">
        <v>119921.29790000001</v>
      </c>
      <c r="M1439">
        <v>209862.27119999999</v>
      </c>
      <c r="N1439">
        <v>145576.39050000001</v>
      </c>
      <c r="O1439">
        <v>254758.68340000001</v>
      </c>
      <c r="P1439">
        <v>173591.7249</v>
      </c>
      <c r="Q1439">
        <v>303785.51860000001</v>
      </c>
      <c r="R1439">
        <v>191453.78450000001</v>
      </c>
      <c r="S1439">
        <v>335044.12290000002</v>
      </c>
      <c r="T1439">
        <v>208377.52910000001</v>
      </c>
      <c r="U1439">
        <v>364660.67599999998</v>
      </c>
    </row>
    <row r="1440" spans="1:21">
      <c r="A1440">
        <v>9</v>
      </c>
      <c r="B1440" t="s">
        <v>611</v>
      </c>
      <c r="C1440" t="s">
        <v>620</v>
      </c>
      <c r="D1440" t="s">
        <v>758</v>
      </c>
      <c r="E1440" t="s">
        <v>646</v>
      </c>
      <c r="F1440">
        <v>3</v>
      </c>
      <c r="G1440" t="s">
        <v>58</v>
      </c>
      <c r="H1440">
        <v>65254.793749999997</v>
      </c>
      <c r="I1440">
        <v>114195.8891</v>
      </c>
      <c r="J1440">
        <v>88185.373850000004</v>
      </c>
      <c r="K1440">
        <v>154324.40419999999</v>
      </c>
      <c r="L1440">
        <v>112002.68429999999</v>
      </c>
      <c r="M1440">
        <v>196004.69750000001</v>
      </c>
      <c r="N1440">
        <v>146111.58480000001</v>
      </c>
      <c r="O1440">
        <v>255695.27340000001</v>
      </c>
      <c r="P1440">
        <v>181327.8713</v>
      </c>
      <c r="Q1440">
        <v>317323.77470000001</v>
      </c>
      <c r="R1440">
        <v>204008.45329999999</v>
      </c>
      <c r="S1440">
        <v>357014.79320000001</v>
      </c>
      <c r="T1440">
        <v>226348.0754</v>
      </c>
      <c r="U1440">
        <v>396109.13199999998</v>
      </c>
    </row>
    <row r="1441" spans="1:21">
      <c r="A1441">
        <v>9</v>
      </c>
      <c r="B1441" t="s">
        <v>611</v>
      </c>
      <c r="C1441" t="s">
        <v>620</v>
      </c>
      <c r="D1441" t="s">
        <v>758</v>
      </c>
      <c r="E1441" t="s">
        <v>646</v>
      </c>
      <c r="F1441">
        <v>4</v>
      </c>
      <c r="G1441" t="s">
        <v>33</v>
      </c>
      <c r="H1441">
        <v>73017.514750000002</v>
      </c>
      <c r="I1441">
        <v>116828.0236</v>
      </c>
      <c r="J1441">
        <v>102224.52069999999</v>
      </c>
      <c r="K1441">
        <v>163559.23300000001</v>
      </c>
      <c r="L1441">
        <v>131431.52660000001</v>
      </c>
      <c r="M1441">
        <v>210290.4425</v>
      </c>
      <c r="N1441">
        <v>175242.03539999999</v>
      </c>
      <c r="O1441">
        <v>280387.25660000002</v>
      </c>
      <c r="P1441">
        <v>219052.54430000001</v>
      </c>
      <c r="Q1441">
        <v>350484.07079999999</v>
      </c>
      <c r="R1441">
        <v>248259.5502</v>
      </c>
      <c r="S1441">
        <v>397215.28019999998</v>
      </c>
      <c r="T1441">
        <v>277466.55609999999</v>
      </c>
      <c r="U1441">
        <v>443946.48969999998</v>
      </c>
    </row>
    <row r="1442" spans="1:21">
      <c r="A1442">
        <v>9</v>
      </c>
      <c r="B1442" t="s">
        <v>611</v>
      </c>
      <c r="C1442" t="s">
        <v>620</v>
      </c>
      <c r="D1442" t="s">
        <v>758</v>
      </c>
      <c r="E1442" t="s">
        <v>647</v>
      </c>
      <c r="F1442">
        <v>1</v>
      </c>
      <c r="G1442" t="s">
        <v>242</v>
      </c>
      <c r="H1442">
        <v>95623.55</v>
      </c>
      <c r="I1442">
        <v>167341.21249999999</v>
      </c>
      <c r="J1442">
        <v>123969.685</v>
      </c>
      <c r="K1442">
        <v>216946.94880000001</v>
      </c>
      <c r="L1442">
        <v>140841.18</v>
      </c>
      <c r="M1442">
        <v>246472.065</v>
      </c>
      <c r="N1442">
        <v>166978.85999999999</v>
      </c>
      <c r="O1442">
        <v>292213.005</v>
      </c>
      <c r="P1442">
        <v>196333.65</v>
      </c>
      <c r="Q1442">
        <v>343583.88750000001</v>
      </c>
      <c r="R1442">
        <v>215101.935</v>
      </c>
      <c r="S1442">
        <v>376428.38630000001</v>
      </c>
      <c r="T1442">
        <v>232619.09</v>
      </c>
      <c r="U1442">
        <v>407083.40749999997</v>
      </c>
    </row>
    <row r="1443" spans="1:21">
      <c r="A1443">
        <v>9</v>
      </c>
      <c r="B1443" t="s">
        <v>611</v>
      </c>
      <c r="C1443" t="s">
        <v>620</v>
      </c>
      <c r="D1443" t="s">
        <v>758</v>
      </c>
      <c r="E1443" t="s">
        <v>647</v>
      </c>
      <c r="F1443">
        <v>2</v>
      </c>
      <c r="G1443" t="s">
        <v>31</v>
      </c>
      <c r="H1443">
        <v>77230.092250000002</v>
      </c>
      <c r="I1443">
        <v>135152.66140000001</v>
      </c>
      <c r="J1443">
        <v>101750.6093</v>
      </c>
      <c r="K1443">
        <v>178063.5662</v>
      </c>
      <c r="L1443">
        <v>122445.1787</v>
      </c>
      <c r="M1443">
        <v>214279.0626</v>
      </c>
      <c r="N1443">
        <v>148389.19949999999</v>
      </c>
      <c r="O1443">
        <v>259681.09909999999</v>
      </c>
      <c r="P1443">
        <v>176843.65349999999</v>
      </c>
      <c r="Q1443">
        <v>309476.39360000001</v>
      </c>
      <c r="R1443">
        <v>194972.60560000001</v>
      </c>
      <c r="S1443">
        <v>341202.05979999999</v>
      </c>
      <c r="T1443">
        <v>212125.8468</v>
      </c>
      <c r="U1443">
        <v>371220.23180000001</v>
      </c>
    </row>
    <row r="1444" spans="1:21">
      <c r="A1444">
        <v>9</v>
      </c>
      <c r="B1444" t="s">
        <v>611</v>
      </c>
      <c r="C1444" t="s">
        <v>620</v>
      </c>
      <c r="D1444" t="s">
        <v>758</v>
      </c>
      <c r="E1444" t="s">
        <v>647</v>
      </c>
      <c r="F1444">
        <v>3</v>
      </c>
      <c r="G1444" t="s">
        <v>58</v>
      </c>
      <c r="H1444">
        <v>66669.643750000003</v>
      </c>
      <c r="I1444">
        <v>116671.8766</v>
      </c>
      <c r="J1444">
        <v>90218.582649999997</v>
      </c>
      <c r="K1444">
        <v>157882.5196</v>
      </c>
      <c r="L1444">
        <v>114639.5952</v>
      </c>
      <c r="M1444">
        <v>200619.2916</v>
      </c>
      <c r="N1444">
        <v>149680.77720000001</v>
      </c>
      <c r="O1444">
        <v>261941.36009999999</v>
      </c>
      <c r="P1444">
        <v>185811.04130000001</v>
      </c>
      <c r="Q1444">
        <v>325169.3222</v>
      </c>
      <c r="R1444">
        <v>209114.11429999999</v>
      </c>
      <c r="S1444">
        <v>365949.69990000001</v>
      </c>
      <c r="T1444">
        <v>232081.86309999999</v>
      </c>
      <c r="U1444">
        <v>406143.26040000003</v>
      </c>
    </row>
    <row r="1445" spans="1:21">
      <c r="A1445">
        <v>9</v>
      </c>
      <c r="B1445" t="s">
        <v>611</v>
      </c>
      <c r="C1445" t="s">
        <v>620</v>
      </c>
      <c r="D1445" t="s">
        <v>758</v>
      </c>
      <c r="E1445" t="s">
        <v>647</v>
      </c>
      <c r="F1445">
        <v>4</v>
      </c>
      <c r="G1445" t="s">
        <v>33</v>
      </c>
      <c r="H1445">
        <v>74130.387749999994</v>
      </c>
      <c r="I1445">
        <v>118608.6204</v>
      </c>
      <c r="J1445">
        <v>103782.5429</v>
      </c>
      <c r="K1445">
        <v>166052.0686</v>
      </c>
      <c r="L1445">
        <v>133434.698</v>
      </c>
      <c r="M1445">
        <v>213495.51670000001</v>
      </c>
      <c r="N1445">
        <v>177912.93059999999</v>
      </c>
      <c r="O1445">
        <v>284660.68900000001</v>
      </c>
      <c r="P1445">
        <v>222391.16329999999</v>
      </c>
      <c r="Q1445">
        <v>355825.86119999998</v>
      </c>
      <c r="R1445">
        <v>252043.31839999999</v>
      </c>
      <c r="S1445">
        <v>403269.30940000003</v>
      </c>
      <c r="T1445">
        <v>281695.47350000002</v>
      </c>
      <c r="U1445">
        <v>450712.75750000001</v>
      </c>
    </row>
    <row r="1446" spans="1:21">
      <c r="A1446">
        <v>9</v>
      </c>
      <c r="B1446" t="s">
        <v>611</v>
      </c>
      <c r="C1446" t="s">
        <v>620</v>
      </c>
      <c r="D1446" t="s">
        <v>758</v>
      </c>
      <c r="E1446" t="s">
        <v>648</v>
      </c>
      <c r="F1446">
        <v>1</v>
      </c>
      <c r="G1446" t="s">
        <v>242</v>
      </c>
      <c r="H1446">
        <v>97470.85</v>
      </c>
      <c r="I1446">
        <v>170573.98749999999</v>
      </c>
      <c r="J1446">
        <v>126281.995</v>
      </c>
      <c r="K1446">
        <v>220993.49129999999</v>
      </c>
      <c r="L1446">
        <v>143591.98499999999</v>
      </c>
      <c r="M1446">
        <v>251285.97380000001</v>
      </c>
      <c r="N1446">
        <v>169977.72</v>
      </c>
      <c r="O1446">
        <v>297461.01</v>
      </c>
      <c r="P1446">
        <v>199782.3</v>
      </c>
      <c r="Q1446">
        <v>349619.02500000002</v>
      </c>
      <c r="R1446">
        <v>218836.495</v>
      </c>
      <c r="S1446">
        <v>382963.86629999999</v>
      </c>
      <c r="T1446">
        <v>236575.55499999999</v>
      </c>
      <c r="U1446">
        <v>414007.22129999998</v>
      </c>
    </row>
    <row r="1447" spans="1:21">
      <c r="A1447">
        <v>9</v>
      </c>
      <c r="B1447" t="s">
        <v>611</v>
      </c>
      <c r="C1447" t="s">
        <v>620</v>
      </c>
      <c r="D1447" t="s">
        <v>758</v>
      </c>
      <c r="E1447" t="s">
        <v>648</v>
      </c>
      <c r="F1447">
        <v>2</v>
      </c>
      <c r="G1447" t="s">
        <v>31</v>
      </c>
      <c r="H1447">
        <v>79241.153250000003</v>
      </c>
      <c r="I1447">
        <v>138672.01819999999</v>
      </c>
      <c r="J1447">
        <v>104240.6061</v>
      </c>
      <c r="K1447">
        <v>182421.0606</v>
      </c>
      <c r="L1447">
        <v>125215.0511</v>
      </c>
      <c r="M1447">
        <v>219126.33929999999</v>
      </c>
      <c r="N1447">
        <v>151343.0865</v>
      </c>
      <c r="O1447">
        <v>264850.40139999997</v>
      </c>
      <c r="P1447">
        <v>180199.67420000001</v>
      </c>
      <c r="Q1447">
        <v>315349.42979999998</v>
      </c>
      <c r="R1447">
        <v>198563.7268</v>
      </c>
      <c r="S1447">
        <v>347486.52189999999</v>
      </c>
      <c r="T1447">
        <v>215901.6716</v>
      </c>
      <c r="U1447">
        <v>377827.9253</v>
      </c>
    </row>
    <row r="1448" spans="1:21">
      <c r="A1448">
        <v>9</v>
      </c>
      <c r="B1448" t="s">
        <v>611</v>
      </c>
      <c r="C1448" t="s">
        <v>620</v>
      </c>
      <c r="D1448" t="s">
        <v>758</v>
      </c>
      <c r="E1448" t="s">
        <v>648</v>
      </c>
      <c r="F1448">
        <v>3</v>
      </c>
      <c r="G1448" t="s">
        <v>58</v>
      </c>
      <c r="H1448">
        <v>69730.043749999997</v>
      </c>
      <c r="I1448">
        <v>122027.5766</v>
      </c>
      <c r="J1448">
        <v>94450.723849999995</v>
      </c>
      <c r="K1448">
        <v>165288.76670000001</v>
      </c>
      <c r="L1448">
        <v>120058.13430000001</v>
      </c>
      <c r="M1448">
        <v>210101.73499999999</v>
      </c>
      <c r="N1448">
        <v>156852.18479999999</v>
      </c>
      <c r="O1448">
        <v>274491.32339999999</v>
      </c>
      <c r="P1448">
        <v>194753.6213</v>
      </c>
      <c r="Q1448">
        <v>340818.83720000001</v>
      </c>
      <c r="R1448">
        <v>219224.3033</v>
      </c>
      <c r="S1448">
        <v>383642.5307</v>
      </c>
      <c r="T1448">
        <v>243354.02540000001</v>
      </c>
      <c r="U1448">
        <v>425869.54450000002</v>
      </c>
    </row>
    <row r="1449" spans="1:21">
      <c r="A1449">
        <v>9</v>
      </c>
      <c r="B1449" t="s">
        <v>611</v>
      </c>
      <c r="C1449" t="s">
        <v>620</v>
      </c>
      <c r="D1449" t="s">
        <v>758</v>
      </c>
      <c r="E1449" t="s">
        <v>648</v>
      </c>
      <c r="F1449">
        <v>4</v>
      </c>
      <c r="G1449" t="s">
        <v>33</v>
      </c>
      <c r="H1449">
        <v>77181.064750000005</v>
      </c>
      <c r="I1449">
        <v>123489.70359999999</v>
      </c>
      <c r="J1449">
        <v>108053.49069999999</v>
      </c>
      <c r="K1449">
        <v>172885.58499999999</v>
      </c>
      <c r="L1449">
        <v>138925.9166</v>
      </c>
      <c r="M1449">
        <v>222281.46650000001</v>
      </c>
      <c r="N1449">
        <v>185234.55540000001</v>
      </c>
      <c r="O1449">
        <v>296375.28860000003</v>
      </c>
      <c r="P1449">
        <v>231543.1943</v>
      </c>
      <c r="Q1449">
        <v>370469.11080000002</v>
      </c>
      <c r="R1449">
        <v>262415.6202</v>
      </c>
      <c r="S1449">
        <v>419864.99219999998</v>
      </c>
      <c r="T1449">
        <v>293288.04609999998</v>
      </c>
      <c r="U1449">
        <v>469260.8737</v>
      </c>
    </row>
    <row r="1450" spans="1:21">
      <c r="A1450">
        <v>9</v>
      </c>
      <c r="B1450" t="s">
        <v>611</v>
      </c>
      <c r="C1450" t="s">
        <v>620</v>
      </c>
      <c r="D1450" t="s">
        <v>758</v>
      </c>
      <c r="E1450" t="s">
        <v>649</v>
      </c>
      <c r="F1450">
        <v>1</v>
      </c>
      <c r="G1450" t="s">
        <v>242</v>
      </c>
      <c r="H1450">
        <v>96059.5</v>
      </c>
      <c r="I1450">
        <v>168104.125</v>
      </c>
      <c r="J1450">
        <v>124526.29</v>
      </c>
      <c r="K1450">
        <v>217921.00750000001</v>
      </c>
      <c r="L1450">
        <v>141486.39000000001</v>
      </c>
      <c r="M1450">
        <v>247601.1825</v>
      </c>
      <c r="N1450">
        <v>167716.56</v>
      </c>
      <c r="O1450">
        <v>293503.98</v>
      </c>
      <c r="P1450">
        <v>197193</v>
      </c>
      <c r="Q1450">
        <v>345087.75</v>
      </c>
      <c r="R1450">
        <v>216038.89</v>
      </c>
      <c r="S1450">
        <v>378068.0575</v>
      </c>
      <c r="T1450">
        <v>233623.81</v>
      </c>
      <c r="U1450">
        <v>408841.66749999998</v>
      </c>
    </row>
    <row r="1451" spans="1:21">
      <c r="A1451">
        <v>9</v>
      </c>
      <c r="B1451" t="s">
        <v>611</v>
      </c>
      <c r="C1451" t="s">
        <v>620</v>
      </c>
      <c r="D1451" t="s">
        <v>758</v>
      </c>
      <c r="E1451" t="s">
        <v>649</v>
      </c>
      <c r="F1451">
        <v>2</v>
      </c>
      <c r="G1451" t="s">
        <v>31</v>
      </c>
      <c r="H1451">
        <v>77636.083499999993</v>
      </c>
      <c r="I1451">
        <v>135863.14610000001</v>
      </c>
      <c r="J1451">
        <v>102268.9339</v>
      </c>
      <c r="K1451">
        <v>178970.63430000001</v>
      </c>
      <c r="L1451">
        <v>123045.3999</v>
      </c>
      <c r="M1451">
        <v>215329.4498</v>
      </c>
      <c r="N1451">
        <v>149074.76699999999</v>
      </c>
      <c r="O1451">
        <v>260880.84229999999</v>
      </c>
      <c r="P1451">
        <v>177643.62409999999</v>
      </c>
      <c r="Q1451">
        <v>310876.34220000001</v>
      </c>
      <c r="R1451">
        <v>195843.27340000001</v>
      </c>
      <c r="S1451">
        <v>342725.72840000002</v>
      </c>
      <c r="T1451">
        <v>213059.4878</v>
      </c>
      <c r="U1451">
        <v>372854.10359999997</v>
      </c>
    </row>
    <row r="1452" spans="1:21">
      <c r="A1452">
        <v>9</v>
      </c>
      <c r="B1452" t="s">
        <v>611</v>
      </c>
      <c r="C1452" t="s">
        <v>620</v>
      </c>
      <c r="D1452" t="s">
        <v>758</v>
      </c>
      <c r="E1452" t="s">
        <v>649</v>
      </c>
      <c r="F1452">
        <v>3</v>
      </c>
      <c r="G1452" t="s">
        <v>58</v>
      </c>
      <c r="H1452">
        <v>67717.337499999994</v>
      </c>
      <c r="I1452">
        <v>118505.3406</v>
      </c>
      <c r="J1452">
        <v>91606.725699999995</v>
      </c>
      <c r="K1452">
        <v>160311.76999999999</v>
      </c>
      <c r="L1452">
        <v>116390.17260000001</v>
      </c>
      <c r="M1452">
        <v>203682.8021</v>
      </c>
      <c r="N1452">
        <v>151934.9136</v>
      </c>
      <c r="O1452">
        <v>265886.09879999998</v>
      </c>
      <c r="P1452">
        <v>188596.1925</v>
      </c>
      <c r="Q1452">
        <v>330043.33689999999</v>
      </c>
      <c r="R1452">
        <v>212233.5165</v>
      </c>
      <c r="S1452">
        <v>371408.65389999998</v>
      </c>
      <c r="T1452">
        <v>235527.06280000001</v>
      </c>
      <c r="U1452">
        <v>412172.35989999998</v>
      </c>
    </row>
    <row r="1453" spans="1:21">
      <c r="A1453">
        <v>9</v>
      </c>
      <c r="B1453" t="s">
        <v>611</v>
      </c>
      <c r="C1453" t="s">
        <v>620</v>
      </c>
      <c r="D1453" t="s">
        <v>758</v>
      </c>
      <c r="E1453" t="s">
        <v>649</v>
      </c>
      <c r="F1453">
        <v>4</v>
      </c>
      <c r="G1453" t="s">
        <v>33</v>
      </c>
      <c r="H1453">
        <v>75410.2595</v>
      </c>
      <c r="I1453">
        <v>120656.4152</v>
      </c>
      <c r="J1453">
        <v>105574.3633</v>
      </c>
      <c r="K1453">
        <v>168918.98130000001</v>
      </c>
      <c r="L1453">
        <v>135738.46710000001</v>
      </c>
      <c r="M1453">
        <v>217181.54740000001</v>
      </c>
      <c r="N1453">
        <v>180984.62280000001</v>
      </c>
      <c r="O1453">
        <v>289575.39649999997</v>
      </c>
      <c r="P1453">
        <v>226230.77849999999</v>
      </c>
      <c r="Q1453">
        <v>361969.24560000002</v>
      </c>
      <c r="R1453">
        <v>256394.8823</v>
      </c>
      <c r="S1453">
        <v>410231.81170000002</v>
      </c>
      <c r="T1453">
        <v>286558.98609999998</v>
      </c>
      <c r="U1453">
        <v>458494.37780000002</v>
      </c>
    </row>
    <row r="1454" spans="1:21">
      <c r="A1454">
        <v>9</v>
      </c>
      <c r="B1454" t="s">
        <v>611</v>
      </c>
      <c r="C1454" t="s">
        <v>620</v>
      </c>
      <c r="D1454" t="s">
        <v>758</v>
      </c>
      <c r="E1454" t="s">
        <v>650</v>
      </c>
      <c r="F1454">
        <v>1</v>
      </c>
      <c r="G1454" t="s">
        <v>242</v>
      </c>
      <c r="H1454">
        <v>97941.3</v>
      </c>
      <c r="I1454">
        <v>171397.27499999999</v>
      </c>
      <c r="J1454">
        <v>126867.23</v>
      </c>
      <c r="K1454">
        <v>222017.6525</v>
      </c>
      <c r="L1454">
        <v>144293.85</v>
      </c>
      <c r="M1454">
        <v>252514.23749999999</v>
      </c>
      <c r="N1454">
        <v>170731.44</v>
      </c>
      <c r="O1454">
        <v>298780.02</v>
      </c>
      <c r="P1454">
        <v>200645.4</v>
      </c>
      <c r="Q1454">
        <v>351129.45</v>
      </c>
      <c r="R1454">
        <v>219769.03</v>
      </c>
      <c r="S1454">
        <v>384595.80249999999</v>
      </c>
      <c r="T1454">
        <v>237559.47</v>
      </c>
      <c r="U1454">
        <v>415729.07250000001</v>
      </c>
    </row>
    <row r="1455" spans="1:21">
      <c r="A1455">
        <v>9</v>
      </c>
      <c r="B1455" t="s">
        <v>611</v>
      </c>
      <c r="C1455" t="s">
        <v>620</v>
      </c>
      <c r="D1455" t="s">
        <v>758</v>
      </c>
      <c r="E1455" t="s">
        <v>650</v>
      </c>
      <c r="F1455">
        <v>2</v>
      </c>
      <c r="G1455" t="s">
        <v>31</v>
      </c>
      <c r="H1455">
        <v>79776.176500000001</v>
      </c>
      <c r="I1455">
        <v>139608.3089</v>
      </c>
      <c r="J1455">
        <v>104897.83010000001</v>
      </c>
      <c r="K1455">
        <v>183571.20269999999</v>
      </c>
      <c r="L1455">
        <v>125938.2681</v>
      </c>
      <c r="M1455">
        <v>220391.96919999999</v>
      </c>
      <c r="N1455">
        <v>152099.193</v>
      </c>
      <c r="O1455">
        <v>266173.58779999998</v>
      </c>
      <c r="P1455">
        <v>181051.69089999999</v>
      </c>
      <c r="Q1455">
        <v>316840.45899999997</v>
      </c>
      <c r="R1455">
        <v>199470.5447</v>
      </c>
      <c r="S1455">
        <v>349073.45309999998</v>
      </c>
      <c r="T1455">
        <v>216849.06630000001</v>
      </c>
      <c r="U1455">
        <v>379485.86589999998</v>
      </c>
    </row>
    <row r="1456" spans="1:21">
      <c r="A1456">
        <v>9</v>
      </c>
      <c r="B1456" t="s">
        <v>611</v>
      </c>
      <c r="C1456" t="s">
        <v>620</v>
      </c>
      <c r="D1456" t="s">
        <v>758</v>
      </c>
      <c r="E1456" t="s">
        <v>650</v>
      </c>
      <c r="F1456">
        <v>3</v>
      </c>
      <c r="G1456" t="s">
        <v>58</v>
      </c>
      <c r="H1456">
        <v>70700.837499999994</v>
      </c>
      <c r="I1456">
        <v>123726.4656</v>
      </c>
      <c r="J1456">
        <v>95783.625700000004</v>
      </c>
      <c r="K1456">
        <v>167621.345</v>
      </c>
      <c r="L1456">
        <v>121760.47259999999</v>
      </c>
      <c r="M1456">
        <v>213080.82709999999</v>
      </c>
      <c r="N1456">
        <v>159095.31359999999</v>
      </c>
      <c r="O1456">
        <v>278416.79879999999</v>
      </c>
      <c r="P1456">
        <v>197546.6925</v>
      </c>
      <c r="Q1456">
        <v>345706.71189999999</v>
      </c>
      <c r="R1456">
        <v>222377.41649999999</v>
      </c>
      <c r="S1456">
        <v>389160.47889999999</v>
      </c>
      <c r="T1456">
        <v>246864.3628</v>
      </c>
      <c r="U1456">
        <v>432012.6349</v>
      </c>
    </row>
    <row r="1457" spans="1:21">
      <c r="A1457">
        <v>9</v>
      </c>
      <c r="B1457" t="s">
        <v>611</v>
      </c>
      <c r="C1457" t="s">
        <v>620</v>
      </c>
      <c r="D1457" t="s">
        <v>758</v>
      </c>
      <c r="E1457" t="s">
        <v>650</v>
      </c>
      <c r="F1457">
        <v>4</v>
      </c>
      <c r="G1457" t="s">
        <v>33</v>
      </c>
      <c r="H1457">
        <v>78185.959499999997</v>
      </c>
      <c r="I1457">
        <v>125097.5352</v>
      </c>
      <c r="J1457">
        <v>109460.34329999999</v>
      </c>
      <c r="K1457">
        <v>175136.54930000001</v>
      </c>
      <c r="L1457">
        <v>140734.72709999999</v>
      </c>
      <c r="M1457">
        <v>225175.56340000001</v>
      </c>
      <c r="N1457">
        <v>187646.3028</v>
      </c>
      <c r="O1457">
        <v>300234.0845</v>
      </c>
      <c r="P1457">
        <v>234557.87849999999</v>
      </c>
      <c r="Q1457">
        <v>375292.60560000001</v>
      </c>
      <c r="R1457">
        <v>265832.2623</v>
      </c>
      <c r="S1457">
        <v>425331.61969999998</v>
      </c>
      <c r="T1457">
        <v>297106.64610000001</v>
      </c>
      <c r="U1457">
        <v>475370.63380000001</v>
      </c>
    </row>
    <row r="1458" spans="1:21">
      <c r="A1458">
        <v>9</v>
      </c>
      <c r="B1458" t="s">
        <v>611</v>
      </c>
      <c r="C1458" t="s">
        <v>620</v>
      </c>
      <c r="D1458" t="s">
        <v>758</v>
      </c>
      <c r="E1458" t="s">
        <v>651</v>
      </c>
      <c r="F1458">
        <v>1</v>
      </c>
      <c r="G1458" t="s">
        <v>242</v>
      </c>
      <c r="H1458">
        <v>96197.5</v>
      </c>
      <c r="I1458">
        <v>168345.625</v>
      </c>
      <c r="J1458">
        <v>124640.81</v>
      </c>
      <c r="K1458">
        <v>218121.41750000001</v>
      </c>
      <c r="L1458">
        <v>141713.01</v>
      </c>
      <c r="M1458">
        <v>247997.76749999999</v>
      </c>
      <c r="N1458">
        <v>167780.64</v>
      </c>
      <c r="O1458">
        <v>293616.12</v>
      </c>
      <c r="P1458">
        <v>197208</v>
      </c>
      <c r="Q1458">
        <v>345114</v>
      </c>
      <c r="R1458">
        <v>216021.21</v>
      </c>
      <c r="S1458">
        <v>378037.11749999999</v>
      </c>
      <c r="T1458">
        <v>233540.59</v>
      </c>
      <c r="U1458">
        <v>408696.03249999997</v>
      </c>
    </row>
    <row r="1459" spans="1:21">
      <c r="A1459">
        <v>9</v>
      </c>
      <c r="B1459" t="s">
        <v>611</v>
      </c>
      <c r="C1459" t="s">
        <v>620</v>
      </c>
      <c r="D1459" t="s">
        <v>758</v>
      </c>
      <c r="E1459" t="s">
        <v>651</v>
      </c>
      <c r="F1459">
        <v>2</v>
      </c>
      <c r="G1459" t="s">
        <v>31</v>
      </c>
      <c r="H1459">
        <v>78152.211500000005</v>
      </c>
      <c r="I1459">
        <v>136766.3701</v>
      </c>
      <c r="J1459">
        <v>102824.5316</v>
      </c>
      <c r="K1459">
        <v>179942.93030000001</v>
      </c>
      <c r="L1459">
        <v>123537.38310000001</v>
      </c>
      <c r="M1459">
        <v>216190.4204</v>
      </c>
      <c r="N1459">
        <v>149356.92300000001</v>
      </c>
      <c r="O1459">
        <v>261374.6153</v>
      </c>
      <c r="P1459">
        <v>177851.80840000001</v>
      </c>
      <c r="Q1459">
        <v>311240.66470000002</v>
      </c>
      <c r="R1459">
        <v>195987.8737</v>
      </c>
      <c r="S1459">
        <v>342978.77889999998</v>
      </c>
      <c r="T1459">
        <v>213114.50229999999</v>
      </c>
      <c r="U1459">
        <v>372950.37890000001</v>
      </c>
    </row>
    <row r="1460" spans="1:21">
      <c r="A1460">
        <v>9</v>
      </c>
      <c r="B1460" t="s">
        <v>611</v>
      </c>
      <c r="C1460" t="s">
        <v>620</v>
      </c>
      <c r="D1460" t="s">
        <v>758</v>
      </c>
      <c r="E1460" t="s">
        <v>651</v>
      </c>
      <c r="F1460">
        <v>3</v>
      </c>
      <c r="G1460" t="s">
        <v>58</v>
      </c>
      <c r="H1460">
        <v>68759.25</v>
      </c>
      <c r="I1460">
        <v>120328.6875</v>
      </c>
      <c r="J1460">
        <v>93117.822</v>
      </c>
      <c r="K1460">
        <v>162956.18849999999</v>
      </c>
      <c r="L1460">
        <v>118355.796</v>
      </c>
      <c r="M1460">
        <v>207122.64300000001</v>
      </c>
      <c r="N1460">
        <v>154609.05600000001</v>
      </c>
      <c r="O1460">
        <v>270565.848</v>
      </c>
      <c r="P1460">
        <v>191960.55</v>
      </c>
      <c r="Q1460">
        <v>335930.96250000002</v>
      </c>
      <c r="R1460">
        <v>216071.19</v>
      </c>
      <c r="S1460">
        <v>378124.58250000002</v>
      </c>
      <c r="T1460">
        <v>239843.68799999999</v>
      </c>
      <c r="U1460">
        <v>419726.45400000003</v>
      </c>
    </row>
    <row r="1461" spans="1:21">
      <c r="A1461">
        <v>9</v>
      </c>
      <c r="B1461" t="s">
        <v>611</v>
      </c>
      <c r="C1461" t="s">
        <v>620</v>
      </c>
      <c r="D1461" t="s">
        <v>758</v>
      </c>
      <c r="E1461" t="s">
        <v>651</v>
      </c>
      <c r="F1461">
        <v>4</v>
      </c>
      <c r="G1461" t="s">
        <v>33</v>
      </c>
      <c r="H1461">
        <v>76176.17</v>
      </c>
      <c r="I1461">
        <v>121881.872</v>
      </c>
      <c r="J1461">
        <v>106646.63800000001</v>
      </c>
      <c r="K1461">
        <v>170634.6208</v>
      </c>
      <c r="L1461">
        <v>137117.106</v>
      </c>
      <c r="M1461">
        <v>219387.36960000001</v>
      </c>
      <c r="N1461">
        <v>182822.80799999999</v>
      </c>
      <c r="O1461">
        <v>292516.49280000001</v>
      </c>
      <c r="P1461">
        <v>228528.51</v>
      </c>
      <c r="Q1461">
        <v>365645.61599999998</v>
      </c>
      <c r="R1461">
        <v>258998.978</v>
      </c>
      <c r="S1461">
        <v>414398.36479999998</v>
      </c>
      <c r="T1461">
        <v>289469.446</v>
      </c>
      <c r="U1461">
        <v>463151.11359999998</v>
      </c>
    </row>
    <row r="1462" spans="1:21">
      <c r="A1462">
        <v>9</v>
      </c>
      <c r="B1462" t="s">
        <v>611</v>
      </c>
      <c r="C1462" t="s">
        <v>620</v>
      </c>
      <c r="D1462" t="s">
        <v>758</v>
      </c>
      <c r="E1462" t="s">
        <v>652</v>
      </c>
      <c r="F1462">
        <v>1</v>
      </c>
      <c r="G1462" t="s">
        <v>242</v>
      </c>
      <c r="H1462">
        <v>91000.6</v>
      </c>
      <c r="I1462">
        <v>159251.04999999999</v>
      </c>
      <c r="J1462">
        <v>117990.18</v>
      </c>
      <c r="K1462">
        <v>206482.815</v>
      </c>
      <c r="L1462">
        <v>134027.14499999999</v>
      </c>
      <c r="M1462">
        <v>234547.50380000001</v>
      </c>
      <c r="N1462">
        <v>158944.26</v>
      </c>
      <c r="O1462">
        <v>278152.45500000002</v>
      </c>
      <c r="P1462">
        <v>186899.55</v>
      </c>
      <c r="Q1462">
        <v>327074.21250000002</v>
      </c>
      <c r="R1462">
        <v>204773.33</v>
      </c>
      <c r="S1462">
        <v>358353.32750000001</v>
      </c>
      <c r="T1462">
        <v>221463.14499999999</v>
      </c>
      <c r="U1462">
        <v>387560.50380000001</v>
      </c>
    </row>
    <row r="1463" spans="1:21">
      <c r="A1463">
        <v>9</v>
      </c>
      <c r="B1463" t="s">
        <v>611</v>
      </c>
      <c r="C1463" t="s">
        <v>620</v>
      </c>
      <c r="D1463" t="s">
        <v>758</v>
      </c>
      <c r="E1463" t="s">
        <v>652</v>
      </c>
      <c r="F1463">
        <v>2</v>
      </c>
      <c r="G1463" t="s">
        <v>31</v>
      </c>
      <c r="H1463">
        <v>73409.348499999993</v>
      </c>
      <c r="I1463">
        <v>128466.3599</v>
      </c>
      <c r="J1463">
        <v>96743.535529999994</v>
      </c>
      <c r="K1463">
        <v>169301.18719999999</v>
      </c>
      <c r="L1463">
        <v>116457.7239</v>
      </c>
      <c r="M1463">
        <v>203801.01680000001</v>
      </c>
      <c r="N1463">
        <v>141200.652</v>
      </c>
      <c r="O1463">
        <v>247101.141</v>
      </c>
      <c r="P1463">
        <v>168304.20689999999</v>
      </c>
      <c r="Q1463">
        <v>294532.36210000003</v>
      </c>
      <c r="R1463">
        <v>185576.01070000001</v>
      </c>
      <c r="S1463">
        <v>324758.01880000002</v>
      </c>
      <c r="T1463">
        <v>201924.56390000001</v>
      </c>
      <c r="U1463">
        <v>353367.98680000001</v>
      </c>
    </row>
    <row r="1464" spans="1:21">
      <c r="A1464">
        <v>9</v>
      </c>
      <c r="B1464" t="s">
        <v>611</v>
      </c>
      <c r="C1464" t="s">
        <v>620</v>
      </c>
      <c r="D1464" t="s">
        <v>758</v>
      </c>
      <c r="E1464" t="s">
        <v>652</v>
      </c>
      <c r="F1464">
        <v>3</v>
      </c>
      <c r="G1464" t="s">
        <v>58</v>
      </c>
      <c r="H1464">
        <v>63082.506249999999</v>
      </c>
      <c r="I1464">
        <v>110394.38589999999</v>
      </c>
      <c r="J1464">
        <v>85353.846550000002</v>
      </c>
      <c r="K1464">
        <v>149369.23149999999</v>
      </c>
      <c r="L1464">
        <v>108453.2904</v>
      </c>
      <c r="M1464">
        <v>189793.25820000001</v>
      </c>
      <c r="N1464">
        <v>141592.30439999999</v>
      </c>
      <c r="O1464">
        <v>247786.53270000001</v>
      </c>
      <c r="P1464">
        <v>175765.48879999999</v>
      </c>
      <c r="Q1464">
        <v>307589.6053</v>
      </c>
      <c r="R1464">
        <v>197803.35980000001</v>
      </c>
      <c r="S1464">
        <v>346155.87959999999</v>
      </c>
      <c r="T1464">
        <v>219522.8137</v>
      </c>
      <c r="U1464">
        <v>384164.924</v>
      </c>
    </row>
    <row r="1465" spans="1:21">
      <c r="A1465">
        <v>9</v>
      </c>
      <c r="B1465" t="s">
        <v>611</v>
      </c>
      <c r="C1465" t="s">
        <v>620</v>
      </c>
      <c r="D1465" t="s">
        <v>758</v>
      </c>
      <c r="E1465" t="s">
        <v>652</v>
      </c>
      <c r="F1465">
        <v>4</v>
      </c>
      <c r="G1465" t="s">
        <v>33</v>
      </c>
      <c r="H1465">
        <v>70182.794250000006</v>
      </c>
      <c r="I1465">
        <v>112292.4708</v>
      </c>
      <c r="J1465">
        <v>98255.911949999994</v>
      </c>
      <c r="K1465">
        <v>157209.45910000001</v>
      </c>
      <c r="L1465">
        <v>126329.0297</v>
      </c>
      <c r="M1465">
        <v>202126.4474</v>
      </c>
      <c r="N1465">
        <v>168438.70619999999</v>
      </c>
      <c r="O1465">
        <v>269501.92989999999</v>
      </c>
      <c r="P1465">
        <v>210548.38279999999</v>
      </c>
      <c r="Q1465">
        <v>336877.41239999997</v>
      </c>
      <c r="R1465">
        <v>238621.50049999999</v>
      </c>
      <c r="S1465">
        <v>381794.4007</v>
      </c>
      <c r="T1465">
        <v>266694.61820000003</v>
      </c>
      <c r="U1465">
        <v>426711.38900000002</v>
      </c>
    </row>
    <row r="1466" spans="1:21">
      <c r="A1466">
        <v>9</v>
      </c>
      <c r="B1466" t="s">
        <v>611</v>
      </c>
      <c r="C1466" t="s">
        <v>620</v>
      </c>
      <c r="D1466" t="s">
        <v>758</v>
      </c>
      <c r="E1466" t="s">
        <v>653</v>
      </c>
      <c r="F1466">
        <v>1</v>
      </c>
      <c r="G1466" t="s">
        <v>242</v>
      </c>
      <c r="H1466">
        <v>96059.5</v>
      </c>
      <c r="I1466">
        <v>168104.125</v>
      </c>
      <c r="J1466">
        <v>124526.29</v>
      </c>
      <c r="K1466">
        <v>217921.00750000001</v>
      </c>
      <c r="L1466">
        <v>141486.39000000001</v>
      </c>
      <c r="M1466">
        <v>247601.1825</v>
      </c>
      <c r="N1466">
        <v>167716.56</v>
      </c>
      <c r="O1466">
        <v>293503.98</v>
      </c>
      <c r="P1466">
        <v>197193</v>
      </c>
      <c r="Q1466">
        <v>345087.75</v>
      </c>
      <c r="R1466">
        <v>216038.89</v>
      </c>
      <c r="S1466">
        <v>378068.0575</v>
      </c>
      <c r="T1466">
        <v>233623.81</v>
      </c>
      <c r="U1466">
        <v>408841.66749999998</v>
      </c>
    </row>
    <row r="1467" spans="1:21">
      <c r="A1467">
        <v>9</v>
      </c>
      <c r="B1467" t="s">
        <v>611</v>
      </c>
      <c r="C1467" t="s">
        <v>620</v>
      </c>
      <c r="D1467" t="s">
        <v>758</v>
      </c>
      <c r="E1467" t="s">
        <v>653</v>
      </c>
      <c r="F1467">
        <v>2</v>
      </c>
      <c r="G1467" t="s">
        <v>31</v>
      </c>
      <c r="H1467">
        <v>77636.083499999993</v>
      </c>
      <c r="I1467">
        <v>135863.14610000001</v>
      </c>
      <c r="J1467">
        <v>102268.9339</v>
      </c>
      <c r="K1467">
        <v>178970.63430000001</v>
      </c>
      <c r="L1467">
        <v>123045.3999</v>
      </c>
      <c r="M1467">
        <v>215329.4498</v>
      </c>
      <c r="N1467">
        <v>149074.76699999999</v>
      </c>
      <c r="O1467">
        <v>260880.84229999999</v>
      </c>
      <c r="P1467">
        <v>177643.62409999999</v>
      </c>
      <c r="Q1467">
        <v>310876.34220000001</v>
      </c>
      <c r="R1467">
        <v>195843.27340000001</v>
      </c>
      <c r="S1467">
        <v>342725.72840000002</v>
      </c>
      <c r="T1467">
        <v>213059.4878</v>
      </c>
      <c r="U1467">
        <v>372854.10359999997</v>
      </c>
    </row>
    <row r="1468" spans="1:21">
      <c r="A1468">
        <v>9</v>
      </c>
      <c r="B1468" t="s">
        <v>611</v>
      </c>
      <c r="C1468" t="s">
        <v>620</v>
      </c>
      <c r="D1468" t="s">
        <v>758</v>
      </c>
      <c r="E1468" t="s">
        <v>653</v>
      </c>
      <c r="F1468">
        <v>3</v>
      </c>
      <c r="G1468" t="s">
        <v>58</v>
      </c>
      <c r="H1468">
        <v>66592.743749999994</v>
      </c>
      <c r="I1468">
        <v>116537.30160000001</v>
      </c>
      <c r="J1468">
        <v>90163.341450000007</v>
      </c>
      <c r="K1468">
        <v>157785.8475</v>
      </c>
      <c r="L1468">
        <v>114591.3561</v>
      </c>
      <c r="M1468">
        <v>200534.8732</v>
      </c>
      <c r="N1468">
        <v>149669.7696</v>
      </c>
      <c r="O1468">
        <v>261922.0968</v>
      </c>
      <c r="P1468">
        <v>185818.9613</v>
      </c>
      <c r="Q1468">
        <v>325183.18219999998</v>
      </c>
      <c r="R1468">
        <v>209147.8253</v>
      </c>
      <c r="S1468">
        <v>366008.69420000003</v>
      </c>
      <c r="T1468">
        <v>232147.00080000001</v>
      </c>
      <c r="U1468">
        <v>406257.25140000001</v>
      </c>
    </row>
    <row r="1469" spans="1:21">
      <c r="A1469">
        <v>9</v>
      </c>
      <c r="B1469" t="s">
        <v>611</v>
      </c>
      <c r="C1469" t="s">
        <v>620</v>
      </c>
      <c r="D1469" t="s">
        <v>758</v>
      </c>
      <c r="E1469" t="s">
        <v>653</v>
      </c>
      <c r="F1469">
        <v>4</v>
      </c>
      <c r="G1469" t="s">
        <v>33</v>
      </c>
      <c r="H1469">
        <v>73855.410749999995</v>
      </c>
      <c r="I1469">
        <v>118168.6572</v>
      </c>
      <c r="J1469">
        <v>103397.5751</v>
      </c>
      <c r="K1469">
        <v>165436.1201</v>
      </c>
      <c r="L1469">
        <v>132939.73939999999</v>
      </c>
      <c r="M1469">
        <v>212703.58300000001</v>
      </c>
      <c r="N1469">
        <v>177252.98579999999</v>
      </c>
      <c r="O1469">
        <v>283604.77730000002</v>
      </c>
      <c r="P1469">
        <v>221566.2323</v>
      </c>
      <c r="Q1469">
        <v>354505.97159999999</v>
      </c>
      <c r="R1469">
        <v>251108.39660000001</v>
      </c>
      <c r="S1469">
        <v>401773.43449999997</v>
      </c>
      <c r="T1469">
        <v>280650.56089999998</v>
      </c>
      <c r="U1469">
        <v>449040.89740000002</v>
      </c>
    </row>
    <row r="1470" spans="1:21">
      <c r="A1470">
        <v>9</v>
      </c>
      <c r="B1470" t="s">
        <v>611</v>
      </c>
      <c r="C1470" t="s">
        <v>620</v>
      </c>
      <c r="D1470" t="s">
        <v>758</v>
      </c>
      <c r="E1470" t="s">
        <v>654</v>
      </c>
      <c r="F1470">
        <v>1</v>
      </c>
      <c r="G1470" t="s">
        <v>242</v>
      </c>
      <c r="H1470">
        <v>90564.65</v>
      </c>
      <c r="I1470">
        <v>158488.13750000001</v>
      </c>
      <c r="J1470">
        <v>117433.575</v>
      </c>
      <c r="K1470">
        <v>205508.75630000001</v>
      </c>
      <c r="L1470">
        <v>133381.935</v>
      </c>
      <c r="M1470">
        <v>233418.38630000001</v>
      </c>
      <c r="N1470">
        <v>158206.56</v>
      </c>
      <c r="O1470">
        <v>276861.48</v>
      </c>
      <c r="P1470">
        <v>186040.2</v>
      </c>
      <c r="Q1470">
        <v>325570.34999999998</v>
      </c>
      <c r="R1470">
        <v>203836.375</v>
      </c>
      <c r="S1470">
        <v>356713.65629999997</v>
      </c>
      <c r="T1470">
        <v>220458.42499999999</v>
      </c>
      <c r="U1470">
        <v>385802.2438</v>
      </c>
    </row>
    <row r="1471" spans="1:21">
      <c r="A1471">
        <v>9</v>
      </c>
      <c r="B1471" t="s">
        <v>611</v>
      </c>
      <c r="C1471" t="s">
        <v>620</v>
      </c>
      <c r="D1471" t="s">
        <v>758</v>
      </c>
      <c r="E1471" t="s">
        <v>654</v>
      </c>
      <c r="F1471">
        <v>2</v>
      </c>
      <c r="G1471" t="s">
        <v>31</v>
      </c>
      <c r="H1471">
        <v>73003.357250000001</v>
      </c>
      <c r="I1471">
        <v>127755.87519999999</v>
      </c>
      <c r="J1471">
        <v>96225.210900000005</v>
      </c>
      <c r="K1471">
        <v>168394.11910000001</v>
      </c>
      <c r="L1471">
        <v>115857.5027</v>
      </c>
      <c r="M1471">
        <v>202750.62959999999</v>
      </c>
      <c r="N1471">
        <v>140515.0845</v>
      </c>
      <c r="O1471">
        <v>245901.39790000001</v>
      </c>
      <c r="P1471">
        <v>167504.23629999999</v>
      </c>
      <c r="Q1471">
        <v>293132.41350000002</v>
      </c>
      <c r="R1471">
        <v>184705.34299999999</v>
      </c>
      <c r="S1471">
        <v>323234.35019999999</v>
      </c>
      <c r="T1471">
        <v>200990.92290000001</v>
      </c>
      <c r="U1471">
        <v>351734.11499999999</v>
      </c>
    </row>
    <row r="1472" spans="1:21">
      <c r="A1472">
        <v>9</v>
      </c>
      <c r="B1472" t="s">
        <v>611</v>
      </c>
      <c r="C1472" t="s">
        <v>620</v>
      </c>
      <c r="D1472" t="s">
        <v>758</v>
      </c>
      <c r="E1472" t="s">
        <v>654</v>
      </c>
      <c r="F1472">
        <v>3</v>
      </c>
      <c r="G1472" t="s">
        <v>58</v>
      </c>
      <c r="H1472">
        <v>62934.487500000003</v>
      </c>
      <c r="I1472">
        <v>110135.35309999999</v>
      </c>
      <c r="J1472">
        <v>85120.410900000003</v>
      </c>
      <c r="K1472">
        <v>148960.71909999999</v>
      </c>
      <c r="L1472">
        <v>108141.7662</v>
      </c>
      <c r="M1472">
        <v>189248.09090000001</v>
      </c>
      <c r="N1472">
        <v>141150.28320000001</v>
      </c>
      <c r="O1472">
        <v>247012.99559999999</v>
      </c>
      <c r="P1472">
        <v>175202.1225</v>
      </c>
      <c r="Q1472">
        <v>306603.7144</v>
      </c>
      <c r="R1472">
        <v>197152.5105</v>
      </c>
      <c r="S1472">
        <v>345016.8934</v>
      </c>
      <c r="T1472">
        <v>218781.6636</v>
      </c>
      <c r="U1472">
        <v>382867.91129999998</v>
      </c>
    </row>
    <row r="1473" spans="1:21">
      <c r="A1473">
        <v>9</v>
      </c>
      <c r="B1473" t="s">
        <v>611</v>
      </c>
      <c r="C1473" t="s">
        <v>620</v>
      </c>
      <c r="D1473" t="s">
        <v>758</v>
      </c>
      <c r="E1473" t="s">
        <v>654</v>
      </c>
      <c r="F1473">
        <v>4</v>
      </c>
      <c r="G1473" t="s">
        <v>33</v>
      </c>
      <c r="H1473">
        <v>70146.801500000001</v>
      </c>
      <c r="I1473">
        <v>112234.8824</v>
      </c>
      <c r="J1473">
        <v>98205.522100000002</v>
      </c>
      <c r="K1473">
        <v>157128.83540000001</v>
      </c>
      <c r="L1473">
        <v>126264.2427</v>
      </c>
      <c r="M1473">
        <v>202022.78829999999</v>
      </c>
      <c r="N1473">
        <v>168352.3236</v>
      </c>
      <c r="O1473">
        <v>269363.71779999998</v>
      </c>
      <c r="P1473">
        <v>210440.4045</v>
      </c>
      <c r="Q1473">
        <v>336704.64720000001</v>
      </c>
      <c r="R1473">
        <v>238499.1251</v>
      </c>
      <c r="S1473">
        <v>381598.60019999999</v>
      </c>
      <c r="T1473">
        <v>266557.84570000001</v>
      </c>
      <c r="U1473">
        <v>426492.55310000002</v>
      </c>
    </row>
    <row r="1474" spans="1:21">
      <c r="A1474">
        <v>9</v>
      </c>
      <c r="B1474" t="s">
        <v>611</v>
      </c>
      <c r="C1474" t="s">
        <v>620</v>
      </c>
      <c r="D1474" t="s">
        <v>758</v>
      </c>
      <c r="E1474" t="s">
        <v>655</v>
      </c>
      <c r="F1474">
        <v>1</v>
      </c>
      <c r="G1474" t="s">
        <v>242</v>
      </c>
      <c r="H1474">
        <v>96931.4</v>
      </c>
      <c r="I1474">
        <v>169629.95</v>
      </c>
      <c r="J1474">
        <v>125639.5</v>
      </c>
      <c r="K1474">
        <v>219869.125</v>
      </c>
      <c r="L1474">
        <v>142776.81</v>
      </c>
      <c r="M1474">
        <v>249859.41750000001</v>
      </c>
      <c r="N1474">
        <v>169191.96</v>
      </c>
      <c r="O1474">
        <v>296085.93</v>
      </c>
      <c r="P1474">
        <v>198911.7</v>
      </c>
      <c r="Q1474">
        <v>348095.47499999998</v>
      </c>
      <c r="R1474">
        <v>217912.8</v>
      </c>
      <c r="S1474">
        <v>381347.4</v>
      </c>
      <c r="T1474">
        <v>235633.25</v>
      </c>
      <c r="U1474">
        <v>412358.1875</v>
      </c>
    </row>
    <row r="1475" spans="1:21">
      <c r="A1475">
        <v>9</v>
      </c>
      <c r="B1475" t="s">
        <v>611</v>
      </c>
      <c r="C1475" t="s">
        <v>620</v>
      </c>
      <c r="D1475" t="s">
        <v>758</v>
      </c>
      <c r="E1475" t="s">
        <v>655</v>
      </c>
      <c r="F1475">
        <v>2</v>
      </c>
      <c r="G1475" t="s">
        <v>31</v>
      </c>
      <c r="H1475">
        <v>78448.066000000006</v>
      </c>
      <c r="I1475">
        <v>137284.11550000001</v>
      </c>
      <c r="J1475">
        <v>103305.58319999999</v>
      </c>
      <c r="K1475">
        <v>180784.77050000001</v>
      </c>
      <c r="L1475">
        <v>124245.84239999999</v>
      </c>
      <c r="M1475">
        <v>217430.2242</v>
      </c>
      <c r="N1475">
        <v>150445.902</v>
      </c>
      <c r="O1475">
        <v>263280.3285</v>
      </c>
      <c r="P1475">
        <v>179243.56539999999</v>
      </c>
      <c r="Q1475">
        <v>313676.23940000002</v>
      </c>
      <c r="R1475">
        <v>197584.60889999999</v>
      </c>
      <c r="S1475">
        <v>345773.06550000003</v>
      </c>
      <c r="T1475">
        <v>214926.76980000001</v>
      </c>
      <c r="U1475">
        <v>376121.84710000001</v>
      </c>
    </row>
    <row r="1476" spans="1:21">
      <c r="A1476">
        <v>9</v>
      </c>
      <c r="B1476" t="s">
        <v>611</v>
      </c>
      <c r="C1476" t="s">
        <v>620</v>
      </c>
      <c r="D1476" t="s">
        <v>758</v>
      </c>
      <c r="E1476" t="s">
        <v>655</v>
      </c>
      <c r="F1476">
        <v>3</v>
      </c>
      <c r="G1476" t="s">
        <v>58</v>
      </c>
      <c r="H1476">
        <v>69137.96875</v>
      </c>
      <c r="I1476">
        <v>120991.44530000001</v>
      </c>
      <c r="J1476">
        <v>93516.981249999997</v>
      </c>
      <c r="K1476">
        <v>163654.71720000001</v>
      </c>
      <c r="L1476">
        <v>118812.03750000001</v>
      </c>
      <c r="M1476">
        <v>207921.0656</v>
      </c>
      <c r="N1476">
        <v>155084.1</v>
      </c>
      <c r="O1476">
        <v>271397.17499999999</v>
      </c>
      <c r="P1476">
        <v>192500.1563</v>
      </c>
      <c r="Q1476">
        <v>336875.27340000001</v>
      </c>
      <c r="R1476">
        <v>216620.9063</v>
      </c>
      <c r="S1476">
        <v>379086.58590000001</v>
      </c>
      <c r="T1476">
        <v>240389.42499999999</v>
      </c>
      <c r="U1476">
        <v>420681.4938</v>
      </c>
    </row>
    <row r="1477" spans="1:21">
      <c r="A1477">
        <v>9</v>
      </c>
      <c r="B1477" t="s">
        <v>611</v>
      </c>
      <c r="C1477" t="s">
        <v>620</v>
      </c>
      <c r="D1477" t="s">
        <v>758</v>
      </c>
      <c r="E1477" t="s">
        <v>655</v>
      </c>
      <c r="F1477">
        <v>4</v>
      </c>
      <c r="G1477" t="s">
        <v>33</v>
      </c>
      <c r="H1477">
        <v>77037.09375</v>
      </c>
      <c r="I1477">
        <v>123259.35</v>
      </c>
      <c r="J1477">
        <v>107851.9313</v>
      </c>
      <c r="K1477">
        <v>172563.09</v>
      </c>
      <c r="L1477">
        <v>138666.76879999999</v>
      </c>
      <c r="M1477">
        <v>221866.83</v>
      </c>
      <c r="N1477">
        <v>184889.02499999999</v>
      </c>
      <c r="O1477">
        <v>295822.44</v>
      </c>
      <c r="P1477">
        <v>231111.2813</v>
      </c>
      <c r="Q1477">
        <v>369778.05</v>
      </c>
      <c r="R1477">
        <v>261926.1188</v>
      </c>
      <c r="S1477">
        <v>419081.79</v>
      </c>
      <c r="T1477">
        <v>292740.95630000002</v>
      </c>
      <c r="U1477">
        <v>468385.53</v>
      </c>
    </row>
    <row r="1478" spans="1:21">
      <c r="A1478">
        <v>9</v>
      </c>
      <c r="B1478" t="s">
        <v>611</v>
      </c>
      <c r="C1478" t="s">
        <v>656</v>
      </c>
      <c r="D1478" t="s">
        <v>759</v>
      </c>
      <c r="E1478" t="s">
        <v>657</v>
      </c>
      <c r="F1478">
        <v>1</v>
      </c>
      <c r="G1478" t="s">
        <v>242</v>
      </c>
      <c r="H1478">
        <v>88751.85</v>
      </c>
      <c r="I1478">
        <v>155315.73749999999</v>
      </c>
      <c r="J1478">
        <v>115149.895</v>
      </c>
      <c r="K1478">
        <v>201512.31630000001</v>
      </c>
      <c r="L1478">
        <v>130687.785</v>
      </c>
      <c r="M1478">
        <v>228703.6238</v>
      </c>
      <c r="N1478">
        <v>155223.72</v>
      </c>
      <c r="O1478">
        <v>271641.51</v>
      </c>
      <c r="P1478">
        <v>182595.3</v>
      </c>
      <c r="Q1478">
        <v>319541.77500000002</v>
      </c>
      <c r="R1478">
        <v>200097.39499999999</v>
      </c>
      <c r="S1478">
        <v>350170.44130000001</v>
      </c>
      <c r="T1478">
        <v>216481.155</v>
      </c>
      <c r="U1478">
        <v>378842.02130000002</v>
      </c>
    </row>
    <row r="1479" spans="1:21">
      <c r="A1479">
        <v>9</v>
      </c>
      <c r="B1479" t="s">
        <v>611</v>
      </c>
      <c r="C1479" t="s">
        <v>656</v>
      </c>
      <c r="D1479" t="s">
        <v>759</v>
      </c>
      <c r="E1479" t="s">
        <v>657</v>
      </c>
      <c r="F1479">
        <v>2</v>
      </c>
      <c r="G1479" t="s">
        <v>31</v>
      </c>
      <c r="H1479">
        <v>71121.328250000006</v>
      </c>
      <c r="I1479">
        <v>124462.3244</v>
      </c>
      <c r="J1479">
        <v>93874.113549999995</v>
      </c>
      <c r="K1479">
        <v>164279.69870000001</v>
      </c>
      <c r="L1479">
        <v>113210.62609999999</v>
      </c>
      <c r="M1479">
        <v>198118.5956</v>
      </c>
      <c r="N1479">
        <v>137631.7365</v>
      </c>
      <c r="O1479">
        <v>240855.53890000001</v>
      </c>
      <c r="P1479">
        <v>164200.2617</v>
      </c>
      <c r="Q1479">
        <v>287350.45799999998</v>
      </c>
      <c r="R1479">
        <v>181150.37179999999</v>
      </c>
      <c r="S1479">
        <v>317013.1507</v>
      </c>
      <c r="T1479">
        <v>197228.85159999999</v>
      </c>
      <c r="U1479">
        <v>345150.4903</v>
      </c>
    </row>
    <row r="1480" spans="1:21">
      <c r="A1480">
        <v>9</v>
      </c>
      <c r="B1480" t="s">
        <v>611</v>
      </c>
      <c r="C1480" t="s">
        <v>656</v>
      </c>
      <c r="D1480" t="s">
        <v>759</v>
      </c>
      <c r="E1480" t="s">
        <v>657</v>
      </c>
      <c r="F1480">
        <v>3</v>
      </c>
      <c r="G1480" t="s">
        <v>58</v>
      </c>
      <c r="H1480">
        <v>63170.96875</v>
      </c>
      <c r="I1480">
        <v>110549.19530000001</v>
      </c>
      <c r="J1480">
        <v>85163.181249999994</v>
      </c>
      <c r="K1480">
        <v>149035.56719999999</v>
      </c>
      <c r="L1480">
        <v>108071.4375</v>
      </c>
      <c r="M1480">
        <v>189125.01560000001</v>
      </c>
      <c r="N1480">
        <v>140763.29999999999</v>
      </c>
      <c r="O1480">
        <v>246335.77499999999</v>
      </c>
      <c r="P1480">
        <v>174599.1563</v>
      </c>
      <c r="Q1480">
        <v>305548.52340000001</v>
      </c>
      <c r="R1480">
        <v>196333.10630000001</v>
      </c>
      <c r="S1480">
        <v>343582.93589999998</v>
      </c>
      <c r="T1480">
        <v>217714.82500000001</v>
      </c>
      <c r="U1480">
        <v>381000.94380000001</v>
      </c>
    </row>
    <row r="1481" spans="1:21">
      <c r="A1481">
        <v>9</v>
      </c>
      <c r="B1481" t="s">
        <v>611</v>
      </c>
      <c r="C1481" t="s">
        <v>656</v>
      </c>
      <c r="D1481" t="s">
        <v>759</v>
      </c>
      <c r="E1481" t="s">
        <v>657</v>
      </c>
      <c r="F1481">
        <v>4</v>
      </c>
      <c r="G1481" t="s">
        <v>33</v>
      </c>
      <c r="H1481">
        <v>71485.693750000006</v>
      </c>
      <c r="I1481">
        <v>114377.11</v>
      </c>
      <c r="J1481">
        <v>100079.9713</v>
      </c>
      <c r="K1481">
        <v>160127.954</v>
      </c>
      <c r="L1481">
        <v>128674.2488</v>
      </c>
      <c r="M1481">
        <v>205878.79800000001</v>
      </c>
      <c r="N1481">
        <v>171565.66500000001</v>
      </c>
      <c r="O1481">
        <v>274505.06400000001</v>
      </c>
      <c r="P1481">
        <v>214457.08129999999</v>
      </c>
      <c r="Q1481">
        <v>343131.33</v>
      </c>
      <c r="R1481">
        <v>243051.35879999999</v>
      </c>
      <c r="S1481">
        <v>388882.174</v>
      </c>
      <c r="T1481">
        <v>271645.63630000001</v>
      </c>
      <c r="U1481">
        <v>434633.01799999998</v>
      </c>
    </row>
    <row r="1482" spans="1:21">
      <c r="A1482">
        <v>9</v>
      </c>
      <c r="B1482" t="s">
        <v>611</v>
      </c>
      <c r="C1482" t="s">
        <v>656</v>
      </c>
      <c r="D1482" t="s">
        <v>759</v>
      </c>
      <c r="E1482" t="s">
        <v>658</v>
      </c>
      <c r="F1482">
        <v>1</v>
      </c>
      <c r="G1482" t="s">
        <v>242</v>
      </c>
      <c r="H1482">
        <v>108482.5</v>
      </c>
      <c r="I1482">
        <v>189844.375</v>
      </c>
      <c r="J1482">
        <v>140680.47</v>
      </c>
      <c r="K1482">
        <v>246190.82250000001</v>
      </c>
      <c r="L1482">
        <v>159766.245</v>
      </c>
      <c r="M1482">
        <v>279590.92879999999</v>
      </c>
      <c r="N1482">
        <v>189543.18</v>
      </c>
      <c r="O1482">
        <v>331700.565</v>
      </c>
      <c r="P1482">
        <v>222902.25</v>
      </c>
      <c r="Q1482">
        <v>390078.9375</v>
      </c>
      <c r="R1482">
        <v>244231.52</v>
      </c>
      <c r="S1482">
        <v>427405.16</v>
      </c>
      <c r="T1482">
        <v>264160.70500000002</v>
      </c>
      <c r="U1482">
        <v>462281.23379999999</v>
      </c>
    </row>
    <row r="1483" spans="1:21">
      <c r="A1483">
        <v>9</v>
      </c>
      <c r="B1483" t="s">
        <v>611</v>
      </c>
      <c r="C1483" t="s">
        <v>656</v>
      </c>
      <c r="D1483" t="s">
        <v>759</v>
      </c>
      <c r="E1483" t="s">
        <v>658</v>
      </c>
      <c r="F1483">
        <v>2</v>
      </c>
      <c r="G1483" t="s">
        <v>31</v>
      </c>
      <c r="H1483">
        <v>87364.213000000003</v>
      </c>
      <c r="I1483">
        <v>152887.37280000001</v>
      </c>
      <c r="J1483">
        <v>115179.5836</v>
      </c>
      <c r="K1483">
        <v>201564.27129999999</v>
      </c>
      <c r="L1483">
        <v>138715.11720000001</v>
      </c>
      <c r="M1483">
        <v>242751.45509999999</v>
      </c>
      <c r="N1483">
        <v>168301.55100000001</v>
      </c>
      <c r="O1483">
        <v>294527.71429999999</v>
      </c>
      <c r="P1483">
        <v>200653.8677</v>
      </c>
      <c r="Q1483">
        <v>351144.26850000001</v>
      </c>
      <c r="R1483">
        <v>221276.45439999999</v>
      </c>
      <c r="S1483">
        <v>387233.79519999999</v>
      </c>
      <c r="T1483">
        <v>240807.3989</v>
      </c>
      <c r="U1483">
        <v>421412.94799999997</v>
      </c>
    </row>
    <row r="1484" spans="1:21">
      <c r="A1484">
        <v>9</v>
      </c>
      <c r="B1484" t="s">
        <v>611</v>
      </c>
      <c r="C1484" t="s">
        <v>656</v>
      </c>
      <c r="D1484" t="s">
        <v>759</v>
      </c>
      <c r="E1484" t="s">
        <v>658</v>
      </c>
      <c r="F1484">
        <v>3</v>
      </c>
      <c r="G1484" t="s">
        <v>58</v>
      </c>
      <c r="H1484">
        <v>76992.78125</v>
      </c>
      <c r="I1484">
        <v>134737.36720000001</v>
      </c>
      <c r="J1484">
        <v>103989.53079999999</v>
      </c>
      <c r="K1484">
        <v>181981.67879999999</v>
      </c>
      <c r="L1484">
        <v>132048.891</v>
      </c>
      <c r="M1484">
        <v>231085.55929999999</v>
      </c>
      <c r="N1484">
        <v>172200.12599999999</v>
      </c>
      <c r="O1484">
        <v>301350.2205</v>
      </c>
      <c r="P1484">
        <v>213678.39379999999</v>
      </c>
      <c r="Q1484">
        <v>373937.18910000002</v>
      </c>
      <c r="R1484">
        <v>240375.5588</v>
      </c>
      <c r="S1484">
        <v>420657.22779999999</v>
      </c>
      <c r="T1484">
        <v>266664.13549999997</v>
      </c>
      <c r="U1484">
        <v>466662.23710000003</v>
      </c>
    </row>
    <row r="1485" spans="1:21">
      <c r="A1485">
        <v>9</v>
      </c>
      <c r="B1485" t="s">
        <v>611</v>
      </c>
      <c r="C1485" t="s">
        <v>656</v>
      </c>
      <c r="D1485" t="s">
        <v>759</v>
      </c>
      <c r="E1485" t="s">
        <v>658</v>
      </c>
      <c r="F1485">
        <v>4</v>
      </c>
      <c r="G1485" t="s">
        <v>33</v>
      </c>
      <c r="H1485">
        <v>86379.151249999995</v>
      </c>
      <c r="I1485">
        <v>138206.64199999999</v>
      </c>
      <c r="J1485">
        <v>120930.8118</v>
      </c>
      <c r="K1485">
        <v>193489.29879999999</v>
      </c>
      <c r="L1485">
        <v>155482.47229999999</v>
      </c>
      <c r="M1485">
        <v>248771.95559999999</v>
      </c>
      <c r="N1485">
        <v>207309.96299999999</v>
      </c>
      <c r="O1485">
        <v>331695.94079999998</v>
      </c>
      <c r="P1485">
        <v>259137.45379999999</v>
      </c>
      <c r="Q1485">
        <v>414619.92599999998</v>
      </c>
      <c r="R1485">
        <v>293689.11430000002</v>
      </c>
      <c r="S1485">
        <v>469902.58279999997</v>
      </c>
      <c r="T1485">
        <v>328240.77480000001</v>
      </c>
      <c r="U1485">
        <v>525185.23959999997</v>
      </c>
    </row>
    <row r="1486" spans="1:21">
      <c r="A1486">
        <v>9</v>
      </c>
      <c r="B1486" t="s">
        <v>611</v>
      </c>
      <c r="C1486" t="s">
        <v>656</v>
      </c>
      <c r="D1486" t="s">
        <v>759</v>
      </c>
      <c r="E1486" t="s">
        <v>659</v>
      </c>
      <c r="F1486">
        <v>1</v>
      </c>
      <c r="G1486" t="s">
        <v>242</v>
      </c>
      <c r="H1486">
        <v>109755.85</v>
      </c>
      <c r="I1486">
        <v>192072.73749999999</v>
      </c>
      <c r="J1486">
        <v>142321.655</v>
      </c>
      <c r="K1486">
        <v>249062.89629999999</v>
      </c>
      <c r="L1486">
        <v>161645.22</v>
      </c>
      <c r="M1486">
        <v>282879.13500000001</v>
      </c>
      <c r="N1486">
        <v>191740.26</v>
      </c>
      <c r="O1486">
        <v>335545.45500000002</v>
      </c>
      <c r="P1486">
        <v>225476.55</v>
      </c>
      <c r="Q1486">
        <v>394583.96250000002</v>
      </c>
      <c r="R1486">
        <v>247046.80499999999</v>
      </c>
      <c r="S1486">
        <v>432331.90879999998</v>
      </c>
      <c r="T1486">
        <v>267195.67</v>
      </c>
      <c r="U1486">
        <v>467592.42249999999</v>
      </c>
    </row>
    <row r="1487" spans="1:21">
      <c r="A1487">
        <v>9</v>
      </c>
      <c r="B1487" t="s">
        <v>611</v>
      </c>
      <c r="C1487" t="s">
        <v>656</v>
      </c>
      <c r="D1487" t="s">
        <v>759</v>
      </c>
      <c r="E1487" t="s">
        <v>659</v>
      </c>
      <c r="F1487">
        <v>2</v>
      </c>
      <c r="G1487" t="s">
        <v>31</v>
      </c>
      <c r="H1487">
        <v>88453.154750000002</v>
      </c>
      <c r="I1487">
        <v>154793.0208</v>
      </c>
      <c r="J1487">
        <v>116595.658</v>
      </c>
      <c r="K1487">
        <v>204042.40150000001</v>
      </c>
      <c r="L1487">
        <v>140392.78520000001</v>
      </c>
      <c r="M1487">
        <v>245687.37400000001</v>
      </c>
      <c r="N1487">
        <v>170287.7145</v>
      </c>
      <c r="O1487">
        <v>298003.50040000002</v>
      </c>
      <c r="P1487">
        <v>203001.7335</v>
      </c>
      <c r="Q1487">
        <v>355253.03360000002</v>
      </c>
      <c r="R1487">
        <v>223852.3076</v>
      </c>
      <c r="S1487">
        <v>391741.53830000001</v>
      </c>
      <c r="T1487">
        <v>243594.56830000001</v>
      </c>
      <c r="U1487">
        <v>426290.49440000003</v>
      </c>
    </row>
    <row r="1488" spans="1:21">
      <c r="A1488">
        <v>9</v>
      </c>
      <c r="B1488" t="s">
        <v>611</v>
      </c>
      <c r="C1488" t="s">
        <v>656</v>
      </c>
      <c r="D1488" t="s">
        <v>759</v>
      </c>
      <c r="E1488" t="s">
        <v>659</v>
      </c>
      <c r="F1488">
        <v>3</v>
      </c>
      <c r="G1488" t="s">
        <v>58</v>
      </c>
      <c r="H1488">
        <v>77288.818750000006</v>
      </c>
      <c r="I1488">
        <v>135255.43280000001</v>
      </c>
      <c r="J1488">
        <v>104456.40210000001</v>
      </c>
      <c r="K1488">
        <v>182798.70360000001</v>
      </c>
      <c r="L1488">
        <v>132671.9394</v>
      </c>
      <c r="M1488">
        <v>232175.894</v>
      </c>
      <c r="N1488">
        <v>173084.1684</v>
      </c>
      <c r="O1488">
        <v>302897.29470000003</v>
      </c>
      <c r="P1488">
        <v>214805.1263</v>
      </c>
      <c r="Q1488">
        <v>375908.97090000001</v>
      </c>
      <c r="R1488">
        <v>241677.2573</v>
      </c>
      <c r="S1488">
        <v>422935.20020000002</v>
      </c>
      <c r="T1488">
        <v>268146.43569999997</v>
      </c>
      <c r="U1488">
        <v>469256.26250000001</v>
      </c>
    </row>
    <row r="1489" spans="1:21">
      <c r="A1489">
        <v>9</v>
      </c>
      <c r="B1489" t="s">
        <v>611</v>
      </c>
      <c r="C1489" t="s">
        <v>656</v>
      </c>
      <c r="D1489" t="s">
        <v>759</v>
      </c>
      <c r="E1489" t="s">
        <v>659</v>
      </c>
      <c r="F1489">
        <v>4</v>
      </c>
      <c r="G1489" t="s">
        <v>33</v>
      </c>
      <c r="H1489">
        <v>86451.136750000005</v>
      </c>
      <c r="I1489">
        <v>138321.81880000001</v>
      </c>
      <c r="J1489">
        <v>121031.59149999999</v>
      </c>
      <c r="K1489">
        <v>193650.54629999999</v>
      </c>
      <c r="L1489">
        <v>155612.04620000001</v>
      </c>
      <c r="M1489">
        <v>248979.2738</v>
      </c>
      <c r="N1489">
        <v>207482.72820000001</v>
      </c>
      <c r="O1489">
        <v>331972.3651</v>
      </c>
      <c r="P1489">
        <v>259353.41029999999</v>
      </c>
      <c r="Q1489">
        <v>414965.45640000002</v>
      </c>
      <c r="R1489">
        <v>293933.86499999999</v>
      </c>
      <c r="S1489">
        <v>470294.1839</v>
      </c>
      <c r="T1489">
        <v>328514.31969999999</v>
      </c>
      <c r="U1489">
        <v>525622.91139999998</v>
      </c>
    </row>
    <row r="1490" spans="1:21">
      <c r="A1490">
        <v>9</v>
      </c>
      <c r="B1490" t="s">
        <v>611</v>
      </c>
      <c r="C1490" t="s">
        <v>656</v>
      </c>
      <c r="D1490" t="s">
        <v>759</v>
      </c>
      <c r="E1490" t="s">
        <v>660</v>
      </c>
      <c r="F1490">
        <v>1</v>
      </c>
      <c r="G1490" t="s">
        <v>242</v>
      </c>
      <c r="H1490">
        <v>109686.85</v>
      </c>
      <c r="I1490">
        <v>191951.98749999999</v>
      </c>
      <c r="J1490">
        <v>142264.39499999999</v>
      </c>
      <c r="K1490">
        <v>248962.69130000001</v>
      </c>
      <c r="L1490">
        <v>161531.91</v>
      </c>
      <c r="M1490">
        <v>282680.84250000003</v>
      </c>
      <c r="N1490">
        <v>191708.22</v>
      </c>
      <c r="O1490">
        <v>335489.38500000001</v>
      </c>
      <c r="P1490">
        <v>225469.05</v>
      </c>
      <c r="Q1490">
        <v>394570.83750000002</v>
      </c>
      <c r="R1490">
        <v>247055.64499999999</v>
      </c>
      <c r="S1490">
        <v>432347.37880000001</v>
      </c>
      <c r="T1490">
        <v>267237.28000000003</v>
      </c>
      <c r="U1490">
        <v>467665.24</v>
      </c>
    </row>
    <row r="1491" spans="1:21">
      <c r="A1491">
        <v>9</v>
      </c>
      <c r="B1491" t="s">
        <v>611</v>
      </c>
      <c r="C1491" t="s">
        <v>656</v>
      </c>
      <c r="D1491" t="s">
        <v>759</v>
      </c>
      <c r="E1491" t="s">
        <v>660</v>
      </c>
      <c r="F1491">
        <v>2</v>
      </c>
      <c r="G1491" t="s">
        <v>31</v>
      </c>
      <c r="H1491">
        <v>88195.090750000003</v>
      </c>
      <c r="I1491">
        <v>154341.4088</v>
      </c>
      <c r="J1491">
        <v>116317.85920000001</v>
      </c>
      <c r="K1491">
        <v>203556.2536</v>
      </c>
      <c r="L1491">
        <v>140146.7936</v>
      </c>
      <c r="M1491">
        <v>245256.88870000001</v>
      </c>
      <c r="N1491">
        <v>170146.63649999999</v>
      </c>
      <c r="O1491">
        <v>297756.6139</v>
      </c>
      <c r="P1491">
        <v>202897.64139999999</v>
      </c>
      <c r="Q1491">
        <v>355070.87239999999</v>
      </c>
      <c r="R1491">
        <v>223780.00750000001</v>
      </c>
      <c r="S1491">
        <v>391615.01299999998</v>
      </c>
      <c r="T1491">
        <v>243567.06099999999</v>
      </c>
      <c r="U1491">
        <v>426242.35680000001</v>
      </c>
    </row>
    <row r="1492" spans="1:21">
      <c r="A1492">
        <v>9</v>
      </c>
      <c r="B1492" t="s">
        <v>611</v>
      </c>
      <c r="C1492" t="s">
        <v>656</v>
      </c>
      <c r="D1492" t="s">
        <v>759</v>
      </c>
      <c r="E1492" t="s">
        <v>660</v>
      </c>
      <c r="F1492">
        <v>3</v>
      </c>
      <c r="G1492" t="s">
        <v>58</v>
      </c>
      <c r="H1492">
        <v>77217.7</v>
      </c>
      <c r="I1492">
        <v>135130.97500000001</v>
      </c>
      <c r="J1492">
        <v>104278.20759999999</v>
      </c>
      <c r="K1492">
        <v>182486.8633</v>
      </c>
      <c r="L1492">
        <v>132408.65429999999</v>
      </c>
      <c r="M1492">
        <v>231715.14499999999</v>
      </c>
      <c r="N1492">
        <v>172653.15479999999</v>
      </c>
      <c r="O1492">
        <v>302143.0209</v>
      </c>
      <c r="P1492">
        <v>214233.84</v>
      </c>
      <c r="Q1492">
        <v>374909.22</v>
      </c>
      <c r="R1492">
        <v>240992.69699999999</v>
      </c>
      <c r="S1492">
        <v>421737.21980000002</v>
      </c>
      <c r="T1492">
        <v>267340.14789999998</v>
      </c>
      <c r="U1492">
        <v>467845.25880000001</v>
      </c>
    </row>
    <row r="1493" spans="1:21">
      <c r="A1493">
        <v>9</v>
      </c>
      <c r="B1493" t="s">
        <v>611</v>
      </c>
      <c r="C1493" t="s">
        <v>656</v>
      </c>
      <c r="D1493" t="s">
        <v>759</v>
      </c>
      <c r="E1493" t="s">
        <v>660</v>
      </c>
      <c r="F1493">
        <v>4</v>
      </c>
      <c r="G1493" t="s">
        <v>33</v>
      </c>
      <c r="H1493">
        <v>86690.120999999999</v>
      </c>
      <c r="I1493">
        <v>138704.1936</v>
      </c>
      <c r="J1493">
        <v>121366.1694</v>
      </c>
      <c r="K1493">
        <v>194185.87100000001</v>
      </c>
      <c r="L1493">
        <v>156042.21780000001</v>
      </c>
      <c r="M1493">
        <v>249667.5485</v>
      </c>
      <c r="N1493">
        <v>208056.2904</v>
      </c>
      <c r="O1493">
        <v>332890.06459999998</v>
      </c>
      <c r="P1493">
        <v>260070.36300000001</v>
      </c>
      <c r="Q1493">
        <v>416112.5808</v>
      </c>
      <c r="R1493">
        <v>294746.41139999998</v>
      </c>
      <c r="S1493">
        <v>471594.25819999998</v>
      </c>
      <c r="T1493">
        <v>329422.45980000001</v>
      </c>
      <c r="U1493">
        <v>527075.93570000003</v>
      </c>
    </row>
    <row r="1494" spans="1:21">
      <c r="A1494">
        <v>9</v>
      </c>
      <c r="B1494" t="s">
        <v>611</v>
      </c>
      <c r="C1494" t="s">
        <v>656</v>
      </c>
      <c r="D1494" t="s">
        <v>759</v>
      </c>
      <c r="E1494" t="s">
        <v>661</v>
      </c>
      <c r="F1494">
        <v>1</v>
      </c>
      <c r="G1494" t="s">
        <v>242</v>
      </c>
      <c r="H1494">
        <v>108883.95</v>
      </c>
      <c r="I1494">
        <v>190546.91250000001</v>
      </c>
      <c r="J1494">
        <v>141208.44500000001</v>
      </c>
      <c r="K1494">
        <v>247114.7788</v>
      </c>
      <c r="L1494">
        <v>160354.79999999999</v>
      </c>
      <c r="M1494">
        <v>280620.90000000002</v>
      </c>
      <c r="N1494">
        <v>190264.86</v>
      </c>
      <c r="O1494">
        <v>332963.505</v>
      </c>
      <c r="P1494">
        <v>223757.85</v>
      </c>
      <c r="Q1494">
        <v>391576.23749999999</v>
      </c>
      <c r="R1494">
        <v>245172.89499999999</v>
      </c>
      <c r="S1494">
        <v>429052.56630000001</v>
      </c>
      <c r="T1494">
        <v>265186.23</v>
      </c>
      <c r="U1494">
        <v>464075.90250000003</v>
      </c>
    </row>
    <row r="1495" spans="1:21">
      <c r="A1495">
        <v>9</v>
      </c>
      <c r="B1495" t="s">
        <v>611</v>
      </c>
      <c r="C1495" t="s">
        <v>656</v>
      </c>
      <c r="D1495" t="s">
        <v>759</v>
      </c>
      <c r="E1495" t="s">
        <v>661</v>
      </c>
      <c r="F1495">
        <v>2</v>
      </c>
      <c r="G1495" t="s">
        <v>31</v>
      </c>
      <c r="H1495">
        <v>87641.172250000003</v>
      </c>
      <c r="I1495">
        <v>153372.0514</v>
      </c>
      <c r="J1495">
        <v>115559.0088</v>
      </c>
      <c r="K1495">
        <v>202228.2654</v>
      </c>
      <c r="L1495">
        <v>139192.34270000001</v>
      </c>
      <c r="M1495">
        <v>243586.59959999999</v>
      </c>
      <c r="N1495">
        <v>168916.57949999999</v>
      </c>
      <c r="O1495">
        <v>295604.01409999997</v>
      </c>
      <c r="P1495">
        <v>201401.7923</v>
      </c>
      <c r="Q1495">
        <v>352453.13640000002</v>
      </c>
      <c r="R1495">
        <v>222110.97210000001</v>
      </c>
      <c r="S1495">
        <v>388694.20120000001</v>
      </c>
      <c r="T1495">
        <v>241727.28630000001</v>
      </c>
      <c r="U1495">
        <v>423022.75089999998</v>
      </c>
    </row>
    <row r="1496" spans="1:21">
      <c r="A1496">
        <v>9</v>
      </c>
      <c r="B1496" t="s">
        <v>611</v>
      </c>
      <c r="C1496" t="s">
        <v>656</v>
      </c>
      <c r="D1496" t="s">
        <v>759</v>
      </c>
      <c r="E1496" t="s">
        <v>661</v>
      </c>
      <c r="F1496">
        <v>3</v>
      </c>
      <c r="G1496" t="s">
        <v>58</v>
      </c>
      <c r="H1496">
        <v>76542.943750000006</v>
      </c>
      <c r="I1496">
        <v>133950.15160000001</v>
      </c>
      <c r="J1496">
        <v>103412.1771</v>
      </c>
      <c r="K1496">
        <v>180971.30979999999</v>
      </c>
      <c r="L1496">
        <v>131329.36439999999</v>
      </c>
      <c r="M1496">
        <v>229826.38769999999</v>
      </c>
      <c r="N1496">
        <v>171294.06839999999</v>
      </c>
      <c r="O1496">
        <v>299764.61969999998</v>
      </c>
      <c r="P1496">
        <v>212567.5013</v>
      </c>
      <c r="Q1496">
        <v>371993.12719999999</v>
      </c>
      <c r="R1496">
        <v>239141.28229999999</v>
      </c>
      <c r="S1496">
        <v>418497.2439</v>
      </c>
      <c r="T1496">
        <v>265312.11070000002</v>
      </c>
      <c r="U1496">
        <v>464296.1937</v>
      </c>
    </row>
    <row r="1497" spans="1:21">
      <c r="A1497">
        <v>9</v>
      </c>
      <c r="B1497" t="s">
        <v>611</v>
      </c>
      <c r="C1497" t="s">
        <v>656</v>
      </c>
      <c r="D1497" t="s">
        <v>759</v>
      </c>
      <c r="E1497" t="s">
        <v>661</v>
      </c>
      <c r="F1497">
        <v>4</v>
      </c>
      <c r="G1497" t="s">
        <v>33</v>
      </c>
      <c r="H1497">
        <v>85757.211750000002</v>
      </c>
      <c r="I1497">
        <v>137211.53880000001</v>
      </c>
      <c r="J1497">
        <v>120060.0965</v>
      </c>
      <c r="K1497">
        <v>192096.15429999999</v>
      </c>
      <c r="L1497">
        <v>154362.98120000001</v>
      </c>
      <c r="M1497">
        <v>246980.76980000001</v>
      </c>
      <c r="N1497">
        <v>205817.3082</v>
      </c>
      <c r="O1497">
        <v>329307.69309999997</v>
      </c>
      <c r="P1497">
        <v>257271.63529999999</v>
      </c>
      <c r="Q1497">
        <v>411634.6164</v>
      </c>
      <c r="R1497">
        <v>291574.52</v>
      </c>
      <c r="S1497">
        <v>466519.23190000001</v>
      </c>
      <c r="T1497">
        <v>325877.40470000001</v>
      </c>
      <c r="U1497">
        <v>521403.84740000003</v>
      </c>
    </row>
    <row r="1498" spans="1:21">
      <c r="A1498">
        <v>9</v>
      </c>
      <c r="B1498" t="s">
        <v>611</v>
      </c>
      <c r="C1498" t="s">
        <v>656</v>
      </c>
      <c r="D1498" t="s">
        <v>759</v>
      </c>
      <c r="E1498" t="s">
        <v>662</v>
      </c>
      <c r="F1498">
        <v>1</v>
      </c>
      <c r="G1498" t="s">
        <v>242</v>
      </c>
      <c r="H1498">
        <v>109285.4</v>
      </c>
      <c r="I1498">
        <v>191249.45</v>
      </c>
      <c r="J1498">
        <v>141736.42000000001</v>
      </c>
      <c r="K1498">
        <v>248038.73499999999</v>
      </c>
      <c r="L1498">
        <v>160943.35500000001</v>
      </c>
      <c r="M1498">
        <v>281650.8713</v>
      </c>
      <c r="N1498">
        <v>190986.54</v>
      </c>
      <c r="O1498">
        <v>334226.44500000001</v>
      </c>
      <c r="P1498">
        <v>224613.45</v>
      </c>
      <c r="Q1498">
        <v>393073.53749999998</v>
      </c>
      <c r="R1498">
        <v>246114.27</v>
      </c>
      <c r="S1498">
        <v>430699.97249999997</v>
      </c>
      <c r="T1498">
        <v>266211.755</v>
      </c>
      <c r="U1498">
        <v>465870.57130000001</v>
      </c>
    </row>
    <row r="1499" spans="1:21">
      <c r="A1499">
        <v>9</v>
      </c>
      <c r="B1499" t="s">
        <v>611</v>
      </c>
      <c r="C1499" t="s">
        <v>656</v>
      </c>
      <c r="D1499" t="s">
        <v>759</v>
      </c>
      <c r="E1499" t="s">
        <v>662</v>
      </c>
      <c r="F1499">
        <v>2</v>
      </c>
      <c r="G1499" t="s">
        <v>31</v>
      </c>
      <c r="H1499">
        <v>87918.131500000003</v>
      </c>
      <c r="I1499">
        <v>153856.73009999999</v>
      </c>
      <c r="J1499">
        <v>115938.43399999999</v>
      </c>
      <c r="K1499">
        <v>202892.25949999999</v>
      </c>
      <c r="L1499">
        <v>139669.5681</v>
      </c>
      <c r="M1499">
        <v>244421.74419999999</v>
      </c>
      <c r="N1499">
        <v>169531.60800000001</v>
      </c>
      <c r="O1499">
        <v>296680.31400000001</v>
      </c>
      <c r="P1499">
        <v>202149.71679999999</v>
      </c>
      <c r="Q1499">
        <v>353762.00439999998</v>
      </c>
      <c r="R1499">
        <v>222945.48980000001</v>
      </c>
      <c r="S1499">
        <v>390154.60710000002</v>
      </c>
      <c r="T1499">
        <v>242647.17360000001</v>
      </c>
      <c r="U1499">
        <v>424632.55379999999</v>
      </c>
    </row>
    <row r="1500" spans="1:21">
      <c r="A1500">
        <v>9</v>
      </c>
      <c r="B1500" t="s">
        <v>611</v>
      </c>
      <c r="C1500" t="s">
        <v>656</v>
      </c>
      <c r="D1500" t="s">
        <v>759</v>
      </c>
      <c r="E1500" t="s">
        <v>662</v>
      </c>
      <c r="F1500">
        <v>3</v>
      </c>
      <c r="G1500" t="s">
        <v>58</v>
      </c>
      <c r="H1500">
        <v>76992.78125</v>
      </c>
      <c r="I1500">
        <v>134737.36720000001</v>
      </c>
      <c r="J1500">
        <v>103989.53079999999</v>
      </c>
      <c r="K1500">
        <v>181981.67879999999</v>
      </c>
      <c r="L1500">
        <v>132048.891</v>
      </c>
      <c r="M1500">
        <v>231085.55929999999</v>
      </c>
      <c r="N1500">
        <v>172200.12599999999</v>
      </c>
      <c r="O1500">
        <v>301350.2205</v>
      </c>
      <c r="P1500">
        <v>213678.39379999999</v>
      </c>
      <c r="Q1500">
        <v>373937.18910000002</v>
      </c>
      <c r="R1500">
        <v>240375.5588</v>
      </c>
      <c r="S1500">
        <v>420657.22779999999</v>
      </c>
      <c r="T1500">
        <v>266664.13549999997</v>
      </c>
      <c r="U1500">
        <v>466662.23710000003</v>
      </c>
    </row>
    <row r="1501" spans="1:21">
      <c r="A1501">
        <v>9</v>
      </c>
      <c r="B1501" t="s">
        <v>611</v>
      </c>
      <c r="C1501" t="s">
        <v>656</v>
      </c>
      <c r="D1501" t="s">
        <v>759</v>
      </c>
      <c r="E1501" t="s">
        <v>662</v>
      </c>
      <c r="F1501">
        <v>4</v>
      </c>
      <c r="G1501" t="s">
        <v>33</v>
      </c>
      <c r="H1501">
        <v>86379.151249999995</v>
      </c>
      <c r="I1501">
        <v>138206.64199999999</v>
      </c>
      <c r="J1501">
        <v>120930.8118</v>
      </c>
      <c r="K1501">
        <v>193489.29879999999</v>
      </c>
      <c r="L1501">
        <v>155482.47229999999</v>
      </c>
      <c r="M1501">
        <v>248771.95559999999</v>
      </c>
      <c r="N1501">
        <v>207309.96299999999</v>
      </c>
      <c r="O1501">
        <v>331695.94079999998</v>
      </c>
      <c r="P1501">
        <v>259137.45379999999</v>
      </c>
      <c r="Q1501">
        <v>414619.92599999998</v>
      </c>
      <c r="R1501">
        <v>293689.11430000002</v>
      </c>
      <c r="S1501">
        <v>469902.58279999997</v>
      </c>
      <c r="T1501">
        <v>328240.77480000001</v>
      </c>
      <c r="U1501">
        <v>525185.23959999997</v>
      </c>
    </row>
    <row r="1502" spans="1:21">
      <c r="A1502">
        <v>9</v>
      </c>
      <c r="B1502" t="s">
        <v>611</v>
      </c>
      <c r="C1502" t="s">
        <v>663</v>
      </c>
      <c r="D1502" t="s">
        <v>760</v>
      </c>
      <c r="E1502" t="s">
        <v>664</v>
      </c>
      <c r="F1502">
        <v>1</v>
      </c>
      <c r="G1502" t="s">
        <v>242</v>
      </c>
      <c r="H1502">
        <v>91540.05</v>
      </c>
      <c r="I1502">
        <v>160195.08749999999</v>
      </c>
      <c r="J1502">
        <v>118632.675</v>
      </c>
      <c r="K1502">
        <v>207607.1813</v>
      </c>
      <c r="L1502">
        <v>134842.32</v>
      </c>
      <c r="M1502">
        <v>235974.06</v>
      </c>
      <c r="N1502">
        <v>159730.01999999999</v>
      </c>
      <c r="O1502">
        <v>279527.53499999997</v>
      </c>
      <c r="P1502">
        <v>187770.15</v>
      </c>
      <c r="Q1502">
        <v>328597.76250000001</v>
      </c>
      <c r="R1502">
        <v>205697.02499999999</v>
      </c>
      <c r="S1502">
        <v>359969.79379999998</v>
      </c>
      <c r="T1502">
        <v>222405.45</v>
      </c>
      <c r="U1502">
        <v>389209.53749999998</v>
      </c>
    </row>
    <row r="1503" spans="1:21">
      <c r="A1503">
        <v>9</v>
      </c>
      <c r="B1503" t="s">
        <v>611</v>
      </c>
      <c r="C1503" t="s">
        <v>663</v>
      </c>
      <c r="D1503" t="s">
        <v>760</v>
      </c>
      <c r="E1503" t="s">
        <v>664</v>
      </c>
      <c r="F1503">
        <v>2</v>
      </c>
      <c r="G1503" t="s">
        <v>31</v>
      </c>
      <c r="H1503">
        <v>74202.435750000004</v>
      </c>
      <c r="I1503">
        <v>129854.2626</v>
      </c>
      <c r="J1503">
        <v>97678.558430000005</v>
      </c>
      <c r="K1503">
        <v>170937.47719999999</v>
      </c>
      <c r="L1503">
        <v>117426.9326</v>
      </c>
      <c r="M1503">
        <v>205497.13200000001</v>
      </c>
      <c r="N1503">
        <v>142097.8365</v>
      </c>
      <c r="O1503">
        <v>248671.2139</v>
      </c>
      <c r="P1503">
        <v>169260.31580000001</v>
      </c>
      <c r="Q1503">
        <v>296205.5526</v>
      </c>
      <c r="R1503">
        <v>186555.1287</v>
      </c>
      <c r="S1503">
        <v>326471.47519999999</v>
      </c>
      <c r="T1503">
        <v>202899.46580000001</v>
      </c>
      <c r="U1503">
        <v>355074.06510000001</v>
      </c>
    </row>
    <row r="1504" spans="1:21">
      <c r="A1504">
        <v>9</v>
      </c>
      <c r="B1504" t="s">
        <v>611</v>
      </c>
      <c r="C1504" t="s">
        <v>663</v>
      </c>
      <c r="D1504" t="s">
        <v>760</v>
      </c>
      <c r="E1504" t="s">
        <v>664</v>
      </c>
      <c r="F1504">
        <v>3</v>
      </c>
      <c r="G1504" t="s">
        <v>58</v>
      </c>
      <c r="H1504">
        <v>64349.337500000001</v>
      </c>
      <c r="I1504">
        <v>112611.3406</v>
      </c>
      <c r="J1504">
        <v>87153.619699999996</v>
      </c>
      <c r="K1504">
        <v>152518.8345</v>
      </c>
      <c r="L1504">
        <v>110778.6771</v>
      </c>
      <c r="M1504">
        <v>193862.68489999999</v>
      </c>
      <c r="N1504">
        <v>144719.47560000001</v>
      </c>
      <c r="O1504">
        <v>253259.08230000001</v>
      </c>
      <c r="P1504">
        <v>179685.29250000001</v>
      </c>
      <c r="Q1504">
        <v>314449.26189999998</v>
      </c>
      <c r="R1504">
        <v>202258.1715</v>
      </c>
      <c r="S1504">
        <v>353951.80009999999</v>
      </c>
      <c r="T1504">
        <v>224515.45129999999</v>
      </c>
      <c r="U1504">
        <v>392902.03980000003</v>
      </c>
    </row>
    <row r="1505" spans="1:21">
      <c r="A1505">
        <v>9</v>
      </c>
      <c r="B1505" t="s">
        <v>611</v>
      </c>
      <c r="C1505" t="s">
        <v>663</v>
      </c>
      <c r="D1505" t="s">
        <v>760</v>
      </c>
      <c r="E1505" t="s">
        <v>664</v>
      </c>
      <c r="F1505">
        <v>4</v>
      </c>
      <c r="G1505" t="s">
        <v>33</v>
      </c>
      <c r="H1505">
        <v>71259.674499999994</v>
      </c>
      <c r="I1505">
        <v>114015.4792</v>
      </c>
      <c r="J1505">
        <v>99763.544299999994</v>
      </c>
      <c r="K1505">
        <v>159621.6709</v>
      </c>
      <c r="L1505">
        <v>128267.41409999999</v>
      </c>
      <c r="M1505">
        <v>205227.86259999999</v>
      </c>
      <c r="N1505">
        <v>171023.2188</v>
      </c>
      <c r="O1505">
        <v>273637.15010000003</v>
      </c>
      <c r="P1505">
        <v>213779.02350000001</v>
      </c>
      <c r="Q1505">
        <v>342046.4376</v>
      </c>
      <c r="R1505">
        <v>242282.8933</v>
      </c>
      <c r="S1505">
        <v>387652.62929999997</v>
      </c>
      <c r="T1505">
        <v>270786.76309999998</v>
      </c>
      <c r="U1505">
        <v>433258.821</v>
      </c>
    </row>
    <row r="1506" spans="1:21">
      <c r="A1506">
        <v>9</v>
      </c>
      <c r="B1506" t="s">
        <v>611</v>
      </c>
      <c r="C1506" t="s">
        <v>663</v>
      </c>
      <c r="D1506" t="s">
        <v>760</v>
      </c>
      <c r="E1506" t="s">
        <v>665</v>
      </c>
      <c r="F1506">
        <v>1</v>
      </c>
      <c r="G1506" t="s">
        <v>242</v>
      </c>
      <c r="H1506">
        <v>81456.75</v>
      </c>
      <c r="I1506">
        <v>142549.3125</v>
      </c>
      <c r="J1506">
        <v>105589.08500000001</v>
      </c>
      <c r="K1506">
        <v>184780.8988</v>
      </c>
      <c r="L1506">
        <v>119980.485</v>
      </c>
      <c r="M1506">
        <v>209965.84880000001</v>
      </c>
      <c r="N1506">
        <v>142201.44</v>
      </c>
      <c r="O1506">
        <v>248852.52</v>
      </c>
      <c r="P1506">
        <v>167187</v>
      </c>
      <c r="Q1506">
        <v>292577.25</v>
      </c>
      <c r="R1506">
        <v>183161.48499999999</v>
      </c>
      <c r="S1506">
        <v>320532.59879999998</v>
      </c>
      <c r="T1506">
        <v>198063.315</v>
      </c>
      <c r="U1506">
        <v>346610.80129999999</v>
      </c>
    </row>
    <row r="1507" spans="1:21">
      <c r="A1507">
        <v>9</v>
      </c>
      <c r="B1507" t="s">
        <v>611</v>
      </c>
      <c r="C1507" t="s">
        <v>663</v>
      </c>
      <c r="D1507" t="s">
        <v>760</v>
      </c>
      <c r="E1507" t="s">
        <v>665</v>
      </c>
      <c r="F1507">
        <v>2</v>
      </c>
      <c r="G1507" t="s">
        <v>31</v>
      </c>
      <c r="H1507">
        <v>65877.997749999995</v>
      </c>
      <c r="I1507">
        <v>115286.4961</v>
      </c>
      <c r="J1507">
        <v>86766.661099999998</v>
      </c>
      <c r="K1507">
        <v>151841.6569</v>
      </c>
      <c r="L1507">
        <v>104374.57640000001</v>
      </c>
      <c r="M1507">
        <v>182655.5086</v>
      </c>
      <c r="N1507">
        <v>126420.1455</v>
      </c>
      <c r="O1507">
        <v>221235.25459999999</v>
      </c>
      <c r="P1507">
        <v>150633.52739999999</v>
      </c>
      <c r="Q1507">
        <v>263608.67300000001</v>
      </c>
      <c r="R1507">
        <v>166056.75349999999</v>
      </c>
      <c r="S1507">
        <v>290599.3187</v>
      </c>
      <c r="T1507">
        <v>180643.37160000001</v>
      </c>
      <c r="U1507">
        <v>316125.90029999998</v>
      </c>
    </row>
    <row r="1508" spans="1:21">
      <c r="A1508">
        <v>9</v>
      </c>
      <c r="B1508" t="s">
        <v>611</v>
      </c>
      <c r="C1508" t="s">
        <v>663</v>
      </c>
      <c r="D1508" t="s">
        <v>760</v>
      </c>
      <c r="E1508" t="s">
        <v>665</v>
      </c>
      <c r="F1508">
        <v>3</v>
      </c>
      <c r="G1508" t="s">
        <v>58</v>
      </c>
      <c r="H1508">
        <v>58151.637499999997</v>
      </c>
      <c r="I1508">
        <v>101765.3656</v>
      </c>
      <c r="J1508">
        <v>78634.096099999995</v>
      </c>
      <c r="K1508">
        <v>137609.66819999999</v>
      </c>
      <c r="L1508">
        <v>99893.359800000006</v>
      </c>
      <c r="M1508">
        <v>174813.37969999999</v>
      </c>
      <c r="N1508">
        <v>130365.6528</v>
      </c>
      <c r="O1508">
        <v>228139.89240000001</v>
      </c>
      <c r="P1508">
        <v>161808.05249999999</v>
      </c>
      <c r="Q1508">
        <v>283164.0919</v>
      </c>
      <c r="R1508">
        <v>182071.50450000001</v>
      </c>
      <c r="S1508">
        <v>318625.13290000003</v>
      </c>
      <c r="T1508">
        <v>202036.26439999999</v>
      </c>
      <c r="U1508">
        <v>353563.46269999997</v>
      </c>
    </row>
    <row r="1509" spans="1:21">
      <c r="A1509">
        <v>9</v>
      </c>
      <c r="B1509" t="s">
        <v>611</v>
      </c>
      <c r="C1509" t="s">
        <v>663</v>
      </c>
      <c r="D1509" t="s">
        <v>760</v>
      </c>
      <c r="E1509" t="s">
        <v>665</v>
      </c>
      <c r="F1509">
        <v>4</v>
      </c>
      <c r="G1509" t="s">
        <v>33</v>
      </c>
      <c r="H1509">
        <v>64883.343500000003</v>
      </c>
      <c r="I1509">
        <v>103813.3496</v>
      </c>
      <c r="J1509">
        <v>90836.680900000007</v>
      </c>
      <c r="K1509">
        <v>145338.6894</v>
      </c>
      <c r="L1509">
        <v>116790.0183</v>
      </c>
      <c r="M1509">
        <v>186864.02929999999</v>
      </c>
      <c r="N1509">
        <v>155720.02439999999</v>
      </c>
      <c r="O1509">
        <v>249152.03899999999</v>
      </c>
      <c r="P1509">
        <v>194650.03049999999</v>
      </c>
      <c r="Q1509">
        <v>311440.04879999999</v>
      </c>
      <c r="R1509">
        <v>220603.36790000001</v>
      </c>
      <c r="S1509">
        <v>352965.38860000001</v>
      </c>
      <c r="T1509">
        <v>246556.7053</v>
      </c>
      <c r="U1509">
        <v>394490.72850000003</v>
      </c>
    </row>
    <row r="1510" spans="1:21">
      <c r="A1510">
        <v>10</v>
      </c>
      <c r="B1510" t="s">
        <v>666</v>
      </c>
      <c r="C1510" t="s">
        <v>667</v>
      </c>
      <c r="D1510" t="s">
        <v>761</v>
      </c>
      <c r="E1510" t="s">
        <v>668</v>
      </c>
      <c r="F1510">
        <v>1</v>
      </c>
      <c r="G1510" t="s">
        <v>242</v>
      </c>
      <c r="H1510">
        <v>104709.5</v>
      </c>
      <c r="I1510">
        <v>183241.625</v>
      </c>
      <c r="J1510">
        <v>135601.13</v>
      </c>
      <c r="K1510">
        <v>237301.97750000001</v>
      </c>
      <c r="L1510">
        <v>154277.28</v>
      </c>
      <c r="M1510">
        <v>269985.24</v>
      </c>
      <c r="N1510">
        <v>182438.52</v>
      </c>
      <c r="O1510">
        <v>319267.40999999997</v>
      </c>
      <c r="P1510">
        <v>214372.5</v>
      </c>
      <c r="Q1510">
        <v>375151.875</v>
      </c>
      <c r="R1510">
        <v>234786.83</v>
      </c>
      <c r="S1510">
        <v>410876.95250000001</v>
      </c>
      <c r="T1510">
        <v>253759.82</v>
      </c>
      <c r="U1510">
        <v>444079.685</v>
      </c>
    </row>
    <row r="1511" spans="1:21">
      <c r="A1511">
        <v>10</v>
      </c>
      <c r="B1511" t="s">
        <v>666</v>
      </c>
      <c r="C1511" t="s">
        <v>667</v>
      </c>
      <c r="D1511" t="s">
        <v>761</v>
      </c>
      <c r="E1511" t="s">
        <v>668</v>
      </c>
      <c r="F1511">
        <v>2</v>
      </c>
      <c r="G1511" t="s">
        <v>31</v>
      </c>
      <c r="H1511">
        <v>85497.844500000007</v>
      </c>
      <c r="I1511">
        <v>149621.2279</v>
      </c>
      <c r="J1511">
        <v>112357.62760000001</v>
      </c>
      <c r="K1511">
        <v>196625.84820000001</v>
      </c>
      <c r="L1511">
        <v>134803.8333</v>
      </c>
      <c r="M1511">
        <v>235906.7083</v>
      </c>
      <c r="N1511">
        <v>162645.03899999999</v>
      </c>
      <c r="O1511">
        <v>284628.81829999998</v>
      </c>
      <c r="P1511">
        <v>193538.94450000001</v>
      </c>
      <c r="Q1511">
        <v>338693.15289999999</v>
      </c>
      <c r="R1511">
        <v>213184.32819999999</v>
      </c>
      <c r="S1511">
        <v>373072.57439999998</v>
      </c>
      <c r="T1511">
        <v>231704.80050000001</v>
      </c>
      <c r="U1511">
        <v>405483.40090000001</v>
      </c>
    </row>
    <row r="1512" spans="1:21">
      <c r="A1512">
        <v>10</v>
      </c>
      <c r="B1512" t="s">
        <v>666</v>
      </c>
      <c r="C1512" t="s">
        <v>667</v>
      </c>
      <c r="D1512" t="s">
        <v>761</v>
      </c>
      <c r="E1512" t="s">
        <v>668</v>
      </c>
      <c r="F1512">
        <v>3</v>
      </c>
      <c r="G1512" t="s">
        <v>58</v>
      </c>
      <c r="H1512">
        <v>74430.212499999994</v>
      </c>
      <c r="I1512">
        <v>130252.8719</v>
      </c>
      <c r="J1512">
        <v>101004.7507</v>
      </c>
      <c r="K1512">
        <v>176758.3137</v>
      </c>
      <c r="L1512">
        <v>128473.34759999999</v>
      </c>
      <c r="M1512">
        <v>224828.35829999999</v>
      </c>
      <c r="N1512">
        <v>168045.81359999999</v>
      </c>
      <c r="O1512">
        <v>294080.17379999999</v>
      </c>
      <c r="P1512">
        <v>208734.8175</v>
      </c>
      <c r="Q1512">
        <v>365285.93060000002</v>
      </c>
      <c r="R1512">
        <v>235057.29149999999</v>
      </c>
      <c r="S1512">
        <v>411350.26010000001</v>
      </c>
      <c r="T1512">
        <v>261035.9878</v>
      </c>
      <c r="U1512">
        <v>456812.97869999998</v>
      </c>
    </row>
    <row r="1513" spans="1:21">
      <c r="A1513">
        <v>10</v>
      </c>
      <c r="B1513" t="s">
        <v>666</v>
      </c>
      <c r="C1513" t="s">
        <v>667</v>
      </c>
      <c r="D1513" t="s">
        <v>761</v>
      </c>
      <c r="E1513" t="s">
        <v>668</v>
      </c>
      <c r="F1513">
        <v>4</v>
      </c>
      <c r="G1513" t="s">
        <v>33</v>
      </c>
      <c r="H1513">
        <v>81655.584499999997</v>
      </c>
      <c r="I1513">
        <v>130648.93520000001</v>
      </c>
      <c r="J1513">
        <v>114317.8183</v>
      </c>
      <c r="K1513">
        <v>182908.50930000001</v>
      </c>
      <c r="L1513">
        <v>146980.0521</v>
      </c>
      <c r="M1513">
        <v>235168.0834</v>
      </c>
      <c r="N1513">
        <v>195973.40280000001</v>
      </c>
      <c r="O1513">
        <v>313557.44449999998</v>
      </c>
      <c r="P1513">
        <v>244966.75349999999</v>
      </c>
      <c r="Q1513">
        <v>391946.80560000002</v>
      </c>
      <c r="R1513">
        <v>277628.98729999998</v>
      </c>
      <c r="S1513">
        <v>444206.37969999999</v>
      </c>
      <c r="T1513">
        <v>310291.22110000002</v>
      </c>
      <c r="U1513">
        <v>496465.95380000002</v>
      </c>
    </row>
    <row r="1514" spans="1:21">
      <c r="A1514">
        <v>10</v>
      </c>
      <c r="B1514" t="s">
        <v>666</v>
      </c>
      <c r="C1514" t="s">
        <v>667</v>
      </c>
      <c r="D1514" t="s">
        <v>761</v>
      </c>
      <c r="E1514" t="s">
        <v>669</v>
      </c>
      <c r="F1514">
        <v>1</v>
      </c>
      <c r="G1514" t="s">
        <v>242</v>
      </c>
      <c r="H1514">
        <v>106349.8</v>
      </c>
      <c r="I1514">
        <v>186112.15</v>
      </c>
      <c r="J1514">
        <v>137741.66</v>
      </c>
      <c r="K1514">
        <v>241047.905</v>
      </c>
      <c r="L1514">
        <v>156688.155</v>
      </c>
      <c r="M1514">
        <v>274204.27130000002</v>
      </c>
      <c r="N1514">
        <v>185341.26</v>
      </c>
      <c r="O1514">
        <v>324347.20500000002</v>
      </c>
      <c r="P1514">
        <v>217798.65</v>
      </c>
      <c r="Q1514">
        <v>381147.63750000001</v>
      </c>
      <c r="R1514">
        <v>238547.91</v>
      </c>
      <c r="S1514">
        <v>417458.84250000003</v>
      </c>
      <c r="T1514">
        <v>257841.11499999999</v>
      </c>
      <c r="U1514">
        <v>451221.95130000002</v>
      </c>
    </row>
    <row r="1515" spans="1:21">
      <c r="A1515">
        <v>10</v>
      </c>
      <c r="B1515" t="s">
        <v>666</v>
      </c>
      <c r="C1515" t="s">
        <v>667</v>
      </c>
      <c r="D1515" t="s">
        <v>761</v>
      </c>
      <c r="E1515" t="s">
        <v>669</v>
      </c>
      <c r="F1515">
        <v>2</v>
      </c>
      <c r="G1515" t="s">
        <v>31</v>
      </c>
      <c r="H1515">
        <v>86734.713499999998</v>
      </c>
      <c r="I1515">
        <v>151785.74859999999</v>
      </c>
      <c r="J1515">
        <v>114014.22779999999</v>
      </c>
      <c r="K1515">
        <v>199524.89859999999</v>
      </c>
      <c r="L1515">
        <v>136835.7309</v>
      </c>
      <c r="M1515">
        <v>239462.52910000001</v>
      </c>
      <c r="N1515">
        <v>165175.69200000001</v>
      </c>
      <c r="O1515">
        <v>289057.46100000001</v>
      </c>
      <c r="P1515">
        <v>196582.6888</v>
      </c>
      <c r="Q1515">
        <v>344019.70539999998</v>
      </c>
      <c r="R1515">
        <v>216558.549</v>
      </c>
      <c r="S1515">
        <v>378977.4607</v>
      </c>
      <c r="T1515">
        <v>235398.1036</v>
      </c>
      <c r="U1515">
        <v>411946.6813</v>
      </c>
    </row>
    <row r="1516" spans="1:21">
      <c r="A1516">
        <v>10</v>
      </c>
      <c r="B1516" t="s">
        <v>666</v>
      </c>
      <c r="C1516" t="s">
        <v>667</v>
      </c>
      <c r="D1516" t="s">
        <v>761</v>
      </c>
      <c r="E1516" t="s">
        <v>669</v>
      </c>
      <c r="F1516">
        <v>3</v>
      </c>
      <c r="G1516" t="s">
        <v>58</v>
      </c>
      <c r="H1516">
        <v>75252.987500000003</v>
      </c>
      <c r="I1516">
        <v>131692.72810000001</v>
      </c>
      <c r="J1516">
        <v>102104.2169</v>
      </c>
      <c r="K1516">
        <v>178682.37959999999</v>
      </c>
      <c r="L1516">
        <v>129864.1617</v>
      </c>
      <c r="M1516">
        <v>227262.283</v>
      </c>
      <c r="N1516">
        <v>169846.92120000001</v>
      </c>
      <c r="O1516">
        <v>297232.11210000003</v>
      </c>
      <c r="P1516">
        <v>210964.52249999999</v>
      </c>
      <c r="Q1516">
        <v>369187.91440000001</v>
      </c>
      <c r="R1516">
        <v>237559.55549999999</v>
      </c>
      <c r="S1516">
        <v>415729.22210000001</v>
      </c>
      <c r="T1516">
        <v>263805.17509999999</v>
      </c>
      <c r="U1516">
        <v>461659.0564</v>
      </c>
    </row>
    <row r="1517" spans="1:21">
      <c r="A1517">
        <v>10</v>
      </c>
      <c r="B1517" t="s">
        <v>666</v>
      </c>
      <c r="C1517" t="s">
        <v>667</v>
      </c>
      <c r="D1517" t="s">
        <v>761</v>
      </c>
      <c r="E1517" t="s">
        <v>669</v>
      </c>
      <c r="F1517">
        <v>4</v>
      </c>
      <c r="G1517" t="s">
        <v>33</v>
      </c>
      <c r="H1517">
        <v>82624.486499999999</v>
      </c>
      <c r="I1517">
        <v>132199.1784</v>
      </c>
      <c r="J1517">
        <v>115674.28109999999</v>
      </c>
      <c r="K1517">
        <v>185078.8498</v>
      </c>
      <c r="L1517">
        <v>148724.07569999999</v>
      </c>
      <c r="M1517">
        <v>237958.52110000001</v>
      </c>
      <c r="N1517">
        <v>198298.76759999999</v>
      </c>
      <c r="O1517">
        <v>317278.0282</v>
      </c>
      <c r="P1517">
        <v>247873.4595</v>
      </c>
      <c r="Q1517">
        <v>396597.53519999998</v>
      </c>
      <c r="R1517">
        <v>280923.25410000002</v>
      </c>
      <c r="S1517">
        <v>449477.20659999998</v>
      </c>
      <c r="T1517">
        <v>313973.04869999998</v>
      </c>
      <c r="U1517">
        <v>502356.87790000002</v>
      </c>
    </row>
    <row r="1518" spans="1:21">
      <c r="A1518">
        <v>10</v>
      </c>
      <c r="B1518" t="s">
        <v>666</v>
      </c>
      <c r="C1518" t="s">
        <v>667</v>
      </c>
      <c r="D1518" t="s">
        <v>761</v>
      </c>
      <c r="E1518" t="s">
        <v>670</v>
      </c>
      <c r="F1518">
        <v>1</v>
      </c>
      <c r="G1518" t="s">
        <v>242</v>
      </c>
      <c r="H1518">
        <v>109090.95</v>
      </c>
      <c r="I1518">
        <v>190909.16250000001</v>
      </c>
      <c r="J1518">
        <v>141380.22500000001</v>
      </c>
      <c r="K1518">
        <v>247415.39379999999</v>
      </c>
      <c r="L1518">
        <v>160694.73000000001</v>
      </c>
      <c r="M1518">
        <v>281215.77750000003</v>
      </c>
      <c r="N1518">
        <v>190360.98</v>
      </c>
      <c r="O1518">
        <v>333131.71500000003</v>
      </c>
      <c r="P1518">
        <v>223780.35</v>
      </c>
      <c r="Q1518">
        <v>391615.61249999999</v>
      </c>
      <c r="R1518">
        <v>245146.375</v>
      </c>
      <c r="S1518">
        <v>429006.15629999997</v>
      </c>
      <c r="T1518">
        <v>265061.40000000002</v>
      </c>
      <c r="U1518">
        <v>463857.45</v>
      </c>
    </row>
    <row r="1519" spans="1:21">
      <c r="A1519">
        <v>10</v>
      </c>
      <c r="B1519" t="s">
        <v>666</v>
      </c>
      <c r="C1519" t="s">
        <v>667</v>
      </c>
      <c r="D1519" t="s">
        <v>761</v>
      </c>
      <c r="E1519" t="s">
        <v>670</v>
      </c>
      <c r="F1519">
        <v>2</v>
      </c>
      <c r="G1519" t="s">
        <v>31</v>
      </c>
      <c r="H1519">
        <v>88415.364249999999</v>
      </c>
      <c r="I1519">
        <v>154726.88740000001</v>
      </c>
      <c r="J1519">
        <v>116392.4053</v>
      </c>
      <c r="K1519">
        <v>203686.70929999999</v>
      </c>
      <c r="L1519">
        <v>139930.3175</v>
      </c>
      <c r="M1519">
        <v>244878.05549999999</v>
      </c>
      <c r="N1519">
        <v>169339.81349999999</v>
      </c>
      <c r="O1519">
        <v>296344.67359999998</v>
      </c>
      <c r="P1519">
        <v>201714.0686</v>
      </c>
      <c r="Q1519">
        <v>352999.6201</v>
      </c>
      <c r="R1519">
        <v>222327.8726</v>
      </c>
      <c r="S1519">
        <v>389073.777</v>
      </c>
      <c r="T1519">
        <v>241809.80799999999</v>
      </c>
      <c r="U1519">
        <v>423167.16399999999</v>
      </c>
    </row>
    <row r="1520" spans="1:21">
      <c r="A1520">
        <v>10</v>
      </c>
      <c r="B1520" t="s">
        <v>666</v>
      </c>
      <c r="C1520" t="s">
        <v>667</v>
      </c>
      <c r="D1520" t="s">
        <v>761</v>
      </c>
      <c r="E1520" t="s">
        <v>670</v>
      </c>
      <c r="F1520">
        <v>3</v>
      </c>
      <c r="G1520" t="s">
        <v>58</v>
      </c>
      <c r="H1520">
        <v>76981.21875</v>
      </c>
      <c r="I1520">
        <v>134717.13279999999</v>
      </c>
      <c r="J1520">
        <v>104235.43730000001</v>
      </c>
      <c r="K1520">
        <v>182412.01519999999</v>
      </c>
      <c r="L1520">
        <v>132478.98300000001</v>
      </c>
      <c r="M1520">
        <v>231838.22029999999</v>
      </c>
      <c r="N1520">
        <v>173040.13800000001</v>
      </c>
      <c r="O1520">
        <v>302820.2415</v>
      </c>
      <c r="P1520">
        <v>214836.8063</v>
      </c>
      <c r="Q1520">
        <v>375964.41090000002</v>
      </c>
      <c r="R1520">
        <v>241812.10130000001</v>
      </c>
      <c r="S1520">
        <v>423171.17719999998</v>
      </c>
      <c r="T1520">
        <v>268406.9865</v>
      </c>
      <c r="U1520">
        <v>469712.22639999999</v>
      </c>
    </row>
    <row r="1521" spans="1:21">
      <c r="A1521">
        <v>10</v>
      </c>
      <c r="B1521" t="s">
        <v>666</v>
      </c>
      <c r="C1521" t="s">
        <v>667</v>
      </c>
      <c r="D1521" t="s">
        <v>761</v>
      </c>
      <c r="E1521" t="s">
        <v>670</v>
      </c>
      <c r="F1521">
        <v>4</v>
      </c>
      <c r="G1521" t="s">
        <v>33</v>
      </c>
      <c r="H1521">
        <v>85351.228749999995</v>
      </c>
      <c r="I1521">
        <v>136561.96599999999</v>
      </c>
      <c r="J1521">
        <v>119491.7203</v>
      </c>
      <c r="K1521">
        <v>191186.7524</v>
      </c>
      <c r="L1521">
        <v>153632.21179999999</v>
      </c>
      <c r="M1521">
        <v>245811.53880000001</v>
      </c>
      <c r="N1521">
        <v>204842.94899999999</v>
      </c>
      <c r="O1521">
        <v>327748.71840000001</v>
      </c>
      <c r="P1521">
        <v>256053.6863</v>
      </c>
      <c r="Q1521">
        <v>409685.89799999999</v>
      </c>
      <c r="R1521">
        <v>290194.1778</v>
      </c>
      <c r="S1521">
        <v>464310.68440000003</v>
      </c>
      <c r="T1521">
        <v>324334.66930000001</v>
      </c>
      <c r="U1521">
        <v>518935.47080000001</v>
      </c>
    </row>
    <row r="1522" spans="1:21">
      <c r="A1522">
        <v>10</v>
      </c>
      <c r="B1522" t="s">
        <v>666</v>
      </c>
      <c r="C1522" t="s">
        <v>667</v>
      </c>
      <c r="D1522" t="s">
        <v>761</v>
      </c>
      <c r="E1522" t="s">
        <v>671</v>
      </c>
      <c r="F1522">
        <v>1</v>
      </c>
      <c r="G1522" t="s">
        <v>242</v>
      </c>
      <c r="H1522">
        <v>104709.5</v>
      </c>
      <c r="I1522">
        <v>183241.625</v>
      </c>
      <c r="J1522">
        <v>135601.13</v>
      </c>
      <c r="K1522">
        <v>237301.97750000001</v>
      </c>
      <c r="L1522">
        <v>154277.28</v>
      </c>
      <c r="M1522">
        <v>269985.24</v>
      </c>
      <c r="N1522">
        <v>182438.52</v>
      </c>
      <c r="O1522">
        <v>319267.40999999997</v>
      </c>
      <c r="P1522">
        <v>214372.5</v>
      </c>
      <c r="Q1522">
        <v>375151.875</v>
      </c>
      <c r="R1522">
        <v>234786.83</v>
      </c>
      <c r="S1522">
        <v>410876.95250000001</v>
      </c>
      <c r="T1522">
        <v>253759.82</v>
      </c>
      <c r="U1522">
        <v>444079.685</v>
      </c>
    </row>
    <row r="1523" spans="1:21">
      <c r="A1523">
        <v>10</v>
      </c>
      <c r="B1523" t="s">
        <v>666</v>
      </c>
      <c r="C1523" t="s">
        <v>667</v>
      </c>
      <c r="D1523" t="s">
        <v>761</v>
      </c>
      <c r="E1523" t="s">
        <v>671</v>
      </c>
      <c r="F1523">
        <v>2</v>
      </c>
      <c r="G1523" t="s">
        <v>31</v>
      </c>
      <c r="H1523">
        <v>85497.844500000007</v>
      </c>
      <c r="I1523">
        <v>149621.2279</v>
      </c>
      <c r="J1523">
        <v>112357.62760000001</v>
      </c>
      <c r="K1523">
        <v>196625.84820000001</v>
      </c>
      <c r="L1523">
        <v>134803.8333</v>
      </c>
      <c r="M1523">
        <v>235906.7083</v>
      </c>
      <c r="N1523">
        <v>162645.03899999999</v>
      </c>
      <c r="O1523">
        <v>284628.81829999998</v>
      </c>
      <c r="P1523">
        <v>193538.94450000001</v>
      </c>
      <c r="Q1523">
        <v>338693.15289999999</v>
      </c>
      <c r="R1523">
        <v>213184.32819999999</v>
      </c>
      <c r="S1523">
        <v>373072.57439999998</v>
      </c>
      <c r="T1523">
        <v>231704.80050000001</v>
      </c>
      <c r="U1523">
        <v>405483.40090000001</v>
      </c>
    </row>
    <row r="1524" spans="1:21">
      <c r="A1524">
        <v>10</v>
      </c>
      <c r="B1524" t="s">
        <v>666</v>
      </c>
      <c r="C1524" t="s">
        <v>667</v>
      </c>
      <c r="D1524" t="s">
        <v>761</v>
      </c>
      <c r="E1524" t="s">
        <v>671</v>
      </c>
      <c r="F1524">
        <v>3</v>
      </c>
      <c r="G1524" t="s">
        <v>58</v>
      </c>
      <c r="H1524">
        <v>74430.212499999994</v>
      </c>
      <c r="I1524">
        <v>130252.8719</v>
      </c>
      <c r="J1524">
        <v>101004.7507</v>
      </c>
      <c r="K1524">
        <v>176758.3137</v>
      </c>
      <c r="L1524">
        <v>128473.34759999999</v>
      </c>
      <c r="M1524">
        <v>224828.35829999999</v>
      </c>
      <c r="N1524">
        <v>168045.81359999999</v>
      </c>
      <c r="O1524">
        <v>294080.17379999999</v>
      </c>
      <c r="P1524">
        <v>208734.8175</v>
      </c>
      <c r="Q1524">
        <v>365285.93060000002</v>
      </c>
      <c r="R1524">
        <v>235057.29149999999</v>
      </c>
      <c r="S1524">
        <v>411350.26010000001</v>
      </c>
      <c r="T1524">
        <v>261035.9878</v>
      </c>
      <c r="U1524">
        <v>456812.97869999998</v>
      </c>
    </row>
    <row r="1525" spans="1:21">
      <c r="A1525">
        <v>10</v>
      </c>
      <c r="B1525" t="s">
        <v>666</v>
      </c>
      <c r="C1525" t="s">
        <v>667</v>
      </c>
      <c r="D1525" t="s">
        <v>761</v>
      </c>
      <c r="E1525" t="s">
        <v>671</v>
      </c>
      <c r="F1525">
        <v>4</v>
      </c>
      <c r="G1525" t="s">
        <v>33</v>
      </c>
      <c r="H1525">
        <v>81655.584499999997</v>
      </c>
      <c r="I1525">
        <v>130648.93520000001</v>
      </c>
      <c r="J1525">
        <v>114317.8183</v>
      </c>
      <c r="K1525">
        <v>182908.50930000001</v>
      </c>
      <c r="L1525">
        <v>146980.0521</v>
      </c>
      <c r="M1525">
        <v>235168.0834</v>
      </c>
      <c r="N1525">
        <v>195973.40280000001</v>
      </c>
      <c r="O1525">
        <v>313557.44449999998</v>
      </c>
      <c r="P1525">
        <v>244966.75349999999</v>
      </c>
      <c r="Q1525">
        <v>391946.80560000002</v>
      </c>
      <c r="R1525">
        <v>277628.98729999998</v>
      </c>
      <c r="S1525">
        <v>444206.37969999999</v>
      </c>
      <c r="T1525">
        <v>310291.22110000002</v>
      </c>
      <c r="U1525">
        <v>496465.95380000002</v>
      </c>
    </row>
    <row r="1526" spans="1:21">
      <c r="A1526">
        <v>10</v>
      </c>
      <c r="B1526" t="s">
        <v>666</v>
      </c>
      <c r="C1526" t="s">
        <v>667</v>
      </c>
      <c r="D1526" t="s">
        <v>761</v>
      </c>
      <c r="E1526" t="s">
        <v>672</v>
      </c>
      <c r="F1526">
        <v>1</v>
      </c>
      <c r="G1526" t="s">
        <v>242</v>
      </c>
      <c r="H1526">
        <v>109228.95</v>
      </c>
      <c r="I1526">
        <v>191150.66250000001</v>
      </c>
      <c r="J1526">
        <v>141494.745</v>
      </c>
      <c r="K1526">
        <v>247615.80379999999</v>
      </c>
      <c r="L1526">
        <v>160921.35</v>
      </c>
      <c r="M1526">
        <v>281612.36249999999</v>
      </c>
      <c r="N1526">
        <v>190425.06</v>
      </c>
      <c r="O1526">
        <v>333243.85499999998</v>
      </c>
      <c r="P1526">
        <v>223795.35</v>
      </c>
      <c r="Q1526">
        <v>391641.86249999999</v>
      </c>
      <c r="R1526">
        <v>245128.69500000001</v>
      </c>
      <c r="S1526">
        <v>428975.21629999997</v>
      </c>
      <c r="T1526">
        <v>264978.18</v>
      </c>
      <c r="U1526">
        <v>463711.815</v>
      </c>
    </row>
    <row r="1527" spans="1:21">
      <c r="A1527">
        <v>10</v>
      </c>
      <c r="B1527" t="s">
        <v>666</v>
      </c>
      <c r="C1527" t="s">
        <v>667</v>
      </c>
      <c r="D1527" t="s">
        <v>761</v>
      </c>
      <c r="E1527" t="s">
        <v>672</v>
      </c>
      <c r="F1527">
        <v>2</v>
      </c>
      <c r="G1527" t="s">
        <v>31</v>
      </c>
      <c r="H1527">
        <v>88931.492249999996</v>
      </c>
      <c r="I1527">
        <v>155630.11139999999</v>
      </c>
      <c r="J1527">
        <v>116948.003</v>
      </c>
      <c r="K1527">
        <v>204659.00529999999</v>
      </c>
      <c r="L1527">
        <v>140422.30069999999</v>
      </c>
      <c r="M1527">
        <v>245739.02609999999</v>
      </c>
      <c r="N1527">
        <v>169621.96950000001</v>
      </c>
      <c r="O1527">
        <v>296838.44660000002</v>
      </c>
      <c r="P1527">
        <v>201922.25289999999</v>
      </c>
      <c r="Q1527">
        <v>353363.9425</v>
      </c>
      <c r="R1527">
        <v>222472.47289999999</v>
      </c>
      <c r="S1527">
        <v>389326.82750000001</v>
      </c>
      <c r="T1527">
        <v>241864.82250000001</v>
      </c>
      <c r="U1527">
        <v>423263.43939999997</v>
      </c>
    </row>
    <row r="1528" spans="1:21">
      <c r="A1528">
        <v>10</v>
      </c>
      <c r="B1528" t="s">
        <v>666</v>
      </c>
      <c r="C1528" t="s">
        <v>667</v>
      </c>
      <c r="D1528" t="s">
        <v>761</v>
      </c>
      <c r="E1528" t="s">
        <v>672</v>
      </c>
      <c r="F1528">
        <v>3</v>
      </c>
      <c r="G1528" t="s">
        <v>58</v>
      </c>
      <c r="H1528">
        <v>78023.131250000006</v>
      </c>
      <c r="I1528">
        <v>136540.4797</v>
      </c>
      <c r="J1528">
        <v>105746.5336</v>
      </c>
      <c r="K1528">
        <v>185056.43369999999</v>
      </c>
      <c r="L1528">
        <v>134444.60639999999</v>
      </c>
      <c r="M1528">
        <v>235278.0612</v>
      </c>
      <c r="N1528">
        <v>175714.28039999999</v>
      </c>
      <c r="O1528">
        <v>307499.99070000002</v>
      </c>
      <c r="P1528">
        <v>218201.16380000001</v>
      </c>
      <c r="Q1528">
        <v>381852.03659999999</v>
      </c>
      <c r="R1528">
        <v>245649.77480000001</v>
      </c>
      <c r="S1528">
        <v>429887.10580000002</v>
      </c>
      <c r="T1528">
        <v>272723.61170000001</v>
      </c>
      <c r="U1528">
        <v>477266.32049999997</v>
      </c>
    </row>
    <row r="1529" spans="1:21">
      <c r="A1529">
        <v>10</v>
      </c>
      <c r="B1529" t="s">
        <v>666</v>
      </c>
      <c r="C1529" t="s">
        <v>667</v>
      </c>
      <c r="D1529" t="s">
        <v>761</v>
      </c>
      <c r="E1529" t="s">
        <v>672</v>
      </c>
      <c r="F1529">
        <v>4</v>
      </c>
      <c r="G1529" t="s">
        <v>33</v>
      </c>
      <c r="H1529">
        <v>86117.139249999993</v>
      </c>
      <c r="I1529">
        <v>137787.4228</v>
      </c>
      <c r="J1529">
        <v>120563.995</v>
      </c>
      <c r="K1529">
        <v>192902.39189999999</v>
      </c>
      <c r="L1529">
        <v>155010.85070000001</v>
      </c>
      <c r="M1529">
        <v>248017.361</v>
      </c>
      <c r="N1529">
        <v>206681.1342</v>
      </c>
      <c r="O1529">
        <v>330689.81469999999</v>
      </c>
      <c r="P1529">
        <v>258351.4178</v>
      </c>
      <c r="Q1529">
        <v>413362.2684</v>
      </c>
      <c r="R1529">
        <v>292798.27350000001</v>
      </c>
      <c r="S1529">
        <v>468477.23749999999</v>
      </c>
      <c r="T1529">
        <v>327245.12920000002</v>
      </c>
      <c r="U1529">
        <v>523592.20659999998</v>
      </c>
    </row>
    <row r="1530" spans="1:21">
      <c r="A1530">
        <v>10</v>
      </c>
      <c r="B1530" t="s">
        <v>666</v>
      </c>
      <c r="C1530" t="s">
        <v>667</v>
      </c>
      <c r="D1530" t="s">
        <v>761</v>
      </c>
      <c r="E1530" t="s">
        <v>673</v>
      </c>
      <c r="F1530">
        <v>1</v>
      </c>
      <c r="G1530" t="s">
        <v>242</v>
      </c>
      <c r="H1530">
        <v>109492.4</v>
      </c>
      <c r="I1530">
        <v>191611.7</v>
      </c>
      <c r="J1530">
        <v>141908.20000000001</v>
      </c>
      <c r="K1530">
        <v>248339.35</v>
      </c>
      <c r="L1530">
        <v>161283.285</v>
      </c>
      <c r="M1530">
        <v>282245.7488</v>
      </c>
      <c r="N1530">
        <v>191082.66</v>
      </c>
      <c r="O1530">
        <v>334394.65500000003</v>
      </c>
      <c r="P1530">
        <v>224635.95</v>
      </c>
      <c r="Q1530">
        <v>393112.91249999998</v>
      </c>
      <c r="R1530">
        <v>246087.75</v>
      </c>
      <c r="S1530">
        <v>430653.5625</v>
      </c>
      <c r="T1530">
        <v>266086.92499999999</v>
      </c>
      <c r="U1530">
        <v>465652.1188</v>
      </c>
    </row>
    <row r="1531" spans="1:21">
      <c r="A1531">
        <v>10</v>
      </c>
      <c r="B1531" t="s">
        <v>666</v>
      </c>
      <c r="C1531" t="s">
        <v>667</v>
      </c>
      <c r="D1531" t="s">
        <v>761</v>
      </c>
      <c r="E1531" t="s">
        <v>673</v>
      </c>
      <c r="F1531">
        <v>2</v>
      </c>
      <c r="G1531" t="s">
        <v>31</v>
      </c>
      <c r="H1531">
        <v>88692.323499999999</v>
      </c>
      <c r="I1531">
        <v>155211.5661</v>
      </c>
      <c r="J1531">
        <v>116771.8305</v>
      </c>
      <c r="K1531">
        <v>204350.7034</v>
      </c>
      <c r="L1531">
        <v>140407.5429</v>
      </c>
      <c r="M1531">
        <v>245713.20009999999</v>
      </c>
      <c r="N1531">
        <v>169954.842</v>
      </c>
      <c r="O1531">
        <v>297420.97350000002</v>
      </c>
      <c r="P1531">
        <v>202461.9932</v>
      </c>
      <c r="Q1531">
        <v>354308.48810000002</v>
      </c>
      <c r="R1531">
        <v>223162.39019999999</v>
      </c>
      <c r="S1531">
        <v>390534.18290000001</v>
      </c>
      <c r="T1531">
        <v>242729.6954</v>
      </c>
      <c r="U1531">
        <v>424776.9669</v>
      </c>
    </row>
    <row r="1532" spans="1:21">
      <c r="A1532">
        <v>10</v>
      </c>
      <c r="B1532" t="s">
        <v>666</v>
      </c>
      <c r="C1532" t="s">
        <v>667</v>
      </c>
      <c r="D1532" t="s">
        <v>761</v>
      </c>
      <c r="E1532" t="s">
        <v>673</v>
      </c>
      <c r="F1532">
        <v>3</v>
      </c>
      <c r="G1532" t="s">
        <v>58</v>
      </c>
      <c r="H1532">
        <v>76981.21875</v>
      </c>
      <c r="I1532">
        <v>134717.13279999999</v>
      </c>
      <c r="J1532">
        <v>104235.43730000001</v>
      </c>
      <c r="K1532">
        <v>182412.01519999999</v>
      </c>
      <c r="L1532">
        <v>132478.98300000001</v>
      </c>
      <c r="M1532">
        <v>231838.22029999999</v>
      </c>
      <c r="N1532">
        <v>173040.13800000001</v>
      </c>
      <c r="O1532">
        <v>302820.2415</v>
      </c>
      <c r="P1532">
        <v>214836.8063</v>
      </c>
      <c r="Q1532">
        <v>375964.41090000002</v>
      </c>
      <c r="R1532">
        <v>241812.10130000001</v>
      </c>
      <c r="S1532">
        <v>423171.17719999998</v>
      </c>
      <c r="T1532">
        <v>268406.9865</v>
      </c>
      <c r="U1532">
        <v>469712.22639999999</v>
      </c>
    </row>
    <row r="1533" spans="1:21">
      <c r="A1533">
        <v>10</v>
      </c>
      <c r="B1533" t="s">
        <v>666</v>
      </c>
      <c r="C1533" t="s">
        <v>667</v>
      </c>
      <c r="D1533" t="s">
        <v>761</v>
      </c>
      <c r="E1533" t="s">
        <v>673</v>
      </c>
      <c r="F1533">
        <v>4</v>
      </c>
      <c r="G1533" t="s">
        <v>33</v>
      </c>
      <c r="H1533">
        <v>85351.228749999995</v>
      </c>
      <c r="I1533">
        <v>136561.96599999999</v>
      </c>
      <c r="J1533">
        <v>119491.7203</v>
      </c>
      <c r="K1533">
        <v>191186.7524</v>
      </c>
      <c r="L1533">
        <v>153632.21179999999</v>
      </c>
      <c r="M1533">
        <v>245811.53880000001</v>
      </c>
      <c r="N1533">
        <v>204842.94899999999</v>
      </c>
      <c r="O1533">
        <v>327748.71840000001</v>
      </c>
      <c r="P1533">
        <v>256053.6863</v>
      </c>
      <c r="Q1533">
        <v>409685.89799999999</v>
      </c>
      <c r="R1533">
        <v>290194.1778</v>
      </c>
      <c r="S1533">
        <v>464310.68440000003</v>
      </c>
      <c r="T1533">
        <v>324334.66930000001</v>
      </c>
      <c r="U1533">
        <v>518935.47080000001</v>
      </c>
    </row>
    <row r="1534" spans="1:21">
      <c r="A1534">
        <v>10</v>
      </c>
      <c r="B1534" t="s">
        <v>666</v>
      </c>
      <c r="C1534" t="s">
        <v>674</v>
      </c>
      <c r="D1534" t="s">
        <v>762</v>
      </c>
      <c r="E1534" t="s">
        <v>675</v>
      </c>
      <c r="F1534">
        <v>1</v>
      </c>
      <c r="G1534" t="s">
        <v>242</v>
      </c>
      <c r="H1534">
        <v>76363.350000000006</v>
      </c>
      <c r="I1534">
        <v>133635.86249999999</v>
      </c>
      <c r="J1534">
        <v>99024.345000000001</v>
      </c>
      <c r="K1534">
        <v>173292.60380000001</v>
      </c>
      <c r="L1534">
        <v>112464.58500000001</v>
      </c>
      <c r="M1534">
        <v>196813.0238</v>
      </c>
      <c r="N1534">
        <v>133413.12</v>
      </c>
      <c r="O1534">
        <v>233472.96</v>
      </c>
      <c r="P1534">
        <v>156889.79999999999</v>
      </c>
      <c r="Q1534">
        <v>274557.15000000002</v>
      </c>
      <c r="R1534">
        <v>171900.345</v>
      </c>
      <c r="S1534">
        <v>300825.60379999998</v>
      </c>
      <c r="T1534">
        <v>185923.45499999999</v>
      </c>
      <c r="U1534">
        <v>325366.04629999999</v>
      </c>
    </row>
    <row r="1535" spans="1:21">
      <c r="A1535">
        <v>10</v>
      </c>
      <c r="B1535" t="s">
        <v>666</v>
      </c>
      <c r="C1535" t="s">
        <v>674</v>
      </c>
      <c r="D1535" t="s">
        <v>762</v>
      </c>
      <c r="E1535" t="s">
        <v>675</v>
      </c>
      <c r="F1535">
        <v>2</v>
      </c>
      <c r="G1535" t="s">
        <v>31</v>
      </c>
      <c r="H1535">
        <v>61522.230750000002</v>
      </c>
      <c r="I1535">
        <v>107663.9038</v>
      </c>
      <c r="J1535">
        <v>81102.363299999997</v>
      </c>
      <c r="K1535">
        <v>141929.13579999999</v>
      </c>
      <c r="L1535">
        <v>97663.904550000007</v>
      </c>
      <c r="M1535">
        <v>170911.83300000001</v>
      </c>
      <c r="N1535">
        <v>118475.4915</v>
      </c>
      <c r="O1535">
        <v>207332.11009999999</v>
      </c>
      <c r="P1535">
        <v>141242.06419999999</v>
      </c>
      <c r="Q1535">
        <v>247173.61230000001</v>
      </c>
      <c r="R1535">
        <v>155753.34080000001</v>
      </c>
      <c r="S1535">
        <v>272568.34639999998</v>
      </c>
      <c r="T1535">
        <v>169494.69409999999</v>
      </c>
      <c r="U1535">
        <v>296615.71470000001</v>
      </c>
    </row>
    <row r="1536" spans="1:21">
      <c r="A1536">
        <v>10</v>
      </c>
      <c r="B1536" t="s">
        <v>666</v>
      </c>
      <c r="C1536" t="s">
        <v>674</v>
      </c>
      <c r="D1536" t="s">
        <v>762</v>
      </c>
      <c r="E1536" t="s">
        <v>675</v>
      </c>
      <c r="F1536">
        <v>3</v>
      </c>
      <c r="G1536" t="s">
        <v>58</v>
      </c>
      <c r="H1536">
        <v>53368.787499999999</v>
      </c>
      <c r="I1536">
        <v>93395.378129999997</v>
      </c>
      <c r="J1536">
        <v>72147.781300000002</v>
      </c>
      <c r="K1536">
        <v>126258.6173</v>
      </c>
      <c r="L1536">
        <v>91644.953399999999</v>
      </c>
      <c r="M1536">
        <v>160378.6685</v>
      </c>
      <c r="N1536">
        <v>119581.0224</v>
      </c>
      <c r="O1536">
        <v>209266.7892</v>
      </c>
      <c r="P1536">
        <v>148413.98250000001</v>
      </c>
      <c r="Q1536">
        <v>259724.4694</v>
      </c>
      <c r="R1536">
        <v>166990.49849999999</v>
      </c>
      <c r="S1536">
        <v>292233.37239999999</v>
      </c>
      <c r="T1536">
        <v>185290.8652</v>
      </c>
      <c r="U1536">
        <v>324259.01409999997</v>
      </c>
    </row>
    <row r="1537" spans="1:21">
      <c r="A1537">
        <v>10</v>
      </c>
      <c r="B1537" t="s">
        <v>666</v>
      </c>
      <c r="C1537" t="s">
        <v>674</v>
      </c>
      <c r="D1537" t="s">
        <v>762</v>
      </c>
      <c r="E1537" t="s">
        <v>675</v>
      </c>
      <c r="F1537">
        <v>4</v>
      </c>
      <c r="G1537" t="s">
        <v>33</v>
      </c>
      <c r="H1537">
        <v>59619.885499999997</v>
      </c>
      <c r="I1537">
        <v>95391.816800000001</v>
      </c>
      <c r="J1537">
        <v>83467.839699999997</v>
      </c>
      <c r="K1537">
        <v>133548.5435</v>
      </c>
      <c r="L1537">
        <v>107315.7939</v>
      </c>
      <c r="M1537">
        <v>171705.2702</v>
      </c>
      <c r="N1537">
        <v>143087.72519999999</v>
      </c>
      <c r="O1537">
        <v>228940.3603</v>
      </c>
      <c r="P1537">
        <v>178859.65650000001</v>
      </c>
      <c r="Q1537">
        <v>286175.45039999997</v>
      </c>
      <c r="R1537">
        <v>202707.61069999999</v>
      </c>
      <c r="S1537">
        <v>324332.17709999997</v>
      </c>
      <c r="T1537">
        <v>226555.5649</v>
      </c>
      <c r="U1537">
        <v>362488.90379999997</v>
      </c>
    </row>
    <row r="1538" spans="1:21">
      <c r="A1538">
        <v>10</v>
      </c>
      <c r="B1538" t="s">
        <v>666</v>
      </c>
      <c r="C1538" t="s">
        <v>674</v>
      </c>
      <c r="D1538" t="s">
        <v>762</v>
      </c>
      <c r="E1538" t="s">
        <v>676</v>
      </c>
      <c r="F1538">
        <v>1</v>
      </c>
      <c r="G1538" t="s">
        <v>242</v>
      </c>
      <c r="H1538">
        <v>79048.05</v>
      </c>
      <c r="I1538">
        <v>138334.08749999999</v>
      </c>
      <c r="J1538">
        <v>102421.235</v>
      </c>
      <c r="K1538">
        <v>179237.16130000001</v>
      </c>
      <c r="L1538">
        <v>116449.155</v>
      </c>
      <c r="M1538">
        <v>203786.02129999999</v>
      </c>
      <c r="N1538">
        <v>137871.35999999999</v>
      </c>
      <c r="O1538">
        <v>241274.88</v>
      </c>
      <c r="P1538">
        <v>162053.4</v>
      </c>
      <c r="Q1538">
        <v>283593.45</v>
      </c>
      <c r="R1538">
        <v>177513.23499999999</v>
      </c>
      <c r="S1538">
        <v>310648.16129999998</v>
      </c>
      <c r="T1538">
        <v>191910.16500000001</v>
      </c>
      <c r="U1538">
        <v>335842.78879999998</v>
      </c>
    </row>
    <row r="1539" spans="1:21">
      <c r="A1539">
        <v>10</v>
      </c>
      <c r="B1539" t="s">
        <v>666</v>
      </c>
      <c r="C1539" t="s">
        <v>674</v>
      </c>
      <c r="D1539" t="s">
        <v>762</v>
      </c>
      <c r="E1539" t="s">
        <v>676</v>
      </c>
      <c r="F1539">
        <v>2</v>
      </c>
      <c r="G1539" t="s">
        <v>31</v>
      </c>
      <c r="H1539">
        <v>64216.242250000003</v>
      </c>
      <c r="I1539">
        <v>112378.42389999999</v>
      </c>
      <c r="J1539">
        <v>84490.109899999996</v>
      </c>
      <c r="K1539">
        <v>147857.6923</v>
      </c>
      <c r="L1539">
        <v>101511.2237</v>
      </c>
      <c r="M1539">
        <v>177644.64139999999</v>
      </c>
      <c r="N1539">
        <v>122729.9745</v>
      </c>
      <c r="O1539">
        <v>214777.45540000001</v>
      </c>
      <c r="P1539">
        <v>146145.98009999999</v>
      </c>
      <c r="Q1539">
        <v>255755.4651</v>
      </c>
      <c r="R1539">
        <v>161049.64749999999</v>
      </c>
      <c r="S1539">
        <v>281836.88309999998</v>
      </c>
      <c r="T1539">
        <v>175124.04740000001</v>
      </c>
      <c r="U1539">
        <v>306467.08289999998</v>
      </c>
    </row>
    <row r="1540" spans="1:21">
      <c r="A1540">
        <v>10</v>
      </c>
      <c r="B1540" t="s">
        <v>666</v>
      </c>
      <c r="C1540" t="s">
        <v>674</v>
      </c>
      <c r="D1540" t="s">
        <v>762</v>
      </c>
      <c r="E1540" t="s">
        <v>676</v>
      </c>
      <c r="F1540">
        <v>3</v>
      </c>
      <c r="G1540" t="s">
        <v>58</v>
      </c>
      <c r="H1540">
        <v>57027.043749999997</v>
      </c>
      <c r="I1540">
        <v>99797.326560000001</v>
      </c>
      <c r="J1540">
        <v>77190.711850000007</v>
      </c>
      <c r="K1540">
        <v>135083.7457</v>
      </c>
      <c r="L1540">
        <v>98094.543300000005</v>
      </c>
      <c r="M1540">
        <v>171665.45079999999</v>
      </c>
      <c r="N1540">
        <v>128100.5088</v>
      </c>
      <c r="O1540">
        <v>224175.8904</v>
      </c>
      <c r="P1540">
        <v>159030.82130000001</v>
      </c>
      <c r="Q1540">
        <v>278303.93719999999</v>
      </c>
      <c r="R1540">
        <v>178985.81330000001</v>
      </c>
      <c r="S1540">
        <v>313225.17320000002</v>
      </c>
      <c r="T1540">
        <v>198656.20240000001</v>
      </c>
      <c r="U1540">
        <v>347648.3542</v>
      </c>
    </row>
    <row r="1541" spans="1:21">
      <c r="A1541">
        <v>10</v>
      </c>
      <c r="B1541" t="s">
        <v>666</v>
      </c>
      <c r="C1541" t="s">
        <v>674</v>
      </c>
      <c r="D1541" t="s">
        <v>762</v>
      </c>
      <c r="E1541" t="s">
        <v>676</v>
      </c>
      <c r="F1541">
        <v>4</v>
      </c>
      <c r="G1541" t="s">
        <v>33</v>
      </c>
      <c r="H1541">
        <v>63328.494749999998</v>
      </c>
      <c r="I1541">
        <v>101325.5916</v>
      </c>
      <c r="J1541">
        <v>88659.892649999994</v>
      </c>
      <c r="K1541">
        <v>141855.82819999999</v>
      </c>
      <c r="L1541">
        <v>113991.29059999999</v>
      </c>
      <c r="M1541">
        <v>182386.0649</v>
      </c>
      <c r="N1541">
        <v>151988.38740000001</v>
      </c>
      <c r="O1541">
        <v>243181.4198</v>
      </c>
      <c r="P1541">
        <v>189985.48430000001</v>
      </c>
      <c r="Q1541">
        <v>303976.77480000001</v>
      </c>
      <c r="R1541">
        <v>215316.88219999999</v>
      </c>
      <c r="S1541">
        <v>344507.01140000002</v>
      </c>
      <c r="T1541">
        <v>240648.2801</v>
      </c>
      <c r="U1541">
        <v>385037.24810000003</v>
      </c>
    </row>
    <row r="1542" spans="1:21">
      <c r="A1542">
        <v>10</v>
      </c>
      <c r="B1542" t="s">
        <v>666</v>
      </c>
      <c r="C1542" t="s">
        <v>674</v>
      </c>
      <c r="D1542" t="s">
        <v>762</v>
      </c>
      <c r="E1542" t="s">
        <v>677</v>
      </c>
      <c r="F1542">
        <v>1</v>
      </c>
      <c r="G1542" t="s">
        <v>242</v>
      </c>
      <c r="H1542">
        <v>72370.8</v>
      </c>
      <c r="I1542">
        <v>126648.9</v>
      </c>
      <c r="J1542">
        <v>93957.64</v>
      </c>
      <c r="K1542">
        <v>164425.87</v>
      </c>
      <c r="L1542">
        <v>106544.38499999999</v>
      </c>
      <c r="M1542">
        <v>186452.67379999999</v>
      </c>
      <c r="N1542">
        <v>126741.78</v>
      </c>
      <c r="O1542">
        <v>221798.11499999999</v>
      </c>
      <c r="P1542">
        <v>149148.15</v>
      </c>
      <c r="Q1542">
        <v>261009.26250000001</v>
      </c>
      <c r="R1542">
        <v>163476.59</v>
      </c>
      <c r="S1542">
        <v>286084.03249999997</v>
      </c>
      <c r="T1542">
        <v>176922.58499999999</v>
      </c>
      <c r="U1542">
        <v>309614.52380000002</v>
      </c>
    </row>
    <row r="1543" spans="1:21">
      <c r="A1543">
        <v>10</v>
      </c>
      <c r="B1543" t="s">
        <v>666</v>
      </c>
      <c r="C1543" t="s">
        <v>674</v>
      </c>
      <c r="D1543" t="s">
        <v>762</v>
      </c>
      <c r="E1543" t="s">
        <v>677</v>
      </c>
      <c r="F1543">
        <v>2</v>
      </c>
      <c r="G1543" t="s">
        <v>31</v>
      </c>
      <c r="H1543">
        <v>57610.245499999997</v>
      </c>
      <c r="I1543">
        <v>100817.9296</v>
      </c>
      <c r="J1543">
        <v>76159.642829999997</v>
      </c>
      <c r="K1543">
        <v>133279.3749</v>
      </c>
      <c r="L1543">
        <v>92015.921700000006</v>
      </c>
      <c r="M1543">
        <v>161027.86300000001</v>
      </c>
      <c r="N1543">
        <v>112164.306</v>
      </c>
      <c r="O1543">
        <v>196287.5355</v>
      </c>
      <c r="P1543">
        <v>133938.23639999999</v>
      </c>
      <c r="Q1543">
        <v>234391.91380000001</v>
      </c>
      <c r="R1543">
        <v>147845.03090000001</v>
      </c>
      <c r="S1543">
        <v>258728.80410000001</v>
      </c>
      <c r="T1543">
        <v>161064.4179</v>
      </c>
      <c r="U1543">
        <v>281862.73129999998</v>
      </c>
    </row>
    <row r="1544" spans="1:21">
      <c r="A1544">
        <v>10</v>
      </c>
      <c r="B1544" t="s">
        <v>666</v>
      </c>
      <c r="C1544" t="s">
        <v>674</v>
      </c>
      <c r="D1544" t="s">
        <v>762</v>
      </c>
      <c r="E1544" t="s">
        <v>677</v>
      </c>
      <c r="F1544">
        <v>3</v>
      </c>
      <c r="G1544" t="s">
        <v>58</v>
      </c>
      <c r="H1544">
        <v>49491.393750000003</v>
      </c>
      <c r="I1544">
        <v>86609.939060000004</v>
      </c>
      <c r="J1544">
        <v>66693.220650000003</v>
      </c>
      <c r="K1544">
        <v>116713.1361</v>
      </c>
      <c r="L1544">
        <v>84620.554199999999</v>
      </c>
      <c r="M1544">
        <v>148085.9699</v>
      </c>
      <c r="N1544">
        <v>110188.5012</v>
      </c>
      <c r="O1544">
        <v>192829.87710000001</v>
      </c>
      <c r="P1544">
        <v>136662.49129999999</v>
      </c>
      <c r="Q1544">
        <v>239159.3597</v>
      </c>
      <c r="R1544">
        <v>153659.77429999999</v>
      </c>
      <c r="S1544">
        <v>268904.60489999998</v>
      </c>
      <c r="T1544">
        <v>170378.0901</v>
      </c>
      <c r="U1544">
        <v>298161.65769999998</v>
      </c>
    </row>
    <row r="1545" spans="1:21">
      <c r="A1545">
        <v>10</v>
      </c>
      <c r="B1545" t="s">
        <v>666</v>
      </c>
      <c r="C1545" t="s">
        <v>674</v>
      </c>
      <c r="D1545" t="s">
        <v>762</v>
      </c>
      <c r="E1545" t="s">
        <v>677</v>
      </c>
      <c r="F1545">
        <v>4</v>
      </c>
      <c r="G1545" t="s">
        <v>33</v>
      </c>
      <c r="H1545">
        <v>56114.267749999999</v>
      </c>
      <c r="I1545">
        <v>89782.828399999999</v>
      </c>
      <c r="J1545">
        <v>78559.974849999999</v>
      </c>
      <c r="K1545">
        <v>125695.9598</v>
      </c>
      <c r="L1545">
        <v>101005.682</v>
      </c>
      <c r="M1545">
        <v>161609.09109999999</v>
      </c>
      <c r="N1545">
        <v>134674.2426</v>
      </c>
      <c r="O1545">
        <v>215478.78820000001</v>
      </c>
      <c r="P1545">
        <v>168342.8033</v>
      </c>
      <c r="Q1545">
        <v>269348.4852</v>
      </c>
      <c r="R1545">
        <v>190788.5104</v>
      </c>
      <c r="S1545">
        <v>305261.61660000001</v>
      </c>
      <c r="T1545">
        <v>213234.2175</v>
      </c>
      <c r="U1545">
        <v>341174.74790000002</v>
      </c>
    </row>
    <row r="1546" spans="1:21">
      <c r="A1546">
        <v>10</v>
      </c>
      <c r="B1546" t="s">
        <v>666</v>
      </c>
      <c r="C1546" t="s">
        <v>674</v>
      </c>
      <c r="D1546" t="s">
        <v>762</v>
      </c>
      <c r="E1546" t="s">
        <v>678</v>
      </c>
      <c r="F1546">
        <v>1</v>
      </c>
      <c r="G1546" t="s">
        <v>242</v>
      </c>
      <c r="H1546">
        <v>75159</v>
      </c>
      <c r="I1546">
        <v>131528.25</v>
      </c>
      <c r="J1546">
        <v>97440.42</v>
      </c>
      <c r="K1546">
        <v>170520.73499999999</v>
      </c>
      <c r="L1546">
        <v>110698.92</v>
      </c>
      <c r="M1546">
        <v>193723.11</v>
      </c>
      <c r="N1546">
        <v>131248.07999999999</v>
      </c>
      <c r="O1546">
        <v>229684.14</v>
      </c>
      <c r="P1546">
        <v>154323</v>
      </c>
      <c r="Q1546">
        <v>270065.25</v>
      </c>
      <c r="R1546">
        <v>169076.22</v>
      </c>
      <c r="S1546">
        <v>295883.38500000001</v>
      </c>
      <c r="T1546">
        <v>182846.88</v>
      </c>
      <c r="U1546">
        <v>319982.03999999998</v>
      </c>
    </row>
    <row r="1547" spans="1:21">
      <c r="A1547">
        <v>10</v>
      </c>
      <c r="B1547" t="s">
        <v>666</v>
      </c>
      <c r="C1547" t="s">
        <v>674</v>
      </c>
      <c r="D1547" t="s">
        <v>762</v>
      </c>
      <c r="E1547" t="s">
        <v>678</v>
      </c>
      <c r="F1547">
        <v>2</v>
      </c>
      <c r="G1547" t="s">
        <v>31</v>
      </c>
      <c r="H1547">
        <v>60691.353000000003</v>
      </c>
      <c r="I1547">
        <v>106209.86780000001</v>
      </c>
      <c r="J1547">
        <v>79964.087700000004</v>
      </c>
      <c r="K1547">
        <v>139937.15349999999</v>
      </c>
      <c r="L1547">
        <v>96232.228199999998</v>
      </c>
      <c r="M1547">
        <v>168406.39939999999</v>
      </c>
      <c r="N1547">
        <v>116630.406</v>
      </c>
      <c r="O1547">
        <v>204103.21049999999</v>
      </c>
      <c r="P1547">
        <v>138998.2905</v>
      </c>
      <c r="Q1547">
        <v>243247.00839999999</v>
      </c>
      <c r="R1547">
        <v>153249.78779999999</v>
      </c>
      <c r="S1547">
        <v>268187.1287</v>
      </c>
      <c r="T1547">
        <v>166735.03200000001</v>
      </c>
      <c r="U1547">
        <v>291786.30599999998</v>
      </c>
    </row>
    <row r="1548" spans="1:21">
      <c r="A1548">
        <v>10</v>
      </c>
      <c r="B1548" t="s">
        <v>666</v>
      </c>
      <c r="C1548" t="s">
        <v>674</v>
      </c>
      <c r="D1548" t="s">
        <v>762</v>
      </c>
      <c r="E1548" t="s">
        <v>678</v>
      </c>
      <c r="F1548">
        <v>3</v>
      </c>
      <c r="G1548" t="s">
        <v>58</v>
      </c>
      <c r="H1548">
        <v>52918.95</v>
      </c>
      <c r="I1548">
        <v>92608.162500000006</v>
      </c>
      <c r="J1548">
        <v>71570.427599999995</v>
      </c>
      <c r="K1548">
        <v>125248.24830000001</v>
      </c>
      <c r="L1548">
        <v>90925.426800000001</v>
      </c>
      <c r="M1548">
        <v>159119.4969</v>
      </c>
      <c r="N1548">
        <v>118674.9648</v>
      </c>
      <c r="O1548">
        <v>207681.18840000001</v>
      </c>
      <c r="P1548">
        <v>147303.09</v>
      </c>
      <c r="Q1548">
        <v>257780.4075</v>
      </c>
      <c r="R1548">
        <v>165756.22200000001</v>
      </c>
      <c r="S1548">
        <v>290073.3885</v>
      </c>
      <c r="T1548">
        <v>183938.84039999999</v>
      </c>
      <c r="U1548">
        <v>321892.97070000001</v>
      </c>
    </row>
    <row r="1549" spans="1:21">
      <c r="A1549">
        <v>10</v>
      </c>
      <c r="B1549" t="s">
        <v>666</v>
      </c>
      <c r="C1549" t="s">
        <v>674</v>
      </c>
      <c r="D1549" t="s">
        <v>762</v>
      </c>
      <c r="E1549" t="s">
        <v>678</v>
      </c>
      <c r="F1549">
        <v>4</v>
      </c>
      <c r="G1549" t="s">
        <v>33</v>
      </c>
      <c r="H1549">
        <v>58997.946000000004</v>
      </c>
      <c r="I1549">
        <v>94396.713600000003</v>
      </c>
      <c r="J1549">
        <v>82597.124400000001</v>
      </c>
      <c r="K1549">
        <v>132155.399</v>
      </c>
      <c r="L1549">
        <v>106196.3028</v>
      </c>
      <c r="M1549">
        <v>169914.0845</v>
      </c>
      <c r="N1549">
        <v>141595.0704</v>
      </c>
      <c r="O1549">
        <v>226552.11259999999</v>
      </c>
      <c r="P1549">
        <v>176993.83799999999</v>
      </c>
      <c r="Q1549">
        <v>283190.14079999999</v>
      </c>
      <c r="R1549">
        <v>200593.01639999999</v>
      </c>
      <c r="S1549">
        <v>320948.82620000001</v>
      </c>
      <c r="T1549">
        <v>224192.1948</v>
      </c>
      <c r="U1549">
        <v>358707.51169999997</v>
      </c>
    </row>
    <row r="1550" spans="1:21">
      <c r="A1550">
        <v>10</v>
      </c>
      <c r="B1550" t="s">
        <v>666</v>
      </c>
      <c r="C1550" t="s">
        <v>679</v>
      </c>
      <c r="D1550" t="s">
        <v>763</v>
      </c>
      <c r="E1550" t="s">
        <v>680</v>
      </c>
      <c r="F1550">
        <v>1</v>
      </c>
      <c r="G1550" t="s">
        <v>242</v>
      </c>
      <c r="H1550">
        <v>86481.15</v>
      </c>
      <c r="I1550">
        <v>151342.01250000001</v>
      </c>
      <c r="J1550">
        <v>112096.565</v>
      </c>
      <c r="K1550">
        <v>196168.98879999999</v>
      </c>
      <c r="L1550">
        <v>127383.075</v>
      </c>
      <c r="M1550">
        <v>222920.38130000001</v>
      </c>
      <c r="N1550">
        <v>150957.72</v>
      </c>
      <c r="O1550">
        <v>264176.01</v>
      </c>
      <c r="P1550">
        <v>177476.7</v>
      </c>
      <c r="Q1550">
        <v>310584.22499999998</v>
      </c>
      <c r="R1550">
        <v>194431.465</v>
      </c>
      <c r="S1550">
        <v>340255.0638</v>
      </c>
      <c r="T1550">
        <v>210244.785</v>
      </c>
      <c r="U1550">
        <v>367928.3738</v>
      </c>
    </row>
    <row r="1551" spans="1:21">
      <c r="A1551">
        <v>10</v>
      </c>
      <c r="B1551" t="s">
        <v>666</v>
      </c>
      <c r="C1551" t="s">
        <v>679</v>
      </c>
      <c r="D1551" t="s">
        <v>763</v>
      </c>
      <c r="E1551" t="s">
        <v>680</v>
      </c>
      <c r="F1551">
        <v>2</v>
      </c>
      <c r="G1551" t="s">
        <v>31</v>
      </c>
      <c r="H1551">
        <v>69975.700750000004</v>
      </c>
      <c r="I1551">
        <v>122457.47629999999</v>
      </c>
      <c r="J1551">
        <v>92153.160050000006</v>
      </c>
      <c r="K1551">
        <v>161268.0301</v>
      </c>
      <c r="L1551">
        <v>110839.25659999999</v>
      </c>
      <c r="M1551">
        <v>193968.69899999999</v>
      </c>
      <c r="N1551">
        <v>134223.72150000001</v>
      </c>
      <c r="O1551">
        <v>234891.51259999999</v>
      </c>
      <c r="P1551">
        <v>159920.89859999999</v>
      </c>
      <c r="Q1551">
        <v>279861.57250000001</v>
      </c>
      <c r="R1551">
        <v>176287.86610000001</v>
      </c>
      <c r="S1551">
        <v>308503.76559999998</v>
      </c>
      <c r="T1551">
        <v>191764.54190000001</v>
      </c>
      <c r="U1551">
        <v>335587.94829999999</v>
      </c>
    </row>
    <row r="1552" spans="1:21">
      <c r="A1552">
        <v>10</v>
      </c>
      <c r="B1552" t="s">
        <v>666</v>
      </c>
      <c r="C1552" t="s">
        <v>679</v>
      </c>
      <c r="D1552" t="s">
        <v>763</v>
      </c>
      <c r="E1552" t="s">
        <v>680</v>
      </c>
      <c r="F1552">
        <v>3</v>
      </c>
      <c r="G1552" t="s">
        <v>58</v>
      </c>
      <c r="H1552">
        <v>60614.181250000001</v>
      </c>
      <c r="I1552">
        <v>106074.8172</v>
      </c>
      <c r="J1552">
        <v>82055.447950000002</v>
      </c>
      <c r="K1552">
        <v>143597.03390000001</v>
      </c>
      <c r="L1552">
        <v>104280.8481</v>
      </c>
      <c r="M1552">
        <v>182491.48420000001</v>
      </c>
      <c r="N1552">
        <v>136188.9816</v>
      </c>
      <c r="O1552">
        <v>238330.71780000001</v>
      </c>
      <c r="P1552">
        <v>169076.3738</v>
      </c>
      <c r="Q1552">
        <v>295883.65409999999</v>
      </c>
      <c r="R1552">
        <v>190296.56779999999</v>
      </c>
      <c r="S1552">
        <v>333018.99359999999</v>
      </c>
      <c r="T1552">
        <v>211215.2518</v>
      </c>
      <c r="U1552">
        <v>369626.69069999998</v>
      </c>
    </row>
    <row r="1553" spans="1:21">
      <c r="A1553">
        <v>10</v>
      </c>
      <c r="B1553" t="s">
        <v>666</v>
      </c>
      <c r="C1553" t="s">
        <v>679</v>
      </c>
      <c r="D1553" t="s">
        <v>763</v>
      </c>
      <c r="E1553" t="s">
        <v>680</v>
      </c>
      <c r="F1553">
        <v>4</v>
      </c>
      <c r="G1553" t="s">
        <v>33</v>
      </c>
      <c r="H1553">
        <v>67276.088250000001</v>
      </c>
      <c r="I1553">
        <v>107641.7412</v>
      </c>
      <c r="J1553">
        <v>94186.523549999998</v>
      </c>
      <c r="K1553">
        <v>150698.43770000001</v>
      </c>
      <c r="L1553">
        <v>121096.9589</v>
      </c>
      <c r="M1553">
        <v>193755.1342</v>
      </c>
      <c r="N1553">
        <v>161462.61180000001</v>
      </c>
      <c r="O1553">
        <v>258340.1789</v>
      </c>
      <c r="P1553">
        <v>201828.2648</v>
      </c>
      <c r="Q1553">
        <v>322925.22360000003</v>
      </c>
      <c r="R1553">
        <v>228738.70009999999</v>
      </c>
      <c r="S1553">
        <v>365981.92009999999</v>
      </c>
      <c r="T1553">
        <v>255649.1354</v>
      </c>
      <c r="U1553">
        <v>409038.61660000001</v>
      </c>
    </row>
    <row r="1554" spans="1:21">
      <c r="A1554">
        <v>10</v>
      </c>
      <c r="B1554" t="s">
        <v>666</v>
      </c>
      <c r="C1554" t="s">
        <v>679</v>
      </c>
      <c r="D1554" t="s">
        <v>763</v>
      </c>
      <c r="E1554" t="s">
        <v>681</v>
      </c>
      <c r="F1554">
        <v>1</v>
      </c>
      <c r="G1554" t="s">
        <v>242</v>
      </c>
      <c r="H1554">
        <v>84875.35</v>
      </c>
      <c r="I1554">
        <v>148531.86249999999</v>
      </c>
      <c r="J1554">
        <v>109984.66499999999</v>
      </c>
      <c r="K1554">
        <v>192473.16380000001</v>
      </c>
      <c r="L1554">
        <v>125028.855</v>
      </c>
      <c r="M1554">
        <v>218800.4963</v>
      </c>
      <c r="N1554">
        <v>148071</v>
      </c>
      <c r="O1554">
        <v>259124.25</v>
      </c>
      <c r="P1554">
        <v>174054.3</v>
      </c>
      <c r="Q1554">
        <v>304595.02500000002</v>
      </c>
      <c r="R1554">
        <v>190665.965</v>
      </c>
      <c r="S1554">
        <v>333665.4388</v>
      </c>
      <c r="T1554">
        <v>206142.685</v>
      </c>
      <c r="U1554">
        <v>360749.69880000001</v>
      </c>
    </row>
    <row r="1555" spans="1:21">
      <c r="A1555">
        <v>10</v>
      </c>
      <c r="B1555" t="s">
        <v>666</v>
      </c>
      <c r="C1555" t="s">
        <v>679</v>
      </c>
      <c r="D1555" t="s">
        <v>763</v>
      </c>
      <c r="E1555" t="s">
        <v>681</v>
      </c>
      <c r="F1555">
        <v>2</v>
      </c>
      <c r="G1555" t="s">
        <v>31</v>
      </c>
      <c r="H1555">
        <v>68867.863750000004</v>
      </c>
      <c r="I1555">
        <v>120518.7616</v>
      </c>
      <c r="J1555">
        <v>90635.45925</v>
      </c>
      <c r="K1555">
        <v>158612.05369999999</v>
      </c>
      <c r="L1555">
        <v>108930.3548</v>
      </c>
      <c r="M1555">
        <v>190628.1208</v>
      </c>
      <c r="N1555">
        <v>131763.60750000001</v>
      </c>
      <c r="O1555">
        <v>230586.3131</v>
      </c>
      <c r="P1555">
        <v>156929.2003</v>
      </c>
      <c r="Q1555">
        <v>274626.1005</v>
      </c>
      <c r="R1555">
        <v>172949.7954</v>
      </c>
      <c r="S1555">
        <v>302662.14189999999</v>
      </c>
      <c r="T1555">
        <v>188084.99239999999</v>
      </c>
      <c r="U1555">
        <v>329148.73670000001</v>
      </c>
    </row>
    <row r="1556" spans="1:21">
      <c r="A1556">
        <v>10</v>
      </c>
      <c r="B1556" t="s">
        <v>666</v>
      </c>
      <c r="C1556" t="s">
        <v>679</v>
      </c>
      <c r="D1556" t="s">
        <v>763</v>
      </c>
      <c r="E1556" t="s">
        <v>681</v>
      </c>
      <c r="F1556">
        <v>3</v>
      </c>
      <c r="G1556" t="s">
        <v>58</v>
      </c>
      <c r="H1556">
        <v>59714.506249999999</v>
      </c>
      <c r="I1556">
        <v>104500.38589999999</v>
      </c>
      <c r="J1556">
        <v>80900.740550000002</v>
      </c>
      <c r="K1556">
        <v>141576.296</v>
      </c>
      <c r="L1556">
        <v>102841.79489999999</v>
      </c>
      <c r="M1556">
        <v>179973.14110000001</v>
      </c>
      <c r="N1556">
        <v>134376.8664</v>
      </c>
      <c r="O1556">
        <v>235159.51620000001</v>
      </c>
      <c r="P1556">
        <v>166854.5888</v>
      </c>
      <c r="Q1556">
        <v>291995.53029999998</v>
      </c>
      <c r="R1556">
        <v>187828.0148</v>
      </c>
      <c r="S1556">
        <v>328699.0258</v>
      </c>
      <c r="T1556">
        <v>208511.2022</v>
      </c>
      <c r="U1556">
        <v>364894.60389999999</v>
      </c>
    </row>
    <row r="1557" spans="1:21">
      <c r="A1557">
        <v>10</v>
      </c>
      <c r="B1557" t="s">
        <v>666</v>
      </c>
      <c r="C1557" t="s">
        <v>679</v>
      </c>
      <c r="D1557" t="s">
        <v>763</v>
      </c>
      <c r="E1557" t="s">
        <v>681</v>
      </c>
      <c r="F1557">
        <v>4</v>
      </c>
      <c r="G1557" t="s">
        <v>33</v>
      </c>
      <c r="H1557">
        <v>66032.20925</v>
      </c>
      <c r="I1557">
        <v>105651.53479999999</v>
      </c>
      <c r="J1557">
        <v>92445.092950000006</v>
      </c>
      <c r="K1557">
        <v>147912.14869999999</v>
      </c>
      <c r="L1557">
        <v>118857.9767</v>
      </c>
      <c r="M1557">
        <v>190172.76259999999</v>
      </c>
      <c r="N1557">
        <v>158477.30220000001</v>
      </c>
      <c r="O1557">
        <v>253563.68350000001</v>
      </c>
      <c r="P1557">
        <v>198096.62779999999</v>
      </c>
      <c r="Q1557">
        <v>316954.60440000001</v>
      </c>
      <c r="R1557">
        <v>224509.51149999999</v>
      </c>
      <c r="S1557">
        <v>359215.21830000001</v>
      </c>
      <c r="T1557">
        <v>250922.3952</v>
      </c>
      <c r="U1557">
        <v>401475.8322</v>
      </c>
    </row>
    <row r="1558" spans="1:21">
      <c r="A1558">
        <v>10</v>
      </c>
      <c r="B1558" t="s">
        <v>666</v>
      </c>
      <c r="C1558" t="s">
        <v>679</v>
      </c>
      <c r="D1558" t="s">
        <v>763</v>
      </c>
      <c r="E1558" t="s">
        <v>682</v>
      </c>
      <c r="F1558">
        <v>1</v>
      </c>
      <c r="G1558" t="s">
        <v>242</v>
      </c>
      <c r="H1558">
        <v>85242.3</v>
      </c>
      <c r="I1558">
        <v>149174.02499999999</v>
      </c>
      <c r="J1558">
        <v>110484.01</v>
      </c>
      <c r="K1558">
        <v>193347.01749999999</v>
      </c>
      <c r="L1558">
        <v>125560.755</v>
      </c>
      <c r="M1558">
        <v>219731.32130000001</v>
      </c>
      <c r="N1558">
        <v>148776.66</v>
      </c>
      <c r="O1558">
        <v>260359.155</v>
      </c>
      <c r="P1558">
        <v>174906.15</v>
      </c>
      <c r="Q1558">
        <v>306085.76250000001</v>
      </c>
      <c r="R1558">
        <v>191611.76</v>
      </c>
      <c r="S1558">
        <v>335320.58</v>
      </c>
      <c r="T1558">
        <v>207189.01500000001</v>
      </c>
      <c r="U1558">
        <v>362580.77630000003</v>
      </c>
    </row>
    <row r="1559" spans="1:21">
      <c r="A1559">
        <v>10</v>
      </c>
      <c r="B1559" t="s">
        <v>666</v>
      </c>
      <c r="C1559" t="s">
        <v>679</v>
      </c>
      <c r="D1559" t="s">
        <v>763</v>
      </c>
      <c r="E1559" t="s">
        <v>682</v>
      </c>
      <c r="F1559">
        <v>2</v>
      </c>
      <c r="G1559" t="s">
        <v>31</v>
      </c>
      <c r="H1559">
        <v>69015.790999999997</v>
      </c>
      <c r="I1559">
        <v>120777.63430000001</v>
      </c>
      <c r="J1559">
        <v>90875.985029999996</v>
      </c>
      <c r="K1559">
        <v>159032.97380000001</v>
      </c>
      <c r="L1559">
        <v>109284.58440000001</v>
      </c>
      <c r="M1559">
        <v>191248.0227</v>
      </c>
      <c r="N1559">
        <v>132308.09700000001</v>
      </c>
      <c r="O1559">
        <v>231539.1698</v>
      </c>
      <c r="P1559">
        <v>157625.07879999999</v>
      </c>
      <c r="Q1559">
        <v>275843.88789999997</v>
      </c>
      <c r="R1559">
        <v>173748.163</v>
      </c>
      <c r="S1559">
        <v>304059.28519999998</v>
      </c>
      <c r="T1559">
        <v>188991.12609999999</v>
      </c>
      <c r="U1559">
        <v>330734.47070000001</v>
      </c>
    </row>
    <row r="1560" spans="1:21">
      <c r="A1560">
        <v>10</v>
      </c>
      <c r="B1560" t="s">
        <v>666</v>
      </c>
      <c r="C1560" t="s">
        <v>679</v>
      </c>
      <c r="D1560" t="s">
        <v>763</v>
      </c>
      <c r="E1560" t="s">
        <v>682</v>
      </c>
      <c r="F1560">
        <v>3</v>
      </c>
      <c r="G1560" t="s">
        <v>58</v>
      </c>
      <c r="H1560">
        <v>60241.243750000001</v>
      </c>
      <c r="I1560">
        <v>105422.17660000001</v>
      </c>
      <c r="J1560">
        <v>81533.335449999999</v>
      </c>
      <c r="K1560">
        <v>142683.337</v>
      </c>
      <c r="L1560">
        <v>103609.5606</v>
      </c>
      <c r="M1560">
        <v>181316.7311</v>
      </c>
      <c r="N1560">
        <v>135293.93160000001</v>
      </c>
      <c r="O1560">
        <v>236764.38029999999</v>
      </c>
      <c r="P1560">
        <v>167957.5613</v>
      </c>
      <c r="Q1560">
        <v>293925.73220000003</v>
      </c>
      <c r="R1560">
        <v>189028.5803</v>
      </c>
      <c r="S1560">
        <v>330800.01539999997</v>
      </c>
      <c r="T1560">
        <v>209798.08929999999</v>
      </c>
      <c r="U1560">
        <v>367146.65629999997</v>
      </c>
    </row>
    <row r="1561" spans="1:21">
      <c r="A1561">
        <v>10</v>
      </c>
      <c r="B1561" t="s">
        <v>666</v>
      </c>
      <c r="C1561" t="s">
        <v>679</v>
      </c>
      <c r="D1561" t="s">
        <v>763</v>
      </c>
      <c r="E1561" t="s">
        <v>682</v>
      </c>
      <c r="F1561">
        <v>4</v>
      </c>
      <c r="G1561" t="s">
        <v>33</v>
      </c>
      <c r="H1561">
        <v>66929.125750000007</v>
      </c>
      <c r="I1561">
        <v>107086.6012</v>
      </c>
      <c r="J1561">
        <v>93700.77605</v>
      </c>
      <c r="K1561">
        <v>149921.24170000001</v>
      </c>
      <c r="L1561">
        <v>120472.4264</v>
      </c>
      <c r="M1561">
        <v>192755.88219999999</v>
      </c>
      <c r="N1561">
        <v>160629.90179999999</v>
      </c>
      <c r="O1561">
        <v>257007.84289999999</v>
      </c>
      <c r="P1561">
        <v>200787.37729999999</v>
      </c>
      <c r="Q1561">
        <v>321259.80359999998</v>
      </c>
      <c r="R1561">
        <v>227559.0276</v>
      </c>
      <c r="S1561">
        <v>364094.44410000002</v>
      </c>
      <c r="T1561">
        <v>254330.67790000001</v>
      </c>
      <c r="U1561">
        <v>406929.0846</v>
      </c>
    </row>
    <row r="1562" spans="1:21">
      <c r="A1562">
        <v>10</v>
      </c>
      <c r="B1562" t="s">
        <v>666</v>
      </c>
      <c r="C1562" t="s">
        <v>679</v>
      </c>
      <c r="D1562" t="s">
        <v>763</v>
      </c>
      <c r="E1562" t="s">
        <v>683</v>
      </c>
      <c r="F1562">
        <v>1</v>
      </c>
      <c r="G1562" t="s">
        <v>242</v>
      </c>
      <c r="H1562">
        <v>86882.6</v>
      </c>
      <c r="I1562">
        <v>152044.54999999999</v>
      </c>
      <c r="J1562">
        <v>112624.54</v>
      </c>
      <c r="K1562">
        <v>197092.94500000001</v>
      </c>
      <c r="L1562">
        <v>127971.63</v>
      </c>
      <c r="M1562">
        <v>223950.35250000001</v>
      </c>
      <c r="N1562">
        <v>151679.4</v>
      </c>
      <c r="O1562">
        <v>265438.95</v>
      </c>
      <c r="P1562">
        <v>178332.3</v>
      </c>
      <c r="Q1562">
        <v>312081.52500000002</v>
      </c>
      <c r="R1562">
        <v>195372.84</v>
      </c>
      <c r="S1562">
        <v>341902.47</v>
      </c>
      <c r="T1562">
        <v>211270.31</v>
      </c>
      <c r="U1562">
        <v>369723.04249999998</v>
      </c>
    </row>
    <row r="1563" spans="1:21">
      <c r="A1563">
        <v>10</v>
      </c>
      <c r="B1563" t="s">
        <v>666</v>
      </c>
      <c r="C1563" t="s">
        <v>679</v>
      </c>
      <c r="D1563" t="s">
        <v>763</v>
      </c>
      <c r="E1563" t="s">
        <v>683</v>
      </c>
      <c r="F1563">
        <v>2</v>
      </c>
      <c r="G1563" t="s">
        <v>31</v>
      </c>
      <c r="H1563">
        <v>70252.66</v>
      </c>
      <c r="I1563">
        <v>122942.155</v>
      </c>
      <c r="J1563">
        <v>92532.585250000004</v>
      </c>
      <c r="K1563">
        <v>161932.02420000001</v>
      </c>
      <c r="L1563">
        <v>111316.482</v>
      </c>
      <c r="M1563">
        <v>194803.84349999999</v>
      </c>
      <c r="N1563">
        <v>134838.75</v>
      </c>
      <c r="O1563">
        <v>235967.8125</v>
      </c>
      <c r="P1563">
        <v>160668.82310000001</v>
      </c>
      <c r="Q1563">
        <v>281170.44050000003</v>
      </c>
      <c r="R1563">
        <v>177122.38380000001</v>
      </c>
      <c r="S1563">
        <v>309964.1716</v>
      </c>
      <c r="T1563">
        <v>192684.42929999999</v>
      </c>
      <c r="U1563">
        <v>337197.7512</v>
      </c>
    </row>
    <row r="1564" spans="1:21">
      <c r="A1564">
        <v>10</v>
      </c>
      <c r="B1564" t="s">
        <v>666</v>
      </c>
      <c r="C1564" t="s">
        <v>679</v>
      </c>
      <c r="D1564" t="s">
        <v>763</v>
      </c>
      <c r="E1564" t="s">
        <v>683</v>
      </c>
      <c r="F1564">
        <v>3</v>
      </c>
      <c r="G1564" t="s">
        <v>58</v>
      </c>
      <c r="H1564">
        <v>61064.018750000003</v>
      </c>
      <c r="I1564">
        <v>106862.0328</v>
      </c>
      <c r="J1564">
        <v>82632.801649999994</v>
      </c>
      <c r="K1564">
        <v>144607.40289999999</v>
      </c>
      <c r="L1564">
        <v>105000.3747</v>
      </c>
      <c r="M1564">
        <v>183750.6557</v>
      </c>
      <c r="N1564">
        <v>137095.0392</v>
      </c>
      <c r="O1564">
        <v>239916.3186</v>
      </c>
      <c r="P1564">
        <v>170187.26629999999</v>
      </c>
      <c r="Q1564">
        <v>297827.71590000001</v>
      </c>
      <c r="R1564">
        <v>191530.8443</v>
      </c>
      <c r="S1564">
        <v>335178.97739999997</v>
      </c>
      <c r="T1564">
        <v>212567.27660000001</v>
      </c>
      <c r="U1564">
        <v>371992.7341</v>
      </c>
    </row>
    <row r="1565" spans="1:21">
      <c r="A1565">
        <v>10</v>
      </c>
      <c r="B1565" t="s">
        <v>666</v>
      </c>
      <c r="C1565" t="s">
        <v>679</v>
      </c>
      <c r="D1565" t="s">
        <v>763</v>
      </c>
      <c r="E1565" t="s">
        <v>683</v>
      </c>
      <c r="F1565">
        <v>4</v>
      </c>
      <c r="G1565" t="s">
        <v>33</v>
      </c>
      <c r="H1565">
        <v>67898.027749999994</v>
      </c>
      <c r="I1565">
        <v>108636.8444</v>
      </c>
      <c r="J1565">
        <v>95057.238849999994</v>
      </c>
      <c r="K1565">
        <v>152091.5822</v>
      </c>
      <c r="L1565">
        <v>122216.45</v>
      </c>
      <c r="M1565">
        <v>195546.3199</v>
      </c>
      <c r="N1565">
        <v>162955.2666</v>
      </c>
      <c r="O1565">
        <v>260728.42660000001</v>
      </c>
      <c r="P1565">
        <v>203694.0833</v>
      </c>
      <c r="Q1565">
        <v>325910.53320000001</v>
      </c>
      <c r="R1565">
        <v>230853.29440000001</v>
      </c>
      <c r="S1565">
        <v>369365.27100000001</v>
      </c>
      <c r="T1565">
        <v>258012.5055</v>
      </c>
      <c r="U1565">
        <v>412820.00870000001</v>
      </c>
    </row>
    <row r="1566" spans="1:21">
      <c r="A1566">
        <v>10</v>
      </c>
      <c r="B1566" t="s">
        <v>666</v>
      </c>
      <c r="C1566" t="s">
        <v>684</v>
      </c>
      <c r="D1566" t="s">
        <v>764</v>
      </c>
      <c r="E1566" t="s">
        <v>685</v>
      </c>
      <c r="F1566">
        <v>1</v>
      </c>
      <c r="G1566" t="s">
        <v>242</v>
      </c>
      <c r="H1566">
        <v>90599.15</v>
      </c>
      <c r="I1566">
        <v>158548.51250000001</v>
      </c>
      <c r="J1566">
        <v>117462.205</v>
      </c>
      <c r="K1566">
        <v>205558.85879999999</v>
      </c>
      <c r="L1566">
        <v>133438.59</v>
      </c>
      <c r="M1566">
        <v>233517.5325</v>
      </c>
      <c r="N1566">
        <v>158222.57999999999</v>
      </c>
      <c r="O1566">
        <v>276889.51500000001</v>
      </c>
      <c r="P1566">
        <v>186043.95</v>
      </c>
      <c r="Q1566">
        <v>325576.91249999998</v>
      </c>
      <c r="R1566">
        <v>203831.95499999999</v>
      </c>
      <c r="S1566">
        <v>356705.92129999999</v>
      </c>
      <c r="T1566">
        <v>220437.62</v>
      </c>
      <c r="U1566">
        <v>385765.83500000002</v>
      </c>
    </row>
    <row r="1567" spans="1:21">
      <c r="A1567">
        <v>10</v>
      </c>
      <c r="B1567" t="s">
        <v>666</v>
      </c>
      <c r="C1567" t="s">
        <v>684</v>
      </c>
      <c r="D1567" t="s">
        <v>764</v>
      </c>
      <c r="E1567" t="s">
        <v>685</v>
      </c>
      <c r="F1567">
        <v>2</v>
      </c>
      <c r="G1567" t="s">
        <v>31</v>
      </c>
      <c r="H1567">
        <v>73132.389249999993</v>
      </c>
      <c r="I1567">
        <v>127981.68120000001</v>
      </c>
      <c r="J1567">
        <v>96364.110329999996</v>
      </c>
      <c r="K1567">
        <v>168637.1931</v>
      </c>
      <c r="L1567">
        <v>115980.4985</v>
      </c>
      <c r="M1567">
        <v>202965.87229999999</v>
      </c>
      <c r="N1567">
        <v>140585.62349999999</v>
      </c>
      <c r="O1567">
        <v>246024.84109999999</v>
      </c>
      <c r="P1567">
        <v>167556.2824</v>
      </c>
      <c r="Q1567">
        <v>293223.49420000002</v>
      </c>
      <c r="R1567">
        <v>184741.49309999999</v>
      </c>
      <c r="S1567">
        <v>323297.6128</v>
      </c>
      <c r="T1567">
        <v>201004.6765</v>
      </c>
      <c r="U1567">
        <v>351758.1839</v>
      </c>
    </row>
    <row r="1568" spans="1:21">
      <c r="A1568">
        <v>10</v>
      </c>
      <c r="B1568" t="s">
        <v>666</v>
      </c>
      <c r="C1568" t="s">
        <v>684</v>
      </c>
      <c r="D1568" t="s">
        <v>764</v>
      </c>
      <c r="E1568" t="s">
        <v>685</v>
      </c>
      <c r="F1568">
        <v>3</v>
      </c>
      <c r="G1568" t="s">
        <v>58</v>
      </c>
      <c r="H1568">
        <v>64207.1</v>
      </c>
      <c r="I1568">
        <v>112362.425</v>
      </c>
      <c r="J1568">
        <v>86797.230800000005</v>
      </c>
      <c r="K1568">
        <v>151895.1539</v>
      </c>
      <c r="L1568">
        <v>110252.1069</v>
      </c>
      <c r="M1568">
        <v>192941.18710000001</v>
      </c>
      <c r="N1568">
        <v>143857.44839999999</v>
      </c>
      <c r="O1568">
        <v>251750.53469999999</v>
      </c>
      <c r="P1568">
        <v>178542.72</v>
      </c>
      <c r="Q1568">
        <v>312449.76</v>
      </c>
      <c r="R1568">
        <v>200889.05100000001</v>
      </c>
      <c r="S1568">
        <v>351555.83929999999</v>
      </c>
      <c r="T1568">
        <v>222902.8757</v>
      </c>
      <c r="U1568">
        <v>390080.03249999997</v>
      </c>
    </row>
    <row r="1569" spans="1:21">
      <c r="A1569">
        <v>10</v>
      </c>
      <c r="B1569" t="s">
        <v>666</v>
      </c>
      <c r="C1569" t="s">
        <v>684</v>
      </c>
      <c r="D1569" t="s">
        <v>764</v>
      </c>
      <c r="E1569" t="s">
        <v>685</v>
      </c>
      <c r="F1569">
        <v>4</v>
      </c>
      <c r="G1569" t="s">
        <v>33</v>
      </c>
      <c r="H1569">
        <v>71737.642999999996</v>
      </c>
      <c r="I1569">
        <v>114780.2288</v>
      </c>
      <c r="J1569">
        <v>100432.70020000001</v>
      </c>
      <c r="K1569">
        <v>160692.32029999999</v>
      </c>
      <c r="L1569">
        <v>129127.7574</v>
      </c>
      <c r="M1569">
        <v>206604.4118</v>
      </c>
      <c r="N1569">
        <v>172170.3432</v>
      </c>
      <c r="O1569">
        <v>275472.5491</v>
      </c>
      <c r="P1569">
        <v>215212.929</v>
      </c>
      <c r="Q1569">
        <v>344340.68640000001</v>
      </c>
      <c r="R1569">
        <v>243907.98620000001</v>
      </c>
      <c r="S1569">
        <v>390252.77789999999</v>
      </c>
      <c r="T1569">
        <v>272603.04340000002</v>
      </c>
      <c r="U1569">
        <v>436164.86940000003</v>
      </c>
    </row>
    <row r="1570" spans="1:21">
      <c r="A1570">
        <v>10</v>
      </c>
      <c r="B1570" t="s">
        <v>666</v>
      </c>
      <c r="C1570" t="s">
        <v>684</v>
      </c>
      <c r="D1570" t="s">
        <v>764</v>
      </c>
      <c r="E1570" t="s">
        <v>686</v>
      </c>
      <c r="F1570">
        <v>1</v>
      </c>
      <c r="G1570" t="s">
        <v>242</v>
      </c>
      <c r="H1570">
        <v>89062.35</v>
      </c>
      <c r="I1570">
        <v>155859.11249999999</v>
      </c>
      <c r="J1570">
        <v>115407.565</v>
      </c>
      <c r="K1570">
        <v>201963.23879999999</v>
      </c>
      <c r="L1570">
        <v>131197.68</v>
      </c>
      <c r="M1570">
        <v>229595.94</v>
      </c>
      <c r="N1570">
        <v>155367.9</v>
      </c>
      <c r="O1570">
        <v>271893.82500000001</v>
      </c>
      <c r="P1570">
        <v>182629.05</v>
      </c>
      <c r="Q1570">
        <v>319600.83750000002</v>
      </c>
      <c r="R1570">
        <v>200057.61499999999</v>
      </c>
      <c r="S1570">
        <v>350100.82630000002</v>
      </c>
      <c r="T1570">
        <v>216293.91</v>
      </c>
      <c r="U1570">
        <v>378514.34250000003</v>
      </c>
    </row>
    <row r="1571" spans="1:21">
      <c r="A1571">
        <v>10</v>
      </c>
      <c r="B1571" t="s">
        <v>666</v>
      </c>
      <c r="C1571" t="s">
        <v>684</v>
      </c>
      <c r="D1571" t="s">
        <v>764</v>
      </c>
      <c r="E1571" t="s">
        <v>686</v>
      </c>
      <c r="F1571">
        <v>2</v>
      </c>
      <c r="G1571" t="s">
        <v>31</v>
      </c>
      <c r="H1571">
        <v>72282.616250000006</v>
      </c>
      <c r="I1571">
        <v>126494.5784</v>
      </c>
      <c r="J1571">
        <v>95124.208379999996</v>
      </c>
      <c r="K1571">
        <v>166467.36470000001</v>
      </c>
      <c r="L1571">
        <v>114317.5883</v>
      </c>
      <c r="M1571">
        <v>200055.7794</v>
      </c>
      <c r="N1571">
        <v>138266.58749999999</v>
      </c>
      <c r="O1571">
        <v>241966.5281</v>
      </c>
      <c r="P1571">
        <v>164668.67629999999</v>
      </c>
      <c r="Q1571">
        <v>288170.18339999998</v>
      </c>
      <c r="R1571">
        <v>181475.7225</v>
      </c>
      <c r="S1571">
        <v>317582.51439999999</v>
      </c>
      <c r="T1571">
        <v>197352.63430000001</v>
      </c>
      <c r="U1571">
        <v>345367.10989999998</v>
      </c>
    </row>
    <row r="1572" spans="1:21">
      <c r="A1572">
        <v>10</v>
      </c>
      <c r="B1572" t="s">
        <v>666</v>
      </c>
      <c r="C1572" t="s">
        <v>684</v>
      </c>
      <c r="D1572" t="s">
        <v>764</v>
      </c>
      <c r="E1572" t="s">
        <v>686</v>
      </c>
      <c r="F1572">
        <v>3</v>
      </c>
      <c r="G1572" t="s">
        <v>58</v>
      </c>
      <c r="H1572">
        <v>63603.462500000001</v>
      </c>
      <c r="I1572">
        <v>111306.0594</v>
      </c>
      <c r="J1572">
        <v>86109.394700000004</v>
      </c>
      <c r="K1572">
        <v>150691.44070000001</v>
      </c>
      <c r="L1572">
        <v>109436.1021</v>
      </c>
      <c r="M1572">
        <v>191513.17869999999</v>
      </c>
      <c r="N1572">
        <v>142929.3756</v>
      </c>
      <c r="O1572">
        <v>250126.40729999999</v>
      </c>
      <c r="P1572">
        <v>177447.66750000001</v>
      </c>
      <c r="Q1572">
        <v>310533.41810000001</v>
      </c>
      <c r="R1572">
        <v>199722.19649999999</v>
      </c>
      <c r="S1572">
        <v>349513.84389999998</v>
      </c>
      <c r="T1572">
        <v>221681.1263</v>
      </c>
      <c r="U1572">
        <v>387941.97100000002</v>
      </c>
    </row>
    <row r="1573" spans="1:21">
      <c r="A1573">
        <v>10</v>
      </c>
      <c r="B1573" t="s">
        <v>666</v>
      </c>
      <c r="C1573" t="s">
        <v>684</v>
      </c>
      <c r="D1573" t="s">
        <v>764</v>
      </c>
      <c r="E1573" t="s">
        <v>686</v>
      </c>
      <c r="F1573">
        <v>4</v>
      </c>
      <c r="G1573" t="s">
        <v>33</v>
      </c>
      <c r="H1573">
        <v>70565.749500000005</v>
      </c>
      <c r="I1573">
        <v>112905.1992</v>
      </c>
      <c r="J1573">
        <v>98792.049299999999</v>
      </c>
      <c r="K1573">
        <v>158067.2789</v>
      </c>
      <c r="L1573">
        <v>127018.34910000001</v>
      </c>
      <c r="M1573">
        <v>203229.35860000001</v>
      </c>
      <c r="N1573">
        <v>169357.79879999999</v>
      </c>
      <c r="O1573">
        <v>270972.47810000001</v>
      </c>
      <c r="P1573">
        <v>211697.24849999999</v>
      </c>
      <c r="Q1573">
        <v>338715.59759999998</v>
      </c>
      <c r="R1573">
        <v>239923.54829999999</v>
      </c>
      <c r="S1573">
        <v>383877.67729999998</v>
      </c>
      <c r="T1573">
        <v>268149.8481</v>
      </c>
      <c r="U1573">
        <v>429039.75699999998</v>
      </c>
    </row>
    <row r="1574" spans="1:21">
      <c r="A1574">
        <v>10</v>
      </c>
      <c r="B1574" t="s">
        <v>666</v>
      </c>
      <c r="C1574" t="s">
        <v>684</v>
      </c>
      <c r="D1574" t="s">
        <v>764</v>
      </c>
      <c r="E1574" t="s">
        <v>687</v>
      </c>
      <c r="F1574">
        <v>1</v>
      </c>
      <c r="G1574" t="s">
        <v>242</v>
      </c>
      <c r="H1574">
        <v>83200.55</v>
      </c>
      <c r="I1574">
        <v>145600.96249999999</v>
      </c>
      <c r="J1574">
        <v>107815.505</v>
      </c>
      <c r="K1574">
        <v>188677.13380000001</v>
      </c>
      <c r="L1574">
        <v>122561.325</v>
      </c>
      <c r="M1574">
        <v>214482.31880000001</v>
      </c>
      <c r="N1574">
        <v>145152.24</v>
      </c>
      <c r="O1574">
        <v>254016.42</v>
      </c>
      <c r="P1574">
        <v>170624.4</v>
      </c>
      <c r="Q1574">
        <v>298592.7</v>
      </c>
      <c r="R1574">
        <v>186909.30499999999</v>
      </c>
      <c r="S1574">
        <v>327091.28379999998</v>
      </c>
      <c r="T1574">
        <v>202082.19500000001</v>
      </c>
      <c r="U1574">
        <v>353643.84129999997</v>
      </c>
    </row>
    <row r="1575" spans="1:21">
      <c r="A1575">
        <v>10</v>
      </c>
      <c r="B1575" t="s">
        <v>666</v>
      </c>
      <c r="C1575" t="s">
        <v>684</v>
      </c>
      <c r="D1575" t="s">
        <v>764</v>
      </c>
      <c r="E1575" t="s">
        <v>687</v>
      </c>
      <c r="F1575">
        <v>2</v>
      </c>
      <c r="G1575" t="s">
        <v>31</v>
      </c>
      <c r="H1575">
        <v>67501.962750000006</v>
      </c>
      <c r="I1575">
        <v>118128.4348</v>
      </c>
      <c r="J1575">
        <v>88839.959600000002</v>
      </c>
      <c r="K1575">
        <v>155469.92929999999</v>
      </c>
      <c r="L1575">
        <v>106775.4614</v>
      </c>
      <c r="M1575">
        <v>186857.05739999999</v>
      </c>
      <c r="N1575">
        <v>129162.4155</v>
      </c>
      <c r="O1575">
        <v>226034.22709999999</v>
      </c>
      <c r="P1575">
        <v>153833.4099</v>
      </c>
      <c r="Q1575">
        <v>269208.46740000002</v>
      </c>
      <c r="R1575">
        <v>169539.42449999999</v>
      </c>
      <c r="S1575">
        <v>296693.99290000001</v>
      </c>
      <c r="T1575">
        <v>184377.9356</v>
      </c>
      <c r="U1575">
        <v>322661.3873</v>
      </c>
    </row>
    <row r="1576" spans="1:21">
      <c r="A1576">
        <v>10</v>
      </c>
      <c r="B1576" t="s">
        <v>666</v>
      </c>
      <c r="C1576" t="s">
        <v>684</v>
      </c>
      <c r="D1576" t="s">
        <v>764</v>
      </c>
      <c r="E1576" t="s">
        <v>687</v>
      </c>
      <c r="F1576">
        <v>3</v>
      </c>
      <c r="G1576" t="s">
        <v>58</v>
      </c>
      <c r="H1576">
        <v>59868.306250000001</v>
      </c>
      <c r="I1576">
        <v>104769.5359</v>
      </c>
      <c r="J1576">
        <v>81011.222949999996</v>
      </c>
      <c r="K1576">
        <v>141769.64019999999</v>
      </c>
      <c r="L1576">
        <v>102938.27310000001</v>
      </c>
      <c r="M1576">
        <v>180141.9779</v>
      </c>
      <c r="N1576">
        <v>134398.88159999999</v>
      </c>
      <c r="O1576">
        <v>235198.0428</v>
      </c>
      <c r="P1576">
        <v>166838.7488</v>
      </c>
      <c r="Q1576">
        <v>291967.81030000001</v>
      </c>
      <c r="R1576">
        <v>187760.59280000001</v>
      </c>
      <c r="S1576">
        <v>328581.03730000003</v>
      </c>
      <c r="T1576">
        <v>208380.92679999999</v>
      </c>
      <c r="U1576">
        <v>364666.62190000003</v>
      </c>
    </row>
    <row r="1577" spans="1:21">
      <c r="A1577">
        <v>10</v>
      </c>
      <c r="B1577" t="s">
        <v>666</v>
      </c>
      <c r="C1577" t="s">
        <v>684</v>
      </c>
      <c r="D1577" t="s">
        <v>764</v>
      </c>
      <c r="E1577" t="s">
        <v>687</v>
      </c>
      <c r="F1577">
        <v>4</v>
      </c>
      <c r="G1577" t="s">
        <v>33</v>
      </c>
      <c r="H1577">
        <v>66582.163249999998</v>
      </c>
      <c r="I1577">
        <v>106531.46120000001</v>
      </c>
      <c r="J1577">
        <v>93215.028550000003</v>
      </c>
      <c r="K1577">
        <v>149144.04569999999</v>
      </c>
      <c r="L1577">
        <v>119847.8939</v>
      </c>
      <c r="M1577">
        <v>191756.63020000001</v>
      </c>
      <c r="N1577">
        <v>159797.1918</v>
      </c>
      <c r="O1577">
        <v>255675.50690000001</v>
      </c>
      <c r="P1577">
        <v>199746.48980000001</v>
      </c>
      <c r="Q1577">
        <v>319594.3836</v>
      </c>
      <c r="R1577">
        <v>226379.35509999999</v>
      </c>
      <c r="S1577">
        <v>362206.9681</v>
      </c>
      <c r="T1577">
        <v>253012.22039999999</v>
      </c>
      <c r="U1577">
        <v>404819.5526</v>
      </c>
    </row>
    <row r="1578" spans="1:21">
      <c r="A1578">
        <v>10</v>
      </c>
      <c r="B1578" t="s">
        <v>666</v>
      </c>
      <c r="C1578" t="s">
        <v>684</v>
      </c>
      <c r="D1578" t="s">
        <v>764</v>
      </c>
      <c r="E1578" t="s">
        <v>688</v>
      </c>
      <c r="F1578">
        <v>1</v>
      </c>
      <c r="G1578" t="s">
        <v>242</v>
      </c>
      <c r="H1578">
        <v>84771.85</v>
      </c>
      <c r="I1578">
        <v>148350.73749999999</v>
      </c>
      <c r="J1578">
        <v>109898.77499999999</v>
      </c>
      <c r="K1578">
        <v>192322.85630000001</v>
      </c>
      <c r="L1578">
        <v>124858.89</v>
      </c>
      <c r="M1578">
        <v>218503.0575</v>
      </c>
      <c r="N1578">
        <v>148022.94</v>
      </c>
      <c r="O1578">
        <v>259040.14499999999</v>
      </c>
      <c r="P1578">
        <v>174043.05</v>
      </c>
      <c r="Q1578">
        <v>304575.33750000002</v>
      </c>
      <c r="R1578">
        <v>190679.22500000001</v>
      </c>
      <c r="S1578">
        <v>333688.64380000002</v>
      </c>
      <c r="T1578">
        <v>206205.1</v>
      </c>
      <c r="U1578">
        <v>360858.92499999999</v>
      </c>
    </row>
    <row r="1579" spans="1:21">
      <c r="A1579">
        <v>10</v>
      </c>
      <c r="B1579" t="s">
        <v>666</v>
      </c>
      <c r="C1579" t="s">
        <v>684</v>
      </c>
      <c r="D1579" t="s">
        <v>764</v>
      </c>
      <c r="E1579" t="s">
        <v>688</v>
      </c>
      <c r="F1579">
        <v>2</v>
      </c>
      <c r="G1579" t="s">
        <v>31</v>
      </c>
      <c r="H1579">
        <v>68480.767749999999</v>
      </c>
      <c r="I1579">
        <v>119841.34359999999</v>
      </c>
      <c r="J1579">
        <v>90218.760980000006</v>
      </c>
      <c r="K1579">
        <v>157882.83170000001</v>
      </c>
      <c r="L1579">
        <v>108561.3674</v>
      </c>
      <c r="M1579">
        <v>189982.39290000001</v>
      </c>
      <c r="N1579">
        <v>131551.99050000001</v>
      </c>
      <c r="O1579">
        <v>230215.9834</v>
      </c>
      <c r="P1579">
        <v>156773.06210000001</v>
      </c>
      <c r="Q1579">
        <v>274352.85869999998</v>
      </c>
      <c r="R1579">
        <v>172841.34520000001</v>
      </c>
      <c r="S1579">
        <v>302472.35399999999</v>
      </c>
      <c r="T1579">
        <v>188043.73149999999</v>
      </c>
      <c r="U1579">
        <v>329076.53009999997</v>
      </c>
    </row>
    <row r="1580" spans="1:21">
      <c r="A1580">
        <v>10</v>
      </c>
      <c r="B1580" t="s">
        <v>666</v>
      </c>
      <c r="C1580" t="s">
        <v>684</v>
      </c>
      <c r="D1580" t="s">
        <v>764</v>
      </c>
      <c r="E1580" t="s">
        <v>688</v>
      </c>
      <c r="F1580">
        <v>3</v>
      </c>
      <c r="G1580" t="s">
        <v>58</v>
      </c>
      <c r="H1580">
        <v>59495.368750000001</v>
      </c>
      <c r="I1580">
        <v>104116.8953</v>
      </c>
      <c r="J1580">
        <v>80489.110449999993</v>
      </c>
      <c r="K1580">
        <v>140855.94330000001</v>
      </c>
      <c r="L1580">
        <v>102266.9856</v>
      </c>
      <c r="M1580">
        <v>178967.2248</v>
      </c>
      <c r="N1580">
        <v>133503.8316</v>
      </c>
      <c r="O1580">
        <v>233631.7053</v>
      </c>
      <c r="P1580">
        <v>165719.9363</v>
      </c>
      <c r="Q1580">
        <v>290009.8884</v>
      </c>
      <c r="R1580">
        <v>186492.6053</v>
      </c>
      <c r="S1580">
        <v>326362.05920000002</v>
      </c>
      <c r="T1580">
        <v>206963.76430000001</v>
      </c>
      <c r="U1580">
        <v>362186.58750000002</v>
      </c>
    </row>
    <row r="1581" spans="1:21">
      <c r="A1581">
        <v>10</v>
      </c>
      <c r="B1581" t="s">
        <v>666</v>
      </c>
      <c r="C1581" t="s">
        <v>684</v>
      </c>
      <c r="D1581" t="s">
        <v>764</v>
      </c>
      <c r="E1581" t="s">
        <v>688</v>
      </c>
      <c r="F1581">
        <v>4</v>
      </c>
      <c r="G1581" t="s">
        <v>33</v>
      </c>
      <c r="H1581">
        <v>66235.200750000004</v>
      </c>
      <c r="I1581">
        <v>105976.32120000001</v>
      </c>
      <c r="J1581">
        <v>92729.281050000005</v>
      </c>
      <c r="K1581">
        <v>148366.84969999999</v>
      </c>
      <c r="L1581">
        <v>119223.36139999999</v>
      </c>
      <c r="M1581">
        <v>190757.37820000001</v>
      </c>
      <c r="N1581">
        <v>158964.48180000001</v>
      </c>
      <c r="O1581">
        <v>254343.1709</v>
      </c>
      <c r="P1581">
        <v>198705.6023</v>
      </c>
      <c r="Q1581">
        <v>317928.96360000002</v>
      </c>
      <c r="R1581">
        <v>225199.6826</v>
      </c>
      <c r="S1581">
        <v>360319.49209999997</v>
      </c>
      <c r="T1581">
        <v>251693.7629</v>
      </c>
      <c r="U1581">
        <v>402710.02059999999</v>
      </c>
    </row>
    <row r="1582" spans="1:21">
      <c r="A1582">
        <v>10</v>
      </c>
      <c r="B1582" t="s">
        <v>666</v>
      </c>
      <c r="C1582" t="s">
        <v>684</v>
      </c>
      <c r="D1582" t="s">
        <v>764</v>
      </c>
      <c r="E1582" t="s">
        <v>689</v>
      </c>
      <c r="F1582">
        <v>1</v>
      </c>
      <c r="G1582" t="s">
        <v>242</v>
      </c>
      <c r="H1582">
        <v>83131.55</v>
      </c>
      <c r="I1582">
        <v>145480.21249999999</v>
      </c>
      <c r="J1582">
        <v>107758.245</v>
      </c>
      <c r="K1582">
        <v>188576.92879999999</v>
      </c>
      <c r="L1582">
        <v>122448.015</v>
      </c>
      <c r="M1582">
        <v>214284.0263</v>
      </c>
      <c r="N1582">
        <v>145120.20000000001</v>
      </c>
      <c r="O1582">
        <v>253960.35</v>
      </c>
      <c r="P1582">
        <v>170616.9</v>
      </c>
      <c r="Q1582">
        <v>298579.57500000001</v>
      </c>
      <c r="R1582">
        <v>186918.14499999999</v>
      </c>
      <c r="S1582">
        <v>327106.75380000001</v>
      </c>
      <c r="T1582">
        <v>202123.80499999999</v>
      </c>
      <c r="U1582">
        <v>353716.65879999998</v>
      </c>
    </row>
    <row r="1583" spans="1:21">
      <c r="A1583">
        <v>10</v>
      </c>
      <c r="B1583" t="s">
        <v>666</v>
      </c>
      <c r="C1583" t="s">
        <v>684</v>
      </c>
      <c r="D1583" t="s">
        <v>764</v>
      </c>
      <c r="E1583" t="s">
        <v>689</v>
      </c>
      <c r="F1583">
        <v>2</v>
      </c>
      <c r="G1583" t="s">
        <v>31</v>
      </c>
      <c r="H1583">
        <v>67243.898749999993</v>
      </c>
      <c r="I1583">
        <v>117676.82279999999</v>
      </c>
      <c r="J1583">
        <v>88562.160749999995</v>
      </c>
      <c r="K1583">
        <v>154983.7813</v>
      </c>
      <c r="L1583">
        <v>106529.46980000001</v>
      </c>
      <c r="M1583">
        <v>186426.57209999999</v>
      </c>
      <c r="N1583">
        <v>129021.33749999999</v>
      </c>
      <c r="O1583">
        <v>225787.3406</v>
      </c>
      <c r="P1583">
        <v>153729.31779999999</v>
      </c>
      <c r="Q1583">
        <v>269026.30619999999</v>
      </c>
      <c r="R1583">
        <v>169467.1244</v>
      </c>
      <c r="S1583">
        <v>296567.46769999998</v>
      </c>
      <c r="T1583">
        <v>184350.4284</v>
      </c>
      <c r="U1583">
        <v>322613.24969999999</v>
      </c>
    </row>
    <row r="1584" spans="1:21">
      <c r="A1584">
        <v>10</v>
      </c>
      <c r="B1584" t="s">
        <v>666</v>
      </c>
      <c r="C1584" t="s">
        <v>684</v>
      </c>
      <c r="D1584" t="s">
        <v>764</v>
      </c>
      <c r="E1584" t="s">
        <v>689</v>
      </c>
      <c r="F1584">
        <v>3</v>
      </c>
      <c r="G1584" t="s">
        <v>58</v>
      </c>
      <c r="H1584">
        <v>59122.431250000001</v>
      </c>
      <c r="I1584">
        <v>103464.2547</v>
      </c>
      <c r="J1584">
        <v>79966.997950000004</v>
      </c>
      <c r="K1584">
        <v>139942.2464</v>
      </c>
      <c r="L1584">
        <v>101595.69809999999</v>
      </c>
      <c r="M1584">
        <v>177792.47169999999</v>
      </c>
      <c r="N1584">
        <v>132608.78159999999</v>
      </c>
      <c r="O1584">
        <v>232065.36780000001</v>
      </c>
      <c r="P1584">
        <v>164601.1238</v>
      </c>
      <c r="Q1584">
        <v>288051.96659999999</v>
      </c>
      <c r="R1584">
        <v>185224.61780000001</v>
      </c>
      <c r="S1584">
        <v>324143.08110000001</v>
      </c>
      <c r="T1584">
        <v>205546.6018</v>
      </c>
      <c r="U1584">
        <v>359706.55320000002</v>
      </c>
    </row>
    <row r="1585" spans="1:21">
      <c r="A1585">
        <v>10</v>
      </c>
      <c r="B1585" t="s">
        <v>666</v>
      </c>
      <c r="C1585" t="s">
        <v>684</v>
      </c>
      <c r="D1585" t="s">
        <v>764</v>
      </c>
      <c r="E1585" t="s">
        <v>689</v>
      </c>
      <c r="F1585">
        <v>4</v>
      </c>
      <c r="G1585" t="s">
        <v>33</v>
      </c>
      <c r="H1585">
        <v>65888.238249999995</v>
      </c>
      <c r="I1585">
        <v>105421.18120000001</v>
      </c>
      <c r="J1585">
        <v>92243.533549999993</v>
      </c>
      <c r="K1585">
        <v>147589.6537</v>
      </c>
      <c r="L1585">
        <v>118598.82889999999</v>
      </c>
      <c r="M1585">
        <v>189758.1262</v>
      </c>
      <c r="N1585">
        <v>158131.77179999999</v>
      </c>
      <c r="O1585">
        <v>253010.83489999999</v>
      </c>
      <c r="P1585">
        <v>197664.71479999999</v>
      </c>
      <c r="Q1585">
        <v>316263.54359999998</v>
      </c>
      <c r="R1585">
        <v>224020.01010000001</v>
      </c>
      <c r="S1585">
        <v>358432.01610000001</v>
      </c>
      <c r="T1585">
        <v>250375.30540000001</v>
      </c>
      <c r="U1585">
        <v>400600.48859999998</v>
      </c>
    </row>
    <row r="1586" spans="1:21">
      <c r="A1586">
        <v>10</v>
      </c>
      <c r="B1586" t="s">
        <v>666</v>
      </c>
      <c r="C1586" t="s">
        <v>684</v>
      </c>
      <c r="D1586" t="s">
        <v>764</v>
      </c>
      <c r="E1586" t="s">
        <v>690</v>
      </c>
      <c r="F1586">
        <v>1</v>
      </c>
      <c r="G1586" t="s">
        <v>242</v>
      </c>
      <c r="H1586">
        <v>90564.65</v>
      </c>
      <c r="I1586">
        <v>158488.13750000001</v>
      </c>
      <c r="J1586">
        <v>117433.575</v>
      </c>
      <c r="K1586">
        <v>205508.75630000001</v>
      </c>
      <c r="L1586">
        <v>133381.935</v>
      </c>
      <c r="M1586">
        <v>233418.38630000001</v>
      </c>
      <c r="N1586">
        <v>158206.56</v>
      </c>
      <c r="O1586">
        <v>276861.48</v>
      </c>
      <c r="P1586">
        <v>186040.2</v>
      </c>
      <c r="Q1586">
        <v>325570.34999999998</v>
      </c>
      <c r="R1586">
        <v>203836.375</v>
      </c>
      <c r="S1586">
        <v>356713.65629999997</v>
      </c>
      <c r="T1586">
        <v>220458.42499999999</v>
      </c>
      <c r="U1586">
        <v>385802.2438</v>
      </c>
    </row>
    <row r="1587" spans="1:21">
      <c r="A1587">
        <v>10</v>
      </c>
      <c r="B1587" t="s">
        <v>666</v>
      </c>
      <c r="C1587" t="s">
        <v>684</v>
      </c>
      <c r="D1587" t="s">
        <v>764</v>
      </c>
      <c r="E1587" t="s">
        <v>690</v>
      </c>
      <c r="F1587">
        <v>2</v>
      </c>
      <c r="G1587" t="s">
        <v>31</v>
      </c>
      <c r="H1587">
        <v>73003.357250000001</v>
      </c>
      <c r="I1587">
        <v>127755.87519999999</v>
      </c>
      <c r="J1587">
        <v>96225.210900000005</v>
      </c>
      <c r="K1587">
        <v>168394.11910000001</v>
      </c>
      <c r="L1587">
        <v>115857.5027</v>
      </c>
      <c r="M1587">
        <v>202750.62959999999</v>
      </c>
      <c r="N1587">
        <v>140515.0845</v>
      </c>
      <c r="O1587">
        <v>245901.39790000001</v>
      </c>
      <c r="P1587">
        <v>167504.23629999999</v>
      </c>
      <c r="Q1587">
        <v>293132.41350000002</v>
      </c>
      <c r="R1587">
        <v>184705.34299999999</v>
      </c>
      <c r="S1587">
        <v>323234.35019999999</v>
      </c>
      <c r="T1587">
        <v>200990.92290000001</v>
      </c>
      <c r="U1587">
        <v>351734.11499999999</v>
      </c>
    </row>
    <row r="1588" spans="1:21">
      <c r="A1588">
        <v>10</v>
      </c>
      <c r="B1588" t="s">
        <v>666</v>
      </c>
      <c r="C1588" t="s">
        <v>684</v>
      </c>
      <c r="D1588" t="s">
        <v>764</v>
      </c>
      <c r="E1588" t="s">
        <v>690</v>
      </c>
      <c r="F1588">
        <v>3</v>
      </c>
      <c r="G1588" t="s">
        <v>58</v>
      </c>
      <c r="H1588">
        <v>63384.324999999997</v>
      </c>
      <c r="I1588">
        <v>110922.56879999999</v>
      </c>
      <c r="J1588">
        <v>85697.764599999995</v>
      </c>
      <c r="K1588">
        <v>149971.08809999999</v>
      </c>
      <c r="L1588">
        <v>108861.2928</v>
      </c>
      <c r="M1588">
        <v>190507.26240000001</v>
      </c>
      <c r="N1588">
        <v>142056.34080000001</v>
      </c>
      <c r="O1588">
        <v>248598.59640000001</v>
      </c>
      <c r="P1588">
        <v>176313.01500000001</v>
      </c>
      <c r="Q1588">
        <v>308547.77630000003</v>
      </c>
      <c r="R1588">
        <v>198386.78700000001</v>
      </c>
      <c r="S1588">
        <v>347176.87729999999</v>
      </c>
      <c r="T1588">
        <v>220133.68840000001</v>
      </c>
      <c r="U1588">
        <v>385233.9547</v>
      </c>
    </row>
    <row r="1589" spans="1:21">
      <c r="A1589">
        <v>10</v>
      </c>
      <c r="B1589" t="s">
        <v>666</v>
      </c>
      <c r="C1589" t="s">
        <v>684</v>
      </c>
      <c r="D1589" t="s">
        <v>764</v>
      </c>
      <c r="E1589" t="s">
        <v>690</v>
      </c>
      <c r="F1589">
        <v>4</v>
      </c>
      <c r="G1589" t="s">
        <v>33</v>
      </c>
      <c r="H1589">
        <v>70768.740999999995</v>
      </c>
      <c r="I1589">
        <v>113229.9856</v>
      </c>
      <c r="J1589">
        <v>99076.237399999998</v>
      </c>
      <c r="K1589">
        <v>158521.9798</v>
      </c>
      <c r="L1589">
        <v>127383.7338</v>
      </c>
      <c r="M1589">
        <v>203813.97409999999</v>
      </c>
      <c r="N1589">
        <v>169844.97839999999</v>
      </c>
      <c r="O1589">
        <v>271751.96539999999</v>
      </c>
      <c r="P1589">
        <v>212306.223</v>
      </c>
      <c r="Q1589">
        <v>339689.95679999999</v>
      </c>
      <c r="R1589">
        <v>240613.7194</v>
      </c>
      <c r="S1589">
        <v>384981.951</v>
      </c>
      <c r="T1589">
        <v>268921.21580000001</v>
      </c>
      <c r="U1589">
        <v>430273.94530000002</v>
      </c>
    </row>
    <row r="1590" spans="1:21">
      <c r="A1590">
        <v>10</v>
      </c>
      <c r="B1590" t="s">
        <v>666</v>
      </c>
      <c r="C1590" t="s">
        <v>684</v>
      </c>
      <c r="D1590" t="s">
        <v>764</v>
      </c>
      <c r="E1590" t="s">
        <v>691</v>
      </c>
      <c r="F1590">
        <v>1</v>
      </c>
      <c r="G1590" t="s">
        <v>242</v>
      </c>
      <c r="H1590">
        <v>91872.5</v>
      </c>
      <c r="I1590">
        <v>160776.875</v>
      </c>
      <c r="J1590">
        <v>119103.39</v>
      </c>
      <c r="K1590">
        <v>208430.9325</v>
      </c>
      <c r="L1590">
        <v>135317.565</v>
      </c>
      <c r="M1590">
        <v>236805.73879999999</v>
      </c>
      <c r="N1590">
        <v>160419.66</v>
      </c>
      <c r="O1590">
        <v>280734.40500000003</v>
      </c>
      <c r="P1590">
        <v>188618.25</v>
      </c>
      <c r="Q1590">
        <v>330081.9375</v>
      </c>
      <c r="R1590">
        <v>206647.24</v>
      </c>
      <c r="S1590">
        <v>361632.67</v>
      </c>
      <c r="T1590">
        <v>223472.58499999999</v>
      </c>
      <c r="U1590">
        <v>391077.02380000002</v>
      </c>
    </row>
    <row r="1591" spans="1:21">
      <c r="A1591">
        <v>10</v>
      </c>
      <c r="B1591" t="s">
        <v>666</v>
      </c>
      <c r="C1591" t="s">
        <v>684</v>
      </c>
      <c r="D1591" t="s">
        <v>764</v>
      </c>
      <c r="E1591" t="s">
        <v>691</v>
      </c>
      <c r="F1591">
        <v>2</v>
      </c>
      <c r="G1591" t="s">
        <v>31</v>
      </c>
      <c r="H1591">
        <v>74221.331000000006</v>
      </c>
      <c r="I1591">
        <v>129887.3293</v>
      </c>
      <c r="J1591">
        <v>97780.184779999996</v>
      </c>
      <c r="K1591">
        <v>171115.32339999999</v>
      </c>
      <c r="L1591">
        <v>117658.1664</v>
      </c>
      <c r="M1591">
        <v>205901.79120000001</v>
      </c>
      <c r="N1591">
        <v>142571.78700000001</v>
      </c>
      <c r="O1591">
        <v>249500.62729999999</v>
      </c>
      <c r="P1591">
        <v>169904.1482</v>
      </c>
      <c r="Q1591">
        <v>297332.25929999998</v>
      </c>
      <c r="R1591">
        <v>187317.3462</v>
      </c>
      <c r="S1591">
        <v>327805.35590000002</v>
      </c>
      <c r="T1591">
        <v>203791.84589999999</v>
      </c>
      <c r="U1591">
        <v>356635.7303</v>
      </c>
    </row>
    <row r="1592" spans="1:21">
      <c r="A1592">
        <v>10</v>
      </c>
      <c r="B1592" t="s">
        <v>666</v>
      </c>
      <c r="C1592" t="s">
        <v>684</v>
      </c>
      <c r="D1592" t="s">
        <v>764</v>
      </c>
      <c r="E1592" t="s">
        <v>691</v>
      </c>
      <c r="F1592">
        <v>3</v>
      </c>
      <c r="G1592" t="s">
        <v>58</v>
      </c>
      <c r="H1592">
        <v>65402.8125</v>
      </c>
      <c r="I1592">
        <v>114454.9219</v>
      </c>
      <c r="J1592">
        <v>88418.809500000003</v>
      </c>
      <c r="K1592">
        <v>154732.9166</v>
      </c>
      <c r="L1592">
        <v>112314.20849999999</v>
      </c>
      <c r="M1592">
        <v>196549.86489999999</v>
      </c>
      <c r="N1592">
        <v>146553.606</v>
      </c>
      <c r="O1592">
        <v>256468.81049999999</v>
      </c>
      <c r="P1592">
        <v>181891.23749999999</v>
      </c>
      <c r="Q1592">
        <v>318309.66560000001</v>
      </c>
      <c r="R1592">
        <v>204659.30249999999</v>
      </c>
      <c r="S1592">
        <v>358153.7794</v>
      </c>
      <c r="T1592">
        <v>227089.2255</v>
      </c>
      <c r="U1592">
        <v>397406.1446</v>
      </c>
    </row>
    <row r="1593" spans="1:21">
      <c r="A1593">
        <v>10</v>
      </c>
      <c r="B1593" t="s">
        <v>666</v>
      </c>
      <c r="C1593" t="s">
        <v>684</v>
      </c>
      <c r="D1593" t="s">
        <v>764</v>
      </c>
      <c r="E1593" t="s">
        <v>691</v>
      </c>
      <c r="F1593">
        <v>4</v>
      </c>
      <c r="G1593" t="s">
        <v>33</v>
      </c>
      <c r="H1593">
        <v>73053.507500000007</v>
      </c>
      <c r="I1593">
        <v>116885.61199999999</v>
      </c>
      <c r="J1593">
        <v>102274.9105</v>
      </c>
      <c r="K1593">
        <v>163639.85680000001</v>
      </c>
      <c r="L1593">
        <v>131496.31349999999</v>
      </c>
      <c r="M1593">
        <v>210394.10159999999</v>
      </c>
      <c r="N1593">
        <v>175328.41800000001</v>
      </c>
      <c r="O1593">
        <v>280525.46879999997</v>
      </c>
      <c r="P1593">
        <v>219160.52249999999</v>
      </c>
      <c r="Q1593">
        <v>350656.83600000001</v>
      </c>
      <c r="R1593">
        <v>248381.92550000001</v>
      </c>
      <c r="S1593">
        <v>397411.0808</v>
      </c>
      <c r="T1593">
        <v>277603.3285</v>
      </c>
      <c r="U1593">
        <v>444165.32559999998</v>
      </c>
    </row>
    <row r="1594" spans="1:21">
      <c r="A1594">
        <v>10</v>
      </c>
      <c r="B1594" t="s">
        <v>666</v>
      </c>
      <c r="C1594" t="s">
        <v>684</v>
      </c>
      <c r="D1594" t="s">
        <v>764</v>
      </c>
      <c r="E1594" t="s">
        <v>692</v>
      </c>
      <c r="F1594">
        <v>1</v>
      </c>
      <c r="G1594" t="s">
        <v>242</v>
      </c>
      <c r="H1594">
        <v>83200.55</v>
      </c>
      <c r="I1594">
        <v>145600.96249999999</v>
      </c>
      <c r="J1594">
        <v>107815.505</v>
      </c>
      <c r="K1594">
        <v>188677.13380000001</v>
      </c>
      <c r="L1594">
        <v>122561.325</v>
      </c>
      <c r="M1594">
        <v>214482.31880000001</v>
      </c>
      <c r="N1594">
        <v>145152.24</v>
      </c>
      <c r="O1594">
        <v>254016.42</v>
      </c>
      <c r="P1594">
        <v>170624.4</v>
      </c>
      <c r="Q1594">
        <v>298592.7</v>
      </c>
      <c r="R1594">
        <v>186909.30499999999</v>
      </c>
      <c r="S1594">
        <v>327091.28379999998</v>
      </c>
      <c r="T1594">
        <v>202082.19500000001</v>
      </c>
      <c r="U1594">
        <v>353643.84129999997</v>
      </c>
    </row>
    <row r="1595" spans="1:21">
      <c r="A1595">
        <v>10</v>
      </c>
      <c r="B1595" t="s">
        <v>666</v>
      </c>
      <c r="C1595" t="s">
        <v>684</v>
      </c>
      <c r="D1595" t="s">
        <v>764</v>
      </c>
      <c r="E1595" t="s">
        <v>692</v>
      </c>
      <c r="F1595">
        <v>2</v>
      </c>
      <c r="G1595" t="s">
        <v>31</v>
      </c>
      <c r="H1595">
        <v>67501.962750000006</v>
      </c>
      <c r="I1595">
        <v>118128.4348</v>
      </c>
      <c r="J1595">
        <v>88839.959600000002</v>
      </c>
      <c r="K1595">
        <v>155469.92929999999</v>
      </c>
      <c r="L1595">
        <v>106775.4614</v>
      </c>
      <c r="M1595">
        <v>186857.05739999999</v>
      </c>
      <c r="N1595">
        <v>129162.4155</v>
      </c>
      <c r="O1595">
        <v>226034.22709999999</v>
      </c>
      <c r="P1595">
        <v>153833.4099</v>
      </c>
      <c r="Q1595">
        <v>269208.46740000002</v>
      </c>
      <c r="R1595">
        <v>169539.42449999999</v>
      </c>
      <c r="S1595">
        <v>296693.99290000001</v>
      </c>
      <c r="T1595">
        <v>184377.9356</v>
      </c>
      <c r="U1595">
        <v>322661.3873</v>
      </c>
    </row>
    <row r="1596" spans="1:21">
      <c r="A1596">
        <v>10</v>
      </c>
      <c r="B1596" t="s">
        <v>666</v>
      </c>
      <c r="C1596" t="s">
        <v>684</v>
      </c>
      <c r="D1596" t="s">
        <v>764</v>
      </c>
      <c r="E1596" t="s">
        <v>692</v>
      </c>
      <c r="F1596">
        <v>3</v>
      </c>
      <c r="G1596" t="s">
        <v>58</v>
      </c>
      <c r="H1596">
        <v>59868.306250000001</v>
      </c>
      <c r="I1596">
        <v>104769.5359</v>
      </c>
      <c r="J1596">
        <v>81011.222949999996</v>
      </c>
      <c r="K1596">
        <v>141769.64019999999</v>
      </c>
      <c r="L1596">
        <v>102938.27310000001</v>
      </c>
      <c r="M1596">
        <v>180141.9779</v>
      </c>
      <c r="N1596">
        <v>134398.88159999999</v>
      </c>
      <c r="O1596">
        <v>235198.0428</v>
      </c>
      <c r="P1596">
        <v>166838.7488</v>
      </c>
      <c r="Q1596">
        <v>291967.81030000001</v>
      </c>
      <c r="R1596">
        <v>187760.59280000001</v>
      </c>
      <c r="S1596">
        <v>328581.03730000003</v>
      </c>
      <c r="T1596">
        <v>208380.92679999999</v>
      </c>
      <c r="U1596">
        <v>364666.62190000003</v>
      </c>
    </row>
    <row r="1597" spans="1:21">
      <c r="A1597">
        <v>10</v>
      </c>
      <c r="B1597" t="s">
        <v>666</v>
      </c>
      <c r="C1597" t="s">
        <v>684</v>
      </c>
      <c r="D1597" t="s">
        <v>764</v>
      </c>
      <c r="E1597" t="s">
        <v>692</v>
      </c>
      <c r="F1597">
        <v>4</v>
      </c>
      <c r="G1597" t="s">
        <v>33</v>
      </c>
      <c r="H1597">
        <v>66582.163249999998</v>
      </c>
      <c r="I1597">
        <v>106531.46120000001</v>
      </c>
      <c r="J1597">
        <v>93215.028550000003</v>
      </c>
      <c r="K1597">
        <v>149144.04569999999</v>
      </c>
      <c r="L1597">
        <v>119847.8939</v>
      </c>
      <c r="M1597">
        <v>191756.63020000001</v>
      </c>
      <c r="N1597">
        <v>159797.1918</v>
      </c>
      <c r="O1597">
        <v>255675.50690000001</v>
      </c>
      <c r="P1597">
        <v>199746.48980000001</v>
      </c>
      <c r="Q1597">
        <v>319594.3836</v>
      </c>
      <c r="R1597">
        <v>226379.35509999999</v>
      </c>
      <c r="S1597">
        <v>362206.9681</v>
      </c>
      <c r="T1597">
        <v>253012.22039999999</v>
      </c>
      <c r="U1597">
        <v>404819.5526</v>
      </c>
    </row>
    <row r="1598" spans="1:21">
      <c r="A1598">
        <v>10</v>
      </c>
      <c r="B1598" t="s">
        <v>666</v>
      </c>
      <c r="C1598" t="s">
        <v>684</v>
      </c>
      <c r="D1598" t="s">
        <v>764</v>
      </c>
      <c r="E1598" t="s">
        <v>693</v>
      </c>
      <c r="F1598">
        <v>1</v>
      </c>
      <c r="G1598" t="s">
        <v>242</v>
      </c>
      <c r="H1598">
        <v>91872.5</v>
      </c>
      <c r="I1598">
        <v>160776.875</v>
      </c>
      <c r="J1598">
        <v>119103.39</v>
      </c>
      <c r="K1598">
        <v>208430.9325</v>
      </c>
      <c r="L1598">
        <v>135317.565</v>
      </c>
      <c r="M1598">
        <v>236805.73879999999</v>
      </c>
      <c r="N1598">
        <v>160419.66</v>
      </c>
      <c r="O1598">
        <v>280734.40500000003</v>
      </c>
      <c r="P1598">
        <v>188618.25</v>
      </c>
      <c r="Q1598">
        <v>330081.9375</v>
      </c>
      <c r="R1598">
        <v>206647.24</v>
      </c>
      <c r="S1598">
        <v>361632.67</v>
      </c>
      <c r="T1598">
        <v>223472.58499999999</v>
      </c>
      <c r="U1598">
        <v>391077.02380000002</v>
      </c>
    </row>
    <row r="1599" spans="1:21">
      <c r="A1599">
        <v>10</v>
      </c>
      <c r="B1599" t="s">
        <v>666</v>
      </c>
      <c r="C1599" t="s">
        <v>684</v>
      </c>
      <c r="D1599" t="s">
        <v>764</v>
      </c>
      <c r="E1599" t="s">
        <v>693</v>
      </c>
      <c r="F1599">
        <v>2</v>
      </c>
      <c r="G1599" t="s">
        <v>31</v>
      </c>
      <c r="H1599">
        <v>74221.331000000006</v>
      </c>
      <c r="I1599">
        <v>129887.3293</v>
      </c>
      <c r="J1599">
        <v>97780.184779999996</v>
      </c>
      <c r="K1599">
        <v>171115.32339999999</v>
      </c>
      <c r="L1599">
        <v>117658.1664</v>
      </c>
      <c r="M1599">
        <v>205901.79120000001</v>
      </c>
      <c r="N1599">
        <v>142571.78700000001</v>
      </c>
      <c r="O1599">
        <v>249500.62729999999</v>
      </c>
      <c r="P1599">
        <v>169904.1482</v>
      </c>
      <c r="Q1599">
        <v>297332.25929999998</v>
      </c>
      <c r="R1599">
        <v>187317.3462</v>
      </c>
      <c r="S1599">
        <v>327805.35590000002</v>
      </c>
      <c r="T1599">
        <v>203791.84589999999</v>
      </c>
      <c r="U1599">
        <v>356635.7303</v>
      </c>
    </row>
    <row r="1600" spans="1:21">
      <c r="A1600">
        <v>10</v>
      </c>
      <c r="B1600" t="s">
        <v>666</v>
      </c>
      <c r="C1600" t="s">
        <v>684</v>
      </c>
      <c r="D1600" t="s">
        <v>764</v>
      </c>
      <c r="E1600" t="s">
        <v>693</v>
      </c>
      <c r="F1600">
        <v>3</v>
      </c>
      <c r="G1600" t="s">
        <v>58</v>
      </c>
      <c r="H1600">
        <v>65402.8125</v>
      </c>
      <c r="I1600">
        <v>114454.9219</v>
      </c>
      <c r="J1600">
        <v>88418.809500000003</v>
      </c>
      <c r="K1600">
        <v>154732.9166</v>
      </c>
      <c r="L1600">
        <v>112314.20849999999</v>
      </c>
      <c r="M1600">
        <v>196549.86489999999</v>
      </c>
      <c r="N1600">
        <v>146553.606</v>
      </c>
      <c r="O1600">
        <v>256468.81049999999</v>
      </c>
      <c r="P1600">
        <v>181891.23749999999</v>
      </c>
      <c r="Q1600">
        <v>318309.66560000001</v>
      </c>
      <c r="R1600">
        <v>204659.30249999999</v>
      </c>
      <c r="S1600">
        <v>358153.7794</v>
      </c>
      <c r="T1600">
        <v>227089.2255</v>
      </c>
      <c r="U1600">
        <v>397406.1446</v>
      </c>
    </row>
    <row r="1601" spans="1:21">
      <c r="A1601">
        <v>10</v>
      </c>
      <c r="B1601" t="s">
        <v>666</v>
      </c>
      <c r="C1601" t="s">
        <v>684</v>
      </c>
      <c r="D1601" t="s">
        <v>764</v>
      </c>
      <c r="E1601" t="s">
        <v>693</v>
      </c>
      <c r="F1601">
        <v>4</v>
      </c>
      <c r="G1601" t="s">
        <v>33</v>
      </c>
      <c r="H1601">
        <v>73053.507500000007</v>
      </c>
      <c r="I1601">
        <v>116885.61199999999</v>
      </c>
      <c r="J1601">
        <v>102274.9105</v>
      </c>
      <c r="K1601">
        <v>163639.85680000001</v>
      </c>
      <c r="L1601">
        <v>131496.31349999999</v>
      </c>
      <c r="M1601">
        <v>210394.10159999999</v>
      </c>
      <c r="N1601">
        <v>175328.41800000001</v>
      </c>
      <c r="O1601">
        <v>280525.46879999997</v>
      </c>
      <c r="P1601">
        <v>219160.52249999999</v>
      </c>
      <c r="Q1601">
        <v>350656.83600000001</v>
      </c>
      <c r="R1601">
        <v>248381.92550000001</v>
      </c>
      <c r="S1601">
        <v>397411.0808</v>
      </c>
      <c r="T1601">
        <v>277603.3285</v>
      </c>
      <c r="U1601">
        <v>444165.32559999998</v>
      </c>
    </row>
    <row r="1602" spans="1:21">
      <c r="A1602">
        <v>10</v>
      </c>
      <c r="B1602" t="s">
        <v>666</v>
      </c>
      <c r="C1602" t="s">
        <v>684</v>
      </c>
      <c r="D1602" t="s">
        <v>764</v>
      </c>
      <c r="E1602" t="s">
        <v>694</v>
      </c>
      <c r="F1602">
        <v>1</v>
      </c>
      <c r="G1602" t="s">
        <v>242</v>
      </c>
      <c r="H1602">
        <v>83200.55</v>
      </c>
      <c r="I1602">
        <v>145600.96249999999</v>
      </c>
      <c r="J1602">
        <v>107815.505</v>
      </c>
      <c r="K1602">
        <v>188677.13380000001</v>
      </c>
      <c r="L1602">
        <v>122561.325</v>
      </c>
      <c r="M1602">
        <v>214482.31880000001</v>
      </c>
      <c r="N1602">
        <v>145152.24</v>
      </c>
      <c r="O1602">
        <v>254016.42</v>
      </c>
      <c r="P1602">
        <v>170624.4</v>
      </c>
      <c r="Q1602">
        <v>298592.7</v>
      </c>
      <c r="R1602">
        <v>186909.30499999999</v>
      </c>
      <c r="S1602">
        <v>327091.28379999998</v>
      </c>
      <c r="T1602">
        <v>202082.19500000001</v>
      </c>
      <c r="U1602">
        <v>353643.84129999997</v>
      </c>
    </row>
    <row r="1603" spans="1:21">
      <c r="A1603">
        <v>10</v>
      </c>
      <c r="B1603" t="s">
        <v>666</v>
      </c>
      <c r="C1603" t="s">
        <v>684</v>
      </c>
      <c r="D1603" t="s">
        <v>764</v>
      </c>
      <c r="E1603" t="s">
        <v>694</v>
      </c>
      <c r="F1603">
        <v>2</v>
      </c>
      <c r="G1603" t="s">
        <v>31</v>
      </c>
      <c r="H1603">
        <v>67501.962750000006</v>
      </c>
      <c r="I1603">
        <v>118128.4348</v>
      </c>
      <c r="J1603">
        <v>88839.959600000002</v>
      </c>
      <c r="K1603">
        <v>155469.92929999999</v>
      </c>
      <c r="L1603">
        <v>106775.4614</v>
      </c>
      <c r="M1603">
        <v>186857.05739999999</v>
      </c>
      <c r="N1603">
        <v>129162.4155</v>
      </c>
      <c r="O1603">
        <v>226034.22709999999</v>
      </c>
      <c r="P1603">
        <v>153833.4099</v>
      </c>
      <c r="Q1603">
        <v>269208.46740000002</v>
      </c>
      <c r="R1603">
        <v>169539.42449999999</v>
      </c>
      <c r="S1603">
        <v>296693.99290000001</v>
      </c>
      <c r="T1603">
        <v>184377.9356</v>
      </c>
      <c r="U1603">
        <v>322661.3873</v>
      </c>
    </row>
    <row r="1604" spans="1:21">
      <c r="A1604">
        <v>10</v>
      </c>
      <c r="B1604" t="s">
        <v>666</v>
      </c>
      <c r="C1604" t="s">
        <v>684</v>
      </c>
      <c r="D1604" t="s">
        <v>764</v>
      </c>
      <c r="E1604" t="s">
        <v>694</v>
      </c>
      <c r="F1604">
        <v>3</v>
      </c>
      <c r="G1604" t="s">
        <v>58</v>
      </c>
      <c r="H1604">
        <v>59868.306250000001</v>
      </c>
      <c r="I1604">
        <v>104769.5359</v>
      </c>
      <c r="J1604">
        <v>81011.222949999996</v>
      </c>
      <c r="K1604">
        <v>141769.64019999999</v>
      </c>
      <c r="L1604">
        <v>102938.27310000001</v>
      </c>
      <c r="M1604">
        <v>180141.9779</v>
      </c>
      <c r="N1604">
        <v>134398.88159999999</v>
      </c>
      <c r="O1604">
        <v>235198.0428</v>
      </c>
      <c r="P1604">
        <v>166838.7488</v>
      </c>
      <c r="Q1604">
        <v>291967.81030000001</v>
      </c>
      <c r="R1604">
        <v>187760.59280000001</v>
      </c>
      <c r="S1604">
        <v>328581.03730000003</v>
      </c>
      <c r="T1604">
        <v>208380.92679999999</v>
      </c>
      <c r="U1604">
        <v>364666.62190000003</v>
      </c>
    </row>
    <row r="1605" spans="1:21">
      <c r="A1605">
        <v>10</v>
      </c>
      <c r="B1605" t="s">
        <v>666</v>
      </c>
      <c r="C1605" t="s">
        <v>684</v>
      </c>
      <c r="D1605" t="s">
        <v>764</v>
      </c>
      <c r="E1605" t="s">
        <v>694</v>
      </c>
      <c r="F1605">
        <v>4</v>
      </c>
      <c r="G1605" t="s">
        <v>33</v>
      </c>
      <c r="H1605">
        <v>66582.163249999998</v>
      </c>
      <c r="I1605">
        <v>106531.46120000001</v>
      </c>
      <c r="J1605">
        <v>93215.028550000003</v>
      </c>
      <c r="K1605">
        <v>149144.04569999999</v>
      </c>
      <c r="L1605">
        <v>119847.8939</v>
      </c>
      <c r="M1605">
        <v>191756.63020000001</v>
      </c>
      <c r="N1605">
        <v>159797.1918</v>
      </c>
      <c r="O1605">
        <v>255675.50690000001</v>
      </c>
      <c r="P1605">
        <v>199746.48980000001</v>
      </c>
      <c r="Q1605">
        <v>319594.3836</v>
      </c>
      <c r="R1605">
        <v>226379.35509999999</v>
      </c>
      <c r="S1605">
        <v>362206.9681</v>
      </c>
      <c r="T1605">
        <v>253012.22039999999</v>
      </c>
      <c r="U1605">
        <v>404819.5526</v>
      </c>
    </row>
    <row r="1606" spans="1:21">
      <c r="A1606">
        <v>10</v>
      </c>
      <c r="B1606" t="s">
        <v>666</v>
      </c>
      <c r="C1606" t="s">
        <v>684</v>
      </c>
      <c r="D1606" t="s">
        <v>764</v>
      </c>
      <c r="E1606" t="s">
        <v>695</v>
      </c>
      <c r="F1606">
        <v>1</v>
      </c>
      <c r="G1606" t="s">
        <v>242</v>
      </c>
      <c r="H1606">
        <v>84771.85</v>
      </c>
      <c r="I1606">
        <v>148350.73749999999</v>
      </c>
      <c r="J1606">
        <v>109898.77499999999</v>
      </c>
      <c r="K1606">
        <v>192322.85630000001</v>
      </c>
      <c r="L1606">
        <v>124858.89</v>
      </c>
      <c r="M1606">
        <v>218503.0575</v>
      </c>
      <c r="N1606">
        <v>148022.94</v>
      </c>
      <c r="O1606">
        <v>259040.14499999999</v>
      </c>
      <c r="P1606">
        <v>174043.05</v>
      </c>
      <c r="Q1606">
        <v>304575.33750000002</v>
      </c>
      <c r="R1606">
        <v>190679.22500000001</v>
      </c>
      <c r="S1606">
        <v>333688.64380000002</v>
      </c>
      <c r="T1606">
        <v>206205.1</v>
      </c>
      <c r="U1606">
        <v>360858.92499999999</v>
      </c>
    </row>
    <row r="1607" spans="1:21">
      <c r="A1607">
        <v>10</v>
      </c>
      <c r="B1607" t="s">
        <v>666</v>
      </c>
      <c r="C1607" t="s">
        <v>684</v>
      </c>
      <c r="D1607" t="s">
        <v>764</v>
      </c>
      <c r="E1607" t="s">
        <v>695</v>
      </c>
      <c r="F1607">
        <v>2</v>
      </c>
      <c r="G1607" t="s">
        <v>31</v>
      </c>
      <c r="H1607">
        <v>68480.767749999999</v>
      </c>
      <c r="I1607">
        <v>119841.34359999999</v>
      </c>
      <c r="J1607">
        <v>90218.760980000006</v>
      </c>
      <c r="K1607">
        <v>157882.83170000001</v>
      </c>
      <c r="L1607">
        <v>108561.3674</v>
      </c>
      <c r="M1607">
        <v>189982.39290000001</v>
      </c>
      <c r="N1607">
        <v>131551.99050000001</v>
      </c>
      <c r="O1607">
        <v>230215.9834</v>
      </c>
      <c r="P1607">
        <v>156773.06210000001</v>
      </c>
      <c r="Q1607">
        <v>274352.85869999998</v>
      </c>
      <c r="R1607">
        <v>172841.34520000001</v>
      </c>
      <c r="S1607">
        <v>302472.35399999999</v>
      </c>
      <c r="T1607">
        <v>188043.73149999999</v>
      </c>
      <c r="U1607">
        <v>329076.53009999997</v>
      </c>
    </row>
    <row r="1608" spans="1:21">
      <c r="A1608">
        <v>10</v>
      </c>
      <c r="B1608" t="s">
        <v>666</v>
      </c>
      <c r="C1608" t="s">
        <v>684</v>
      </c>
      <c r="D1608" t="s">
        <v>764</v>
      </c>
      <c r="E1608" t="s">
        <v>695</v>
      </c>
      <c r="F1608">
        <v>3</v>
      </c>
      <c r="G1608" t="s">
        <v>58</v>
      </c>
      <c r="H1608">
        <v>59495.368750000001</v>
      </c>
      <c r="I1608">
        <v>104116.8953</v>
      </c>
      <c r="J1608">
        <v>80489.110449999993</v>
      </c>
      <c r="K1608">
        <v>140855.94330000001</v>
      </c>
      <c r="L1608">
        <v>102266.9856</v>
      </c>
      <c r="M1608">
        <v>178967.2248</v>
      </c>
      <c r="N1608">
        <v>133503.8316</v>
      </c>
      <c r="O1608">
        <v>233631.7053</v>
      </c>
      <c r="P1608">
        <v>165719.9363</v>
      </c>
      <c r="Q1608">
        <v>290009.8884</v>
      </c>
      <c r="R1608">
        <v>186492.6053</v>
      </c>
      <c r="S1608">
        <v>326362.05920000002</v>
      </c>
      <c r="T1608">
        <v>206963.76430000001</v>
      </c>
      <c r="U1608">
        <v>362186.58750000002</v>
      </c>
    </row>
    <row r="1609" spans="1:21">
      <c r="A1609">
        <v>10</v>
      </c>
      <c r="B1609" t="s">
        <v>666</v>
      </c>
      <c r="C1609" t="s">
        <v>684</v>
      </c>
      <c r="D1609" t="s">
        <v>764</v>
      </c>
      <c r="E1609" t="s">
        <v>695</v>
      </c>
      <c r="F1609">
        <v>4</v>
      </c>
      <c r="G1609" t="s">
        <v>33</v>
      </c>
      <c r="H1609">
        <v>66235.200750000004</v>
      </c>
      <c r="I1609">
        <v>105976.32120000001</v>
      </c>
      <c r="J1609">
        <v>92729.281050000005</v>
      </c>
      <c r="K1609">
        <v>148366.84969999999</v>
      </c>
      <c r="L1609">
        <v>119223.36139999999</v>
      </c>
      <c r="M1609">
        <v>190757.37820000001</v>
      </c>
      <c r="N1609">
        <v>158964.48180000001</v>
      </c>
      <c r="O1609">
        <v>254343.1709</v>
      </c>
      <c r="P1609">
        <v>198705.6023</v>
      </c>
      <c r="Q1609">
        <v>317928.96360000002</v>
      </c>
      <c r="R1609">
        <v>225199.6826</v>
      </c>
      <c r="S1609">
        <v>360319.49209999997</v>
      </c>
      <c r="T1609">
        <v>251693.7629</v>
      </c>
      <c r="U1609">
        <v>402710.02059999999</v>
      </c>
    </row>
  </sheetData>
  <phoneticPr fontId="3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R92"/>
  <sheetViews>
    <sheetView showGridLines="0" zoomScale="70" zoomScaleNormal="70" workbookViewId="0">
      <selection activeCell="C3" sqref="C3:K3"/>
    </sheetView>
  </sheetViews>
  <sheetFormatPr defaultRowHeight="12.75"/>
  <cols>
    <col min="1" max="2" width="2.5703125" customWidth="1"/>
    <col min="3" max="3" width="59" customWidth="1"/>
    <col min="4" max="4" width="5.7109375" customWidth="1"/>
    <col min="5" max="7" width="8.7109375" customWidth="1"/>
    <col min="8" max="11" width="16.7109375" customWidth="1"/>
    <col min="12" max="13" width="2.5703125" customWidth="1"/>
    <col min="14" max="14" width="14.7109375" style="31" customWidth="1"/>
    <col min="15" max="16" width="14.7109375" customWidth="1"/>
    <col min="17" max="17" width="5.5703125" customWidth="1"/>
    <col min="18" max="18" width="10.85546875" customWidth="1"/>
    <col min="19" max="19" width="11.85546875" customWidth="1"/>
  </cols>
  <sheetData>
    <row r="1" spans="2:16" ht="13.5" thickBot="1">
      <c r="L1" s="29"/>
    </row>
    <row r="2" spans="2:16">
      <c r="B2" s="188"/>
      <c r="C2" s="71"/>
      <c r="D2" s="71"/>
      <c r="E2" s="71"/>
      <c r="F2" s="71"/>
      <c r="G2" s="71"/>
      <c r="H2" s="71"/>
      <c r="I2" s="71"/>
      <c r="J2" s="71"/>
      <c r="K2" s="71"/>
      <c r="L2" s="72"/>
    </row>
    <row r="3" spans="2:16" ht="20.25" customHeight="1">
      <c r="B3" s="110"/>
      <c r="C3" s="1271" t="s">
        <v>99</v>
      </c>
      <c r="D3" s="1271"/>
      <c r="E3" s="1271"/>
      <c r="F3" s="1271"/>
      <c r="G3" s="1271"/>
      <c r="H3" s="1271"/>
      <c r="I3" s="1271"/>
      <c r="J3" s="1271"/>
      <c r="K3" s="1271"/>
      <c r="L3" s="20"/>
    </row>
    <row r="4" spans="2:16" ht="9" customHeight="1">
      <c r="B4" s="110"/>
      <c r="C4" s="189"/>
      <c r="D4" s="189"/>
      <c r="E4" s="189"/>
      <c r="F4" s="189"/>
      <c r="G4" s="189"/>
      <c r="H4" s="189"/>
      <c r="I4" s="189"/>
      <c r="J4" s="189"/>
      <c r="K4" s="189"/>
      <c r="L4" s="20"/>
    </row>
    <row r="5" spans="2:16" ht="15.75" customHeight="1">
      <c r="B5" s="110"/>
      <c r="C5" s="1277" t="str">
        <f>CONCATENATE("DEVELOPMENT NAME AND PHASE:","  ",IF('Unit Mix'!G8="","",'Unit Mix'!G8))</f>
        <v>DEVELOPMENT NAME AND PHASE:  [enter project Name and Phase description]</v>
      </c>
      <c r="D5" s="1277"/>
      <c r="E5" s="1277"/>
      <c r="F5" s="1277"/>
      <c r="G5" s="1277"/>
      <c r="H5" s="1277"/>
      <c r="I5" s="1277"/>
      <c r="J5" s="1277"/>
      <c r="K5" s="1277"/>
      <c r="L5" s="20"/>
    </row>
    <row r="6" spans="2:16" ht="8.25" customHeight="1">
      <c r="B6" s="110"/>
      <c r="C6" s="178"/>
      <c r="D6" s="180"/>
      <c r="E6" s="181"/>
      <c r="F6" s="181"/>
      <c r="G6" s="181"/>
      <c r="H6" s="181"/>
      <c r="I6" s="182"/>
      <c r="J6" s="182"/>
      <c r="K6" s="182"/>
      <c r="L6" s="20"/>
    </row>
    <row r="7" spans="2:16" s="34" customFormat="1" ht="15.75">
      <c r="B7" s="35"/>
      <c r="C7" s="1274" t="str">
        <f>CONCATENATE("using TDC and HCC limits published in HUD Notice ",'Select City &amp; State'!K6," for:  ",'Select City &amp; State'!D8,", ",'Select City &amp; State'!D9)</f>
        <v>using TDC and HCC limits published in HUD Notice PIH 2010-20 (HA) for:  (All), (All)</v>
      </c>
      <c r="D7" s="1274"/>
      <c r="E7" s="1274"/>
      <c r="F7" s="1274"/>
      <c r="G7" s="1274"/>
      <c r="H7" s="1274"/>
      <c r="I7" s="1274"/>
      <c r="J7" s="1274"/>
      <c r="K7" s="1274"/>
      <c r="L7" s="36"/>
    </row>
    <row r="8" spans="2:16" s="34" customFormat="1" ht="12.75" customHeight="1" thickBot="1">
      <c r="B8" s="35"/>
      <c r="C8" s="179"/>
      <c r="D8" s="179"/>
      <c r="E8" s="179"/>
      <c r="F8" s="179"/>
      <c r="G8" s="179"/>
      <c r="H8" s="179"/>
      <c r="I8" s="179"/>
      <c r="J8" s="179"/>
      <c r="K8" s="179"/>
      <c r="L8" s="36"/>
    </row>
    <row r="9" spans="2:16" ht="15.75" customHeight="1" thickBot="1">
      <c r="B9" s="19"/>
      <c r="C9" s="1272" t="s">
        <v>139</v>
      </c>
      <c r="D9" s="1275"/>
      <c r="E9" s="1275"/>
      <c r="F9" s="1275"/>
      <c r="G9" s="1273"/>
      <c r="H9" s="1272" t="s">
        <v>39</v>
      </c>
      <c r="I9" s="1273"/>
      <c r="J9" s="1272" t="s">
        <v>40</v>
      </c>
      <c r="K9" s="1273"/>
      <c r="L9" s="20"/>
    </row>
    <row r="10" spans="2:16" s="37" customFormat="1" ht="59.25" customHeight="1" thickBot="1">
      <c r="B10" s="38"/>
      <c r="C10" s="125" t="s">
        <v>34</v>
      </c>
      <c r="D10" s="223" t="s">
        <v>69</v>
      </c>
      <c r="E10" s="216" t="s">
        <v>143</v>
      </c>
      <c r="F10" s="217" t="s">
        <v>81</v>
      </c>
      <c r="G10" s="218" t="s">
        <v>144</v>
      </c>
      <c r="H10" s="219" t="s">
        <v>145</v>
      </c>
      <c r="I10" s="220" t="s">
        <v>146</v>
      </c>
      <c r="J10" s="221" t="s">
        <v>147</v>
      </c>
      <c r="K10" s="222" t="s">
        <v>68</v>
      </c>
      <c r="L10" s="39"/>
      <c r="M10"/>
      <c r="N10"/>
      <c r="O10"/>
      <c r="P10"/>
    </row>
    <row r="11" spans="2:16" ht="13.5" hidden="1" thickBot="1">
      <c r="B11" s="19"/>
      <c r="C11" s="1270" t="str">
        <f>'Select City &amp; State'!C12</f>
        <v>Detached/Semi-Detached</v>
      </c>
      <c r="D11" s="40">
        <v>0</v>
      </c>
      <c r="E11" s="120">
        <f>'Unit Mix'!E15+'Unit Mix'!E22+'Unit Mix'!K15+'Unit Mix'!K22</f>
        <v>0</v>
      </c>
      <c r="F11" s="115">
        <f>'Unit Mix'!F15+'Unit Mix'!F22+'Unit Mix'!L15+'Unit Mix'!L22</f>
        <v>0</v>
      </c>
      <c r="G11" s="126">
        <f>'Unit Mix'!G15+'Unit Mix'!G22+'Unit Mix'!M15+'Unit Mix'!M22</f>
        <v>0</v>
      </c>
      <c r="H11" s="345">
        <f>'Select City &amp; State'!E19</f>
        <v>32315422.372000005</v>
      </c>
      <c r="I11" s="346">
        <f t="shared" ref="I11:I38" si="0">F11*H11</f>
        <v>0</v>
      </c>
      <c r="J11" s="347">
        <f>'Select City &amp; State'!E12</f>
        <v>56551989.155199967</v>
      </c>
      <c r="K11" s="346">
        <f>(E11*J11*0.9)+(F11*J11)+(G11*J11)</f>
        <v>0</v>
      </c>
      <c r="L11" s="20"/>
      <c r="N11"/>
    </row>
    <row r="12" spans="2:16" ht="13.5" thickBot="1">
      <c r="B12" s="19"/>
      <c r="C12" s="1276"/>
      <c r="D12" s="40">
        <v>1</v>
      </c>
      <c r="E12" s="121">
        <f>'Unit Mix'!E16+'Unit Mix'!E23+'Unit Mix'!K16+'Unit Mix'!K23</f>
        <v>0</v>
      </c>
      <c r="F12" s="116">
        <f>'Unit Mix'!F16+'Unit Mix'!F23+'Unit Mix'!L16+'Unit Mix'!L23</f>
        <v>0</v>
      </c>
      <c r="G12" s="127">
        <f>'Unit Mix'!G16+'Unit Mix'!G23+'Unit Mix'!M16+'Unit Mix'!M23</f>
        <v>0</v>
      </c>
      <c r="H12" s="345">
        <f>'Select City &amp; State'!E20</f>
        <v>41883951.047850013</v>
      </c>
      <c r="I12" s="346">
        <f t="shared" si="0"/>
        <v>0</v>
      </c>
      <c r="J12" s="347">
        <f>'Select City &amp; State'!E13</f>
        <v>73296914.335999951</v>
      </c>
      <c r="K12" s="346">
        <f>(E12*J12*0.9)+(F12*J12)+(G12*J12)</f>
        <v>0</v>
      </c>
      <c r="L12" s="20"/>
      <c r="N12"/>
    </row>
    <row r="13" spans="2:16" ht="13.5" thickBot="1">
      <c r="B13" s="19"/>
      <c r="C13" s="1276"/>
      <c r="D13" s="40">
        <v>2</v>
      </c>
      <c r="E13" s="121">
        <f>'Unit Mix'!E17+'Unit Mix'!E24+'Unit Mix'!K17+'Unit Mix'!K24</f>
        <v>0</v>
      </c>
      <c r="F13" s="116">
        <f>'Unit Mix'!F17+'Unit Mix'!F24+'Unit Mix'!L17+'Unit Mix'!L24</f>
        <v>0</v>
      </c>
      <c r="G13" s="127">
        <f>'Unit Mix'!G17+'Unit Mix'!G24+'Unit Mix'!M17+'Unit Mix'!M24</f>
        <v>0</v>
      </c>
      <c r="H13" s="345">
        <f>'Select City &amp; State'!E21</f>
        <v>47600406.247899987</v>
      </c>
      <c r="I13" s="346">
        <f t="shared" si="0"/>
        <v>0</v>
      </c>
      <c r="J13" s="347">
        <f>'Select City &amp; State'!E14</f>
        <v>83300710.934200078</v>
      </c>
      <c r="K13" s="346">
        <f t="shared" ref="K13:K38" si="1">(E13*J13*0.9)+(F13*J13)+(G13*J13)</f>
        <v>0</v>
      </c>
      <c r="L13" s="20"/>
      <c r="N13"/>
    </row>
    <row r="14" spans="2:16" ht="13.5" thickBot="1">
      <c r="B14" s="19"/>
      <c r="C14" s="1276"/>
      <c r="D14" s="40">
        <v>3</v>
      </c>
      <c r="E14" s="121">
        <f>'Unit Mix'!E18+'Unit Mix'!E25+'Unit Mix'!K18+'Unit Mix'!K25</f>
        <v>0</v>
      </c>
      <c r="F14" s="116">
        <f>'Unit Mix'!F18+'Unit Mix'!F25+'Unit Mix'!L18+'Unit Mix'!L25</f>
        <v>0</v>
      </c>
      <c r="G14" s="127">
        <f>'Unit Mix'!G18+'Unit Mix'!G25+'Unit Mix'!M18+'Unit Mix'!M25</f>
        <v>0</v>
      </c>
      <c r="H14" s="345">
        <f>'Select City &amp; State'!E22</f>
        <v>56399635.444799952</v>
      </c>
      <c r="I14" s="346">
        <f t="shared" si="0"/>
        <v>0</v>
      </c>
      <c r="J14" s="347">
        <f>'Select City &amp; State'!E15</f>
        <v>98699362.028400019</v>
      </c>
      <c r="K14" s="346">
        <f t="shared" si="1"/>
        <v>0</v>
      </c>
      <c r="L14" s="20"/>
      <c r="N14"/>
    </row>
    <row r="15" spans="2:16" ht="13.5" thickBot="1">
      <c r="B15" s="19"/>
      <c r="C15" s="1276"/>
      <c r="D15" s="40">
        <v>4</v>
      </c>
      <c r="E15" s="121">
        <f>'Unit Mix'!E19+'Unit Mix'!E26+'Unit Mix'!K19+'Unit Mix'!K26</f>
        <v>0</v>
      </c>
      <c r="F15" s="116">
        <f>'Unit Mix'!F19+'Unit Mix'!F26+'Unit Mix'!L19+'Unit Mix'!L26</f>
        <v>0</v>
      </c>
      <c r="G15" s="127">
        <f>'Unit Mix'!G19+'Unit Mix'!G26+'Unit Mix'!M19+'Unit Mix'!M26</f>
        <v>0</v>
      </c>
      <c r="H15" s="345">
        <f>'Select City &amp; State'!E23</f>
        <v>66304460.315999992</v>
      </c>
      <c r="I15" s="346">
        <f t="shared" si="0"/>
        <v>0</v>
      </c>
      <c r="J15" s="347">
        <f>'Select City &amp; State'!E16</f>
        <v>116032805.55299996</v>
      </c>
      <c r="K15" s="346">
        <f t="shared" si="1"/>
        <v>0</v>
      </c>
      <c r="L15" s="20"/>
      <c r="N15"/>
    </row>
    <row r="16" spans="2:16" ht="13.5" thickBot="1">
      <c r="B16" s="19"/>
      <c r="C16" s="1276"/>
      <c r="D16" s="40">
        <v>5</v>
      </c>
      <c r="E16" s="121">
        <f>'Unit Mix'!E20+'Unit Mix'!E27+'Unit Mix'!K20+'Unit Mix'!K27</f>
        <v>0</v>
      </c>
      <c r="F16" s="116">
        <f>'Unit Mix'!F20+'Unit Mix'!F27+'Unit Mix'!L20+'Unit Mix'!L27</f>
        <v>0</v>
      </c>
      <c r="G16" s="127">
        <f>'Unit Mix'!G20+'Unit Mix'!G27+'Unit Mix'!M20+'Unit Mix'!M27</f>
        <v>0</v>
      </c>
      <c r="H16" s="345">
        <f>'Select City &amp; State'!E24</f>
        <v>72636991.574699968</v>
      </c>
      <c r="I16" s="346">
        <f t="shared" si="0"/>
        <v>0</v>
      </c>
      <c r="J16" s="347">
        <f>'Select City &amp; State'!E17</f>
        <v>127114735.25300013</v>
      </c>
      <c r="K16" s="346">
        <f t="shared" si="1"/>
        <v>0</v>
      </c>
      <c r="L16" s="20"/>
      <c r="N16"/>
    </row>
    <row r="17" spans="2:14" ht="13.5" thickBot="1">
      <c r="B17" s="19"/>
      <c r="C17" s="1276"/>
      <c r="D17" s="77">
        <v>6</v>
      </c>
      <c r="E17" s="122">
        <f>'Unit Mix'!E21+'Unit Mix'!E28+'Unit Mix'!K21+'Unit Mix'!K28</f>
        <v>0</v>
      </c>
      <c r="F17" s="119">
        <f>'Unit Mix'!F21+'Unit Mix'!F28+'Unit Mix'!L21+'Unit Mix'!L28</f>
        <v>0</v>
      </c>
      <c r="G17" s="128">
        <f>'Unit Mix'!G21+'Unit Mix'!G28+'Unit Mix'!M21+'Unit Mix'!M28</f>
        <v>0</v>
      </c>
      <c r="H17" s="348">
        <f>'Select City &amp; State'!E25</f>
        <v>78541461.968700007</v>
      </c>
      <c r="I17" s="349">
        <f t="shared" si="0"/>
        <v>0</v>
      </c>
      <c r="J17" s="350">
        <f>'Select City &amp; State'!E18</f>
        <v>137447558.44310001</v>
      </c>
      <c r="K17" s="351">
        <f t="shared" si="1"/>
        <v>0</v>
      </c>
      <c r="L17" s="20"/>
      <c r="N17"/>
    </row>
    <row r="18" spans="2:14" ht="12.75" hidden="1" customHeight="1" thickBot="1">
      <c r="B18" s="19"/>
      <c r="C18" s="1270" t="str">
        <f>'Select City &amp; State'!C40</f>
        <v>Row House</v>
      </c>
      <c r="D18" s="40">
        <v>0</v>
      </c>
      <c r="E18" s="123">
        <f>'Unit Mix'!E29+'Unit Mix'!K29</f>
        <v>0</v>
      </c>
      <c r="F18" s="118">
        <f>'Unit Mix'!F29+'Unit Mix'!L29</f>
        <v>0</v>
      </c>
      <c r="G18" s="129">
        <f>'Unit Mix'!G29+'Unit Mix'!M29</f>
        <v>0</v>
      </c>
      <c r="H18" s="345">
        <f>'Select City &amp; State'!E47</f>
        <v>26329678.827749971</v>
      </c>
      <c r="I18" s="346">
        <f t="shared" si="0"/>
        <v>0</v>
      </c>
      <c r="J18" s="347">
        <f>'Select City &amp; State'!E40</f>
        <v>46076937.950800017</v>
      </c>
      <c r="K18" s="346">
        <f t="shared" si="1"/>
        <v>0</v>
      </c>
      <c r="L18" s="20"/>
      <c r="N18"/>
    </row>
    <row r="19" spans="2:14" ht="13.5" thickBot="1">
      <c r="B19" s="19"/>
      <c r="C19" s="1276"/>
      <c r="D19" s="40">
        <v>1</v>
      </c>
      <c r="E19" s="121">
        <f>'Unit Mix'!E30+'Unit Mix'!K30</f>
        <v>0</v>
      </c>
      <c r="F19" s="116">
        <f>'Unit Mix'!F30+'Unit Mix'!L30</f>
        <v>0</v>
      </c>
      <c r="G19" s="127">
        <f>'Unit Mix'!G30+'Unit Mix'!M30</f>
        <v>0</v>
      </c>
      <c r="H19" s="345">
        <f>'Select City &amp; State'!E48</f>
        <v>34676803.663140006</v>
      </c>
      <c r="I19" s="346">
        <f t="shared" si="0"/>
        <v>0</v>
      </c>
      <c r="J19" s="347">
        <f>'Select City &amp; State'!E41</f>
        <v>60684406.408399992</v>
      </c>
      <c r="K19" s="346">
        <f t="shared" si="1"/>
        <v>0</v>
      </c>
      <c r="L19" s="20"/>
      <c r="N19"/>
    </row>
    <row r="20" spans="2:14" ht="13.5" thickBot="1">
      <c r="B20" s="19"/>
      <c r="C20" s="1276"/>
      <c r="D20" s="40">
        <v>2</v>
      </c>
      <c r="E20" s="121">
        <f>'Unit Mix'!E31+'Unit Mix'!K31</f>
        <v>0</v>
      </c>
      <c r="F20" s="116">
        <f>'Unit Mix'!F31+'Unit Mix'!L31</f>
        <v>0</v>
      </c>
      <c r="G20" s="127">
        <f>'Unit Mix'!G31+'Unit Mix'!M31</f>
        <v>0</v>
      </c>
      <c r="H20" s="345">
        <f>'Select City &amp; State'!E49</f>
        <v>41711755.822049983</v>
      </c>
      <c r="I20" s="346">
        <f t="shared" si="0"/>
        <v>0</v>
      </c>
      <c r="J20" s="347">
        <f>'Select City &amp; State'!E42</f>
        <v>72995572.680099979</v>
      </c>
      <c r="K20" s="346">
        <f t="shared" si="1"/>
        <v>0</v>
      </c>
      <c r="L20" s="20"/>
      <c r="N20"/>
    </row>
    <row r="21" spans="2:14" ht="13.5" thickBot="1">
      <c r="B21" s="19"/>
      <c r="C21" s="1276"/>
      <c r="D21" s="40">
        <v>3</v>
      </c>
      <c r="E21" s="121">
        <f>'Unit Mix'!E32+'Unit Mix'!K32</f>
        <v>0</v>
      </c>
      <c r="F21" s="116">
        <f>'Unit Mix'!F32+'Unit Mix'!L32</f>
        <v>0</v>
      </c>
      <c r="G21" s="127">
        <f>'Unit Mix'!G32+'Unit Mix'!M32</f>
        <v>0</v>
      </c>
      <c r="H21" s="345">
        <f>'Select City &amp; State'!E50</f>
        <v>50518109.335500024</v>
      </c>
      <c r="I21" s="346">
        <f t="shared" si="0"/>
        <v>0</v>
      </c>
      <c r="J21" s="347">
        <f>'Select City &amp; State'!E43</f>
        <v>88406691.342499956</v>
      </c>
      <c r="K21" s="346">
        <f t="shared" si="1"/>
        <v>0</v>
      </c>
      <c r="L21" s="20"/>
      <c r="N21"/>
    </row>
    <row r="22" spans="2:14" ht="13.5" thickBot="1">
      <c r="B22" s="19"/>
      <c r="C22" s="1276"/>
      <c r="D22" s="40">
        <v>4</v>
      </c>
      <c r="E22" s="121">
        <f>'Unit Mix'!E33+'Unit Mix'!K33</f>
        <v>0</v>
      </c>
      <c r="F22" s="116">
        <f>'Unit Mix'!F33+'Unit Mix'!L33</f>
        <v>0</v>
      </c>
      <c r="G22" s="127">
        <f>'Unit Mix'!G33+'Unit Mix'!M33</f>
        <v>0</v>
      </c>
      <c r="H22" s="345">
        <f>'Select City &amp; State'!E51</f>
        <v>60192331.754499979</v>
      </c>
      <c r="I22" s="346">
        <f t="shared" si="0"/>
        <v>0</v>
      </c>
      <c r="J22" s="347">
        <f>'Select City &amp; State'!E44</f>
        <v>105336580.56619996</v>
      </c>
      <c r="K22" s="346">
        <f t="shared" si="1"/>
        <v>0</v>
      </c>
      <c r="L22" s="20"/>
      <c r="N22"/>
    </row>
    <row r="23" spans="2:14" ht="13.5" thickBot="1">
      <c r="B23" s="19"/>
      <c r="C23" s="1276"/>
      <c r="D23" s="40">
        <v>5</v>
      </c>
      <c r="E23" s="121">
        <f>'Unit Mix'!E34+'Unit Mix'!K34</f>
        <v>0</v>
      </c>
      <c r="F23" s="116">
        <f>'Unit Mix'!F34+'Unit Mix'!L34</f>
        <v>0</v>
      </c>
      <c r="G23" s="127">
        <f>'Unit Mix'!G34+'Unit Mix'!M34</f>
        <v>0</v>
      </c>
      <c r="H23" s="345">
        <f>'Select City &amp; State'!E52</f>
        <v>66354331.352400042</v>
      </c>
      <c r="I23" s="346">
        <f t="shared" si="0"/>
        <v>0</v>
      </c>
      <c r="J23" s="347">
        <f>'Select City &amp; State'!E45</f>
        <v>116120079.85849991</v>
      </c>
      <c r="K23" s="346">
        <f t="shared" si="1"/>
        <v>0</v>
      </c>
      <c r="L23" s="20"/>
      <c r="N23"/>
    </row>
    <row r="24" spans="2:14" ht="13.5" thickBot="1">
      <c r="B24" s="19"/>
      <c r="C24" s="1276"/>
      <c r="D24" s="77">
        <v>6</v>
      </c>
      <c r="E24" s="122">
        <f>'Unit Mix'!E35+'Unit Mix'!K35</f>
        <v>0</v>
      </c>
      <c r="F24" s="119">
        <f>'Unit Mix'!F35+'Unit Mix'!L35</f>
        <v>0</v>
      </c>
      <c r="G24" s="128">
        <f>'Unit Mix'!G35+'Unit Mix'!M35</f>
        <v>0</v>
      </c>
      <c r="H24" s="348">
        <f>'Select City &amp; State'!E53</f>
        <v>72181723.509600043</v>
      </c>
      <c r="I24" s="349">
        <f t="shared" si="0"/>
        <v>0</v>
      </c>
      <c r="J24" s="350">
        <f>'Select City &amp; State'!E46</f>
        <v>126318016.1323</v>
      </c>
      <c r="K24" s="351">
        <f t="shared" si="1"/>
        <v>0</v>
      </c>
      <c r="L24" s="20"/>
      <c r="N24"/>
    </row>
    <row r="25" spans="2:14" ht="12.75" customHeight="1" thickBot="1">
      <c r="B25" s="19"/>
      <c r="C25" s="1270" t="str">
        <f>'Select City &amp; State'!C54</f>
        <v>Walkup</v>
      </c>
      <c r="D25" s="40">
        <v>0</v>
      </c>
      <c r="E25" s="123">
        <f>'Unit Mix'!E36+'Unit Mix'!K36</f>
        <v>0</v>
      </c>
      <c r="F25" s="118">
        <f>'Unit Mix'!F36+'Unit Mix'!L36</f>
        <v>0</v>
      </c>
      <c r="G25" s="129">
        <f>'Unit Mix'!G36+'Unit Mix'!M36</f>
        <v>0</v>
      </c>
      <c r="H25" s="345">
        <f>'Select City &amp; State'!E61</f>
        <v>23063392.806249984</v>
      </c>
      <c r="I25" s="346">
        <f t="shared" si="0"/>
        <v>0</v>
      </c>
      <c r="J25" s="347">
        <f>'Select City &amp; State'!E54</f>
        <v>40360937.413189985</v>
      </c>
      <c r="K25" s="346">
        <f t="shared" si="1"/>
        <v>0</v>
      </c>
      <c r="L25" s="20"/>
      <c r="N25"/>
    </row>
    <row r="26" spans="2:14" ht="12.75" customHeight="1" thickBot="1">
      <c r="B26" s="19"/>
      <c r="C26" s="1270"/>
      <c r="D26" s="40">
        <v>1</v>
      </c>
      <c r="E26" s="121">
        <f>'Unit Mix'!E37+'Unit Mix'!K37</f>
        <v>0</v>
      </c>
      <c r="F26" s="116">
        <f>'Unit Mix'!F37+'Unit Mix'!L37</f>
        <v>0</v>
      </c>
      <c r="G26" s="127">
        <f>'Unit Mix'!G37+'Unit Mix'!M37</f>
        <v>0</v>
      </c>
      <c r="H26" s="345">
        <f>'Select City &amp; State'!E62</f>
        <v>31200892.575399999</v>
      </c>
      <c r="I26" s="346">
        <f t="shared" si="0"/>
        <v>0</v>
      </c>
      <c r="J26" s="347">
        <f>'Select City &amp; State'!E55</f>
        <v>54601562.009999983</v>
      </c>
      <c r="K26" s="346">
        <f t="shared" si="1"/>
        <v>0</v>
      </c>
      <c r="L26" s="20"/>
      <c r="N26"/>
    </row>
    <row r="27" spans="2:14" ht="12.75" customHeight="1" thickBot="1">
      <c r="B27" s="19"/>
      <c r="C27" s="1270"/>
      <c r="D27" s="40">
        <v>2</v>
      </c>
      <c r="E27" s="121">
        <f>'Unit Mix'!E38+'Unit Mix'!K38</f>
        <v>0</v>
      </c>
      <c r="F27" s="116">
        <f>'Unit Mix'!F38+'Unit Mix'!L38</f>
        <v>0</v>
      </c>
      <c r="G27" s="127">
        <f>'Unit Mix'!G38+'Unit Mix'!M38</f>
        <v>0</v>
      </c>
      <c r="H27" s="345">
        <f>'Select City &amp; State'!E63</f>
        <v>39642565.63409999</v>
      </c>
      <c r="I27" s="346">
        <f t="shared" si="0"/>
        <v>0</v>
      </c>
      <c r="J27" s="347">
        <f>'Select City &amp; State'!E56</f>
        <v>69374489.864799961</v>
      </c>
      <c r="K27" s="346">
        <f t="shared" si="1"/>
        <v>0</v>
      </c>
      <c r="L27" s="20"/>
      <c r="N27"/>
    </row>
    <row r="28" spans="2:14" ht="12.75" customHeight="1" thickBot="1">
      <c r="B28" s="19"/>
      <c r="C28" s="1270"/>
      <c r="D28" s="40">
        <v>3</v>
      </c>
      <c r="E28" s="121">
        <f>'Unit Mix'!E39+'Unit Mix'!K39</f>
        <v>0</v>
      </c>
      <c r="F28" s="116">
        <f>'Unit Mix'!F39+'Unit Mix'!L39</f>
        <v>0</v>
      </c>
      <c r="G28" s="127">
        <f>'Unit Mix'!G39+'Unit Mix'!M39</f>
        <v>0</v>
      </c>
      <c r="H28" s="345">
        <f>'Select City &amp; State'!E64</f>
        <v>51750376.677599922</v>
      </c>
      <c r="I28" s="346">
        <f t="shared" si="0"/>
        <v>0</v>
      </c>
      <c r="J28" s="347">
        <f>'Select City &amp; State'!E57</f>
        <v>90563159.185800016</v>
      </c>
      <c r="K28" s="346">
        <f t="shared" si="1"/>
        <v>0</v>
      </c>
      <c r="L28" s="20"/>
      <c r="N28"/>
    </row>
    <row r="29" spans="2:14" ht="12.75" customHeight="1" thickBot="1">
      <c r="B29" s="19"/>
      <c r="C29" s="1270"/>
      <c r="D29" s="40">
        <v>4</v>
      </c>
      <c r="E29" s="121">
        <f>'Unit Mix'!E40+'Unit Mix'!K40</f>
        <v>0</v>
      </c>
      <c r="F29" s="116">
        <f>'Unit Mix'!F40+'Unit Mix'!L40</f>
        <v>0</v>
      </c>
      <c r="G29" s="127">
        <f>'Unit Mix'!G40+'Unit Mix'!M40</f>
        <v>0</v>
      </c>
      <c r="H29" s="345">
        <f>'Select City &amp; State'!E65</f>
        <v>64238052.051800005</v>
      </c>
      <c r="I29" s="346">
        <f t="shared" si="0"/>
        <v>0</v>
      </c>
      <c r="J29" s="347">
        <f>'Select City &amp; State'!E58</f>
        <v>112416591.0890999</v>
      </c>
      <c r="K29" s="346">
        <f t="shared" si="1"/>
        <v>0</v>
      </c>
      <c r="L29" s="20"/>
      <c r="N29"/>
    </row>
    <row r="30" spans="2:14" ht="12.75" customHeight="1" thickBot="1">
      <c r="B30" s="19"/>
      <c r="C30" s="1270"/>
      <c r="D30" s="40">
        <v>5</v>
      </c>
      <c r="E30" s="121">
        <f>'Unit Mix'!E41+'Unit Mix'!K41</f>
        <v>0</v>
      </c>
      <c r="F30" s="116">
        <f>'Unit Mix'!F41+'Unit Mix'!L41</f>
        <v>0</v>
      </c>
      <c r="G30" s="127">
        <f>'Unit Mix'!G41+'Unit Mix'!M41</f>
        <v>0</v>
      </c>
      <c r="H30" s="345">
        <f>'Select City &amp; State'!E66</f>
        <v>72289795.485799998</v>
      </c>
      <c r="I30" s="346">
        <f t="shared" si="0"/>
        <v>0</v>
      </c>
      <c r="J30" s="347">
        <f>'Select City &amp; State'!E59</f>
        <v>126507142.0993001</v>
      </c>
      <c r="K30" s="346">
        <f t="shared" si="1"/>
        <v>0</v>
      </c>
      <c r="L30" s="20"/>
      <c r="N30"/>
    </row>
    <row r="31" spans="2:14" ht="11.25" customHeight="1" thickBot="1">
      <c r="B31" s="19"/>
      <c r="C31" s="1270"/>
      <c r="D31" s="77">
        <v>6</v>
      </c>
      <c r="E31" s="122">
        <f>'Unit Mix'!E42+'Unit Mix'!K42</f>
        <v>0</v>
      </c>
      <c r="F31" s="119">
        <f>'Unit Mix'!F42+'Unit Mix'!L42</f>
        <v>0</v>
      </c>
      <c r="G31" s="128">
        <f>'Unit Mix'!G42+'Unit Mix'!M42</f>
        <v>0</v>
      </c>
      <c r="H31" s="348">
        <f>'Select City &amp; State'!E67</f>
        <v>80224580.159799993</v>
      </c>
      <c r="I31" s="349">
        <f t="shared" si="0"/>
        <v>0</v>
      </c>
      <c r="J31" s="350">
        <f>'Select City &amp; State'!E60</f>
        <v>140393015.28619993</v>
      </c>
      <c r="K31" s="351">
        <f t="shared" si="1"/>
        <v>0</v>
      </c>
      <c r="L31" s="20"/>
      <c r="N31"/>
    </row>
    <row r="32" spans="2:14" ht="13.5" customHeight="1" thickBot="1">
      <c r="B32" s="19"/>
      <c r="C32" s="1270" t="str">
        <f>'Select City &amp; State'!C26</f>
        <v>Elevator</v>
      </c>
      <c r="D32" s="40">
        <v>0</v>
      </c>
      <c r="E32" s="123">
        <f>'Unit Mix'!E43+'Unit Mix'!K43</f>
        <v>0</v>
      </c>
      <c r="F32" s="118">
        <f>'Unit Mix'!F43+'Unit Mix'!L43</f>
        <v>0</v>
      </c>
      <c r="G32" s="129">
        <f>'Unit Mix'!G43+'Unit Mix'!M43</f>
        <v>0</v>
      </c>
      <c r="H32" s="345">
        <f>'Select City &amp; State'!E33</f>
        <v>25774674.43450002</v>
      </c>
      <c r="I32" s="346">
        <f t="shared" si="0"/>
        <v>0</v>
      </c>
      <c r="J32" s="347">
        <f>'Select City &amp; State'!E26</f>
        <v>41239479.095200002</v>
      </c>
      <c r="K32" s="346">
        <f t="shared" si="1"/>
        <v>0</v>
      </c>
      <c r="L32" s="20"/>
      <c r="N32"/>
    </row>
    <row r="33" spans="2:16" ht="12.75" customHeight="1" thickBot="1">
      <c r="B33" s="19"/>
      <c r="C33" s="1270"/>
      <c r="D33" s="40">
        <v>1</v>
      </c>
      <c r="E33" s="121">
        <f>'Unit Mix'!E44+'Unit Mix'!K44</f>
        <v>0</v>
      </c>
      <c r="F33" s="116">
        <f>'Unit Mix'!F44+'Unit Mix'!L44</f>
        <v>0</v>
      </c>
      <c r="G33" s="127">
        <f>'Unit Mix'!G44+'Unit Mix'!M44</f>
        <v>0</v>
      </c>
      <c r="H33" s="345">
        <f>'Select City &amp; State'!E34</f>
        <v>36084544.210699938</v>
      </c>
      <c r="I33" s="346">
        <f t="shared" si="0"/>
        <v>0</v>
      </c>
      <c r="J33" s="347">
        <f>'Select City &amp; State'!E27</f>
        <v>57735270.733099952</v>
      </c>
      <c r="K33" s="346">
        <f t="shared" si="1"/>
        <v>0</v>
      </c>
      <c r="L33" s="20"/>
      <c r="N33"/>
    </row>
    <row r="34" spans="2:16" ht="12.75" customHeight="1" thickBot="1">
      <c r="B34" s="19"/>
      <c r="C34" s="1270"/>
      <c r="D34" s="40">
        <v>2</v>
      </c>
      <c r="E34" s="121">
        <f>'Unit Mix'!E45+'Unit Mix'!K45</f>
        <v>0</v>
      </c>
      <c r="F34" s="116">
        <f>'Unit Mix'!F45+'Unit Mix'!L45</f>
        <v>0</v>
      </c>
      <c r="G34" s="127">
        <f>'Unit Mix'!G45+'Unit Mix'!M45</f>
        <v>0</v>
      </c>
      <c r="H34" s="345">
        <f>'Select City &amp; State'!E35</f>
        <v>46394413.990949988</v>
      </c>
      <c r="I34" s="346">
        <f t="shared" si="0"/>
        <v>0</v>
      </c>
      <c r="J34" s="347">
        <f>'Select City &amp; State'!E28</f>
        <v>74231062.373200029</v>
      </c>
      <c r="K34" s="346">
        <f t="shared" si="1"/>
        <v>0</v>
      </c>
      <c r="L34" s="20"/>
      <c r="N34"/>
    </row>
    <row r="35" spans="2:16" ht="12.75" customHeight="1" thickBot="1">
      <c r="B35" s="19"/>
      <c r="C35" s="1270"/>
      <c r="D35" s="40">
        <v>3</v>
      </c>
      <c r="E35" s="121">
        <f>'Unit Mix'!E46+'Unit Mix'!K46</f>
        <v>0</v>
      </c>
      <c r="F35" s="116">
        <f>'Unit Mix'!F46+'Unit Mix'!L46</f>
        <v>0</v>
      </c>
      <c r="G35" s="127">
        <f>'Unit Mix'!G46+'Unit Mix'!M46</f>
        <v>0</v>
      </c>
      <c r="H35" s="345">
        <f>'Select City &amp; State'!E36</f>
        <v>61859218.642799981</v>
      </c>
      <c r="I35" s="346">
        <f t="shared" si="0"/>
        <v>0</v>
      </c>
      <c r="J35" s="347">
        <f>'Select City &amp; State'!E29</f>
        <v>98974749.828300014</v>
      </c>
      <c r="K35" s="346">
        <f t="shared" si="1"/>
        <v>0</v>
      </c>
      <c r="L35" s="20"/>
      <c r="N35"/>
    </row>
    <row r="36" spans="2:16" ht="12.75" customHeight="1" thickBot="1">
      <c r="B36" s="19"/>
      <c r="C36" s="1270"/>
      <c r="D36" s="40">
        <v>4</v>
      </c>
      <c r="E36" s="121">
        <f>'Unit Mix'!E47+'Unit Mix'!K47</f>
        <v>0</v>
      </c>
      <c r="F36" s="116">
        <f>'Unit Mix'!F47+'Unit Mix'!L47</f>
        <v>0</v>
      </c>
      <c r="G36" s="127">
        <f>'Unit Mix'!G47+'Unit Mix'!M47</f>
        <v>0</v>
      </c>
      <c r="H36" s="345">
        <f>'Select City &amp; State'!E37</f>
        <v>77324023.314399987</v>
      </c>
      <c r="I36" s="346">
        <f t="shared" si="0"/>
        <v>0</v>
      </c>
      <c r="J36" s="347">
        <f>'Select City &amp; State'!E30</f>
        <v>123718437.28559996</v>
      </c>
      <c r="K36" s="346">
        <f t="shared" si="1"/>
        <v>0</v>
      </c>
      <c r="L36" s="20"/>
      <c r="N36"/>
    </row>
    <row r="37" spans="2:16" ht="12.75" customHeight="1" thickBot="1">
      <c r="B37" s="19"/>
      <c r="C37" s="1270"/>
      <c r="D37" s="40">
        <v>5</v>
      </c>
      <c r="E37" s="121">
        <f>'Unit Mix'!E48+'Unit Mix'!K48</f>
        <v>0</v>
      </c>
      <c r="F37" s="116">
        <f>'Unit Mix'!F48+'Unit Mix'!L48</f>
        <v>0</v>
      </c>
      <c r="G37" s="127">
        <f>'Unit Mix'!G48+'Unit Mix'!M48</f>
        <v>0</v>
      </c>
      <c r="H37" s="345">
        <f>'Select City &amp; State'!E38</f>
        <v>87633893.088199973</v>
      </c>
      <c r="I37" s="346">
        <f t="shared" si="0"/>
        <v>0</v>
      </c>
      <c r="J37" s="347">
        <f>'Select City &amp; State'!E31</f>
        <v>140214228.92350015</v>
      </c>
      <c r="K37" s="346">
        <f t="shared" si="1"/>
        <v>0</v>
      </c>
      <c r="L37" s="20"/>
      <c r="N37"/>
    </row>
    <row r="38" spans="2:16" ht="15" customHeight="1" thickBot="1">
      <c r="B38" s="19"/>
      <c r="C38" s="1270"/>
      <c r="D38" s="114">
        <v>6</v>
      </c>
      <c r="E38" s="124">
        <f>'Unit Mix'!E49+'Unit Mix'!K49</f>
        <v>0</v>
      </c>
      <c r="F38" s="117">
        <f>'Unit Mix'!F49+'Unit Mix'!L49</f>
        <v>0</v>
      </c>
      <c r="G38" s="130">
        <f>'Unit Mix'!G49+'Unit Mix'!M49</f>
        <v>0</v>
      </c>
      <c r="H38" s="352">
        <f>'Select City &amp; State'!E39</f>
        <v>97943762.862000018</v>
      </c>
      <c r="I38" s="353">
        <f t="shared" si="0"/>
        <v>0</v>
      </c>
      <c r="J38" s="354">
        <f>'Select City &amp; State'!E32</f>
        <v>156710020.56360006</v>
      </c>
      <c r="K38" s="353">
        <f t="shared" si="1"/>
        <v>0</v>
      </c>
      <c r="L38" s="20"/>
      <c r="N38"/>
    </row>
    <row r="39" spans="2:16" ht="15">
      <c r="B39" s="19"/>
      <c r="C39" s="41"/>
      <c r="D39" s="42"/>
      <c r="E39" s="306">
        <f>SUM(E11:E38)</f>
        <v>0</v>
      </c>
      <c r="F39" s="306">
        <f>SUM(F11:F38)</f>
        <v>0</v>
      </c>
      <c r="G39" s="306">
        <f>SUM(G11:G38)</f>
        <v>0</v>
      </c>
      <c r="H39" s="145"/>
      <c r="I39" s="307">
        <f>SUM(I11:I38)</f>
        <v>0</v>
      </c>
      <c r="J39" s="145"/>
      <c r="K39" s="307">
        <f>SUM(K11:K38)</f>
        <v>0</v>
      </c>
      <c r="L39" s="20"/>
      <c r="N39"/>
    </row>
    <row r="40" spans="2:16">
      <c r="B40" s="19"/>
      <c r="C40" s="44"/>
      <c r="D40" s="42"/>
      <c r="E40" s="42"/>
      <c r="F40" s="42"/>
      <c r="G40" s="45"/>
      <c r="H40" s="43"/>
      <c r="I40" s="46"/>
      <c r="J40" s="43"/>
      <c r="K40" s="46"/>
      <c r="L40" s="20"/>
      <c r="N40"/>
    </row>
    <row r="41" spans="2:16" ht="13.5" thickBot="1">
      <c r="B41" s="19"/>
      <c r="C41" s="1259" t="s">
        <v>224</v>
      </c>
      <c r="D41" s="1246"/>
      <c r="E41" s="1246"/>
      <c r="F41" s="1246"/>
      <c r="G41" s="1131"/>
      <c r="H41" s="43"/>
      <c r="I41" s="46"/>
      <c r="J41" s="29"/>
      <c r="K41" s="1066" t="s">
        <v>223</v>
      </c>
      <c r="L41" s="20"/>
      <c r="N41"/>
    </row>
    <row r="42" spans="2:16" ht="15.75" customHeight="1">
      <c r="B42" s="19"/>
      <c r="C42" s="1262" t="s">
        <v>778</v>
      </c>
      <c r="D42" s="1263"/>
      <c r="E42" s="1263"/>
      <c r="F42" s="1263"/>
      <c r="G42" s="1264"/>
      <c r="H42" s="170">
        <v>0</v>
      </c>
      <c r="I42" s="81"/>
      <c r="J42" s="29"/>
      <c r="K42" s="1066"/>
      <c r="L42" s="20"/>
      <c r="N42"/>
    </row>
    <row r="43" spans="2:16" ht="15.75" customHeight="1" thickBot="1">
      <c r="B43" s="19"/>
      <c r="C43" s="1260" t="s">
        <v>785</v>
      </c>
      <c r="D43" s="1261"/>
      <c r="E43" s="1261"/>
      <c r="F43" s="1261"/>
      <c r="G43" s="214" t="s">
        <v>41</v>
      </c>
      <c r="H43" s="80">
        <v>0</v>
      </c>
      <c r="I43" s="48" t="s">
        <v>42</v>
      </c>
      <c r="J43" s="29"/>
      <c r="K43" s="1066"/>
      <c r="L43" s="20"/>
      <c r="N43"/>
    </row>
    <row r="44" spans="2:16" ht="15">
      <c r="B44" s="19"/>
      <c r="C44" s="1265" t="s">
        <v>779</v>
      </c>
      <c r="D44" s="1266"/>
      <c r="E44" s="1266"/>
      <c r="F44" s="1266"/>
      <c r="G44" s="215"/>
      <c r="H44" s="49">
        <f>IF(H42-H43&lt;0,0,H42-H43)</f>
        <v>0</v>
      </c>
      <c r="I44" s="190" t="s">
        <v>126</v>
      </c>
      <c r="J44" s="302">
        <f>IF(H42=0,0,H44/H42)</f>
        <v>0</v>
      </c>
      <c r="K44" s="1066"/>
      <c r="L44" s="20"/>
      <c r="N44"/>
    </row>
    <row r="45" spans="2:16" ht="13.5" thickBot="1">
      <c r="B45" s="19"/>
      <c r="C45" s="50"/>
      <c r="D45" s="111"/>
      <c r="E45" s="111"/>
      <c r="F45" s="111"/>
      <c r="G45" s="112"/>
      <c r="H45" s="51"/>
      <c r="I45" s="52"/>
      <c r="J45" s="51"/>
      <c r="K45" s="52"/>
      <c r="L45" s="20"/>
      <c r="N45"/>
    </row>
    <row r="46" spans="2:16">
      <c r="B46" s="19"/>
      <c r="C46" s="113"/>
      <c r="D46" s="113"/>
      <c r="E46" s="113"/>
      <c r="F46" s="113"/>
      <c r="G46" s="113"/>
      <c r="H46" s="43"/>
      <c r="I46" s="46"/>
      <c r="J46" s="43"/>
      <c r="K46" s="46"/>
      <c r="L46" s="20"/>
      <c r="N46"/>
      <c r="P46" s="37"/>
    </row>
    <row r="47" spans="2:16" ht="13.5" thickBot="1">
      <c r="B47" s="19"/>
      <c r="C47" s="1259" t="s">
        <v>101</v>
      </c>
      <c r="D47" s="1246"/>
      <c r="E47" s="1246"/>
      <c r="F47" s="1246"/>
      <c r="G47" s="30"/>
      <c r="H47" s="54"/>
      <c r="I47" s="46"/>
      <c r="J47" s="43"/>
      <c r="K47" s="46"/>
      <c r="L47" s="20"/>
      <c r="N47"/>
    </row>
    <row r="48" spans="2:16" ht="15.75" customHeight="1">
      <c r="B48" s="19"/>
      <c r="C48" s="1269" t="s">
        <v>780</v>
      </c>
      <c r="D48" s="1176"/>
      <c r="E48" s="1176"/>
      <c r="F48" s="1176"/>
      <c r="G48" s="88"/>
      <c r="H48" s="55">
        <v>0</v>
      </c>
      <c r="I48" s="46"/>
      <c r="J48" s="29"/>
      <c r="K48" s="29"/>
      <c r="L48" s="20"/>
      <c r="N48"/>
    </row>
    <row r="49" spans="2:15" ht="15.75" thickBot="1">
      <c r="B49" s="19"/>
      <c r="C49" s="1253" t="s">
        <v>22</v>
      </c>
      <c r="D49" s="1254"/>
      <c r="E49" s="1254"/>
      <c r="F49" s="1254"/>
      <c r="G49" s="134"/>
      <c r="H49" s="56">
        <v>0</v>
      </c>
      <c r="I49" s="46"/>
      <c r="J49" s="29"/>
      <c r="K49" s="29"/>
      <c r="L49" s="20"/>
      <c r="N49"/>
    </row>
    <row r="50" spans="2:15" ht="15">
      <c r="B50" s="19"/>
      <c r="C50" s="193" t="s">
        <v>23</v>
      </c>
      <c r="D50" s="113"/>
      <c r="E50" s="113"/>
      <c r="F50" s="113"/>
      <c r="G50" s="113"/>
      <c r="H50" s="53"/>
      <c r="I50" s="344">
        <f>SUM(H48:H48)+SUM(H49:H49)</f>
        <v>0</v>
      </c>
      <c r="J50" s="29"/>
      <c r="K50" s="29"/>
      <c r="L50" s="20"/>
      <c r="N50"/>
    </row>
    <row r="51" spans="2:15">
      <c r="B51" s="19"/>
      <c r="C51" s="113"/>
      <c r="D51" s="113"/>
      <c r="E51" s="113"/>
      <c r="F51" s="29"/>
      <c r="G51" s="191" t="s">
        <v>132</v>
      </c>
      <c r="H51" s="43"/>
      <c r="I51" s="46"/>
      <c r="J51" s="29"/>
      <c r="K51" s="29"/>
      <c r="L51" s="20"/>
      <c r="N51"/>
    </row>
    <row r="52" spans="2:15" ht="13.5" thickBot="1">
      <c r="B52" s="19"/>
      <c r="C52" s="1259" t="s">
        <v>9</v>
      </c>
      <c r="D52" s="1246"/>
      <c r="E52" s="1246"/>
      <c r="F52" s="192"/>
      <c r="G52" s="194" t="s">
        <v>133</v>
      </c>
      <c r="H52" s="43"/>
      <c r="I52" s="57"/>
      <c r="J52" s="29"/>
      <c r="K52" s="29"/>
      <c r="L52" s="20"/>
      <c r="N52"/>
    </row>
    <row r="53" spans="2:15">
      <c r="B53" s="19"/>
      <c r="C53" s="1175" t="s">
        <v>43</v>
      </c>
      <c r="D53" s="1176"/>
      <c r="E53" s="1176"/>
      <c r="F53" s="1177"/>
      <c r="G53" s="195">
        <v>1408</v>
      </c>
      <c r="H53" s="55">
        <v>0</v>
      </c>
      <c r="I53" s="53"/>
      <c r="J53" s="29"/>
      <c r="K53" s="29"/>
      <c r="L53" s="20"/>
      <c r="N53" s="1202" t="s">
        <v>795</v>
      </c>
      <c r="O53" s="1203"/>
    </row>
    <row r="54" spans="2:15">
      <c r="B54" s="19"/>
      <c r="C54" s="1175" t="s">
        <v>24</v>
      </c>
      <c r="D54" s="1176"/>
      <c r="E54" s="1176"/>
      <c r="F54" s="1177"/>
      <c r="G54" s="195">
        <v>1408</v>
      </c>
      <c r="H54" s="337">
        <v>0</v>
      </c>
      <c r="I54" s="53"/>
      <c r="J54" s="29"/>
      <c r="K54" s="29"/>
      <c r="L54" s="20"/>
      <c r="N54" s="1204"/>
      <c r="O54" s="1205"/>
    </row>
    <row r="55" spans="2:15">
      <c r="B55" s="19"/>
      <c r="C55" s="1175" t="s">
        <v>25</v>
      </c>
      <c r="D55" s="1176"/>
      <c r="E55" s="1176"/>
      <c r="F55" s="1177"/>
      <c r="G55" s="195">
        <v>1410</v>
      </c>
      <c r="H55" s="337">
        <v>0</v>
      </c>
      <c r="I55" s="53"/>
      <c r="J55" s="29"/>
      <c r="K55" s="29"/>
      <c r="L55" s="20"/>
      <c r="N55" s="1204"/>
      <c r="O55" s="1205"/>
    </row>
    <row r="56" spans="2:15">
      <c r="B56" s="19"/>
      <c r="C56" s="1175" t="s">
        <v>149</v>
      </c>
      <c r="D56" s="1176"/>
      <c r="E56" s="1176"/>
      <c r="F56" s="1177"/>
      <c r="G56" s="195">
        <v>1430</v>
      </c>
      <c r="H56" s="337">
        <v>0</v>
      </c>
      <c r="I56" s="53"/>
      <c r="J56" s="53"/>
      <c r="K56" s="46"/>
      <c r="L56" s="20"/>
      <c r="N56" s="1204"/>
      <c r="O56" s="1205"/>
    </row>
    <row r="57" spans="2:15">
      <c r="B57" s="19"/>
      <c r="C57" s="1175" t="s">
        <v>781</v>
      </c>
      <c r="D57" s="1176"/>
      <c r="E57" s="1176"/>
      <c r="F57" s="1177"/>
      <c r="G57" s="195">
        <v>1440</v>
      </c>
      <c r="H57" s="337">
        <v>0</v>
      </c>
      <c r="I57" s="53"/>
      <c r="J57" s="53"/>
      <c r="K57" s="46"/>
      <c r="L57" s="20"/>
      <c r="N57" s="1204"/>
      <c r="O57" s="1205"/>
    </row>
    <row r="58" spans="2:15">
      <c r="B58" s="19"/>
      <c r="C58" s="1175" t="s">
        <v>20</v>
      </c>
      <c r="D58" s="1176"/>
      <c r="E58" s="1176"/>
      <c r="F58" s="1177"/>
      <c r="G58" s="195">
        <v>1450</v>
      </c>
      <c r="H58" s="337">
        <v>0</v>
      </c>
      <c r="I58" s="53"/>
      <c r="J58" s="53"/>
      <c r="K58" s="46"/>
      <c r="L58" s="20"/>
      <c r="N58" s="1204"/>
      <c r="O58" s="1205"/>
    </row>
    <row r="59" spans="2:15">
      <c r="B59" s="19"/>
      <c r="C59" s="1175" t="s">
        <v>154</v>
      </c>
      <c r="D59" s="1176"/>
      <c r="E59" s="1176"/>
      <c r="F59" s="1177"/>
      <c r="G59" s="195">
        <v>1460</v>
      </c>
      <c r="H59" s="337">
        <v>0</v>
      </c>
      <c r="I59" s="53"/>
      <c r="J59" s="53"/>
      <c r="K59" s="46"/>
      <c r="L59" s="20"/>
      <c r="N59" s="1204"/>
      <c r="O59" s="1205"/>
    </row>
    <row r="60" spans="2:15" ht="13.5" thickBot="1">
      <c r="B60" s="19"/>
      <c r="C60" s="1175" t="s">
        <v>155</v>
      </c>
      <c r="D60" s="1176"/>
      <c r="E60" s="1176"/>
      <c r="F60" s="1177"/>
      <c r="G60" s="195">
        <v>1460</v>
      </c>
      <c r="H60" s="337">
        <v>0</v>
      </c>
      <c r="I60" s="53"/>
      <c r="J60" s="53"/>
      <c r="K60" s="46"/>
      <c r="L60" s="20"/>
      <c r="N60" s="1206"/>
      <c r="O60" s="1207"/>
    </row>
    <row r="61" spans="2:15">
      <c r="B61" s="19"/>
      <c r="C61" s="1175" t="s">
        <v>153</v>
      </c>
      <c r="D61" s="1176"/>
      <c r="E61" s="1176"/>
      <c r="F61" s="1177"/>
      <c r="G61" s="195">
        <v>1460</v>
      </c>
      <c r="H61" s="337">
        <v>0</v>
      </c>
      <c r="I61" s="53"/>
      <c r="J61" s="58"/>
      <c r="K61" s="59"/>
      <c r="L61" s="20"/>
      <c r="N61" s="1208" t="s">
        <v>766</v>
      </c>
      <c r="O61" s="1228" t="s">
        <v>767</v>
      </c>
    </row>
    <row r="62" spans="2:15">
      <c r="B62" s="19"/>
      <c r="C62" s="1175" t="s">
        <v>152</v>
      </c>
      <c r="D62" s="1176"/>
      <c r="E62" s="1176"/>
      <c r="F62" s="1177"/>
      <c r="G62" s="195">
        <v>1465</v>
      </c>
      <c r="H62" s="337">
        <v>0</v>
      </c>
      <c r="I62" s="53"/>
      <c r="J62" s="1267" t="s">
        <v>102</v>
      </c>
      <c r="K62" s="1268"/>
      <c r="L62" s="20"/>
      <c r="N62" s="1209"/>
      <c r="O62" s="1229"/>
    </row>
    <row r="63" spans="2:15">
      <c r="B63" s="19"/>
      <c r="C63" s="1175" t="s">
        <v>150</v>
      </c>
      <c r="D63" s="1176"/>
      <c r="E63" s="1176"/>
      <c r="F63" s="1177"/>
      <c r="G63" s="195">
        <v>1465</v>
      </c>
      <c r="H63" s="337">
        <v>0</v>
      </c>
      <c r="I63" s="53"/>
      <c r="J63" s="60"/>
      <c r="K63" s="61"/>
      <c r="L63" s="20"/>
      <c r="N63" s="1210"/>
      <c r="O63" s="1230"/>
    </row>
    <row r="64" spans="2:15">
      <c r="B64" s="19"/>
      <c r="C64" s="1175" t="s">
        <v>44</v>
      </c>
      <c r="D64" s="1176"/>
      <c r="E64" s="1176"/>
      <c r="F64" s="1177"/>
      <c r="G64" s="195">
        <v>1470</v>
      </c>
      <c r="H64" s="337">
        <v>0</v>
      </c>
      <c r="I64" s="53"/>
      <c r="J64" s="60"/>
      <c r="K64" s="62"/>
      <c r="L64" s="20"/>
      <c r="N64" s="334" t="str">
        <f>IF('Exh F-2 Perm'!H33&gt;0,'Exh F-2 Perm'!E33/'Exh F-2 Perm'!H33,"No Sources")</f>
        <v>No Sources</v>
      </c>
      <c r="O64" s="335" t="str">
        <f>IF('Unit Mix'!P59&gt;0,'Unit Mix'!P57/'Unit Mix'!P59,"No Units")</f>
        <v>No Units</v>
      </c>
    </row>
    <row r="65" spans="2:18" ht="13.5" thickBot="1">
      <c r="B65" s="19"/>
      <c r="C65" s="1175" t="s">
        <v>45</v>
      </c>
      <c r="D65" s="1176"/>
      <c r="E65" s="1176"/>
      <c r="F65" s="1177"/>
      <c r="G65" s="195">
        <v>1475</v>
      </c>
      <c r="H65" s="337">
        <v>0</v>
      </c>
      <c r="I65" s="53"/>
      <c r="J65" s="63" t="s">
        <v>46</v>
      </c>
      <c r="K65" s="64" t="s">
        <v>47</v>
      </c>
      <c r="L65" s="20"/>
      <c r="N65" s="1231" t="str">
        <f>IF(N64="No Sources","NA",IF(ROUND(N64,2)&lt;=ROUND(O64,2),"Ratio Okay","Ratio Violation"))</f>
        <v>NA</v>
      </c>
      <c r="O65" s="1232"/>
    </row>
    <row r="66" spans="2:18">
      <c r="B66" s="19"/>
      <c r="C66" s="1175" t="s">
        <v>222</v>
      </c>
      <c r="D66" s="1176"/>
      <c r="E66" s="1176"/>
      <c r="F66" s="1177"/>
      <c r="G66" s="195">
        <v>1485</v>
      </c>
      <c r="H66" s="337">
        <v>0</v>
      </c>
      <c r="I66" s="53"/>
      <c r="J66" s="1173" t="s">
        <v>105</v>
      </c>
      <c r="K66" s="1174"/>
      <c r="L66" s="20"/>
      <c r="N66"/>
    </row>
    <row r="67" spans="2:18" ht="15.75" thickBot="1">
      <c r="B67" s="19"/>
      <c r="C67" s="1175" t="s">
        <v>151</v>
      </c>
      <c r="D67" s="1176"/>
      <c r="E67" s="1176"/>
      <c r="F67" s="1177"/>
      <c r="G67" s="195">
        <v>1495</v>
      </c>
      <c r="H67" s="56">
        <v>0</v>
      </c>
      <c r="I67" s="53"/>
      <c r="J67" s="1278" t="s">
        <v>106</v>
      </c>
      <c r="K67" s="1279"/>
      <c r="L67" s="20"/>
    </row>
    <row r="68" spans="2:18">
      <c r="B68" s="19"/>
      <c r="C68" s="196" t="s">
        <v>19</v>
      </c>
      <c r="D68" s="197"/>
      <c r="E68" s="197"/>
      <c r="F68" s="197"/>
      <c r="G68" s="197"/>
      <c r="H68" s="53"/>
      <c r="I68" s="343">
        <f>(SUM(H53:H67))</f>
        <v>0</v>
      </c>
      <c r="J68" s="65" t="s">
        <v>48</v>
      </c>
      <c r="K68" s="66">
        <f>I50-I68</f>
        <v>0</v>
      </c>
      <c r="L68" s="20"/>
    </row>
    <row r="69" spans="2:18">
      <c r="B69" s="19"/>
      <c r="C69" s="198"/>
      <c r="D69" s="197"/>
      <c r="E69" s="197"/>
      <c r="F69" s="197"/>
      <c r="G69" s="197"/>
      <c r="H69" s="53"/>
      <c r="I69" s="29"/>
      <c r="J69" s="1186" t="str">
        <f>IF(K68&gt;5,"Error: Total Sources, Step 7, do not = Total Uses, Step 8.",IF(K68&lt;-5,"Error: Total Sources, Step 7 
do not = Total Uses, Step 8.","Okay: Sources = Uses"))</f>
        <v>Okay: Sources = Uses</v>
      </c>
      <c r="K69" s="1187"/>
      <c r="L69" s="20"/>
    </row>
    <row r="70" spans="2:18" ht="13.5" thickBot="1">
      <c r="B70" s="19"/>
      <c r="C70" s="199" t="s">
        <v>140</v>
      </c>
      <c r="D70" s="192"/>
      <c r="E70" s="192"/>
      <c r="F70" s="192"/>
      <c r="G70" s="198"/>
      <c r="H70" s="67"/>
      <c r="I70" s="53"/>
      <c r="J70" s="1188"/>
      <c r="K70" s="1187"/>
      <c r="L70" s="20"/>
    </row>
    <row r="71" spans="2:18">
      <c r="B71" s="19"/>
      <c r="C71" s="1244" t="s">
        <v>230</v>
      </c>
      <c r="D71" s="1245"/>
      <c r="E71" s="1245"/>
      <c r="F71" s="1246"/>
      <c r="G71" s="1131"/>
      <c r="H71" s="338">
        <f>H66</f>
        <v>0</v>
      </c>
      <c r="I71" s="43"/>
      <c r="J71" s="1180" t="s">
        <v>76</v>
      </c>
      <c r="K71" s="1181"/>
      <c r="L71" s="20"/>
      <c r="N71" s="1211" t="s">
        <v>769</v>
      </c>
      <c r="O71" s="1212"/>
      <c r="P71" s="1213"/>
      <c r="R71" s="68"/>
    </row>
    <row r="72" spans="2:18" ht="13.5" thickBot="1">
      <c r="B72" s="19"/>
      <c r="C72" s="1249" t="s">
        <v>782</v>
      </c>
      <c r="D72" s="1131"/>
      <c r="E72" s="1131"/>
      <c r="F72" s="1131"/>
      <c r="G72" s="310" t="s">
        <v>231</v>
      </c>
      <c r="H72" s="311">
        <f>J44</f>
        <v>0</v>
      </c>
      <c r="I72" s="147"/>
      <c r="J72" s="1182"/>
      <c r="K72" s="1183"/>
      <c r="L72" s="20"/>
      <c r="N72" s="1214" t="str">
        <f>IF(K39=0,"NA",I79-I81)</f>
        <v>NA</v>
      </c>
      <c r="O72" s="1215"/>
      <c r="P72" s="1216"/>
    </row>
    <row r="73" spans="2:18" ht="13.5" customHeight="1" thickBot="1">
      <c r="B73" s="19"/>
      <c r="C73" s="1082" t="s">
        <v>783</v>
      </c>
      <c r="D73" s="1079"/>
      <c r="E73" s="1079"/>
      <c r="F73" s="1079"/>
      <c r="G73" s="1079"/>
      <c r="H73" s="339">
        <f>H71*H72</f>
        <v>0</v>
      </c>
      <c r="I73" s="53"/>
      <c r="J73" s="69"/>
      <c r="K73" s="53"/>
      <c r="L73" s="20"/>
      <c r="O73" s="31"/>
      <c r="P73" s="31"/>
    </row>
    <row r="74" spans="2:18" ht="13.5" thickBot="1">
      <c r="B74" s="19"/>
      <c r="C74" s="192"/>
      <c r="D74" s="192"/>
      <c r="E74" s="192"/>
      <c r="F74" s="192"/>
      <c r="G74" s="192"/>
      <c r="H74" s="29"/>
      <c r="I74" s="1178" t="str">
        <f>IF(H75-H58&gt;0,"Error: Step 8 amt may not exceed amt. in BLI 1450","")</f>
        <v/>
      </c>
      <c r="L74" s="20"/>
      <c r="N74" s="1211" t="s">
        <v>770</v>
      </c>
      <c r="O74" s="1212"/>
      <c r="P74" s="1213"/>
    </row>
    <row r="75" spans="2:18" ht="15.75" thickBot="1">
      <c r="B75" s="19"/>
      <c r="C75" s="1252" t="s">
        <v>784</v>
      </c>
      <c r="D75" s="1177"/>
      <c r="E75" s="1177"/>
      <c r="F75" s="1177"/>
      <c r="G75" s="201"/>
      <c r="H75" s="340">
        <v>0</v>
      </c>
      <c r="I75" s="1179"/>
      <c r="J75" s="1184" t="s">
        <v>103</v>
      </c>
      <c r="K75" s="1184"/>
      <c r="L75" s="20"/>
      <c r="N75" s="1214" t="str">
        <f>IF(I39=0,"NA",I87-I89)</f>
        <v>NA</v>
      </c>
      <c r="O75" s="1215"/>
      <c r="P75" s="1216"/>
    </row>
    <row r="76" spans="2:18" ht="15" customHeight="1">
      <c r="B76" s="19"/>
      <c r="C76" s="202"/>
      <c r="D76" s="197"/>
      <c r="E76" s="197"/>
      <c r="F76" s="197"/>
      <c r="G76" s="203"/>
      <c r="H76" s="53"/>
      <c r="I76" s="1179"/>
      <c r="J76" s="1238" t="s">
        <v>78</v>
      </c>
      <c r="K76" s="1238"/>
      <c r="L76" s="20"/>
    </row>
    <row r="77" spans="2:18" ht="15">
      <c r="B77" s="19"/>
      <c r="C77" s="1250" t="s">
        <v>77</v>
      </c>
      <c r="D77" s="1251"/>
      <c r="E77" s="1251"/>
      <c r="F77" s="1251"/>
      <c r="G77" s="204"/>
      <c r="H77" s="341">
        <f>H53</f>
        <v>0</v>
      </c>
      <c r="I77" s="53"/>
      <c r="J77" s="1185" t="s">
        <v>49</v>
      </c>
      <c r="K77" s="1185"/>
      <c r="L77" s="20"/>
    </row>
    <row r="78" spans="2:18" ht="15.75" thickBot="1">
      <c r="B78" s="19"/>
      <c r="C78" s="1249" t="s">
        <v>142</v>
      </c>
      <c r="D78" s="1246"/>
      <c r="E78" s="1246"/>
      <c r="F78" s="1246"/>
      <c r="G78" s="1131"/>
      <c r="H78" s="70"/>
      <c r="I78" s="306">
        <f>-(H73+H75+H77)</f>
        <v>0</v>
      </c>
      <c r="J78" s="1185" t="s">
        <v>27</v>
      </c>
      <c r="K78" s="1185"/>
      <c r="L78" s="20"/>
      <c r="N78"/>
    </row>
    <row r="79" spans="2:18" ht="15.75" thickBot="1">
      <c r="B79" s="19"/>
      <c r="C79" s="1248" t="s">
        <v>786</v>
      </c>
      <c r="D79" s="1246"/>
      <c r="E79" s="1246"/>
      <c r="F79" s="1246"/>
      <c r="G79" s="1131"/>
      <c r="H79" s="53"/>
      <c r="I79" s="342">
        <f>I68+I78</f>
        <v>0</v>
      </c>
      <c r="J79" s="1242" t="s">
        <v>28</v>
      </c>
      <c r="K79" s="1242"/>
      <c r="L79" s="20"/>
      <c r="N79" s="1222" t="s">
        <v>771</v>
      </c>
      <c r="O79" s="1223"/>
      <c r="P79" s="1224"/>
      <c r="R79" s="73"/>
    </row>
    <row r="80" spans="2:18">
      <c r="B80" s="19"/>
      <c r="C80" s="205"/>
      <c r="D80" s="197"/>
      <c r="E80" s="197"/>
      <c r="F80" s="197"/>
      <c r="G80" s="197"/>
      <c r="H80" s="53"/>
      <c r="I80" s="343"/>
      <c r="J80" s="1255" t="str">
        <f>IF(I81="","No PH units (Step 3)",I79/I81)</f>
        <v>No PH units (Step 3)</v>
      </c>
      <c r="K80" s="1256"/>
      <c r="L80" s="20"/>
      <c r="N80" s="1225"/>
      <c r="O80" s="1226"/>
      <c r="P80" s="1227"/>
    </row>
    <row r="81" spans="2:16" ht="15.75" thickBot="1">
      <c r="B81" s="19"/>
      <c r="C81" s="1239" t="s">
        <v>232</v>
      </c>
      <c r="D81" s="1240"/>
      <c r="E81" s="1240"/>
      <c r="F81" s="1240"/>
      <c r="G81" s="197"/>
      <c r="H81" s="53"/>
      <c r="I81" s="342" t="str">
        <f>IF(K39=0,"",K39)</f>
        <v/>
      </c>
      <c r="J81" s="1257"/>
      <c r="K81" s="1258"/>
      <c r="L81" s="20"/>
      <c r="N81" s="1217" t="s">
        <v>768</v>
      </c>
      <c r="O81" s="1218"/>
      <c r="P81" s="1219"/>
    </row>
    <row r="82" spans="2:16" ht="13.5" thickBot="1">
      <c r="B82" s="19"/>
      <c r="C82" s="206"/>
      <c r="D82" s="206"/>
      <c r="E82" s="206"/>
      <c r="F82" s="207"/>
      <c r="G82" s="207"/>
      <c r="H82" s="74"/>
      <c r="I82" s="74"/>
      <c r="J82" s="74"/>
      <c r="K82" s="74"/>
      <c r="L82" s="20"/>
      <c r="N82" s="1217"/>
      <c r="O82" s="1218"/>
      <c r="P82" s="1219"/>
    </row>
    <row r="83" spans="2:16" ht="13.5" thickBot="1">
      <c r="B83" s="19"/>
      <c r="C83" s="197"/>
      <c r="D83" s="197"/>
      <c r="E83" s="197"/>
      <c r="F83" s="197"/>
      <c r="G83" s="197"/>
      <c r="H83" s="53"/>
      <c r="I83" s="53"/>
      <c r="J83" s="53"/>
      <c r="K83" s="44"/>
      <c r="L83" s="20"/>
      <c r="N83" s="1220"/>
      <c r="O83" s="1166"/>
      <c r="P83" s="1221"/>
    </row>
    <row r="84" spans="2:16" ht="13.5" thickBot="1">
      <c r="B84" s="19"/>
      <c r="C84" s="1243" t="s">
        <v>80</v>
      </c>
      <c r="D84" s="1240"/>
      <c r="E84" s="1240"/>
      <c r="F84" s="1240"/>
      <c r="G84" s="200"/>
      <c r="H84" s="53"/>
      <c r="I84" s="53"/>
      <c r="J84" s="1238" t="s">
        <v>79</v>
      </c>
      <c r="K84" s="1238"/>
      <c r="L84" s="20"/>
    </row>
    <row r="85" spans="2:16">
      <c r="B85" s="19"/>
      <c r="C85" s="1244" t="str">
        <f>C60</f>
        <v>Dwelling Structures, New Const (w/OH+P, finish landscape + on-site util's)</v>
      </c>
      <c r="D85" s="1245"/>
      <c r="E85" s="1245"/>
      <c r="F85" s="1246"/>
      <c r="G85" s="194">
        <v>1460</v>
      </c>
      <c r="H85" s="53"/>
      <c r="I85" s="339">
        <f>H60</f>
        <v>0</v>
      </c>
      <c r="J85" s="1242" t="s">
        <v>50</v>
      </c>
      <c r="K85" s="1242"/>
      <c r="L85" s="20"/>
      <c r="N85" s="1196" t="s">
        <v>772</v>
      </c>
      <c r="O85" s="1197"/>
      <c r="P85" s="1198"/>
    </row>
    <row r="86" spans="2:16" ht="15">
      <c r="B86" s="19"/>
      <c r="C86" s="1247" t="s">
        <v>141</v>
      </c>
      <c r="D86" s="1245"/>
      <c r="E86" s="1245"/>
      <c r="F86" s="1246"/>
      <c r="G86" s="194">
        <v>1465</v>
      </c>
      <c r="H86" s="53"/>
      <c r="I86" s="306">
        <f>H62</f>
        <v>0</v>
      </c>
      <c r="J86" s="1237" t="s">
        <v>26</v>
      </c>
      <c r="K86" s="1237"/>
      <c r="L86" s="20"/>
      <c r="N86" s="1199"/>
      <c r="O86" s="1200"/>
      <c r="P86" s="1201"/>
    </row>
    <row r="87" spans="2:16" ht="15.75" thickBot="1">
      <c r="B87" s="19"/>
      <c r="C87" s="199" t="s">
        <v>51</v>
      </c>
      <c r="D87" s="197"/>
      <c r="E87" s="197"/>
      <c r="F87" s="197"/>
      <c r="G87" s="197"/>
      <c r="H87" s="53"/>
      <c r="I87" s="342">
        <f>SUM(I85:I86)</f>
        <v>0</v>
      </c>
      <c r="J87" s="1242" t="s">
        <v>29</v>
      </c>
      <c r="K87" s="1242"/>
      <c r="L87" s="20"/>
      <c r="N87" s="1189" t="s">
        <v>773</v>
      </c>
      <c r="O87" s="1190"/>
      <c r="P87" s="1191"/>
    </row>
    <row r="88" spans="2:16">
      <c r="B88" s="19"/>
      <c r="C88" s="193"/>
      <c r="D88" s="197"/>
      <c r="E88" s="197"/>
      <c r="F88" s="197"/>
      <c r="G88" s="197"/>
      <c r="H88" s="53"/>
      <c r="I88" s="145"/>
      <c r="J88" s="1233" t="str">
        <f>IF(I89="",IF(I81="","No PH units (Step 3)","NA (rehab/acq only)"),I87/I89)</f>
        <v>No PH units (Step 3)</v>
      </c>
      <c r="K88" s="1234"/>
      <c r="L88" s="20"/>
      <c r="N88" s="1192"/>
      <c r="O88" s="1190"/>
      <c r="P88" s="1191"/>
    </row>
    <row r="89" spans="2:16" ht="15.75" thickBot="1">
      <c r="B89" s="19"/>
      <c r="C89" s="1239" t="s">
        <v>233</v>
      </c>
      <c r="D89" s="1240"/>
      <c r="E89" s="1241"/>
      <c r="F89" s="1241"/>
      <c r="G89" s="197"/>
      <c r="H89" s="53"/>
      <c r="I89" s="146" t="str">
        <f>IF(I39=0,"",I39)</f>
        <v/>
      </c>
      <c r="J89" s="1235"/>
      <c r="K89" s="1236"/>
      <c r="L89" s="20"/>
      <c r="N89" s="1192"/>
      <c r="O89" s="1190"/>
      <c r="P89" s="1191"/>
    </row>
    <row r="90" spans="2:16" ht="13.5" thickBot="1">
      <c r="B90" s="21"/>
      <c r="C90" s="208"/>
      <c r="D90" s="207"/>
      <c r="E90" s="207"/>
      <c r="F90" s="207"/>
      <c r="G90" s="207"/>
      <c r="H90" s="74"/>
      <c r="I90" s="74"/>
      <c r="J90" s="74"/>
      <c r="K90" s="74"/>
      <c r="L90" s="23"/>
      <c r="N90" s="1193"/>
      <c r="O90" s="1194"/>
      <c r="P90" s="1195"/>
    </row>
    <row r="91" spans="2:16">
      <c r="G91" s="384" t="s">
        <v>1046</v>
      </c>
      <c r="L91" s="310" t="s">
        <v>1051</v>
      </c>
      <c r="N91"/>
    </row>
    <row r="92" spans="2:16">
      <c r="N92"/>
    </row>
  </sheetData>
  <sheetProtection password="CE28" sheet="1" objects="1" scenarios="1"/>
  <mergeCells count="75">
    <mergeCell ref="C25:C31"/>
    <mergeCell ref="C55:F55"/>
    <mergeCell ref="J78:K78"/>
    <mergeCell ref="J79:K79"/>
    <mergeCell ref="C3:K3"/>
    <mergeCell ref="C47:F47"/>
    <mergeCell ref="J9:K9"/>
    <mergeCell ref="C7:K7"/>
    <mergeCell ref="C9:G9"/>
    <mergeCell ref="H9:I9"/>
    <mergeCell ref="C11:C17"/>
    <mergeCell ref="K41:K44"/>
    <mergeCell ref="C32:C38"/>
    <mergeCell ref="C18:C24"/>
    <mergeCell ref="C5:K5"/>
    <mergeCell ref="J67:K67"/>
    <mergeCell ref="C49:F49"/>
    <mergeCell ref="J80:K81"/>
    <mergeCell ref="J76:K76"/>
    <mergeCell ref="C41:G41"/>
    <mergeCell ref="C43:F43"/>
    <mergeCell ref="C42:G42"/>
    <mergeCell ref="C44:F44"/>
    <mergeCell ref="J62:K62"/>
    <mergeCell ref="C62:F62"/>
    <mergeCell ref="C48:F48"/>
    <mergeCell ref="C52:E52"/>
    <mergeCell ref="C53:F53"/>
    <mergeCell ref="C56:F56"/>
    <mergeCell ref="C57:F57"/>
    <mergeCell ref="C60:F60"/>
    <mergeCell ref="C61:F61"/>
    <mergeCell ref="C54:F54"/>
    <mergeCell ref="C81:F81"/>
    <mergeCell ref="C79:G79"/>
    <mergeCell ref="C78:G78"/>
    <mergeCell ref="C71:G71"/>
    <mergeCell ref="C77:F77"/>
    <mergeCell ref="C73:G73"/>
    <mergeCell ref="C75:F75"/>
    <mergeCell ref="C72:F72"/>
    <mergeCell ref="C66:F66"/>
    <mergeCell ref="C59:F59"/>
    <mergeCell ref="C58:F58"/>
    <mergeCell ref="J88:K89"/>
    <mergeCell ref="J86:K86"/>
    <mergeCell ref="J84:K84"/>
    <mergeCell ref="C89:F89"/>
    <mergeCell ref="J87:K87"/>
    <mergeCell ref="C84:F84"/>
    <mergeCell ref="J85:K85"/>
    <mergeCell ref="C85:F85"/>
    <mergeCell ref="C86:F86"/>
    <mergeCell ref="N87:P90"/>
    <mergeCell ref="N85:P86"/>
    <mergeCell ref="N53:O60"/>
    <mergeCell ref="N61:N63"/>
    <mergeCell ref="N71:P71"/>
    <mergeCell ref="N72:P72"/>
    <mergeCell ref="N74:P74"/>
    <mergeCell ref="N75:P75"/>
    <mergeCell ref="N81:P83"/>
    <mergeCell ref="N79:P80"/>
    <mergeCell ref="O61:O63"/>
    <mergeCell ref="N65:O65"/>
    <mergeCell ref="I74:I76"/>
    <mergeCell ref="J71:K72"/>
    <mergeCell ref="J75:K75"/>
    <mergeCell ref="J77:K77"/>
    <mergeCell ref="J69:K70"/>
    <mergeCell ref="J66:K66"/>
    <mergeCell ref="C63:F63"/>
    <mergeCell ref="C64:F64"/>
    <mergeCell ref="C65:F65"/>
    <mergeCell ref="C67:F67"/>
  </mergeCells>
  <phoneticPr fontId="0" type="noConversion"/>
  <conditionalFormatting sqref="N72 N75">
    <cfRule type="cellIs" dxfId="17" priority="1" stopIfTrue="1" operator="greaterThan">
      <formula>1</formula>
    </cfRule>
  </conditionalFormatting>
  <conditionalFormatting sqref="I74:I76">
    <cfRule type="cellIs" dxfId="16" priority="2" stopIfTrue="1" operator="notEqual">
      <formula>0</formula>
    </cfRule>
  </conditionalFormatting>
  <conditionalFormatting sqref="K68">
    <cfRule type="cellIs" dxfId="15" priority="3" stopIfTrue="1" operator="notBetween">
      <formula>-5</formula>
      <formula>5</formula>
    </cfRule>
  </conditionalFormatting>
  <conditionalFormatting sqref="I68">
    <cfRule type="cellIs" dxfId="14" priority="4" stopIfTrue="1" operator="greaterThan">
      <formula>$I$50+5</formula>
    </cfRule>
    <cfRule type="cellIs" dxfId="13" priority="5" stopIfTrue="1" operator="lessThan">
      <formula>$I$50-5</formula>
    </cfRule>
  </conditionalFormatting>
  <conditionalFormatting sqref="J69:K70">
    <cfRule type="cellIs" dxfId="12" priority="6" stopIfTrue="1" operator="notEqual">
      <formula>"Okay: Sources = Uses"</formula>
    </cfRule>
  </conditionalFormatting>
  <conditionalFormatting sqref="J80:K81 J88:K89">
    <cfRule type="cellIs" dxfId="11" priority="7" stopIfTrue="1" operator="greaterThan">
      <formula>1.005</formula>
    </cfRule>
  </conditionalFormatting>
  <conditionalFormatting sqref="N65:O65">
    <cfRule type="cellIs" dxfId="10" priority="8" stopIfTrue="1" operator="equal">
      <formula>"Ratio Violation"</formula>
    </cfRule>
  </conditionalFormatting>
  <printOptions horizontalCentered="1"/>
  <pageMargins left="0.25" right="0.25" top="0.25" bottom="0.5" header="0.25" footer="0.25"/>
  <pageSetup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I116"/>
  <sheetViews>
    <sheetView showGridLines="0" zoomScale="75" workbookViewId="0">
      <selection activeCell="C2" sqref="C2:H2"/>
    </sheetView>
  </sheetViews>
  <sheetFormatPr defaultRowHeight="12.75"/>
  <cols>
    <col min="1" max="2" width="2.7109375" customWidth="1"/>
    <col min="3" max="3" width="42.7109375" style="291" customWidth="1"/>
    <col min="4" max="4" width="20.85546875" style="253" customWidth="1"/>
    <col min="5" max="8" width="20.85546875" style="292" customWidth="1"/>
    <col min="9" max="9" width="2.7109375" customWidth="1"/>
    <col min="10" max="10" width="2.5703125" customWidth="1"/>
    <col min="11" max="11" width="10.5703125" customWidth="1"/>
    <col min="12" max="12" width="16.85546875" customWidth="1"/>
    <col min="13" max="13" width="2.5703125" customWidth="1"/>
    <col min="14" max="17" width="11.5703125" customWidth="1"/>
    <col min="18" max="18" width="14.85546875" customWidth="1"/>
  </cols>
  <sheetData>
    <row r="1" spans="2:9" s="1" customFormat="1" ht="13.5" thickBot="1">
      <c r="C1" s="27"/>
      <c r="D1" s="27"/>
      <c r="E1" s="27"/>
      <c r="F1" s="27"/>
      <c r="G1" s="27"/>
      <c r="H1" s="27"/>
    </row>
    <row r="2" spans="2:9" s="1" customFormat="1" ht="20.45" customHeight="1">
      <c r="B2" s="14"/>
      <c r="C2" s="1280" t="s">
        <v>953</v>
      </c>
      <c r="D2" s="1280"/>
      <c r="E2" s="1280"/>
      <c r="F2" s="1280"/>
      <c r="G2" s="1280"/>
      <c r="H2" s="1280"/>
      <c r="I2" s="16"/>
    </row>
    <row r="3" spans="2:9" s="1" customFormat="1" ht="15.75">
      <c r="B3" s="17"/>
      <c r="C3" s="1280" t="s">
        <v>817</v>
      </c>
      <c r="D3" s="1280"/>
      <c r="E3" s="1280"/>
      <c r="F3" s="1280"/>
      <c r="G3" s="1280"/>
      <c r="H3" s="1280"/>
      <c r="I3" s="18"/>
    </row>
    <row r="4" spans="2:9" s="34" customFormat="1" ht="29.45" customHeight="1" thickBot="1">
      <c r="B4" s="451"/>
      <c r="C4" s="1284" t="s">
        <v>157</v>
      </c>
      <c r="D4" s="1284"/>
      <c r="E4" s="1284"/>
      <c r="F4" s="1284"/>
      <c r="G4" s="1284"/>
      <c r="H4" s="1284"/>
      <c r="I4" s="452"/>
    </row>
    <row r="5" spans="2:9" s="1" customFormat="1" ht="16.149999999999999" customHeight="1" thickBot="1">
      <c r="B5" s="17"/>
      <c r="C5" s="450" t="s">
        <v>864</v>
      </c>
      <c r="D5" s="1281" t="str">
        <f>'Unit Mix'!G6</f>
        <v>[enter official PHA/Grantee name]</v>
      </c>
      <c r="E5" s="1282"/>
      <c r="F5" s="1282"/>
      <c r="G5" s="1282"/>
      <c r="H5" s="1283"/>
      <c r="I5" s="18"/>
    </row>
    <row r="6" spans="2:9" s="1" customFormat="1" ht="16.149999999999999" customHeight="1" thickBot="1">
      <c r="B6" s="17"/>
      <c r="C6" s="450" t="s">
        <v>861</v>
      </c>
      <c r="D6" s="1281" t="str">
        <f>'Unit Mix'!G7</f>
        <v>[enter the HOPE VI or Choice Neighborhoods grant name]</v>
      </c>
      <c r="E6" s="1282"/>
      <c r="F6" s="1282"/>
      <c r="G6" s="1282"/>
      <c r="H6" s="1283"/>
      <c r="I6" s="18"/>
    </row>
    <row r="7" spans="2:9" s="1" customFormat="1" ht="16.149999999999999" customHeight="1" thickBot="1">
      <c r="B7" s="17"/>
      <c r="C7" s="450" t="s">
        <v>859</v>
      </c>
      <c r="D7" s="1281" t="str">
        <f>'Unit Mix'!G8</f>
        <v>[enter project Name and Phase description]</v>
      </c>
      <c r="E7" s="1282"/>
      <c r="F7" s="1282"/>
      <c r="G7" s="1282"/>
      <c r="H7" s="1283"/>
      <c r="I7" s="18"/>
    </row>
    <row r="8" spans="2:9" s="1" customFormat="1" ht="16.149999999999999" customHeight="1" thickBot="1">
      <c r="B8" s="17"/>
      <c r="C8" s="450" t="s">
        <v>860</v>
      </c>
      <c r="D8" s="1281" t="str">
        <f>'Unit Mix'!G9</f>
        <v>[enter the new AMP-format development number]</v>
      </c>
      <c r="E8" s="1282"/>
      <c r="F8" s="1282"/>
      <c r="G8" s="1282"/>
      <c r="H8" s="1283"/>
      <c r="I8" s="18"/>
    </row>
    <row r="9" spans="2:9" s="1" customFormat="1" ht="9" customHeight="1">
      <c r="B9" s="17"/>
      <c r="C9" s="7"/>
      <c r="D9" s="7"/>
      <c r="E9" s="224"/>
      <c r="F9" s="224"/>
      <c r="G9" s="224"/>
      <c r="H9" s="224"/>
      <c r="I9" s="18"/>
    </row>
    <row r="10" spans="2:9" s="1" customFormat="1">
      <c r="B10" s="17"/>
      <c r="C10" s="7" t="s">
        <v>219</v>
      </c>
      <c r="D10" s="225" t="s">
        <v>216</v>
      </c>
      <c r="E10" s="225" t="s">
        <v>217</v>
      </c>
      <c r="F10" s="225" t="s">
        <v>215</v>
      </c>
      <c r="G10" s="225" t="s">
        <v>214</v>
      </c>
      <c r="H10" s="225" t="s">
        <v>218</v>
      </c>
      <c r="I10" s="18"/>
    </row>
    <row r="11" spans="2:9" s="1" customFormat="1">
      <c r="B11" s="17"/>
      <c r="C11" s="7" t="s">
        <v>220</v>
      </c>
      <c r="D11" s="296">
        <f>SUM('Unit Mix'!E50:G50)</f>
        <v>0</v>
      </c>
      <c r="E11" s="296">
        <f>SUM('Unit Mix'!H50:J50)</f>
        <v>0</v>
      </c>
      <c r="F11" s="296">
        <f>SUM('Unit Mix'!K50:M50)</f>
        <v>0</v>
      </c>
      <c r="G11" s="296">
        <f>SUM('Unit Mix'!N50:P50)</f>
        <v>0</v>
      </c>
      <c r="H11" s="296">
        <f>SUM(D11:G11)</f>
        <v>0</v>
      </c>
      <c r="I11" s="18"/>
    </row>
    <row r="12" spans="2:9" s="1" customFormat="1" ht="12" customHeight="1">
      <c r="B12" s="17"/>
      <c r="C12" s="7"/>
      <c r="D12" s="226"/>
      <c r="E12" s="227"/>
      <c r="F12" s="227"/>
      <c r="G12" s="227"/>
      <c r="H12" s="209"/>
      <c r="I12" s="18"/>
    </row>
    <row r="13" spans="2:9" s="1" customFormat="1" ht="13.5" thickBot="1">
      <c r="B13" s="17"/>
      <c r="C13" s="229" t="s">
        <v>159</v>
      </c>
      <c r="D13" s="230" t="s">
        <v>160</v>
      </c>
      <c r="E13" s="231" t="s">
        <v>161</v>
      </c>
      <c r="F13" s="231" t="s">
        <v>162</v>
      </c>
      <c r="G13" s="231" t="s">
        <v>163</v>
      </c>
      <c r="H13" s="231" t="s">
        <v>56</v>
      </c>
      <c r="I13" s="18"/>
    </row>
    <row r="14" spans="2:9">
      <c r="B14" s="19"/>
      <c r="C14" s="232" t="s">
        <v>164</v>
      </c>
      <c r="D14" s="233"/>
      <c r="E14" s="234">
        <v>0</v>
      </c>
      <c r="F14" s="235">
        <v>0</v>
      </c>
      <c r="G14" s="236">
        <v>0</v>
      </c>
      <c r="H14" s="237">
        <f t="shared" ref="H14:H24" si="0">SUM(E14:G14)</f>
        <v>0</v>
      </c>
      <c r="I14" s="20"/>
    </row>
    <row r="15" spans="2:9">
      <c r="B15" s="19"/>
      <c r="C15" s="238" t="s">
        <v>165</v>
      </c>
      <c r="D15" s="239" t="s">
        <v>166</v>
      </c>
      <c r="E15" s="240">
        <v>0</v>
      </c>
      <c r="F15" s="241">
        <v>0</v>
      </c>
      <c r="G15" s="242">
        <v>0</v>
      </c>
      <c r="H15" s="237">
        <f t="shared" si="0"/>
        <v>0</v>
      </c>
      <c r="I15" s="20"/>
    </row>
    <row r="16" spans="2:9">
      <c r="B16" s="19"/>
      <c r="C16" s="238" t="s">
        <v>167</v>
      </c>
      <c r="D16" s="239" t="s">
        <v>168</v>
      </c>
      <c r="E16" s="240">
        <v>0</v>
      </c>
      <c r="F16" s="241">
        <v>0</v>
      </c>
      <c r="G16" s="242">
        <v>0</v>
      </c>
      <c r="H16" s="237">
        <f t="shared" si="0"/>
        <v>0</v>
      </c>
      <c r="I16" s="20"/>
    </row>
    <row r="17" spans="2:9">
      <c r="B17" s="19"/>
      <c r="C17" s="238" t="s">
        <v>800</v>
      </c>
      <c r="D17" s="239" t="s">
        <v>169</v>
      </c>
      <c r="E17" s="240">
        <v>0</v>
      </c>
      <c r="F17" s="241">
        <v>0</v>
      </c>
      <c r="G17" s="242">
        <v>0</v>
      </c>
      <c r="H17" s="237">
        <f t="shared" si="0"/>
        <v>0</v>
      </c>
      <c r="I17" s="20"/>
    </row>
    <row r="18" spans="2:9">
      <c r="B18" s="19"/>
      <c r="C18" s="238" t="s">
        <v>1050</v>
      </c>
      <c r="D18" s="239"/>
      <c r="E18" s="240">
        <v>0</v>
      </c>
      <c r="F18" s="241">
        <v>0</v>
      </c>
      <c r="G18" s="242">
        <v>0</v>
      </c>
      <c r="H18" s="237">
        <f t="shared" si="0"/>
        <v>0</v>
      </c>
      <c r="I18" s="20"/>
    </row>
    <row r="19" spans="2:9">
      <c r="B19" s="19"/>
      <c r="C19" s="238" t="s">
        <v>800</v>
      </c>
      <c r="D19" s="239"/>
      <c r="E19" s="240">
        <v>0</v>
      </c>
      <c r="F19" s="241">
        <v>0</v>
      </c>
      <c r="G19" s="242">
        <v>0</v>
      </c>
      <c r="H19" s="237">
        <f t="shared" si="0"/>
        <v>0</v>
      </c>
      <c r="I19" s="20"/>
    </row>
    <row r="20" spans="2:9">
      <c r="B20" s="19"/>
      <c r="C20" s="238" t="s">
        <v>800</v>
      </c>
      <c r="D20" s="239"/>
      <c r="E20" s="240">
        <v>0</v>
      </c>
      <c r="F20" s="241">
        <v>0</v>
      </c>
      <c r="G20" s="242">
        <v>0</v>
      </c>
      <c r="H20" s="237">
        <f t="shared" si="0"/>
        <v>0</v>
      </c>
      <c r="I20" s="20"/>
    </row>
    <row r="21" spans="2:9">
      <c r="B21" s="19"/>
      <c r="C21" s="238" t="s">
        <v>800</v>
      </c>
      <c r="D21" s="239"/>
      <c r="E21" s="240">
        <v>0</v>
      </c>
      <c r="F21" s="241">
        <v>0</v>
      </c>
      <c r="G21" s="242">
        <v>0</v>
      </c>
      <c r="H21" s="237">
        <f t="shared" si="0"/>
        <v>0</v>
      </c>
      <c r="I21" s="20"/>
    </row>
    <row r="22" spans="2:9">
      <c r="B22" s="19"/>
      <c r="C22" s="238" t="s">
        <v>800</v>
      </c>
      <c r="D22" s="239"/>
      <c r="E22" s="240">
        <v>0</v>
      </c>
      <c r="F22" s="241">
        <v>0</v>
      </c>
      <c r="G22" s="242">
        <v>0</v>
      </c>
      <c r="H22" s="237">
        <f t="shared" si="0"/>
        <v>0</v>
      </c>
      <c r="I22" s="20"/>
    </row>
    <row r="23" spans="2:9">
      <c r="B23" s="19"/>
      <c r="C23" s="238" t="s">
        <v>800</v>
      </c>
      <c r="D23" s="239"/>
      <c r="E23" s="240">
        <v>0</v>
      </c>
      <c r="F23" s="241">
        <v>0</v>
      </c>
      <c r="G23" s="242">
        <v>0</v>
      </c>
      <c r="H23" s="237">
        <f>SUM(E23:G23)</f>
        <v>0</v>
      </c>
      <c r="I23" s="20"/>
    </row>
    <row r="24" spans="2:9" ht="15.75" thickBot="1">
      <c r="B24" s="19"/>
      <c r="C24" s="238" t="s">
        <v>800</v>
      </c>
      <c r="D24" s="244"/>
      <c r="E24" s="245">
        <v>0</v>
      </c>
      <c r="F24" s="246">
        <v>0</v>
      </c>
      <c r="G24" s="247">
        <v>0</v>
      </c>
      <c r="H24" s="248">
        <f t="shared" si="0"/>
        <v>0</v>
      </c>
      <c r="I24" s="20"/>
    </row>
    <row r="25" spans="2:9">
      <c r="B25" s="19"/>
      <c r="C25" s="249" t="s">
        <v>170</v>
      </c>
      <c r="D25" s="250"/>
      <c r="E25" s="251">
        <f>SUM(E14:E24)</f>
        <v>0</v>
      </c>
      <c r="F25" s="251">
        <f>SUM(F14:F24)</f>
        <v>0</v>
      </c>
      <c r="G25" s="251">
        <f>SUM(G14:G24)</f>
        <v>0</v>
      </c>
      <c r="H25" s="251">
        <f>SUM(H14:H24)</f>
        <v>0</v>
      </c>
      <c r="I25" s="20"/>
    </row>
    <row r="26" spans="2:9">
      <c r="B26" s="19"/>
      <c r="C26" s="252"/>
      <c r="E26" s="254"/>
      <c r="F26" s="254"/>
      <c r="G26" s="254"/>
      <c r="H26" s="254"/>
      <c r="I26" s="20"/>
    </row>
    <row r="27" spans="2:9" ht="13.5" thickBot="1">
      <c r="B27" s="19"/>
      <c r="C27" s="255" t="s">
        <v>171</v>
      </c>
      <c r="D27" s="230"/>
      <c r="E27" s="231" t="s">
        <v>161</v>
      </c>
      <c r="F27" s="231" t="s">
        <v>162</v>
      </c>
      <c r="G27" s="231" t="s">
        <v>163</v>
      </c>
      <c r="H27" s="231" t="s">
        <v>56</v>
      </c>
      <c r="I27" s="20"/>
    </row>
    <row r="28" spans="2:9">
      <c r="B28" s="19"/>
      <c r="C28" s="232" t="s">
        <v>172</v>
      </c>
      <c r="D28" s="297"/>
      <c r="E28" s="234">
        <v>0</v>
      </c>
      <c r="F28" s="235">
        <v>0</v>
      </c>
      <c r="G28" s="236">
        <v>0</v>
      </c>
      <c r="H28" s="237">
        <f>SUM(E28:G28)</f>
        <v>0</v>
      </c>
      <c r="I28" s="20"/>
    </row>
    <row r="29" spans="2:9">
      <c r="B29" s="19"/>
      <c r="C29" s="238" t="s">
        <v>800</v>
      </c>
      <c r="D29" s="298"/>
      <c r="E29" s="240">
        <v>0</v>
      </c>
      <c r="F29" s="241">
        <v>0</v>
      </c>
      <c r="G29" s="257">
        <v>0</v>
      </c>
      <c r="H29" s="237">
        <f>SUM(E29:G29)</f>
        <v>0</v>
      </c>
      <c r="I29" s="20"/>
    </row>
    <row r="30" spans="2:9" ht="15.75" thickBot="1">
      <c r="B30" s="19"/>
      <c r="C30" s="238" t="s">
        <v>800</v>
      </c>
      <c r="D30" s="299"/>
      <c r="E30" s="245">
        <v>0</v>
      </c>
      <c r="F30" s="246">
        <v>0</v>
      </c>
      <c r="G30" s="258">
        <v>0</v>
      </c>
      <c r="H30" s="248">
        <f>SUM(E30:G30)</f>
        <v>0</v>
      </c>
      <c r="I30" s="20"/>
    </row>
    <row r="31" spans="2:9">
      <c r="B31" s="19"/>
      <c r="C31" s="249" t="s">
        <v>173</v>
      </c>
      <c r="D31" s="259"/>
      <c r="E31" s="251">
        <f>SUM(E28:E30)</f>
        <v>0</v>
      </c>
      <c r="F31" s="251">
        <f>SUM(F28:F30)</f>
        <v>0</v>
      </c>
      <c r="G31" s="251">
        <f>SUM(G28:G30)</f>
        <v>0</v>
      </c>
      <c r="H31" s="251">
        <f>SUM(H28:H30)</f>
        <v>0</v>
      </c>
      <c r="I31" s="20"/>
    </row>
    <row r="32" spans="2:9" ht="9" customHeight="1">
      <c r="B32" s="19"/>
      <c r="C32" s="260"/>
      <c r="D32" s="259"/>
      <c r="E32" s="261">
        <v>0</v>
      </c>
      <c r="F32" s="261">
        <v>0</v>
      </c>
      <c r="G32" s="261">
        <v>0</v>
      </c>
      <c r="H32" s="261">
        <v>0</v>
      </c>
      <c r="I32" s="20"/>
    </row>
    <row r="33" spans="2:9" ht="15">
      <c r="B33" s="19"/>
      <c r="C33" s="262" t="s">
        <v>174</v>
      </c>
      <c r="D33" s="263"/>
      <c r="E33" s="264">
        <f>E25+E31</f>
        <v>0</v>
      </c>
      <c r="F33" s="264">
        <f>F25+F31</f>
        <v>0</v>
      </c>
      <c r="G33" s="264">
        <f>G25+G31</f>
        <v>0</v>
      </c>
      <c r="H33" s="264">
        <f>H25+H31</f>
        <v>0</v>
      </c>
      <c r="I33" s="20"/>
    </row>
    <row r="34" spans="2:9" ht="8.25" customHeight="1" thickBot="1">
      <c r="B34" s="19"/>
      <c r="C34" s="265"/>
      <c r="D34" s="266"/>
      <c r="E34" s="267"/>
      <c r="F34" s="267"/>
      <c r="G34" s="267"/>
      <c r="H34" s="267"/>
      <c r="I34" s="20"/>
    </row>
    <row r="35" spans="2:9" ht="9" customHeight="1">
      <c r="B35" s="19"/>
      <c r="C35" s="268"/>
      <c r="D35" s="263"/>
      <c r="E35" s="254"/>
      <c r="F35" s="254"/>
      <c r="G35" s="254"/>
      <c r="H35" s="254"/>
      <c r="I35" s="20"/>
    </row>
    <row r="36" spans="2:9">
      <c r="B36" s="19"/>
      <c r="C36" s="255" t="s">
        <v>175</v>
      </c>
      <c r="D36" s="254"/>
      <c r="E36" s="254"/>
      <c r="F36" s="269"/>
      <c r="G36" s="269"/>
      <c r="H36" s="269"/>
      <c r="I36" s="20"/>
    </row>
    <row r="37" spans="2:9" ht="13.5" thickBot="1">
      <c r="B37" s="19"/>
      <c r="C37" s="270" t="s">
        <v>176</v>
      </c>
      <c r="D37" s="259" t="s">
        <v>177</v>
      </c>
      <c r="E37" s="231" t="s">
        <v>161</v>
      </c>
      <c r="F37" s="231" t="s">
        <v>162</v>
      </c>
      <c r="G37" s="231" t="s">
        <v>163</v>
      </c>
      <c r="H37" s="231" t="s">
        <v>56</v>
      </c>
      <c r="I37" s="20"/>
    </row>
    <row r="38" spans="2:9">
      <c r="B38" s="19"/>
      <c r="C38" s="515" t="s">
        <v>134</v>
      </c>
      <c r="D38" s="516">
        <v>1460</v>
      </c>
      <c r="E38" s="234">
        <v>0</v>
      </c>
      <c r="F38" s="234">
        <v>0</v>
      </c>
      <c r="G38" s="271">
        <v>0</v>
      </c>
      <c r="H38" s="272">
        <f t="shared" ref="H38:H52" si="1">SUM(E38:G38)</f>
        <v>0</v>
      </c>
      <c r="I38" s="20"/>
    </row>
    <row r="39" spans="2:9">
      <c r="B39" s="19"/>
      <c r="C39" s="518" t="s">
        <v>178</v>
      </c>
      <c r="D39" s="519">
        <v>1460</v>
      </c>
      <c r="E39" s="274">
        <v>0</v>
      </c>
      <c r="F39" s="275">
        <v>0</v>
      </c>
      <c r="G39" s="276">
        <v>0</v>
      </c>
      <c r="H39" s="272">
        <f t="shared" si="1"/>
        <v>0</v>
      </c>
      <c r="I39" s="20"/>
    </row>
    <row r="40" spans="2:9">
      <c r="B40" s="19"/>
      <c r="C40" s="273" t="s">
        <v>881</v>
      </c>
      <c r="D40" s="519">
        <v>1460</v>
      </c>
      <c r="E40" s="274">
        <v>0</v>
      </c>
      <c r="F40" s="275">
        <v>0</v>
      </c>
      <c r="G40" s="276">
        <v>0</v>
      </c>
      <c r="H40" s="272">
        <f t="shared" si="1"/>
        <v>0</v>
      </c>
      <c r="I40" s="20"/>
    </row>
    <row r="41" spans="2:9">
      <c r="B41" s="19"/>
      <c r="C41" s="511" t="s">
        <v>221</v>
      </c>
      <c r="D41" s="519">
        <v>1460</v>
      </c>
      <c r="E41" s="274">
        <v>0</v>
      </c>
      <c r="F41" s="275">
        <v>0</v>
      </c>
      <c r="G41" s="257">
        <v>0</v>
      </c>
      <c r="H41" s="272">
        <v>0</v>
      </c>
      <c r="I41" s="20"/>
    </row>
    <row r="42" spans="2:9">
      <c r="B42" s="19"/>
      <c r="C42" s="511" t="s">
        <v>213</v>
      </c>
      <c r="D42" s="519">
        <v>1460</v>
      </c>
      <c r="E42" s="274">
        <v>0</v>
      </c>
      <c r="F42" s="275">
        <v>0</v>
      </c>
      <c r="G42" s="257">
        <v>0</v>
      </c>
      <c r="H42" s="272">
        <f t="shared" si="1"/>
        <v>0</v>
      </c>
      <c r="I42" s="20"/>
    </row>
    <row r="43" spans="2:9">
      <c r="B43" s="19"/>
      <c r="C43" s="511" t="s">
        <v>135</v>
      </c>
      <c r="D43" s="519">
        <v>1460</v>
      </c>
      <c r="E43" s="274">
        <v>0</v>
      </c>
      <c r="F43" s="275">
        <v>0</v>
      </c>
      <c r="G43" s="257">
        <v>0</v>
      </c>
      <c r="H43" s="272">
        <f t="shared" si="1"/>
        <v>0</v>
      </c>
      <c r="I43" s="20"/>
    </row>
    <row r="44" spans="2:9">
      <c r="B44" s="19"/>
      <c r="C44" s="238" t="s">
        <v>936</v>
      </c>
      <c r="D44" s="519">
        <v>1460</v>
      </c>
      <c r="E44" s="274">
        <v>0</v>
      </c>
      <c r="F44" s="275">
        <v>0</v>
      </c>
      <c r="G44" s="257">
        <v>0</v>
      </c>
      <c r="H44" s="272">
        <f t="shared" si="1"/>
        <v>0</v>
      </c>
      <c r="I44" s="20"/>
    </row>
    <row r="45" spans="2:9">
      <c r="B45" s="19"/>
      <c r="C45" s="238" t="s">
        <v>936</v>
      </c>
      <c r="D45" s="519">
        <v>1460</v>
      </c>
      <c r="E45" s="274">
        <v>0</v>
      </c>
      <c r="F45" s="275">
        <v>0</v>
      </c>
      <c r="G45" s="257">
        <v>0</v>
      </c>
      <c r="H45" s="272">
        <f t="shared" si="1"/>
        <v>0</v>
      </c>
      <c r="I45" s="20"/>
    </row>
    <row r="46" spans="2:9">
      <c r="B46" s="19"/>
      <c r="C46" s="511" t="s">
        <v>179</v>
      </c>
      <c r="D46" s="519">
        <v>1450</v>
      </c>
      <c r="E46" s="274">
        <v>0</v>
      </c>
      <c r="F46" s="275">
        <v>0</v>
      </c>
      <c r="G46" s="257">
        <v>0</v>
      </c>
      <c r="H46" s="272">
        <f t="shared" si="1"/>
        <v>0</v>
      </c>
      <c r="I46" s="20"/>
    </row>
    <row r="47" spans="2:9">
      <c r="B47" s="19"/>
      <c r="C47" s="511" t="s">
        <v>889</v>
      </c>
      <c r="D47" s="519">
        <v>1450</v>
      </c>
      <c r="E47" s="274">
        <v>0</v>
      </c>
      <c r="F47" s="275">
        <v>0</v>
      </c>
      <c r="G47" s="257">
        <v>0</v>
      </c>
      <c r="H47" s="272">
        <f t="shared" si="1"/>
        <v>0</v>
      </c>
      <c r="I47" s="20"/>
    </row>
    <row r="48" spans="2:9">
      <c r="B48" s="19"/>
      <c r="C48" s="238" t="s">
        <v>882</v>
      </c>
      <c r="D48" s="519">
        <v>1450</v>
      </c>
      <c r="E48" s="274">
        <v>0</v>
      </c>
      <c r="F48" s="275">
        <v>0</v>
      </c>
      <c r="G48" s="257">
        <v>0</v>
      </c>
      <c r="H48" s="272">
        <f t="shared" si="1"/>
        <v>0</v>
      </c>
      <c r="I48" s="20"/>
    </row>
    <row r="49" spans="2:9">
      <c r="B49" s="19"/>
      <c r="C49" s="238" t="s">
        <v>882</v>
      </c>
      <c r="D49" s="519">
        <v>1450</v>
      </c>
      <c r="E49" s="274">
        <v>0</v>
      </c>
      <c r="F49" s="275">
        <v>0</v>
      </c>
      <c r="G49" s="257">
        <v>0</v>
      </c>
      <c r="H49" s="272">
        <f t="shared" si="1"/>
        <v>0</v>
      </c>
      <c r="I49" s="20"/>
    </row>
    <row r="50" spans="2:9">
      <c r="B50" s="19"/>
      <c r="C50" s="517" t="s">
        <v>879</v>
      </c>
      <c r="D50" s="519">
        <v>1470</v>
      </c>
      <c r="E50" s="274">
        <v>0</v>
      </c>
      <c r="F50" s="275">
        <v>0</v>
      </c>
      <c r="G50" s="502">
        <v>0</v>
      </c>
      <c r="H50" s="272">
        <f t="shared" si="1"/>
        <v>0</v>
      </c>
      <c r="I50" s="20"/>
    </row>
    <row r="51" spans="2:9">
      <c r="B51" s="19"/>
      <c r="C51" s="500" t="s">
        <v>883</v>
      </c>
      <c r="D51" s="519">
        <v>1470</v>
      </c>
      <c r="E51" s="274">
        <v>0</v>
      </c>
      <c r="F51" s="501">
        <v>0</v>
      </c>
      <c r="G51" s="502">
        <v>0</v>
      </c>
      <c r="H51" s="272">
        <f t="shared" si="1"/>
        <v>0</v>
      </c>
      <c r="I51" s="20"/>
    </row>
    <row r="52" spans="2:9" ht="15.75" thickBot="1">
      <c r="B52" s="19"/>
      <c r="C52" s="243" t="s">
        <v>883</v>
      </c>
      <c r="D52" s="519">
        <v>1470</v>
      </c>
      <c r="E52" s="245">
        <v>0</v>
      </c>
      <c r="F52" s="246">
        <v>0</v>
      </c>
      <c r="G52" s="258">
        <v>0</v>
      </c>
      <c r="H52" s="277">
        <f t="shared" si="1"/>
        <v>0</v>
      </c>
      <c r="I52" s="20"/>
    </row>
    <row r="53" spans="2:9">
      <c r="B53" s="19"/>
      <c r="C53" s="278" t="s">
        <v>180</v>
      </c>
      <c r="D53" s="279"/>
      <c r="E53" s="251">
        <f>SUM(E38:E44)</f>
        <v>0</v>
      </c>
      <c r="F53" s="251">
        <f>SUM(F38:F44)</f>
        <v>0</v>
      </c>
      <c r="G53" s="251">
        <f>SUM(G38:G44)</f>
        <v>0</v>
      </c>
      <c r="H53" s="251">
        <f>SUM(H38:H44)</f>
        <v>0</v>
      </c>
      <c r="I53" s="20"/>
    </row>
    <row r="54" spans="2:9" ht="9" customHeight="1">
      <c r="B54" s="19"/>
      <c r="C54" s="252"/>
      <c r="D54" s="279"/>
      <c r="E54" s="254"/>
      <c r="F54" s="254"/>
      <c r="G54" s="254"/>
      <c r="H54" s="254"/>
      <c r="I54" s="20"/>
    </row>
    <row r="55" spans="2:9" ht="13.5" thickBot="1">
      <c r="B55" s="19"/>
      <c r="C55" s="270" t="s">
        <v>181</v>
      </c>
      <c r="D55" s="259" t="s">
        <v>177</v>
      </c>
      <c r="E55" s="231" t="s">
        <v>161</v>
      </c>
      <c r="F55" s="231" t="s">
        <v>162</v>
      </c>
      <c r="G55" s="231" t="s">
        <v>163</v>
      </c>
      <c r="H55" s="231" t="s">
        <v>56</v>
      </c>
      <c r="I55" s="20"/>
    </row>
    <row r="56" spans="2:9">
      <c r="B56" s="19"/>
      <c r="C56" s="515" t="s">
        <v>182</v>
      </c>
      <c r="D56" s="516">
        <v>1440</v>
      </c>
      <c r="E56" s="234">
        <v>0</v>
      </c>
      <c r="F56" s="235">
        <v>0</v>
      </c>
      <c r="G56" s="271">
        <v>0</v>
      </c>
      <c r="H56" s="272">
        <f>SUM(E56:G56)</f>
        <v>0</v>
      </c>
      <c r="I56" s="20"/>
    </row>
    <row r="57" spans="2:9">
      <c r="B57" s="19"/>
      <c r="C57" s="273" t="s">
        <v>884</v>
      </c>
      <c r="D57" s="513">
        <v>1440</v>
      </c>
      <c r="E57" s="274">
        <v>0</v>
      </c>
      <c r="F57" s="274">
        <v>0</v>
      </c>
      <c r="G57" s="276">
        <v>0</v>
      </c>
      <c r="H57" s="272">
        <f t="shared" ref="H57:H83" si="2">SUM(E57:G57)</f>
        <v>0</v>
      </c>
      <c r="I57" s="20"/>
    </row>
    <row r="58" spans="2:9">
      <c r="B58" s="19"/>
      <c r="C58" s="273" t="s">
        <v>884</v>
      </c>
      <c r="D58" s="513">
        <v>1440</v>
      </c>
      <c r="E58" s="274">
        <v>0</v>
      </c>
      <c r="F58" s="274">
        <v>0</v>
      </c>
      <c r="G58" s="276">
        <v>0</v>
      </c>
      <c r="H58" s="272">
        <f t="shared" si="2"/>
        <v>0</v>
      </c>
      <c r="I58" s="20"/>
    </row>
    <row r="59" spans="2:9">
      <c r="B59" s="19"/>
      <c r="C59" s="511" t="s">
        <v>183</v>
      </c>
      <c r="D59" s="513">
        <v>1430</v>
      </c>
      <c r="E59" s="240">
        <v>0</v>
      </c>
      <c r="F59" s="240">
        <v>0</v>
      </c>
      <c r="G59" s="257">
        <v>0</v>
      </c>
      <c r="H59" s="272">
        <f t="shared" si="2"/>
        <v>0</v>
      </c>
      <c r="I59" s="20"/>
    </row>
    <row r="60" spans="2:9">
      <c r="B60" s="19"/>
      <c r="C60" s="511" t="s">
        <v>184</v>
      </c>
      <c r="D60" s="513">
        <v>1430</v>
      </c>
      <c r="E60" s="240">
        <v>0</v>
      </c>
      <c r="F60" s="241">
        <v>0</v>
      </c>
      <c r="G60" s="257">
        <v>0</v>
      </c>
      <c r="H60" s="272">
        <f t="shared" si="2"/>
        <v>0</v>
      </c>
      <c r="I60" s="20"/>
    </row>
    <row r="61" spans="2:9">
      <c r="B61" s="19"/>
      <c r="C61" s="511" t="s">
        <v>185</v>
      </c>
      <c r="D61" s="514">
        <v>1430</v>
      </c>
      <c r="E61" s="240">
        <v>0</v>
      </c>
      <c r="F61" s="240">
        <v>0</v>
      </c>
      <c r="G61" s="257">
        <v>0</v>
      </c>
      <c r="H61" s="272">
        <f t="shared" si="2"/>
        <v>0</v>
      </c>
      <c r="I61" s="20"/>
    </row>
    <row r="62" spans="2:9">
      <c r="B62" s="19"/>
      <c r="C62" s="511" t="s">
        <v>186</v>
      </c>
      <c r="D62" s="513">
        <v>1430</v>
      </c>
      <c r="E62" s="240">
        <v>0</v>
      </c>
      <c r="F62" s="241">
        <v>0</v>
      </c>
      <c r="G62" s="257">
        <v>0</v>
      </c>
      <c r="H62" s="272">
        <f t="shared" si="2"/>
        <v>0</v>
      </c>
      <c r="I62" s="20"/>
    </row>
    <row r="63" spans="2:9">
      <c r="B63" s="19"/>
      <c r="C63" s="511" t="s">
        <v>211</v>
      </c>
      <c r="D63" s="513">
        <v>1430</v>
      </c>
      <c r="E63" s="240">
        <v>0</v>
      </c>
      <c r="F63" s="241">
        <v>0</v>
      </c>
      <c r="G63" s="257">
        <v>0</v>
      </c>
      <c r="H63" s="272">
        <f t="shared" si="2"/>
        <v>0</v>
      </c>
      <c r="I63" s="20"/>
    </row>
    <row r="64" spans="2:9">
      <c r="B64" s="19"/>
      <c r="C64" s="511" t="s">
        <v>187</v>
      </c>
      <c r="D64" s="514">
        <v>1430</v>
      </c>
      <c r="E64" s="240">
        <v>0</v>
      </c>
      <c r="F64" s="240">
        <v>0</v>
      </c>
      <c r="G64" s="257">
        <v>0</v>
      </c>
      <c r="H64" s="272">
        <f t="shared" si="2"/>
        <v>0</v>
      </c>
      <c r="I64" s="20"/>
    </row>
    <row r="65" spans="2:9">
      <c r="B65" s="19"/>
      <c r="C65" s="511" t="s">
        <v>188</v>
      </c>
      <c r="D65" s="513">
        <v>1430</v>
      </c>
      <c r="E65" s="240">
        <v>0</v>
      </c>
      <c r="F65" s="241">
        <v>0</v>
      </c>
      <c r="G65" s="257">
        <v>0</v>
      </c>
      <c r="H65" s="272">
        <f t="shared" si="2"/>
        <v>0</v>
      </c>
      <c r="I65" s="20"/>
    </row>
    <row r="66" spans="2:9">
      <c r="B66" s="19"/>
      <c r="C66" s="511" t="s">
        <v>189</v>
      </c>
      <c r="D66" s="514">
        <v>1430</v>
      </c>
      <c r="E66" s="240">
        <v>0</v>
      </c>
      <c r="F66" s="241">
        <v>0</v>
      </c>
      <c r="G66" s="257">
        <v>0</v>
      </c>
      <c r="H66" s="272">
        <f t="shared" si="2"/>
        <v>0</v>
      </c>
      <c r="I66" s="20"/>
    </row>
    <row r="67" spans="2:9">
      <c r="B67" s="19"/>
      <c r="C67" s="511" t="s">
        <v>190</v>
      </c>
      <c r="D67" s="513">
        <v>1430</v>
      </c>
      <c r="E67" s="240">
        <v>0</v>
      </c>
      <c r="F67" s="241">
        <v>0</v>
      </c>
      <c r="G67" s="257">
        <v>0</v>
      </c>
      <c r="H67" s="272">
        <f t="shared" si="2"/>
        <v>0</v>
      </c>
      <c r="I67" s="20"/>
    </row>
    <row r="68" spans="2:9">
      <c r="B68" s="19"/>
      <c r="C68" s="511" t="s">
        <v>191</v>
      </c>
      <c r="D68" s="513">
        <v>1430</v>
      </c>
      <c r="E68" s="240">
        <v>0</v>
      </c>
      <c r="F68" s="240">
        <v>0</v>
      </c>
      <c r="G68" s="257">
        <v>0</v>
      </c>
      <c r="H68" s="272">
        <f t="shared" si="2"/>
        <v>0</v>
      </c>
      <c r="I68" s="20"/>
    </row>
    <row r="69" spans="2:9">
      <c r="B69" s="19"/>
      <c r="C69" s="511" t="s">
        <v>192</v>
      </c>
      <c r="D69" s="513">
        <v>1430</v>
      </c>
      <c r="E69" s="240">
        <v>0</v>
      </c>
      <c r="F69" s="240">
        <v>0</v>
      </c>
      <c r="G69" s="257">
        <v>0</v>
      </c>
      <c r="H69" s="272">
        <f t="shared" si="2"/>
        <v>0</v>
      </c>
      <c r="I69" s="20"/>
    </row>
    <row r="70" spans="2:9">
      <c r="B70" s="19"/>
      <c r="C70" s="511" t="s">
        <v>193</v>
      </c>
      <c r="D70" s="513">
        <v>1430</v>
      </c>
      <c r="E70" s="240">
        <v>0</v>
      </c>
      <c r="F70" s="241">
        <v>0</v>
      </c>
      <c r="G70" s="257">
        <v>0</v>
      </c>
      <c r="H70" s="272">
        <f t="shared" si="2"/>
        <v>0</v>
      </c>
      <c r="I70" s="20"/>
    </row>
    <row r="71" spans="2:9">
      <c r="B71" s="19"/>
      <c r="C71" s="511" t="s">
        <v>194</v>
      </c>
      <c r="D71" s="513">
        <v>1430</v>
      </c>
      <c r="E71" s="240">
        <v>0</v>
      </c>
      <c r="F71" s="241">
        <v>0</v>
      </c>
      <c r="G71" s="257">
        <v>0</v>
      </c>
      <c r="H71" s="272">
        <f t="shared" si="2"/>
        <v>0</v>
      </c>
      <c r="I71" s="20"/>
    </row>
    <row r="72" spans="2:9">
      <c r="B72" s="19"/>
      <c r="C72" s="511" t="s">
        <v>136</v>
      </c>
      <c r="D72" s="513">
        <v>1430</v>
      </c>
      <c r="E72" s="240">
        <v>0</v>
      </c>
      <c r="F72" s="241">
        <v>0</v>
      </c>
      <c r="G72" s="257">
        <v>0</v>
      </c>
      <c r="H72" s="272">
        <f t="shared" si="2"/>
        <v>0</v>
      </c>
      <c r="I72" s="20"/>
    </row>
    <row r="73" spans="2:9">
      <c r="B73" s="19"/>
      <c r="C73" s="511" t="s">
        <v>867</v>
      </c>
      <c r="D73" s="513">
        <v>1430</v>
      </c>
      <c r="E73" s="240">
        <v>0</v>
      </c>
      <c r="F73" s="241">
        <v>0</v>
      </c>
      <c r="G73" s="257">
        <v>0</v>
      </c>
      <c r="H73" s="272">
        <f t="shared" si="2"/>
        <v>0</v>
      </c>
      <c r="I73" s="20"/>
    </row>
    <row r="74" spans="2:9">
      <c r="B74" s="19"/>
      <c r="C74" s="511" t="s">
        <v>866</v>
      </c>
      <c r="D74" s="513">
        <v>1430</v>
      </c>
      <c r="E74" s="240">
        <v>0</v>
      </c>
      <c r="F74" s="241">
        <v>0</v>
      </c>
      <c r="G74" s="257">
        <v>0</v>
      </c>
      <c r="H74" s="272">
        <f t="shared" si="2"/>
        <v>0</v>
      </c>
      <c r="I74" s="20"/>
    </row>
    <row r="75" spans="2:9">
      <c r="B75" s="19"/>
      <c r="C75" s="238" t="s">
        <v>885</v>
      </c>
      <c r="D75" s="513">
        <v>1430</v>
      </c>
      <c r="E75" s="240">
        <v>0</v>
      </c>
      <c r="F75" s="241">
        <v>0</v>
      </c>
      <c r="G75" s="257">
        <v>0</v>
      </c>
      <c r="H75" s="272">
        <f t="shared" si="2"/>
        <v>0</v>
      </c>
      <c r="I75" s="20"/>
    </row>
    <row r="76" spans="2:9">
      <c r="B76" s="19"/>
      <c r="C76" s="238" t="s">
        <v>885</v>
      </c>
      <c r="D76" s="513">
        <v>1430</v>
      </c>
      <c r="E76" s="240">
        <v>0</v>
      </c>
      <c r="F76" s="241">
        <v>0</v>
      </c>
      <c r="G76" s="257">
        <v>0</v>
      </c>
      <c r="H76" s="272">
        <f t="shared" si="2"/>
        <v>0</v>
      </c>
      <c r="I76" s="20"/>
    </row>
    <row r="77" spans="2:9">
      <c r="B77" s="19"/>
      <c r="C77" s="238" t="s">
        <v>885</v>
      </c>
      <c r="D77" s="513">
        <v>1430</v>
      </c>
      <c r="E77" s="240">
        <v>0</v>
      </c>
      <c r="F77" s="241">
        <v>0</v>
      </c>
      <c r="G77" s="257">
        <v>0</v>
      </c>
      <c r="H77" s="272">
        <f t="shared" si="2"/>
        <v>0</v>
      </c>
      <c r="I77" s="20"/>
    </row>
    <row r="78" spans="2:9">
      <c r="B78" s="19"/>
      <c r="C78" s="238" t="s">
        <v>885</v>
      </c>
      <c r="D78" s="513">
        <v>1430</v>
      </c>
      <c r="E78" s="240">
        <v>0</v>
      </c>
      <c r="F78" s="241">
        <v>0</v>
      </c>
      <c r="G78" s="257">
        <v>0</v>
      </c>
      <c r="H78" s="272">
        <f t="shared" si="2"/>
        <v>0</v>
      </c>
      <c r="I78" s="20"/>
    </row>
    <row r="79" spans="2:9">
      <c r="B79" s="19"/>
      <c r="C79" s="238" t="s">
        <v>885</v>
      </c>
      <c r="D79" s="513">
        <v>1430</v>
      </c>
      <c r="E79" s="240">
        <v>0</v>
      </c>
      <c r="F79" s="241">
        <v>0</v>
      </c>
      <c r="G79" s="257">
        <v>0</v>
      </c>
      <c r="H79" s="272">
        <f t="shared" si="2"/>
        <v>0</v>
      </c>
      <c r="I79" s="20"/>
    </row>
    <row r="80" spans="2:9">
      <c r="B80" s="19"/>
      <c r="C80" s="511" t="s">
        <v>880</v>
      </c>
      <c r="D80" s="512"/>
      <c r="E80" s="240">
        <v>0</v>
      </c>
      <c r="F80" s="241">
        <v>0</v>
      </c>
      <c r="G80" s="257">
        <v>0</v>
      </c>
      <c r="H80" s="272">
        <f t="shared" si="2"/>
        <v>0</v>
      </c>
      <c r="I80" s="20"/>
    </row>
    <row r="81" spans="2:9">
      <c r="B81" s="19"/>
      <c r="C81" s="238" t="s">
        <v>912</v>
      </c>
      <c r="D81" s="512"/>
      <c r="E81" s="240">
        <v>0</v>
      </c>
      <c r="F81" s="241">
        <v>0</v>
      </c>
      <c r="G81" s="257">
        <v>0</v>
      </c>
      <c r="H81" s="272">
        <f t="shared" si="2"/>
        <v>0</v>
      </c>
      <c r="I81" s="20"/>
    </row>
    <row r="82" spans="2:9">
      <c r="B82" s="19"/>
      <c r="C82" s="238" t="s">
        <v>912</v>
      </c>
      <c r="D82" s="512"/>
      <c r="E82" s="240">
        <v>0</v>
      </c>
      <c r="F82" s="241">
        <v>0</v>
      </c>
      <c r="G82" s="257">
        <v>0</v>
      </c>
      <c r="H82" s="272">
        <f t="shared" si="2"/>
        <v>0</v>
      </c>
      <c r="I82" s="20"/>
    </row>
    <row r="83" spans="2:9">
      <c r="B83" s="19"/>
      <c r="C83" s="511" t="s">
        <v>887</v>
      </c>
      <c r="D83" s="513">
        <v>1430</v>
      </c>
      <c r="E83" s="240">
        <v>0</v>
      </c>
      <c r="F83" s="240">
        <v>0</v>
      </c>
      <c r="G83" s="257">
        <v>0</v>
      </c>
      <c r="H83" s="272">
        <f t="shared" si="2"/>
        <v>0</v>
      </c>
      <c r="I83" s="20"/>
    </row>
    <row r="84" spans="2:9">
      <c r="B84" s="19"/>
      <c r="C84" s="511" t="s">
        <v>890</v>
      </c>
      <c r="D84" s="604"/>
      <c r="E84" s="240">
        <v>0</v>
      </c>
      <c r="F84" s="240">
        <v>0</v>
      </c>
      <c r="G84" s="257">
        <v>0</v>
      </c>
      <c r="H84" s="272">
        <f t="shared" ref="H84:H89" si="3">SUM(E84:G84)</f>
        <v>0</v>
      </c>
      <c r="I84" s="20"/>
    </row>
    <row r="85" spans="2:9">
      <c r="B85" s="19"/>
      <c r="C85" s="517" t="s">
        <v>908</v>
      </c>
      <c r="D85" s="604"/>
      <c r="E85" s="240">
        <v>0</v>
      </c>
      <c r="F85" s="240">
        <v>0</v>
      </c>
      <c r="G85" s="257">
        <v>0</v>
      </c>
      <c r="H85" s="272">
        <f t="shared" si="3"/>
        <v>0</v>
      </c>
      <c r="I85" s="20"/>
    </row>
    <row r="86" spans="2:9">
      <c r="B86" s="19"/>
      <c r="C86" s="517" t="s">
        <v>909</v>
      </c>
      <c r="D86" s="604"/>
      <c r="E86" s="240">
        <v>0</v>
      </c>
      <c r="F86" s="240">
        <v>0</v>
      </c>
      <c r="G86" s="257">
        <v>0</v>
      </c>
      <c r="H86" s="272">
        <f t="shared" si="3"/>
        <v>0</v>
      </c>
      <c r="I86" s="20"/>
    </row>
    <row r="87" spans="2:9">
      <c r="B87" s="19"/>
      <c r="C87" s="517" t="s">
        <v>910</v>
      </c>
      <c r="D87" s="603"/>
      <c r="E87" s="240">
        <v>0</v>
      </c>
      <c r="F87" s="240">
        <v>0</v>
      </c>
      <c r="G87" s="257">
        <v>0</v>
      </c>
      <c r="H87" s="272">
        <f t="shared" si="3"/>
        <v>0</v>
      </c>
      <c r="I87" s="20"/>
    </row>
    <row r="88" spans="2:9">
      <c r="B88" s="19"/>
      <c r="C88" s="238" t="s">
        <v>886</v>
      </c>
      <c r="D88" s="603"/>
      <c r="E88" s="655">
        <v>0</v>
      </c>
      <c r="F88" s="655">
        <v>0</v>
      </c>
      <c r="G88" s="502">
        <v>0</v>
      </c>
      <c r="H88" s="272">
        <f t="shared" si="3"/>
        <v>0</v>
      </c>
      <c r="I88" s="20"/>
    </row>
    <row r="89" spans="2:9" ht="15.75" thickBot="1">
      <c r="B89" s="19"/>
      <c r="C89" s="294" t="s">
        <v>886</v>
      </c>
      <c r="D89" s="503"/>
      <c r="E89" s="245">
        <v>0</v>
      </c>
      <c r="F89" s="246">
        <v>0</v>
      </c>
      <c r="G89" s="258">
        <v>0</v>
      </c>
      <c r="H89" s="277">
        <f t="shared" si="3"/>
        <v>0</v>
      </c>
      <c r="I89" s="20"/>
    </row>
    <row r="90" spans="2:9">
      <c r="B90" s="19"/>
      <c r="C90" s="278" t="s">
        <v>195</v>
      </c>
      <c r="D90" s="280"/>
      <c r="E90" s="251">
        <f>SUM(E56:E79)</f>
        <v>0</v>
      </c>
      <c r="F90" s="251">
        <f>SUM(F56:F79)</f>
        <v>0</v>
      </c>
      <c r="G90" s="251">
        <f>SUM(G56:G79)</f>
        <v>0</v>
      </c>
      <c r="H90" s="251">
        <f>SUM(H56:H79)</f>
        <v>0</v>
      </c>
      <c r="I90" s="20"/>
    </row>
    <row r="91" spans="2:9" ht="9" customHeight="1">
      <c r="B91" s="19"/>
      <c r="C91" s="252"/>
      <c r="D91" s="279"/>
      <c r="E91" s="261">
        <v>0</v>
      </c>
      <c r="F91" s="261">
        <v>0</v>
      </c>
      <c r="G91" s="261">
        <v>0</v>
      </c>
      <c r="H91" s="261">
        <v>0</v>
      </c>
      <c r="I91" s="20"/>
    </row>
    <row r="92" spans="2:9">
      <c r="B92" s="19"/>
      <c r="C92" s="249" t="s">
        <v>196</v>
      </c>
      <c r="D92" s="280"/>
      <c r="E92" s="251">
        <f>E53+E90</f>
        <v>0</v>
      </c>
      <c r="F92" s="251">
        <f>F53+F90</f>
        <v>0</v>
      </c>
      <c r="G92" s="251">
        <f>G53+G90</f>
        <v>0</v>
      </c>
      <c r="H92" s="251">
        <f>H53+H90</f>
        <v>0</v>
      </c>
      <c r="I92" s="20"/>
    </row>
    <row r="93" spans="2:9" ht="9" customHeight="1">
      <c r="B93" s="19"/>
      <c r="C93" s="4"/>
      <c r="D93" s="280"/>
      <c r="E93" s="254"/>
      <c r="F93" s="254"/>
      <c r="G93" s="254"/>
      <c r="H93" s="254"/>
      <c r="I93" s="20"/>
    </row>
    <row r="94" spans="2:9" ht="13.5" thickBot="1">
      <c r="B94" s="19"/>
      <c r="C94" s="255" t="s">
        <v>197</v>
      </c>
      <c r="D94" s="259" t="s">
        <v>177</v>
      </c>
      <c r="E94" s="231" t="s">
        <v>161</v>
      </c>
      <c r="F94" s="231" t="s">
        <v>162</v>
      </c>
      <c r="G94" s="231" t="s">
        <v>163</v>
      </c>
      <c r="H94" s="231" t="s">
        <v>56</v>
      </c>
      <c r="I94" s="20"/>
    </row>
    <row r="95" spans="2:9">
      <c r="B95" s="19"/>
      <c r="C95" s="504" t="s">
        <v>212</v>
      </c>
      <c r="D95" s="505">
        <v>1408</v>
      </c>
      <c r="E95" s="300">
        <v>0</v>
      </c>
      <c r="F95" s="281">
        <v>0</v>
      </c>
      <c r="G95" s="271">
        <v>0</v>
      </c>
      <c r="H95" s="272">
        <f t="shared" ref="H95:H105" si="4">SUM(E95:G95)</f>
        <v>0</v>
      </c>
      <c r="I95" s="20"/>
    </row>
    <row r="96" spans="2:9">
      <c r="B96" s="19"/>
      <c r="C96" s="506" t="s">
        <v>24</v>
      </c>
      <c r="D96" s="507">
        <v>1408</v>
      </c>
      <c r="E96" s="256">
        <v>0</v>
      </c>
      <c r="F96" s="282">
        <v>0</v>
      </c>
      <c r="G96" s="257">
        <v>0</v>
      </c>
      <c r="H96" s="272">
        <f t="shared" si="4"/>
        <v>0</v>
      </c>
      <c r="I96" s="20"/>
    </row>
    <row r="97" spans="2:9">
      <c r="B97" s="19"/>
      <c r="C97" s="506" t="s">
        <v>902</v>
      </c>
      <c r="D97" s="507">
        <v>1410</v>
      </c>
      <c r="E97" s="256">
        <v>0</v>
      </c>
      <c r="F97" s="282">
        <v>0</v>
      </c>
      <c r="G97" s="257"/>
      <c r="H97" s="272">
        <f t="shared" si="4"/>
        <v>0</v>
      </c>
      <c r="I97" s="20"/>
    </row>
    <row r="98" spans="2:9">
      <c r="B98" s="19"/>
      <c r="C98" s="506" t="s">
        <v>901</v>
      </c>
      <c r="D98" s="507">
        <v>1430</v>
      </c>
      <c r="E98" s="256">
        <v>0</v>
      </c>
      <c r="F98" s="282">
        <v>0</v>
      </c>
      <c r="G98" s="257">
        <v>0</v>
      </c>
      <c r="H98" s="272">
        <f t="shared" si="4"/>
        <v>0</v>
      </c>
      <c r="I98" s="20"/>
    </row>
    <row r="99" spans="2:9">
      <c r="B99" s="19"/>
      <c r="C99" s="506" t="s">
        <v>198</v>
      </c>
      <c r="D99" s="507">
        <v>1430</v>
      </c>
      <c r="E99" s="256">
        <v>0</v>
      </c>
      <c r="F99" s="282">
        <v>0</v>
      </c>
      <c r="G99" s="257">
        <v>0</v>
      </c>
      <c r="H99" s="272">
        <f t="shared" si="4"/>
        <v>0</v>
      </c>
      <c r="I99" s="20"/>
    </row>
    <row r="100" spans="2:9">
      <c r="B100" s="19"/>
      <c r="C100" s="506" t="s">
        <v>199</v>
      </c>
      <c r="D100" s="507">
        <v>1440</v>
      </c>
      <c r="E100" s="256">
        <v>0</v>
      </c>
      <c r="F100" s="282">
        <v>0</v>
      </c>
      <c r="G100" s="257">
        <v>0</v>
      </c>
      <c r="H100" s="272">
        <f t="shared" si="4"/>
        <v>0</v>
      </c>
      <c r="I100" s="20"/>
    </row>
    <row r="101" spans="2:9">
      <c r="B101" s="19"/>
      <c r="C101" s="506" t="s">
        <v>179</v>
      </c>
      <c r="D101" s="507">
        <v>1450</v>
      </c>
      <c r="E101" s="256">
        <v>0</v>
      </c>
      <c r="F101" s="282">
        <v>0</v>
      </c>
      <c r="G101" s="257">
        <v>0</v>
      </c>
      <c r="H101" s="272">
        <f t="shared" si="4"/>
        <v>0</v>
      </c>
      <c r="I101" s="20"/>
    </row>
    <row r="102" spans="2:9">
      <c r="B102" s="19"/>
      <c r="C102" s="506" t="s">
        <v>200</v>
      </c>
      <c r="D102" s="507">
        <v>1470</v>
      </c>
      <c r="E102" s="256">
        <v>0</v>
      </c>
      <c r="F102" s="282">
        <v>0</v>
      </c>
      <c r="G102" s="257">
        <v>0</v>
      </c>
      <c r="H102" s="272">
        <f t="shared" si="4"/>
        <v>0</v>
      </c>
      <c r="I102" s="20"/>
    </row>
    <row r="103" spans="2:9">
      <c r="B103" s="19"/>
      <c r="C103" s="506" t="s">
        <v>201</v>
      </c>
      <c r="D103" s="507">
        <v>1475</v>
      </c>
      <c r="E103" s="256">
        <v>0</v>
      </c>
      <c r="F103" s="282">
        <v>0</v>
      </c>
      <c r="G103" s="257">
        <v>0</v>
      </c>
      <c r="H103" s="272">
        <f t="shared" si="4"/>
        <v>0</v>
      </c>
      <c r="I103" s="20"/>
    </row>
    <row r="104" spans="2:9">
      <c r="B104" s="19"/>
      <c r="C104" s="506" t="s">
        <v>202</v>
      </c>
      <c r="D104" s="508">
        <v>1485</v>
      </c>
      <c r="E104" s="256">
        <v>0</v>
      </c>
      <c r="F104" s="282">
        <v>0</v>
      </c>
      <c r="G104" s="257">
        <v>0</v>
      </c>
      <c r="H104" s="272">
        <f t="shared" si="4"/>
        <v>0</v>
      </c>
      <c r="I104" s="20"/>
    </row>
    <row r="105" spans="2:9" ht="15.75" thickBot="1">
      <c r="B105" s="19"/>
      <c r="C105" s="509" t="s">
        <v>203</v>
      </c>
      <c r="D105" s="510">
        <v>1495</v>
      </c>
      <c r="E105" s="301">
        <v>0</v>
      </c>
      <c r="F105" s="283">
        <v>0</v>
      </c>
      <c r="G105" s="258">
        <v>0</v>
      </c>
      <c r="H105" s="277">
        <f t="shared" si="4"/>
        <v>0</v>
      </c>
      <c r="I105" s="20"/>
    </row>
    <row r="106" spans="2:9">
      <c r="B106" s="19"/>
      <c r="C106" s="284" t="s">
        <v>204</v>
      </c>
      <c r="D106" s="250"/>
      <c r="E106" s="251">
        <f>SUM(E95:E105)</f>
        <v>0</v>
      </c>
      <c r="F106" s="251">
        <f>SUM(F95:F105)</f>
        <v>0</v>
      </c>
      <c r="G106" s="251">
        <f>SUM(G95:G105)</f>
        <v>0</v>
      </c>
      <c r="H106" s="251">
        <f>SUM(H95:H105)</f>
        <v>0</v>
      </c>
      <c r="I106" s="20"/>
    </row>
    <row r="107" spans="2:9" ht="9" customHeight="1">
      <c r="B107" s="19"/>
      <c r="C107" s="4"/>
      <c r="D107" s="259"/>
      <c r="E107" s="261">
        <v>0</v>
      </c>
      <c r="F107" s="261">
        <v>0</v>
      </c>
      <c r="G107" s="261">
        <v>0</v>
      </c>
      <c r="H107" s="261">
        <v>0</v>
      </c>
      <c r="I107" s="20"/>
    </row>
    <row r="108" spans="2:9" ht="15">
      <c r="B108" s="19"/>
      <c r="C108" s="262" t="s">
        <v>205</v>
      </c>
      <c r="D108" s="285"/>
      <c r="E108" s="264">
        <f>E92+E106</f>
        <v>0</v>
      </c>
      <c r="F108" s="264">
        <f>F92+F106</f>
        <v>0</v>
      </c>
      <c r="G108" s="264">
        <f>G92+G106</f>
        <v>0</v>
      </c>
      <c r="H108" s="264">
        <f>H92+H106</f>
        <v>0</v>
      </c>
      <c r="I108" s="20"/>
    </row>
    <row r="109" spans="2:9" ht="13.5" thickBot="1">
      <c r="B109" s="21"/>
      <c r="C109" s="22"/>
      <c r="D109" s="286"/>
      <c r="E109" s="267"/>
      <c r="F109" s="267"/>
      <c r="G109" s="267"/>
      <c r="H109" s="267"/>
      <c r="I109" s="23"/>
    </row>
    <row r="110" spans="2:9">
      <c r="C110" s="1"/>
      <c r="D110" s="287"/>
      <c r="E110" s="384" t="s">
        <v>1045</v>
      </c>
      <c r="F110" s="288"/>
      <c r="G110" s="288"/>
      <c r="H110" s="288"/>
      <c r="I110" s="385" t="s">
        <v>1051</v>
      </c>
    </row>
    <row r="111" spans="2:9">
      <c r="C111" s="1"/>
    </row>
    <row r="112" spans="2:9">
      <c r="C112" s="1"/>
    </row>
    <row r="113" spans="3:8">
      <c r="C113" s="1"/>
      <c r="D113" s="289" t="s">
        <v>206</v>
      </c>
      <c r="E113" s="288"/>
      <c r="F113" s="288"/>
      <c r="G113" s="288"/>
      <c r="H113" s="288"/>
    </row>
    <row r="114" spans="3:8">
      <c r="C114" s="1"/>
      <c r="D114" s="289" t="s">
        <v>207</v>
      </c>
      <c r="E114" s="290">
        <f>E25-E92</f>
        <v>0</v>
      </c>
      <c r="F114" s="290">
        <f>F25-F92</f>
        <v>0</v>
      </c>
      <c r="G114" s="290">
        <f>G25-G92</f>
        <v>0</v>
      </c>
      <c r="H114" s="290">
        <f>H25-H92</f>
        <v>0</v>
      </c>
    </row>
    <row r="115" spans="3:8">
      <c r="D115" s="289" t="s">
        <v>208</v>
      </c>
      <c r="E115" s="290">
        <f>E31-E106</f>
        <v>0</v>
      </c>
      <c r="F115" s="290">
        <f>F31-F106</f>
        <v>0</v>
      </c>
      <c r="G115" s="290">
        <f>G31-G106</f>
        <v>0</v>
      </c>
      <c r="H115" s="290">
        <f>H31-H106</f>
        <v>0</v>
      </c>
    </row>
    <row r="116" spans="3:8">
      <c r="D116" s="289" t="s">
        <v>209</v>
      </c>
      <c r="E116" s="290">
        <f>E33-E108</f>
        <v>0</v>
      </c>
      <c r="F116" s="290">
        <f>F33-F108</f>
        <v>0</v>
      </c>
      <c r="G116" s="290">
        <f>G33-G108</f>
        <v>0</v>
      </c>
      <c r="H116" s="290">
        <f>H33-H108</f>
        <v>0</v>
      </c>
    </row>
  </sheetData>
  <sheetProtection password="CE28" sheet="1" objects="1" scenarios="1"/>
  <mergeCells count="7">
    <mergeCell ref="C2:H2"/>
    <mergeCell ref="D6:H6"/>
    <mergeCell ref="D8:H8"/>
    <mergeCell ref="C3:H3"/>
    <mergeCell ref="C4:H4"/>
    <mergeCell ref="D7:H7"/>
    <mergeCell ref="D5:H5"/>
  </mergeCells>
  <phoneticPr fontId="0" type="noConversion"/>
  <conditionalFormatting sqref="E114:H116">
    <cfRule type="cellIs" dxfId="9" priority="1" stopIfTrue="1" operator="greaterThan">
      <formula>1</formula>
    </cfRule>
    <cfRule type="cellIs" priority="2" stopIfTrue="1" operator="lessThan">
      <formula>-1</formula>
    </cfRule>
  </conditionalFormatting>
  <printOptions horizontalCentered="1"/>
  <pageMargins left="0.25" right="0.25" top="0.25" bottom="0.5" header="0.5" footer="0.25"/>
  <pageSetup scale="52"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XFD117"/>
  <sheetViews>
    <sheetView showGridLines="0" zoomScale="75" workbookViewId="0">
      <selection activeCell="C2" sqref="C2:H2"/>
    </sheetView>
  </sheetViews>
  <sheetFormatPr defaultRowHeight="12.75"/>
  <cols>
    <col min="1" max="2" width="2.7109375" customWidth="1"/>
    <col min="3" max="3" width="42.7109375" style="291" customWidth="1"/>
    <col min="4" max="4" width="20.85546875" style="253" customWidth="1"/>
    <col min="5" max="8" width="20.85546875" style="292" customWidth="1"/>
    <col min="9" max="9" width="2.7109375" customWidth="1"/>
    <col min="10" max="10" width="2.5703125" customWidth="1"/>
    <col min="11" max="11" width="25.42578125" customWidth="1"/>
    <col min="12" max="12" width="33.5703125" customWidth="1"/>
    <col min="13" max="17" width="11.140625" customWidth="1"/>
    <col min="18" max="18" width="12.5703125" customWidth="1"/>
  </cols>
  <sheetData>
    <row r="1" spans="1:18" s="1" customFormat="1" ht="13.5" thickBot="1">
      <c r="A1" s="593"/>
      <c r="B1" s="674"/>
      <c r="C1" s="674"/>
      <c r="D1" s="674"/>
      <c r="E1" s="674"/>
      <c r="F1" s="674"/>
      <c r="G1" s="674"/>
      <c r="H1" s="674"/>
      <c r="I1" s="27"/>
    </row>
    <row r="2" spans="1:18" s="1" customFormat="1" ht="20.45" customHeight="1">
      <c r="A2" s="593"/>
      <c r="B2" s="594"/>
      <c r="C2" s="1285" t="s">
        <v>952</v>
      </c>
      <c r="D2" s="1285"/>
      <c r="E2" s="1285"/>
      <c r="F2" s="1285"/>
      <c r="G2" s="1285"/>
      <c r="H2" s="1285"/>
      <c r="I2" s="18"/>
      <c r="K2"/>
      <c r="L2"/>
      <c r="M2"/>
      <c r="N2"/>
      <c r="O2"/>
      <c r="P2"/>
      <c r="Q2"/>
      <c r="R2"/>
    </row>
    <row r="3" spans="1:18" s="1" customFormat="1" ht="20.45" customHeight="1">
      <c r="A3" s="593"/>
      <c r="B3" s="594"/>
      <c r="C3" s="1285" t="s">
        <v>817</v>
      </c>
      <c r="D3" s="1285"/>
      <c r="E3" s="1285"/>
      <c r="F3" s="1285"/>
      <c r="G3" s="1285"/>
      <c r="H3" s="1285"/>
      <c r="I3" s="18"/>
      <c r="K3"/>
      <c r="L3"/>
      <c r="M3"/>
      <c r="N3"/>
      <c r="O3"/>
      <c r="P3"/>
      <c r="Q3"/>
      <c r="R3"/>
    </row>
    <row r="4" spans="1:18" s="1" customFormat="1" ht="17.45" customHeight="1">
      <c r="A4" s="593"/>
      <c r="B4" s="594"/>
      <c r="C4" s="1286" t="s">
        <v>210</v>
      </c>
      <c r="D4" s="1286"/>
      <c r="E4" s="1286"/>
      <c r="F4" s="1286"/>
      <c r="G4" s="1286"/>
      <c r="H4" s="1286"/>
      <c r="I4" s="18"/>
      <c r="K4"/>
      <c r="L4"/>
      <c r="M4"/>
      <c r="N4"/>
      <c r="O4"/>
      <c r="P4"/>
      <c r="Q4"/>
      <c r="R4"/>
    </row>
    <row r="5" spans="1:18" s="1" customFormat="1" ht="12" customHeight="1" thickBot="1">
      <c r="A5" s="593"/>
      <c r="B5" s="594"/>
      <c r="C5" s="595"/>
      <c r="D5" s="595"/>
      <c r="E5" s="595"/>
      <c r="F5" s="595"/>
      <c r="G5" s="595"/>
      <c r="H5" s="595"/>
      <c r="I5" s="18"/>
      <c r="K5"/>
      <c r="L5"/>
      <c r="M5"/>
      <c r="N5"/>
      <c r="O5"/>
      <c r="P5"/>
      <c r="Q5"/>
      <c r="R5"/>
    </row>
    <row r="6" spans="1:18" s="1" customFormat="1" ht="13.5" thickBot="1">
      <c r="A6" s="593"/>
      <c r="B6" s="594"/>
      <c r="C6" s="596" t="s">
        <v>158</v>
      </c>
      <c r="D6" s="458" t="str">
        <f>'Unit Mix'!G6</f>
        <v>[enter official PHA/Grantee name]</v>
      </c>
      <c r="E6" s="459"/>
      <c r="F6" s="459"/>
      <c r="G6" s="459"/>
      <c r="H6" s="460"/>
      <c r="I6" s="18"/>
      <c r="K6"/>
      <c r="L6"/>
      <c r="M6"/>
      <c r="N6"/>
      <c r="O6"/>
      <c r="P6"/>
      <c r="Q6"/>
      <c r="R6"/>
    </row>
    <row r="7" spans="1:18" s="1" customFormat="1" ht="13.5" thickBot="1">
      <c r="A7" s="593"/>
      <c r="B7" s="594"/>
      <c r="C7" s="70" t="s">
        <v>38</v>
      </c>
      <c r="D7" s="458" t="str">
        <f>CONCATENATE('Unit Mix'!G7,":  ",'Unit Mix'!G8)</f>
        <v>[enter the HOPE VI or Choice Neighborhoods grant name]:  [enter project Name and Phase description]</v>
      </c>
      <c r="E7" s="459"/>
      <c r="F7" s="459"/>
      <c r="G7" s="459"/>
      <c r="H7" s="460"/>
      <c r="I7" s="18"/>
      <c r="K7"/>
      <c r="L7"/>
      <c r="M7"/>
      <c r="N7"/>
      <c r="O7"/>
      <c r="P7"/>
      <c r="Q7"/>
      <c r="R7"/>
    </row>
    <row r="8" spans="1:18" s="1" customFormat="1" ht="13.5" thickBot="1">
      <c r="A8" s="593"/>
      <c r="B8" s="594"/>
      <c r="C8" s="535" t="s">
        <v>860</v>
      </c>
      <c r="D8" s="463" t="str">
        <f>'Unit Mix'!G9</f>
        <v>[enter the new AMP-format development number]</v>
      </c>
      <c r="E8" s="459"/>
      <c r="F8" s="459"/>
      <c r="G8" s="459"/>
      <c r="H8" s="460"/>
      <c r="I8" s="18"/>
      <c r="K8"/>
      <c r="L8"/>
      <c r="M8"/>
      <c r="N8"/>
      <c r="O8"/>
      <c r="P8"/>
      <c r="Q8"/>
      <c r="R8"/>
    </row>
    <row r="9" spans="1:18" s="1" customFormat="1" ht="9" customHeight="1">
      <c r="A9" s="593"/>
      <c r="B9" s="594"/>
      <c r="C9" s="70"/>
      <c r="D9" s="70"/>
      <c r="E9" s="597"/>
      <c r="F9" s="597"/>
      <c r="G9" s="597"/>
      <c r="H9" s="597"/>
      <c r="I9" s="18"/>
      <c r="K9"/>
      <c r="L9"/>
      <c r="N9"/>
      <c r="O9"/>
      <c r="P9"/>
      <c r="Q9"/>
      <c r="R9"/>
    </row>
    <row r="10" spans="1:18" s="1" customFormat="1">
      <c r="A10" s="593"/>
      <c r="B10" s="594"/>
      <c r="C10" s="70" t="s">
        <v>219</v>
      </c>
      <c r="D10" s="598" t="s">
        <v>216</v>
      </c>
      <c r="E10" s="598" t="s">
        <v>217</v>
      </c>
      <c r="F10" s="598" t="s">
        <v>215</v>
      </c>
      <c r="G10" s="598" t="s">
        <v>214</v>
      </c>
      <c r="H10" s="598" t="s">
        <v>218</v>
      </c>
      <c r="I10" s="18"/>
    </row>
    <row r="11" spans="1:18" s="1" customFormat="1">
      <c r="A11" s="593"/>
      <c r="B11" s="594"/>
      <c r="C11" s="70" t="s">
        <v>220</v>
      </c>
      <c r="D11" s="296">
        <f>SUM('Unit Mix'!E50:G50)</f>
        <v>0</v>
      </c>
      <c r="E11" s="296">
        <f>SUM('Unit Mix'!H50:J50)</f>
        <v>0</v>
      </c>
      <c r="F11" s="296">
        <f>SUM('Unit Mix'!K50:M50)</f>
        <v>0</v>
      </c>
      <c r="G11" s="296">
        <f>SUM('Unit Mix'!N50:P50)</f>
        <v>0</v>
      </c>
      <c r="H11" s="296">
        <f>SUM(D11:G11)</f>
        <v>0</v>
      </c>
      <c r="I11" s="18"/>
    </row>
    <row r="12" spans="1:18" s="1" customFormat="1" ht="12" customHeight="1">
      <c r="A12" s="593"/>
      <c r="B12" s="594"/>
      <c r="C12" s="70"/>
      <c r="D12" s="70"/>
      <c r="E12" s="445"/>
      <c r="F12" s="445"/>
      <c r="G12" s="445"/>
      <c r="H12" s="228"/>
      <c r="I12" s="18"/>
    </row>
    <row r="13" spans="1:18" s="1" customFormat="1" ht="13.5" thickBot="1">
      <c r="A13" s="593"/>
      <c r="B13" s="594"/>
      <c r="C13" s="599" t="s">
        <v>159</v>
      </c>
      <c r="D13" s="600" t="s">
        <v>160</v>
      </c>
      <c r="E13" s="601" t="s">
        <v>161</v>
      </c>
      <c r="F13" s="601" t="s">
        <v>162</v>
      </c>
      <c r="G13" s="601" t="s">
        <v>163</v>
      </c>
      <c r="H13" s="601" t="s">
        <v>56</v>
      </c>
      <c r="I13" s="18"/>
    </row>
    <row r="14" spans="1:18">
      <c r="B14" s="19"/>
      <c r="C14" s="515" t="s">
        <v>164</v>
      </c>
      <c r="D14" s="602" t="s">
        <v>906</v>
      </c>
      <c r="E14" s="234">
        <v>0</v>
      </c>
      <c r="F14" s="235">
        <v>0</v>
      </c>
      <c r="G14" s="236">
        <v>0</v>
      </c>
      <c r="H14" s="237">
        <f t="shared" ref="H14:H24" si="0">SUM(E14:G14)</f>
        <v>0</v>
      </c>
      <c r="I14" s="20"/>
    </row>
    <row r="15" spans="1:18">
      <c r="B15" s="19"/>
      <c r="C15" s="511" t="s">
        <v>165</v>
      </c>
      <c r="D15" s="513" t="s">
        <v>166</v>
      </c>
      <c r="E15" s="240">
        <v>0</v>
      </c>
      <c r="F15" s="241">
        <v>0</v>
      </c>
      <c r="G15" s="242">
        <v>0</v>
      </c>
      <c r="H15" s="237">
        <f t="shared" si="0"/>
        <v>0</v>
      </c>
      <c r="I15" s="20"/>
    </row>
    <row r="16" spans="1:18">
      <c r="B16" s="19"/>
      <c r="C16" s="511" t="s">
        <v>167</v>
      </c>
      <c r="D16" s="513" t="s">
        <v>168</v>
      </c>
      <c r="E16" s="240">
        <v>0</v>
      </c>
      <c r="F16" s="241">
        <v>0</v>
      </c>
      <c r="G16" s="242">
        <v>0</v>
      </c>
      <c r="H16" s="237">
        <f t="shared" si="0"/>
        <v>0</v>
      </c>
      <c r="I16" s="20"/>
    </row>
    <row r="17" spans="2:9">
      <c r="B17" s="19"/>
      <c r="C17" s="238" t="s">
        <v>801</v>
      </c>
      <c r="D17" s="239" t="s">
        <v>169</v>
      </c>
      <c r="E17" s="240">
        <v>0</v>
      </c>
      <c r="F17" s="241">
        <v>0</v>
      </c>
      <c r="G17" s="242">
        <v>0</v>
      </c>
      <c r="H17" s="237">
        <f t="shared" si="0"/>
        <v>0</v>
      </c>
      <c r="I17" s="20"/>
    </row>
    <row r="18" spans="2:9">
      <c r="B18" s="19"/>
      <c r="C18" s="238" t="s">
        <v>801</v>
      </c>
      <c r="D18" s="239"/>
      <c r="E18" s="240">
        <v>0</v>
      </c>
      <c r="F18" s="241">
        <v>0</v>
      </c>
      <c r="G18" s="242">
        <v>0</v>
      </c>
      <c r="H18" s="237">
        <f t="shared" si="0"/>
        <v>0</v>
      </c>
      <c r="I18" s="20"/>
    </row>
    <row r="19" spans="2:9">
      <c r="B19" s="19"/>
      <c r="C19" s="238" t="s">
        <v>801</v>
      </c>
      <c r="D19" s="239"/>
      <c r="E19" s="240">
        <v>0</v>
      </c>
      <c r="F19" s="241">
        <v>0</v>
      </c>
      <c r="G19" s="242">
        <v>0</v>
      </c>
      <c r="H19" s="237">
        <f t="shared" si="0"/>
        <v>0</v>
      </c>
      <c r="I19" s="20"/>
    </row>
    <row r="20" spans="2:9">
      <c r="B20" s="19"/>
      <c r="C20" s="238" t="s">
        <v>801</v>
      </c>
      <c r="D20" s="239"/>
      <c r="E20" s="240">
        <v>0</v>
      </c>
      <c r="F20" s="241">
        <v>0</v>
      </c>
      <c r="G20" s="242">
        <v>0</v>
      </c>
      <c r="H20" s="237">
        <f t="shared" si="0"/>
        <v>0</v>
      </c>
      <c r="I20" s="20"/>
    </row>
    <row r="21" spans="2:9">
      <c r="B21" s="19"/>
      <c r="C21" s="238" t="s">
        <v>801</v>
      </c>
      <c r="D21" s="239"/>
      <c r="E21" s="240">
        <v>0</v>
      </c>
      <c r="F21" s="241">
        <v>0</v>
      </c>
      <c r="G21" s="242">
        <v>0</v>
      </c>
      <c r="H21" s="237">
        <f t="shared" si="0"/>
        <v>0</v>
      </c>
      <c r="I21" s="20"/>
    </row>
    <row r="22" spans="2:9">
      <c r="B22" s="19"/>
      <c r="C22" s="238" t="s">
        <v>801</v>
      </c>
      <c r="D22" s="239"/>
      <c r="E22" s="240">
        <v>0</v>
      </c>
      <c r="F22" s="241">
        <v>0</v>
      </c>
      <c r="G22" s="242">
        <v>0</v>
      </c>
      <c r="H22" s="237">
        <f t="shared" si="0"/>
        <v>0</v>
      </c>
      <c r="I22" s="20"/>
    </row>
    <row r="23" spans="2:9">
      <c r="B23" s="19"/>
      <c r="C23" s="238" t="s">
        <v>801</v>
      </c>
      <c r="D23" s="239"/>
      <c r="E23" s="240">
        <v>0</v>
      </c>
      <c r="F23" s="241">
        <v>0</v>
      </c>
      <c r="G23" s="242">
        <v>0</v>
      </c>
      <c r="H23" s="237">
        <f>SUM(E23:G23)</f>
        <v>0</v>
      </c>
      <c r="I23" s="20"/>
    </row>
    <row r="24" spans="2:9" ht="15.75" thickBot="1">
      <c r="B24" s="19"/>
      <c r="C24" s="238" t="s">
        <v>801</v>
      </c>
      <c r="D24" s="244"/>
      <c r="E24" s="245">
        <v>0</v>
      </c>
      <c r="F24" s="246">
        <v>0</v>
      </c>
      <c r="G24" s="247">
        <v>0</v>
      </c>
      <c r="H24" s="248">
        <f t="shared" si="0"/>
        <v>0</v>
      </c>
      <c r="I24" s="20"/>
    </row>
    <row r="25" spans="2:9">
      <c r="B25" s="19"/>
      <c r="C25" s="249" t="s">
        <v>170</v>
      </c>
      <c r="D25" s="250"/>
      <c r="E25" s="251">
        <f>SUM(E14:E24)</f>
        <v>0</v>
      </c>
      <c r="F25" s="251">
        <f>SUM(F14:F24)</f>
        <v>0</v>
      </c>
      <c r="G25" s="251">
        <f>SUM(G14:G24)</f>
        <v>0</v>
      </c>
      <c r="H25" s="251">
        <f>SUM(H14:H24)</f>
        <v>0</v>
      </c>
      <c r="I25" s="20"/>
    </row>
    <row r="26" spans="2:9">
      <c r="B26" s="19"/>
      <c r="C26" s="252"/>
      <c r="E26" s="254"/>
      <c r="F26" s="254"/>
      <c r="G26" s="254"/>
      <c r="H26" s="254"/>
      <c r="I26" s="20"/>
    </row>
    <row r="27" spans="2:9" ht="13.5" thickBot="1">
      <c r="B27" s="19"/>
      <c r="C27" s="255" t="s">
        <v>171</v>
      </c>
      <c r="D27" s="230"/>
      <c r="E27" s="231" t="s">
        <v>161</v>
      </c>
      <c r="F27" s="231" t="s">
        <v>162</v>
      </c>
      <c r="G27" s="231" t="s">
        <v>163</v>
      </c>
      <c r="H27" s="293" t="s">
        <v>56</v>
      </c>
      <c r="I27" s="20"/>
    </row>
    <row r="28" spans="2:9">
      <c r="B28" s="19"/>
      <c r="C28" s="232" t="s">
        <v>172</v>
      </c>
      <c r="D28" s="297"/>
      <c r="E28" s="234">
        <v>0</v>
      </c>
      <c r="F28" s="235">
        <v>0</v>
      </c>
      <c r="G28" s="236">
        <v>0</v>
      </c>
      <c r="H28" s="237">
        <f>SUM(E28:G28)</f>
        <v>0</v>
      </c>
      <c r="I28" s="20"/>
    </row>
    <row r="29" spans="2:9">
      <c r="B29" s="19"/>
      <c r="C29" s="238" t="s">
        <v>801</v>
      </c>
      <c r="D29" s="298"/>
      <c r="E29" s="240">
        <v>0</v>
      </c>
      <c r="F29" s="241">
        <v>0</v>
      </c>
      <c r="G29" s="257">
        <v>0</v>
      </c>
      <c r="H29" s="237">
        <f>SUM(E29:G29)</f>
        <v>0</v>
      </c>
      <c r="I29" s="20"/>
    </row>
    <row r="30" spans="2:9" ht="15.75" thickBot="1">
      <c r="B30" s="19"/>
      <c r="C30" s="238" t="s">
        <v>801</v>
      </c>
      <c r="D30" s="299"/>
      <c r="E30" s="245">
        <v>0</v>
      </c>
      <c r="F30" s="246">
        <v>0</v>
      </c>
      <c r="G30" s="258">
        <v>0</v>
      </c>
      <c r="H30" s="248">
        <f>SUM(E30:G30)</f>
        <v>0</v>
      </c>
      <c r="I30" s="20"/>
    </row>
    <row r="31" spans="2:9">
      <c r="B31" s="19"/>
      <c r="C31" s="249" t="s">
        <v>173</v>
      </c>
      <c r="D31" s="259"/>
      <c r="E31" s="251">
        <f>SUM(E28:E30)</f>
        <v>0</v>
      </c>
      <c r="F31" s="251">
        <f>SUM(F28:F30)</f>
        <v>0</v>
      </c>
      <c r="G31" s="251">
        <f>SUM(G28:G30)</f>
        <v>0</v>
      </c>
      <c r="H31" s="251">
        <f>SUM(H28:H30)</f>
        <v>0</v>
      </c>
      <c r="I31" s="20"/>
    </row>
    <row r="32" spans="2:9" ht="9" customHeight="1">
      <c r="B32" s="19"/>
      <c r="C32" s="260"/>
      <c r="D32" s="259"/>
      <c r="E32" s="261">
        <v>0</v>
      </c>
      <c r="F32" s="261">
        <v>0</v>
      </c>
      <c r="G32" s="261">
        <v>0</v>
      </c>
      <c r="H32" s="261">
        <v>0</v>
      </c>
      <c r="I32" s="20"/>
    </row>
    <row r="33" spans="2:12 16384:16384" ht="15">
      <c r="B33" s="19"/>
      <c r="C33" s="262" t="s">
        <v>174</v>
      </c>
      <c r="D33" s="263"/>
      <c r="E33" s="264">
        <f>E25+E31</f>
        <v>0</v>
      </c>
      <c r="F33" s="264">
        <f>F25+F31</f>
        <v>0</v>
      </c>
      <c r="G33" s="264">
        <f>G25+G31</f>
        <v>0</v>
      </c>
      <c r="H33" s="264">
        <f>H25+H31</f>
        <v>0</v>
      </c>
      <c r="I33" s="20"/>
    </row>
    <row r="34" spans="2:12 16384:16384" ht="8.25" customHeight="1" thickBot="1">
      <c r="B34" s="19"/>
      <c r="C34" s="265"/>
      <c r="D34" s="266"/>
      <c r="E34" s="267"/>
      <c r="F34" s="267"/>
      <c r="G34" s="267"/>
      <c r="H34" s="267"/>
      <c r="I34" s="20"/>
    </row>
    <row r="35" spans="2:12 16384:16384" ht="9" customHeight="1">
      <c r="B35" s="19"/>
      <c r="C35" s="268"/>
      <c r="D35" s="263"/>
      <c r="E35" s="254"/>
      <c r="F35" s="254"/>
      <c r="G35" s="254"/>
      <c r="H35" s="254"/>
      <c r="I35" s="20"/>
    </row>
    <row r="36" spans="2:12 16384:16384">
      <c r="B36" s="19"/>
      <c r="C36" s="255" t="s">
        <v>175</v>
      </c>
      <c r="D36" s="254"/>
      <c r="E36" s="254"/>
      <c r="F36" s="269"/>
      <c r="G36" s="269"/>
      <c r="H36" s="269"/>
      <c r="I36" s="20"/>
    </row>
    <row r="37" spans="2:12 16384:16384" ht="13.5" thickBot="1">
      <c r="B37" s="19"/>
      <c r="C37" s="270" t="s">
        <v>176</v>
      </c>
      <c r="D37" s="259" t="s">
        <v>177</v>
      </c>
      <c r="E37" s="231" t="s">
        <v>161</v>
      </c>
      <c r="F37" s="231" t="s">
        <v>162</v>
      </c>
      <c r="G37" s="231" t="s">
        <v>163</v>
      </c>
      <c r="H37" s="293" t="s">
        <v>56</v>
      </c>
      <c r="I37" s="20"/>
    </row>
    <row r="38" spans="2:12 16384:16384">
      <c r="B38" s="19"/>
      <c r="C38" s="515" t="s">
        <v>134</v>
      </c>
      <c r="D38" s="516">
        <v>1460</v>
      </c>
      <c r="E38" s="234">
        <v>0</v>
      </c>
      <c r="F38" s="234">
        <v>0</v>
      </c>
      <c r="G38" s="271">
        <v>0</v>
      </c>
      <c r="H38" s="272">
        <f t="shared" ref="H38:H52" si="1">SUM(E38:G38)</f>
        <v>0</v>
      </c>
      <c r="I38" s="20"/>
    </row>
    <row r="39" spans="2:12 16384:16384">
      <c r="B39" s="19"/>
      <c r="C39" s="518" t="s">
        <v>178</v>
      </c>
      <c r="D39" s="519">
        <v>1460</v>
      </c>
      <c r="E39" s="274">
        <v>0</v>
      </c>
      <c r="F39" s="275">
        <v>0</v>
      </c>
      <c r="G39" s="276">
        <v>0</v>
      </c>
      <c r="H39" s="272">
        <f t="shared" si="1"/>
        <v>0</v>
      </c>
      <c r="I39" s="20"/>
    </row>
    <row r="40" spans="2:12 16384:16384">
      <c r="B40" s="19"/>
      <c r="C40" s="273" t="s">
        <v>881</v>
      </c>
      <c r="D40" s="519">
        <v>1460</v>
      </c>
      <c r="E40" s="274">
        <v>0</v>
      </c>
      <c r="F40" s="275">
        <v>0</v>
      </c>
      <c r="G40" s="276">
        <v>0</v>
      </c>
      <c r="H40" s="272">
        <f t="shared" si="1"/>
        <v>0</v>
      </c>
      <c r="I40" s="20"/>
    </row>
    <row r="41" spans="2:12 16384:16384" ht="13.5" thickBot="1">
      <c r="B41" s="19"/>
      <c r="C41" s="511" t="s">
        <v>221</v>
      </c>
      <c r="D41" s="519">
        <v>1460</v>
      </c>
      <c r="E41" s="274">
        <v>0</v>
      </c>
      <c r="F41" s="275">
        <v>0</v>
      </c>
      <c r="G41" s="257">
        <v>0</v>
      </c>
      <c r="H41" s="272">
        <v>0</v>
      </c>
      <c r="I41" s="20"/>
    </row>
    <row r="42" spans="2:12 16384:16384">
      <c r="B42" s="19"/>
      <c r="C42" s="511" t="s">
        <v>213</v>
      </c>
      <c r="D42" s="519">
        <v>1460</v>
      </c>
      <c r="E42" s="274">
        <v>0</v>
      </c>
      <c r="F42" s="275">
        <v>0</v>
      </c>
      <c r="G42" s="257">
        <v>0</v>
      </c>
      <c r="H42" s="272">
        <f t="shared" si="1"/>
        <v>0</v>
      </c>
      <c r="I42" s="20"/>
      <c r="L42" s="520" t="s">
        <v>888</v>
      </c>
    </row>
    <row r="43" spans="2:12 16384:16384" ht="13.5" thickBot="1">
      <c r="B43" s="19"/>
      <c r="C43" s="511" t="s">
        <v>135</v>
      </c>
      <c r="D43" s="519">
        <v>1460</v>
      </c>
      <c r="E43" s="274">
        <v>0</v>
      </c>
      <c r="F43" s="275">
        <v>0</v>
      </c>
      <c r="G43" s="257">
        <v>0</v>
      </c>
      <c r="H43" s="272">
        <f t="shared" si="1"/>
        <v>0</v>
      </c>
      <c r="I43" s="20"/>
      <c r="L43" s="521">
        <f>SUM(H38:H43)</f>
        <v>0</v>
      </c>
    </row>
    <row r="44" spans="2:12 16384:16384">
      <c r="B44" s="19"/>
      <c r="C44" s="238" t="s">
        <v>936</v>
      </c>
      <c r="D44" s="519">
        <v>1460</v>
      </c>
      <c r="E44" s="274">
        <v>0</v>
      </c>
      <c r="F44" s="275">
        <v>0</v>
      </c>
      <c r="G44" s="257">
        <v>0</v>
      </c>
      <c r="H44" s="272">
        <f t="shared" ref="H44:H45" si="2">SUM(E44:G44)</f>
        <v>0</v>
      </c>
      <c r="I44" s="20"/>
      <c r="L44" s="653"/>
    </row>
    <row r="45" spans="2:12 16384:16384" ht="13.5" thickBot="1">
      <c r="B45" s="19"/>
      <c r="C45" s="238" t="s">
        <v>936</v>
      </c>
      <c r="D45" s="519">
        <v>1460</v>
      </c>
      <c r="E45" s="274">
        <v>0</v>
      </c>
      <c r="F45" s="275">
        <v>0</v>
      </c>
      <c r="G45" s="257">
        <v>0</v>
      </c>
      <c r="H45" s="272">
        <f t="shared" si="2"/>
        <v>0</v>
      </c>
      <c r="I45" s="20"/>
      <c r="L45" s="653"/>
    </row>
    <row r="46" spans="2:12 16384:16384">
      <c r="B46" s="19"/>
      <c r="C46" s="511" t="s">
        <v>179</v>
      </c>
      <c r="D46" s="519">
        <v>1450</v>
      </c>
      <c r="E46" s="274">
        <v>0</v>
      </c>
      <c r="F46" s="275">
        <v>0</v>
      </c>
      <c r="G46" s="257">
        <v>0</v>
      </c>
      <c r="H46" s="272">
        <f t="shared" si="1"/>
        <v>0</v>
      </c>
      <c r="I46" s="20"/>
      <c r="L46" s="522" t="s">
        <v>891</v>
      </c>
      <c r="XFD46">
        <f>SUM(D46:XFC46)</f>
        <v>1450</v>
      </c>
    </row>
    <row r="47" spans="2:12 16384:16384" ht="13.5" thickBot="1">
      <c r="B47" s="19"/>
      <c r="C47" s="511" t="s">
        <v>889</v>
      </c>
      <c r="D47" s="519">
        <v>1450</v>
      </c>
      <c r="E47" s="274">
        <v>0</v>
      </c>
      <c r="F47" s="275">
        <v>0</v>
      </c>
      <c r="G47" s="257">
        <v>0</v>
      </c>
      <c r="H47" s="272">
        <f t="shared" si="1"/>
        <v>0</v>
      </c>
      <c r="I47" s="20"/>
      <c r="L47" s="523">
        <f>SUM(H46:H49)</f>
        <v>0</v>
      </c>
    </row>
    <row r="48" spans="2:12 16384:16384">
      <c r="B48" s="19"/>
      <c r="C48" s="238" t="s">
        <v>882</v>
      </c>
      <c r="D48" s="519">
        <v>1450</v>
      </c>
      <c r="E48" s="274">
        <v>0</v>
      </c>
      <c r="F48" s="275">
        <v>0</v>
      </c>
      <c r="G48" s="257">
        <v>0</v>
      </c>
      <c r="H48" s="272">
        <f t="shared" si="1"/>
        <v>0</v>
      </c>
      <c r="I48" s="20"/>
      <c r="L48" s="522" t="s">
        <v>892</v>
      </c>
    </row>
    <row r="49" spans="2:12" ht="13.5" thickBot="1">
      <c r="B49" s="19"/>
      <c r="C49" s="238" t="s">
        <v>882</v>
      </c>
      <c r="D49" s="519">
        <v>1450</v>
      </c>
      <c r="E49" s="274">
        <v>0</v>
      </c>
      <c r="F49" s="275">
        <v>0</v>
      </c>
      <c r="G49" s="257">
        <v>0</v>
      </c>
      <c r="H49" s="272">
        <f t="shared" si="1"/>
        <v>0</v>
      </c>
      <c r="I49" s="20"/>
      <c r="L49" s="524">
        <f>H46+H48:H49</f>
        <v>0</v>
      </c>
    </row>
    <row r="50" spans="2:12">
      <c r="B50" s="19"/>
      <c r="C50" s="517" t="s">
        <v>879</v>
      </c>
      <c r="D50" s="519">
        <v>1470</v>
      </c>
      <c r="E50" s="274">
        <v>0</v>
      </c>
      <c r="F50" s="275">
        <v>0</v>
      </c>
      <c r="G50" s="502">
        <v>0</v>
      </c>
      <c r="H50" s="272">
        <f t="shared" si="1"/>
        <v>0</v>
      </c>
      <c r="I50" s="20"/>
      <c r="L50" s="522" t="s">
        <v>893</v>
      </c>
    </row>
    <row r="51" spans="2:12" ht="13.5" thickBot="1">
      <c r="B51" s="19"/>
      <c r="C51" s="500" t="s">
        <v>883</v>
      </c>
      <c r="D51" s="519">
        <v>1470</v>
      </c>
      <c r="E51" s="274">
        <v>0</v>
      </c>
      <c r="F51" s="501">
        <v>0</v>
      </c>
      <c r="G51" s="502">
        <v>0</v>
      </c>
      <c r="H51" s="272">
        <f t="shared" si="1"/>
        <v>0</v>
      </c>
      <c r="I51" s="20"/>
      <c r="L51" s="524">
        <f>SUM(H50:H52)</f>
        <v>0</v>
      </c>
    </row>
    <row r="52" spans="2:12" ht="15.75" thickBot="1">
      <c r="B52" s="19"/>
      <c r="C52" s="243" t="s">
        <v>883</v>
      </c>
      <c r="D52" s="519">
        <v>1470</v>
      </c>
      <c r="E52" s="245">
        <v>0</v>
      </c>
      <c r="F52" s="246">
        <v>0</v>
      </c>
      <c r="G52" s="258">
        <v>0</v>
      </c>
      <c r="H52" s="277">
        <f t="shared" si="1"/>
        <v>0</v>
      </c>
      <c r="I52" s="20"/>
    </row>
    <row r="53" spans="2:12">
      <c r="B53" s="19"/>
      <c r="C53" s="278" t="s">
        <v>180</v>
      </c>
      <c r="D53" s="279"/>
      <c r="E53" s="251">
        <f>SUM(E38:E52)</f>
        <v>0</v>
      </c>
      <c r="F53" s="251">
        <f>SUM(F38:F52)</f>
        <v>0</v>
      </c>
      <c r="G53" s="251">
        <f>SUM(G38:G52)</f>
        <v>0</v>
      </c>
      <c r="H53" s="251">
        <f>SUM(H38:H52)</f>
        <v>0</v>
      </c>
      <c r="I53" s="20"/>
    </row>
    <row r="54" spans="2:12" ht="9" customHeight="1">
      <c r="B54" s="19"/>
      <c r="C54" s="252"/>
      <c r="D54" s="279"/>
      <c r="E54" s="254"/>
      <c r="F54" s="254"/>
      <c r="G54" s="254"/>
      <c r="H54" s="254"/>
      <c r="I54" s="20"/>
    </row>
    <row r="55" spans="2:12" ht="13.5" thickBot="1">
      <c r="B55" s="19"/>
      <c r="C55" s="270" t="s">
        <v>181</v>
      </c>
      <c r="D55" s="259" t="s">
        <v>177</v>
      </c>
      <c r="E55" s="231" t="s">
        <v>161</v>
      </c>
      <c r="F55" s="231" t="s">
        <v>162</v>
      </c>
      <c r="G55" s="231" t="s">
        <v>163</v>
      </c>
      <c r="H55" s="293" t="s">
        <v>56</v>
      </c>
      <c r="I55" s="20"/>
    </row>
    <row r="56" spans="2:12">
      <c r="B56" s="19"/>
      <c r="C56" s="515" t="s">
        <v>182</v>
      </c>
      <c r="D56" s="516">
        <v>1440</v>
      </c>
      <c r="E56" s="234">
        <v>0</v>
      </c>
      <c r="F56" s="235">
        <v>0</v>
      </c>
      <c r="G56" s="271">
        <v>0</v>
      </c>
      <c r="H56" s="272">
        <f>SUM(E56:G56)</f>
        <v>0</v>
      </c>
      <c r="I56" s="20"/>
      <c r="L56" s="522" t="s">
        <v>894</v>
      </c>
    </row>
    <row r="57" spans="2:12" ht="13.5" thickBot="1">
      <c r="B57" s="19"/>
      <c r="C57" s="273" t="s">
        <v>884</v>
      </c>
      <c r="D57" s="513">
        <v>1440</v>
      </c>
      <c r="E57" s="274">
        <v>0</v>
      </c>
      <c r="F57" s="274">
        <v>0</v>
      </c>
      <c r="G57" s="276">
        <v>0</v>
      </c>
      <c r="H57" s="272">
        <f t="shared" ref="H57:H88" si="3">SUM(E57:G57)</f>
        <v>0</v>
      </c>
      <c r="I57" s="20"/>
      <c r="L57" s="524">
        <f>H56:H57</f>
        <v>0</v>
      </c>
    </row>
    <row r="58" spans="2:12" ht="13.5" thickBot="1">
      <c r="B58" s="19"/>
      <c r="C58" s="273" t="s">
        <v>884</v>
      </c>
      <c r="D58" s="513">
        <v>1440</v>
      </c>
      <c r="E58" s="274">
        <v>0</v>
      </c>
      <c r="F58" s="274">
        <v>0</v>
      </c>
      <c r="G58" s="276">
        <v>0</v>
      </c>
      <c r="H58" s="272">
        <f t="shared" ref="H58" si="4">SUM(E58:G58)</f>
        <v>0</v>
      </c>
      <c r="I58" s="20"/>
      <c r="L58" s="654"/>
    </row>
    <row r="59" spans="2:12">
      <c r="B59" s="19"/>
      <c r="C59" s="511" t="s">
        <v>183</v>
      </c>
      <c r="D59" s="513">
        <v>1430</v>
      </c>
      <c r="E59" s="240">
        <v>0</v>
      </c>
      <c r="F59" s="240">
        <v>0</v>
      </c>
      <c r="G59" s="257">
        <v>0</v>
      </c>
      <c r="H59" s="272">
        <f t="shared" si="3"/>
        <v>0</v>
      </c>
      <c r="I59" s="20"/>
      <c r="L59" s="522" t="s">
        <v>895</v>
      </c>
    </row>
    <row r="60" spans="2:12" ht="13.5" thickBot="1">
      <c r="B60" s="19"/>
      <c r="C60" s="511" t="s">
        <v>184</v>
      </c>
      <c r="D60" s="513">
        <v>1430</v>
      </c>
      <c r="E60" s="240">
        <v>0</v>
      </c>
      <c r="F60" s="241">
        <v>0</v>
      </c>
      <c r="G60" s="257">
        <v>0</v>
      </c>
      <c r="H60" s="272">
        <f t="shared" si="3"/>
        <v>0</v>
      </c>
      <c r="I60" s="20"/>
      <c r="L60" s="524">
        <f>SUM(H59:H89)</f>
        <v>0</v>
      </c>
    </row>
    <row r="61" spans="2:12">
      <c r="B61" s="19"/>
      <c r="C61" s="511" t="s">
        <v>185</v>
      </c>
      <c r="D61" s="514">
        <v>1430</v>
      </c>
      <c r="E61" s="240">
        <v>0</v>
      </c>
      <c r="F61" s="240">
        <v>0</v>
      </c>
      <c r="G61" s="257">
        <v>0</v>
      </c>
      <c r="H61" s="272">
        <f t="shared" si="3"/>
        <v>0</v>
      </c>
      <c r="I61" s="20"/>
      <c r="L61" s="522" t="s">
        <v>896</v>
      </c>
    </row>
    <row r="62" spans="2:12" ht="13.5" thickBot="1">
      <c r="B62" s="19"/>
      <c r="C62" s="511" t="s">
        <v>186</v>
      </c>
      <c r="D62" s="513">
        <v>1430</v>
      </c>
      <c r="E62" s="240">
        <v>0</v>
      </c>
      <c r="F62" s="241">
        <v>0</v>
      </c>
      <c r="G62" s="257">
        <v>0</v>
      </c>
      <c r="H62" s="272">
        <f t="shared" si="3"/>
        <v>0</v>
      </c>
      <c r="I62" s="20"/>
      <c r="L62" s="524">
        <f>SUM(H59:H79,H81)</f>
        <v>0</v>
      </c>
    </row>
    <row r="63" spans="2:12">
      <c r="B63" s="19"/>
      <c r="C63" s="511" t="s">
        <v>211</v>
      </c>
      <c r="D63" s="513">
        <v>1430</v>
      </c>
      <c r="E63" s="240">
        <v>0</v>
      </c>
      <c r="F63" s="241">
        <v>0</v>
      </c>
      <c r="G63" s="257">
        <v>0</v>
      </c>
      <c r="H63" s="272">
        <f t="shared" si="3"/>
        <v>0</v>
      </c>
      <c r="I63" s="20"/>
    </row>
    <row r="64" spans="2:12">
      <c r="B64" s="19"/>
      <c r="C64" s="511" t="s">
        <v>187</v>
      </c>
      <c r="D64" s="514">
        <v>1430</v>
      </c>
      <c r="E64" s="240">
        <v>0</v>
      </c>
      <c r="F64" s="240">
        <v>0</v>
      </c>
      <c r="G64" s="257">
        <v>0</v>
      </c>
      <c r="H64" s="272">
        <f t="shared" si="3"/>
        <v>0</v>
      </c>
      <c r="I64" s="20"/>
    </row>
    <row r="65" spans="2:12">
      <c r="B65" s="19"/>
      <c r="C65" s="511" t="s">
        <v>188</v>
      </c>
      <c r="D65" s="513">
        <v>1430</v>
      </c>
      <c r="E65" s="240">
        <v>0</v>
      </c>
      <c r="F65" s="241">
        <v>0</v>
      </c>
      <c r="G65" s="257">
        <v>0</v>
      </c>
      <c r="H65" s="272">
        <f t="shared" si="3"/>
        <v>0</v>
      </c>
      <c r="I65" s="20"/>
      <c r="L65" s="384" t="s">
        <v>932</v>
      </c>
    </row>
    <row r="66" spans="2:12">
      <c r="B66" s="19"/>
      <c r="C66" s="511" t="s">
        <v>189</v>
      </c>
      <c r="D66" s="514">
        <v>1430</v>
      </c>
      <c r="E66" s="240">
        <v>0</v>
      </c>
      <c r="F66" s="241">
        <v>0</v>
      </c>
      <c r="G66" s="257">
        <v>0</v>
      </c>
      <c r="H66" s="272">
        <f t="shared" si="3"/>
        <v>0</v>
      </c>
      <c r="I66" s="20"/>
    </row>
    <row r="67" spans="2:12">
      <c r="B67" s="19"/>
      <c r="C67" s="511" t="s">
        <v>190</v>
      </c>
      <c r="D67" s="513">
        <v>1430</v>
      </c>
      <c r="E67" s="240">
        <v>0</v>
      </c>
      <c r="F67" s="241">
        <v>0</v>
      </c>
      <c r="G67" s="257">
        <v>0</v>
      </c>
      <c r="H67" s="272">
        <f t="shared" si="3"/>
        <v>0</v>
      </c>
      <c r="I67" s="20"/>
    </row>
    <row r="68" spans="2:12">
      <c r="B68" s="19"/>
      <c r="C68" s="511" t="s">
        <v>191</v>
      </c>
      <c r="D68" s="513">
        <v>1430</v>
      </c>
      <c r="E68" s="240">
        <v>0</v>
      </c>
      <c r="F68" s="240">
        <v>0</v>
      </c>
      <c r="G68" s="257">
        <v>0</v>
      </c>
      <c r="H68" s="272">
        <f t="shared" si="3"/>
        <v>0</v>
      </c>
      <c r="I68" s="20"/>
    </row>
    <row r="69" spans="2:12">
      <c r="B69" s="19"/>
      <c r="C69" s="511" t="s">
        <v>192</v>
      </c>
      <c r="D69" s="513">
        <v>1430</v>
      </c>
      <c r="E69" s="240">
        <v>0</v>
      </c>
      <c r="F69" s="240">
        <v>0</v>
      </c>
      <c r="G69" s="257">
        <v>0</v>
      </c>
      <c r="H69" s="272">
        <f t="shared" si="3"/>
        <v>0</v>
      </c>
      <c r="I69" s="20"/>
    </row>
    <row r="70" spans="2:12">
      <c r="B70" s="19"/>
      <c r="C70" s="511" t="s">
        <v>193</v>
      </c>
      <c r="D70" s="513">
        <v>1430</v>
      </c>
      <c r="E70" s="240">
        <v>0</v>
      </c>
      <c r="F70" s="241">
        <v>0</v>
      </c>
      <c r="G70" s="257">
        <v>0</v>
      </c>
      <c r="H70" s="272">
        <f t="shared" si="3"/>
        <v>0</v>
      </c>
      <c r="I70" s="20"/>
    </row>
    <row r="71" spans="2:12">
      <c r="B71" s="19"/>
      <c r="C71" s="511" t="s">
        <v>194</v>
      </c>
      <c r="D71" s="513">
        <v>1430</v>
      </c>
      <c r="E71" s="240">
        <v>0</v>
      </c>
      <c r="F71" s="241">
        <v>0</v>
      </c>
      <c r="G71" s="257">
        <v>0</v>
      </c>
      <c r="H71" s="272">
        <f t="shared" si="3"/>
        <v>0</v>
      </c>
      <c r="I71" s="20"/>
    </row>
    <row r="72" spans="2:12">
      <c r="B72" s="19"/>
      <c r="C72" s="511" t="s">
        <v>136</v>
      </c>
      <c r="D72" s="513">
        <v>1430</v>
      </c>
      <c r="E72" s="240">
        <v>0</v>
      </c>
      <c r="F72" s="241">
        <v>0</v>
      </c>
      <c r="G72" s="257">
        <v>0</v>
      </c>
      <c r="H72" s="272">
        <f t="shared" si="3"/>
        <v>0</v>
      </c>
      <c r="I72" s="20"/>
    </row>
    <row r="73" spans="2:12">
      <c r="B73" s="19"/>
      <c r="C73" s="511" t="s">
        <v>867</v>
      </c>
      <c r="D73" s="513">
        <v>1430</v>
      </c>
      <c r="E73" s="240">
        <v>0</v>
      </c>
      <c r="F73" s="241">
        <v>0</v>
      </c>
      <c r="G73" s="257">
        <v>0</v>
      </c>
      <c r="H73" s="272">
        <f t="shared" si="3"/>
        <v>0</v>
      </c>
      <c r="I73" s="20"/>
    </row>
    <row r="74" spans="2:12">
      <c r="B74" s="19"/>
      <c r="C74" s="511" t="s">
        <v>866</v>
      </c>
      <c r="D74" s="513">
        <v>1430</v>
      </c>
      <c r="E74" s="240">
        <v>0</v>
      </c>
      <c r="F74" s="241">
        <v>0</v>
      </c>
      <c r="G74" s="257">
        <v>0</v>
      </c>
      <c r="H74" s="272">
        <f t="shared" si="3"/>
        <v>0</v>
      </c>
      <c r="I74" s="20"/>
    </row>
    <row r="75" spans="2:12">
      <c r="B75" s="19"/>
      <c r="C75" s="238" t="s">
        <v>885</v>
      </c>
      <c r="D75" s="513">
        <v>1430</v>
      </c>
      <c r="E75" s="240">
        <v>0</v>
      </c>
      <c r="F75" s="241">
        <v>0</v>
      </c>
      <c r="G75" s="257">
        <v>0</v>
      </c>
      <c r="H75" s="272">
        <f t="shared" si="3"/>
        <v>0</v>
      </c>
      <c r="I75" s="20"/>
    </row>
    <row r="76" spans="2:12">
      <c r="B76" s="19"/>
      <c r="C76" s="238" t="s">
        <v>885</v>
      </c>
      <c r="D76" s="513">
        <v>1430</v>
      </c>
      <c r="E76" s="240">
        <v>0</v>
      </c>
      <c r="F76" s="241">
        <v>0</v>
      </c>
      <c r="G76" s="257">
        <v>0</v>
      </c>
      <c r="H76" s="272">
        <f t="shared" si="3"/>
        <v>0</v>
      </c>
      <c r="I76" s="20"/>
    </row>
    <row r="77" spans="2:12">
      <c r="B77" s="19"/>
      <c r="C77" s="238" t="s">
        <v>885</v>
      </c>
      <c r="D77" s="513">
        <v>1430</v>
      </c>
      <c r="E77" s="240">
        <v>0</v>
      </c>
      <c r="F77" s="241">
        <v>0</v>
      </c>
      <c r="G77" s="257">
        <v>0</v>
      </c>
      <c r="H77" s="272">
        <f t="shared" si="3"/>
        <v>0</v>
      </c>
      <c r="I77" s="20"/>
    </row>
    <row r="78" spans="2:12">
      <c r="B78" s="19"/>
      <c r="C78" s="238" t="s">
        <v>885</v>
      </c>
      <c r="D78" s="513">
        <v>1430</v>
      </c>
      <c r="E78" s="240">
        <v>0</v>
      </c>
      <c r="F78" s="241">
        <v>0</v>
      </c>
      <c r="G78" s="257">
        <v>0</v>
      </c>
      <c r="H78" s="272">
        <f t="shared" si="3"/>
        <v>0</v>
      </c>
      <c r="I78" s="20"/>
    </row>
    <row r="79" spans="2:12" ht="13.5" thickBot="1">
      <c r="B79" s="19"/>
      <c r="C79" s="238" t="s">
        <v>885</v>
      </c>
      <c r="D79" s="513">
        <v>1430</v>
      </c>
      <c r="E79" s="240">
        <v>0</v>
      </c>
      <c r="F79" s="241">
        <v>0</v>
      </c>
      <c r="G79" s="257">
        <v>0</v>
      </c>
      <c r="H79" s="272">
        <f t="shared" si="3"/>
        <v>0</v>
      </c>
      <c r="I79" s="20"/>
    </row>
    <row r="80" spans="2:12">
      <c r="B80" s="19"/>
      <c r="C80" s="511" t="s">
        <v>880</v>
      </c>
      <c r="D80" s="512"/>
      <c r="E80" s="240">
        <v>0</v>
      </c>
      <c r="F80" s="241">
        <v>0</v>
      </c>
      <c r="G80" s="257">
        <v>0</v>
      </c>
      <c r="H80" s="272">
        <f t="shared" si="3"/>
        <v>0</v>
      </c>
      <c r="I80" s="20"/>
      <c r="L80" s="522" t="s">
        <v>913</v>
      </c>
    </row>
    <row r="81" spans="2:12" ht="13.5" thickBot="1">
      <c r="B81" s="19"/>
      <c r="C81" s="238" t="s">
        <v>912</v>
      </c>
      <c r="D81" s="512"/>
      <c r="E81" s="240">
        <v>0</v>
      </c>
      <c r="F81" s="241">
        <v>0</v>
      </c>
      <c r="G81" s="257">
        <v>0</v>
      </c>
      <c r="H81" s="272">
        <f t="shared" si="3"/>
        <v>0</v>
      </c>
      <c r="I81" s="20"/>
      <c r="L81" s="524">
        <f>H80+H81</f>
        <v>0</v>
      </c>
    </row>
    <row r="82" spans="2:12" ht="13.5" thickBot="1">
      <c r="B82" s="19"/>
      <c r="C82" s="238" t="s">
        <v>912</v>
      </c>
      <c r="D82" s="512"/>
      <c r="E82" s="240">
        <v>0</v>
      </c>
      <c r="F82" s="241">
        <v>0</v>
      </c>
      <c r="G82" s="257">
        <v>0</v>
      </c>
      <c r="H82" s="272">
        <f t="shared" ref="H82" si="5">SUM(E82:G82)</f>
        <v>0</v>
      </c>
      <c r="I82" s="20"/>
      <c r="L82" s="654"/>
    </row>
    <row r="83" spans="2:12">
      <c r="B83" s="19"/>
      <c r="C83" s="511" t="s">
        <v>887</v>
      </c>
      <c r="D83" s="513">
        <v>1430</v>
      </c>
      <c r="E83" s="240">
        <v>0</v>
      </c>
      <c r="F83" s="240">
        <v>0</v>
      </c>
      <c r="G83" s="257">
        <v>0</v>
      </c>
      <c r="H83" s="272">
        <f t="shared" si="3"/>
        <v>0</v>
      </c>
      <c r="I83" s="20"/>
      <c r="L83" s="522" t="s">
        <v>897</v>
      </c>
    </row>
    <row r="84" spans="2:12" ht="13.5" thickBot="1">
      <c r="B84" s="19"/>
      <c r="C84" s="511" t="s">
        <v>890</v>
      </c>
      <c r="D84" s="604"/>
      <c r="E84" s="240">
        <v>0</v>
      </c>
      <c r="F84" s="240">
        <v>0</v>
      </c>
      <c r="G84" s="257">
        <v>0</v>
      </c>
      <c r="H84" s="272">
        <f t="shared" si="3"/>
        <v>0</v>
      </c>
      <c r="I84" s="20"/>
      <c r="L84" s="524">
        <f>SUM(H83:H89)</f>
        <v>0</v>
      </c>
    </row>
    <row r="85" spans="2:12">
      <c r="B85" s="19"/>
      <c r="C85" s="517" t="s">
        <v>908</v>
      </c>
      <c r="D85" s="604"/>
      <c r="E85" s="240">
        <v>0</v>
      </c>
      <c r="F85" s="240">
        <v>0</v>
      </c>
      <c r="G85" s="257">
        <v>0</v>
      </c>
      <c r="H85" s="272">
        <f t="shared" si="3"/>
        <v>0</v>
      </c>
      <c r="I85" s="20"/>
    </row>
    <row r="86" spans="2:12">
      <c r="B86" s="19"/>
      <c r="C86" s="517" t="s">
        <v>909</v>
      </c>
      <c r="D86" s="604"/>
      <c r="E86" s="240">
        <v>0</v>
      </c>
      <c r="F86" s="240">
        <v>0</v>
      </c>
      <c r="G86" s="257">
        <v>0</v>
      </c>
      <c r="H86" s="272">
        <f t="shared" si="3"/>
        <v>0</v>
      </c>
      <c r="I86" s="20"/>
    </row>
    <row r="87" spans="2:12">
      <c r="B87" s="19"/>
      <c r="C87" s="517" t="s">
        <v>910</v>
      </c>
      <c r="D87" s="603"/>
      <c r="E87" s="240">
        <v>0</v>
      </c>
      <c r="F87" s="240">
        <v>0</v>
      </c>
      <c r="G87" s="257">
        <v>0</v>
      </c>
      <c r="H87" s="272">
        <f t="shared" si="3"/>
        <v>0</v>
      </c>
      <c r="I87" s="20"/>
    </row>
    <row r="88" spans="2:12">
      <c r="B88" s="19"/>
      <c r="C88" s="238" t="s">
        <v>886</v>
      </c>
      <c r="D88" s="603"/>
      <c r="E88" s="655">
        <v>0</v>
      </c>
      <c r="F88" s="655">
        <v>0</v>
      </c>
      <c r="G88" s="502">
        <v>0</v>
      </c>
      <c r="H88" s="272">
        <f t="shared" si="3"/>
        <v>0</v>
      </c>
      <c r="I88" s="20"/>
    </row>
    <row r="89" spans="2:12" ht="15.75" thickBot="1">
      <c r="B89" s="19"/>
      <c r="C89" s="294" t="s">
        <v>886</v>
      </c>
      <c r="D89" s="503"/>
      <c r="E89" s="245">
        <v>0</v>
      </c>
      <c r="F89" s="246">
        <v>0</v>
      </c>
      <c r="G89" s="258">
        <v>0</v>
      </c>
      <c r="H89" s="277">
        <f t="shared" ref="H89" si="6">SUM(E89:G89)</f>
        <v>0</v>
      </c>
      <c r="I89" s="20"/>
    </row>
    <row r="90" spans="2:12">
      <c r="B90" s="19"/>
      <c r="C90" s="278" t="s">
        <v>195</v>
      </c>
      <c r="D90" s="280"/>
      <c r="E90" s="251">
        <f>SUM(E56:E89)</f>
        <v>0</v>
      </c>
      <c r="F90" s="251">
        <f>SUM(F56:F89)</f>
        <v>0</v>
      </c>
      <c r="G90" s="251">
        <f>SUM(G56:G89)</f>
        <v>0</v>
      </c>
      <c r="H90" s="251">
        <f>SUM(H56:H89)</f>
        <v>0</v>
      </c>
      <c r="I90" s="20"/>
    </row>
    <row r="91" spans="2:12" ht="9" customHeight="1">
      <c r="B91" s="19"/>
      <c r="C91" s="252"/>
      <c r="D91" s="279"/>
      <c r="E91" s="261">
        <v>0</v>
      </c>
      <c r="F91" s="261">
        <v>0</v>
      </c>
      <c r="G91" s="261">
        <v>0</v>
      </c>
      <c r="H91" s="261">
        <v>0</v>
      </c>
      <c r="I91" s="20"/>
    </row>
    <row r="92" spans="2:12">
      <c r="B92" s="19"/>
      <c r="C92" s="249" t="s">
        <v>196</v>
      </c>
      <c r="D92" s="280"/>
      <c r="E92" s="251">
        <f>E53+E90</f>
        <v>0</v>
      </c>
      <c r="F92" s="251">
        <f>F53+F90</f>
        <v>0</v>
      </c>
      <c r="G92" s="251">
        <f>G53+G90</f>
        <v>0</v>
      </c>
      <c r="H92" s="251">
        <f>H53+H90</f>
        <v>0</v>
      </c>
      <c r="I92" s="20"/>
    </row>
    <row r="93" spans="2:12" ht="9" customHeight="1">
      <c r="B93" s="19"/>
      <c r="C93" s="4"/>
      <c r="D93" s="280"/>
      <c r="E93" s="254"/>
      <c r="F93" s="254"/>
      <c r="G93" s="254"/>
      <c r="H93" s="254"/>
      <c r="I93" s="20"/>
    </row>
    <row r="94" spans="2:12" ht="13.5" thickBot="1">
      <c r="B94" s="19"/>
      <c r="C94" s="255" t="s">
        <v>197</v>
      </c>
      <c r="D94" s="259" t="s">
        <v>177</v>
      </c>
      <c r="E94" s="230" t="s">
        <v>161</v>
      </c>
      <c r="F94" s="231" t="s">
        <v>162</v>
      </c>
      <c r="G94" s="231" t="s">
        <v>163</v>
      </c>
      <c r="H94" s="293" t="s">
        <v>56</v>
      </c>
      <c r="I94" s="20"/>
    </row>
    <row r="95" spans="2:12" ht="13.5" thickBot="1">
      <c r="B95" s="19"/>
      <c r="C95" s="504" t="s">
        <v>212</v>
      </c>
      <c r="D95" s="505">
        <v>1408</v>
      </c>
      <c r="E95" s="300">
        <v>0</v>
      </c>
      <c r="F95" s="281">
        <v>0</v>
      </c>
      <c r="G95" s="271">
        <v>0</v>
      </c>
      <c r="H95" s="272">
        <f t="shared" ref="H95:H105" si="7">SUM(E95:G95)</f>
        <v>0</v>
      </c>
      <c r="I95" s="20"/>
      <c r="L95" s="384"/>
    </row>
    <row r="96" spans="2:12" ht="13.5" thickBot="1">
      <c r="B96" s="19"/>
      <c r="C96" s="506" t="s">
        <v>24</v>
      </c>
      <c r="D96" s="507">
        <v>1408</v>
      </c>
      <c r="E96" s="256">
        <v>0</v>
      </c>
      <c r="F96" s="282">
        <v>0</v>
      </c>
      <c r="G96" s="271">
        <v>0</v>
      </c>
      <c r="H96" s="272">
        <f t="shared" si="7"/>
        <v>0</v>
      </c>
      <c r="I96" s="20"/>
    </row>
    <row r="97" spans="2:9" ht="13.5" thickBot="1">
      <c r="B97" s="19"/>
      <c r="C97" s="506" t="s">
        <v>902</v>
      </c>
      <c r="D97" s="507">
        <v>1410</v>
      </c>
      <c r="E97" s="256">
        <v>0</v>
      </c>
      <c r="F97" s="282">
        <v>0</v>
      </c>
      <c r="G97" s="271">
        <v>0</v>
      </c>
      <c r="H97" s="272">
        <f t="shared" si="7"/>
        <v>0</v>
      </c>
      <c r="I97" s="20"/>
    </row>
    <row r="98" spans="2:9" ht="13.5" thickBot="1">
      <c r="B98" s="19"/>
      <c r="C98" s="506" t="s">
        <v>901</v>
      </c>
      <c r="D98" s="507">
        <v>1430</v>
      </c>
      <c r="E98" s="256">
        <v>0</v>
      </c>
      <c r="F98" s="282">
        <v>0</v>
      </c>
      <c r="G98" s="271">
        <v>0</v>
      </c>
      <c r="H98" s="272">
        <f t="shared" ref="H98" si="8">SUM(E98:G98)</f>
        <v>0</v>
      </c>
      <c r="I98" s="20"/>
    </row>
    <row r="99" spans="2:9" ht="13.5" thickBot="1">
      <c r="B99" s="19"/>
      <c r="C99" s="506" t="s">
        <v>198</v>
      </c>
      <c r="D99" s="507">
        <v>1430</v>
      </c>
      <c r="E99" s="256">
        <v>0</v>
      </c>
      <c r="F99" s="282">
        <v>0</v>
      </c>
      <c r="G99" s="271">
        <v>0</v>
      </c>
      <c r="H99" s="272">
        <f t="shared" si="7"/>
        <v>0</v>
      </c>
      <c r="I99" s="20"/>
    </row>
    <row r="100" spans="2:9" ht="13.5" thickBot="1">
      <c r="B100" s="19"/>
      <c r="C100" s="506" t="s">
        <v>199</v>
      </c>
      <c r="D100" s="507">
        <v>1440</v>
      </c>
      <c r="E100" s="256">
        <v>0</v>
      </c>
      <c r="F100" s="282">
        <v>0</v>
      </c>
      <c r="G100" s="271">
        <v>0</v>
      </c>
      <c r="H100" s="272">
        <f t="shared" si="7"/>
        <v>0</v>
      </c>
      <c r="I100" s="20"/>
    </row>
    <row r="101" spans="2:9" ht="13.5" thickBot="1">
      <c r="B101" s="19"/>
      <c r="C101" s="506" t="s">
        <v>179</v>
      </c>
      <c r="D101" s="507">
        <v>1450</v>
      </c>
      <c r="E101" s="256">
        <v>0</v>
      </c>
      <c r="F101" s="282">
        <v>0</v>
      </c>
      <c r="G101" s="271">
        <v>0</v>
      </c>
      <c r="H101" s="272">
        <f t="shared" si="7"/>
        <v>0</v>
      </c>
      <c r="I101" s="20"/>
    </row>
    <row r="102" spans="2:9" ht="13.5" thickBot="1">
      <c r="B102" s="19"/>
      <c r="C102" s="506" t="s">
        <v>200</v>
      </c>
      <c r="D102" s="507">
        <v>1470</v>
      </c>
      <c r="E102" s="256">
        <v>0</v>
      </c>
      <c r="F102" s="282">
        <v>0</v>
      </c>
      <c r="G102" s="271">
        <v>0</v>
      </c>
      <c r="H102" s="272">
        <f t="shared" si="7"/>
        <v>0</v>
      </c>
      <c r="I102" s="20"/>
    </row>
    <row r="103" spans="2:9" ht="13.5" thickBot="1">
      <c r="B103" s="19"/>
      <c r="C103" s="506" t="s">
        <v>201</v>
      </c>
      <c r="D103" s="507">
        <v>1475</v>
      </c>
      <c r="E103" s="256">
        <v>0</v>
      </c>
      <c r="F103" s="282">
        <v>0</v>
      </c>
      <c r="G103" s="271">
        <v>0</v>
      </c>
      <c r="H103" s="272">
        <f t="shared" si="7"/>
        <v>0</v>
      </c>
      <c r="I103" s="20"/>
    </row>
    <row r="104" spans="2:9">
      <c r="B104" s="19"/>
      <c r="C104" s="506" t="s">
        <v>202</v>
      </c>
      <c r="D104" s="508">
        <v>1485</v>
      </c>
      <c r="E104" s="256">
        <v>0</v>
      </c>
      <c r="F104" s="282">
        <v>0</v>
      </c>
      <c r="G104" s="271">
        <v>0</v>
      </c>
      <c r="H104" s="272">
        <f t="shared" si="7"/>
        <v>0</v>
      </c>
      <c r="I104" s="20"/>
    </row>
    <row r="105" spans="2:9" ht="15.75" thickBot="1">
      <c r="B105" s="19"/>
      <c r="C105" s="509" t="s">
        <v>203</v>
      </c>
      <c r="D105" s="510">
        <v>1495</v>
      </c>
      <c r="E105" s="301">
        <v>0</v>
      </c>
      <c r="F105" s="283">
        <v>0</v>
      </c>
      <c r="G105" s="258">
        <v>0</v>
      </c>
      <c r="H105" s="277">
        <f t="shared" si="7"/>
        <v>0</v>
      </c>
      <c r="I105" s="20"/>
    </row>
    <row r="106" spans="2:9">
      <c r="B106" s="19"/>
      <c r="C106" s="284" t="s">
        <v>204</v>
      </c>
      <c r="D106" s="250"/>
      <c r="E106" s="251">
        <f>SUM(E95:E105)</f>
        <v>0</v>
      </c>
      <c r="F106" s="251">
        <f>SUM(F95:F105)</f>
        <v>0</v>
      </c>
      <c r="G106" s="251">
        <f>SUM(G95:G105)</f>
        <v>0</v>
      </c>
      <c r="H106" s="251">
        <f>SUM(H95:H105)</f>
        <v>0</v>
      </c>
      <c r="I106" s="20"/>
    </row>
    <row r="107" spans="2:9" ht="9" customHeight="1">
      <c r="B107" s="19"/>
      <c r="C107" s="4"/>
      <c r="D107" s="259"/>
      <c r="E107" s="261">
        <v>0</v>
      </c>
      <c r="F107" s="261">
        <v>0</v>
      </c>
      <c r="G107" s="261">
        <v>0</v>
      </c>
      <c r="H107" s="261">
        <v>0</v>
      </c>
      <c r="I107" s="20"/>
    </row>
    <row r="108" spans="2:9" ht="15">
      <c r="B108" s="19"/>
      <c r="C108" s="262" t="s">
        <v>205</v>
      </c>
      <c r="D108" s="285"/>
      <c r="E108" s="264">
        <f>E92+E106</f>
        <v>0</v>
      </c>
      <c r="F108" s="264">
        <f>F92+F106</f>
        <v>0</v>
      </c>
      <c r="G108" s="264">
        <f>G92+G106</f>
        <v>0</v>
      </c>
      <c r="H108" s="264">
        <f>H92+H106</f>
        <v>0</v>
      </c>
      <c r="I108" s="20"/>
    </row>
    <row r="109" spans="2:9" ht="13.5" thickBot="1">
      <c r="B109" s="21"/>
      <c r="C109" s="22"/>
      <c r="D109" s="286"/>
      <c r="E109" s="267"/>
      <c r="F109" s="267"/>
      <c r="G109" s="267"/>
      <c r="H109" s="267"/>
      <c r="I109" s="23"/>
    </row>
    <row r="110" spans="2:9">
      <c r="C110" s="1"/>
      <c r="D110" s="287"/>
      <c r="E110" s="384" t="s">
        <v>1044</v>
      </c>
      <c r="F110" s="288"/>
      <c r="G110" s="288"/>
      <c r="H110" s="288"/>
      <c r="I110" s="310" t="s">
        <v>1051</v>
      </c>
    </row>
    <row r="111" spans="2:9">
      <c r="C111" s="1"/>
      <c r="D111" s="289" t="s">
        <v>206</v>
      </c>
      <c r="E111" s="288"/>
      <c r="F111" s="288"/>
      <c r="G111" s="288"/>
      <c r="H111" s="288"/>
    </row>
    <row r="112" spans="2:9">
      <c r="C112" s="1"/>
      <c r="D112" s="289" t="s">
        <v>207</v>
      </c>
      <c r="E112" s="290">
        <f>E25-E92</f>
        <v>0</v>
      </c>
      <c r="F112" s="290">
        <f>F25-F92</f>
        <v>0</v>
      </c>
      <c r="G112" s="290">
        <f>G25-G92</f>
        <v>0</v>
      </c>
      <c r="H112" s="290">
        <f>H25-H92</f>
        <v>0</v>
      </c>
    </row>
    <row r="113" spans="3:8">
      <c r="C113" s="1"/>
      <c r="D113" s="289" t="s">
        <v>208</v>
      </c>
      <c r="E113" s="290">
        <f>E31-E106</f>
        <v>0</v>
      </c>
      <c r="F113" s="290">
        <f>F31-F106</f>
        <v>0</v>
      </c>
      <c r="G113" s="290">
        <f>G31-G106</f>
        <v>0</v>
      </c>
      <c r="H113" s="290">
        <f>H31-H106</f>
        <v>0</v>
      </c>
    </row>
    <row r="114" spans="3:8">
      <c r="C114" s="1"/>
      <c r="D114" s="289" t="s">
        <v>209</v>
      </c>
      <c r="E114" s="290">
        <f>E33-E108</f>
        <v>0</v>
      </c>
      <c r="F114" s="290">
        <f>F33-F108</f>
        <v>0</v>
      </c>
      <c r="G114" s="290">
        <f>G33-G108</f>
        <v>0</v>
      </c>
      <c r="H114" s="290">
        <f>H33-H108</f>
        <v>0</v>
      </c>
    </row>
    <row r="117" spans="3:8">
      <c r="E117" s="295"/>
      <c r="F117" s="295"/>
    </row>
  </sheetData>
  <sheetProtection password="CE28" sheet="1" objects="1" scenarios="1"/>
  <mergeCells count="3">
    <mergeCell ref="C3:H3"/>
    <mergeCell ref="C4:H4"/>
    <mergeCell ref="C2:H2"/>
  </mergeCells>
  <phoneticPr fontId="0" type="noConversion"/>
  <conditionalFormatting sqref="E112:H114">
    <cfRule type="cellIs" dxfId="8" priority="1" stopIfTrue="1" operator="greaterThan">
      <formula>1</formula>
    </cfRule>
    <cfRule type="cellIs" priority="2" stopIfTrue="1" operator="lessThan">
      <formula>-1</formula>
    </cfRule>
  </conditionalFormatting>
  <printOptions horizontalCentered="1"/>
  <pageMargins left="0.25" right="0.25" top="0.25" bottom="0.5" header="0.25" footer="0.25"/>
  <pageSetup scale="54" orientation="portrait" r:id="rId1"/>
  <headerFooter alignWithMargins="0"/>
  <ignoredErrors>
    <ignoredError sqref="H61" formulaRange="1"/>
  </ignoredErrors>
</worksheet>
</file>

<file path=xl/worksheets/sheet8.xml><?xml version="1.0" encoding="utf-8"?>
<worksheet xmlns="http://schemas.openxmlformats.org/spreadsheetml/2006/main" xmlns:r="http://schemas.openxmlformats.org/officeDocument/2006/relationships">
  <sheetPr>
    <pageSetUpPr fitToPage="1"/>
  </sheetPr>
  <dimension ref="A1:V46"/>
  <sheetViews>
    <sheetView showGridLines="0" workbookViewId="0">
      <selection activeCell="A46" sqref="A46"/>
    </sheetView>
  </sheetViews>
  <sheetFormatPr defaultColWidth="8.85546875" defaultRowHeight="12.75"/>
  <cols>
    <col min="1" max="1" width="2.7109375" style="525" customWidth="1"/>
    <col min="2" max="2" width="2.5703125" style="525" customWidth="1"/>
    <col min="3" max="3" width="5" style="525" customWidth="1"/>
    <col min="4" max="4" width="3.28515625" style="525" customWidth="1"/>
    <col min="5" max="5" width="12.42578125" style="525" customWidth="1"/>
    <col min="6" max="6" width="0.7109375" style="525" customWidth="1"/>
    <col min="7" max="7" width="3" style="525" customWidth="1"/>
    <col min="8" max="8" width="0.7109375" style="525" customWidth="1"/>
    <col min="9" max="9" width="6.7109375" style="525" customWidth="1"/>
    <col min="10" max="10" width="18.7109375" style="525" customWidth="1"/>
    <col min="11" max="11" width="12.7109375" style="525" customWidth="1"/>
    <col min="12" max="12" width="19.42578125" style="526" customWidth="1"/>
    <col min="13" max="13" width="3.42578125" style="526" customWidth="1"/>
    <col min="14" max="14" width="3.140625" style="525" customWidth="1"/>
    <col min="15" max="15" width="12.7109375" style="525" customWidth="1"/>
    <col min="16" max="16384" width="8.85546875" style="525"/>
  </cols>
  <sheetData>
    <row r="1" spans="2:22" ht="15" customHeight="1" thickBot="1"/>
    <row r="2" spans="2:22" ht="26.45" customHeight="1">
      <c r="B2" s="527"/>
      <c r="C2" s="610"/>
      <c r="D2" s="610"/>
      <c r="E2" s="528"/>
      <c r="F2" s="528"/>
      <c r="G2" s="528"/>
      <c r="H2" s="528"/>
      <c r="I2" s="1287" t="s">
        <v>865</v>
      </c>
      <c r="J2" s="1287"/>
      <c r="K2" s="670"/>
      <c r="L2" s="529"/>
      <c r="M2" s="530"/>
    </row>
    <row r="3" spans="2:22" ht="15" customHeight="1" thickBot="1">
      <c r="B3" s="531"/>
      <c r="C3" s="532"/>
      <c r="D3" s="651"/>
      <c r="E3" s="532"/>
      <c r="F3" s="532"/>
      <c r="G3" s="532"/>
      <c r="H3" s="532"/>
      <c r="I3" s="532"/>
      <c r="J3" s="532"/>
      <c r="K3" s="651"/>
      <c r="L3" s="533"/>
      <c r="M3" s="534"/>
    </row>
    <row r="4" spans="2:22" ht="15" customHeight="1" thickBot="1">
      <c r="B4" s="531"/>
      <c r="C4" s="532"/>
      <c r="D4" s="651"/>
      <c r="E4" s="532"/>
      <c r="F4" s="532"/>
      <c r="G4" s="535" t="s">
        <v>864</v>
      </c>
      <c r="H4" s="535"/>
      <c r="I4" s="605" t="str">
        <f>'Unit Mix'!G6</f>
        <v>[enter official PHA/Grantee name]</v>
      </c>
      <c r="J4" s="606"/>
      <c r="K4" s="606"/>
      <c r="L4" s="607"/>
      <c r="M4" s="534"/>
    </row>
    <row r="5" spans="2:22" ht="15" customHeight="1" thickBot="1">
      <c r="B5" s="531"/>
      <c r="C5" s="532"/>
      <c r="D5" s="651"/>
      <c r="E5" s="532"/>
      <c r="F5" s="532"/>
      <c r="G5" s="535" t="s">
        <v>861</v>
      </c>
      <c r="H5" s="535"/>
      <c r="I5" s="605" t="str">
        <f>'Unit Mix'!G7</f>
        <v>[enter the HOPE VI or Choice Neighborhoods grant name]</v>
      </c>
      <c r="J5" s="606"/>
      <c r="K5" s="671"/>
      <c r="L5" s="609"/>
      <c r="M5" s="534"/>
    </row>
    <row r="6" spans="2:22" ht="15" customHeight="1" thickBot="1">
      <c r="B6" s="531"/>
      <c r="C6" s="532"/>
      <c r="D6" s="651"/>
      <c r="E6" s="532"/>
      <c r="F6" s="532"/>
      <c r="G6" s="535" t="s">
        <v>859</v>
      </c>
      <c r="H6" s="535"/>
      <c r="I6" s="605" t="str">
        <f>'Unit Mix'!G8</f>
        <v>[enter project Name and Phase description]</v>
      </c>
      <c r="J6" s="606"/>
      <c r="K6" s="606"/>
      <c r="L6" s="608"/>
      <c r="M6" s="534"/>
    </row>
    <row r="7" spans="2:22" ht="15" customHeight="1" thickBot="1">
      <c r="B7" s="531"/>
      <c r="C7" s="532"/>
      <c r="D7" s="651"/>
      <c r="E7" s="532"/>
      <c r="F7" s="532"/>
      <c r="G7" s="535" t="s">
        <v>860</v>
      </c>
      <c r="H7" s="535"/>
      <c r="I7" s="605" t="str">
        <f>'Unit Mix'!G9</f>
        <v>[enter the new AMP-format development number]</v>
      </c>
      <c r="J7" s="606"/>
      <c r="K7" s="606"/>
      <c r="L7" s="608"/>
      <c r="M7" s="534"/>
    </row>
    <row r="8" spans="2:22" ht="15" customHeight="1">
      <c r="B8" s="531"/>
      <c r="C8" s="532"/>
      <c r="D8" s="651"/>
      <c r="E8" s="532"/>
      <c r="F8" s="532"/>
      <c r="G8" s="532"/>
      <c r="H8" s="532"/>
      <c r="I8" s="535"/>
      <c r="J8" s="536"/>
      <c r="K8" s="536"/>
      <c r="L8" s="536"/>
      <c r="M8" s="534"/>
    </row>
    <row r="9" spans="2:22" ht="15" customHeight="1">
      <c r="B9" s="531"/>
      <c r="C9" s="532"/>
      <c r="D9" s="651"/>
      <c r="E9" s="532"/>
      <c r="F9" s="532"/>
      <c r="G9" s="532"/>
      <c r="H9" s="532"/>
      <c r="I9" s="537"/>
      <c r="J9" s="536"/>
      <c r="K9" s="536"/>
      <c r="L9" s="536"/>
      <c r="M9" s="534"/>
    </row>
    <row r="10" spans="2:22" ht="15" customHeight="1">
      <c r="B10" s="531"/>
      <c r="C10" s="532"/>
      <c r="D10" s="651"/>
      <c r="E10" s="532"/>
      <c r="F10" s="532"/>
      <c r="G10" s="532"/>
      <c r="H10" s="532"/>
      <c r="I10" s="1288"/>
      <c r="J10" s="1288"/>
      <c r="K10" s="651"/>
      <c r="L10" s="538"/>
      <c r="M10" s="534"/>
    </row>
    <row r="11" spans="2:22" ht="30" customHeight="1">
      <c r="B11" s="531"/>
      <c r="C11" s="532"/>
      <c r="D11" s="651"/>
      <c r="F11" s="1291" t="s">
        <v>872</v>
      </c>
      <c r="G11" s="1291"/>
      <c r="H11" s="1291"/>
      <c r="I11" s="1291"/>
      <c r="J11" s="1291"/>
      <c r="K11" s="1291"/>
      <c r="L11" s="1291"/>
      <c r="M11" s="534"/>
    </row>
    <row r="12" spans="2:22" ht="15" customHeight="1">
      <c r="B12" s="531"/>
      <c r="C12" s="532"/>
      <c r="D12" s="651"/>
      <c r="E12" s="532"/>
      <c r="F12" s="532"/>
      <c r="G12" s="532"/>
      <c r="H12" s="532"/>
      <c r="I12" s="1289" t="s">
        <v>898</v>
      </c>
      <c r="J12" s="1290"/>
      <c r="K12" s="673"/>
      <c r="L12" s="672">
        <f>'Exh F-2 Perm'!H108</f>
        <v>0</v>
      </c>
      <c r="M12" s="534"/>
      <c r="N12" s="540"/>
      <c r="O12" s="540"/>
    </row>
    <row r="13" spans="2:22" ht="15" customHeight="1">
      <c r="B13" s="531"/>
      <c r="C13" s="532"/>
      <c r="D13" s="651"/>
      <c r="E13" s="532"/>
      <c r="F13" s="532"/>
      <c r="G13" s="532"/>
      <c r="H13" s="532"/>
      <c r="I13" s="1301" t="s">
        <v>941</v>
      </c>
      <c r="J13" s="1302"/>
      <c r="K13" s="1303"/>
      <c r="L13" s="539">
        <f>'Exh F-2 Perm'!L81</f>
        <v>0</v>
      </c>
      <c r="M13" s="534"/>
      <c r="N13" s="541"/>
      <c r="O13" s="541"/>
    </row>
    <row r="14" spans="2:22" ht="15" customHeight="1">
      <c r="B14" s="531"/>
      <c r="C14" s="532"/>
      <c r="D14" s="651"/>
      <c r="E14" s="532"/>
      <c r="F14" s="532"/>
      <c r="G14" s="532"/>
      <c r="H14" s="532"/>
      <c r="I14" s="1301" t="s">
        <v>942</v>
      </c>
      <c r="J14" s="1302"/>
      <c r="K14" s="1303"/>
      <c r="L14" s="539">
        <f>'Exh F-2 Perm'!H74</f>
        <v>0</v>
      </c>
      <c r="M14" s="542"/>
      <c r="N14" s="541"/>
      <c r="O14" s="543"/>
    </row>
    <row r="15" spans="2:22" ht="15" customHeight="1">
      <c r="B15" s="531"/>
      <c r="C15" s="532"/>
      <c r="D15" s="651"/>
      <c r="E15" s="532"/>
      <c r="F15" s="532"/>
      <c r="G15" s="532"/>
      <c r="H15" s="532"/>
      <c r="I15" s="1301" t="s">
        <v>943</v>
      </c>
      <c r="J15" s="1302"/>
      <c r="K15" s="1303"/>
      <c r="L15" s="539">
        <f>'Exh F-2 Perm'!H105</f>
        <v>0</v>
      </c>
      <c r="M15" s="542"/>
      <c r="N15" s="543"/>
      <c r="O15" s="543"/>
    </row>
    <row r="16" spans="2:22" s="532" customFormat="1" ht="15" customHeight="1">
      <c r="B16" s="531"/>
      <c r="D16" s="651"/>
      <c r="I16" s="1301" t="s">
        <v>944</v>
      </c>
      <c r="J16" s="1302"/>
      <c r="K16" s="1303"/>
      <c r="L16" s="611"/>
      <c r="M16" s="542"/>
      <c r="N16" s="544"/>
      <c r="O16" s="544"/>
      <c r="P16" s="525"/>
      <c r="Q16" s="525"/>
      <c r="R16" s="525"/>
      <c r="S16" s="525"/>
      <c r="T16" s="525"/>
      <c r="U16" s="525"/>
      <c r="V16" s="525"/>
    </row>
    <row r="17" spans="1:22" s="532" customFormat="1" ht="15" customHeight="1">
      <c r="B17" s="531"/>
      <c r="D17" s="651"/>
      <c r="I17" s="1304" t="s">
        <v>890</v>
      </c>
      <c r="J17" s="1305"/>
      <c r="K17" s="1306"/>
      <c r="L17" s="539">
        <f>'Exh F-2 Perm'!H84</f>
        <v>0</v>
      </c>
      <c r="M17" s="542"/>
      <c r="N17" s="544"/>
      <c r="O17" s="544"/>
      <c r="P17" s="525"/>
      <c r="Q17" s="525"/>
      <c r="R17" s="525"/>
      <c r="S17" s="525"/>
      <c r="T17" s="525"/>
      <c r="U17" s="525"/>
      <c r="V17" s="525"/>
    </row>
    <row r="18" spans="1:22" s="532" customFormat="1" ht="15" customHeight="1">
      <c r="B18" s="531"/>
      <c r="D18" s="651"/>
      <c r="I18" s="1304" t="s">
        <v>908</v>
      </c>
      <c r="J18" s="1305"/>
      <c r="K18" s="1306"/>
      <c r="L18" s="539">
        <f>'Exh F-2 Perm'!H85</f>
        <v>0</v>
      </c>
      <c r="M18" s="542"/>
      <c r="N18" s="544"/>
      <c r="O18" s="544"/>
      <c r="P18" s="525"/>
      <c r="Q18" s="525"/>
      <c r="R18" s="525"/>
      <c r="S18" s="525"/>
      <c r="T18" s="525"/>
      <c r="U18" s="525"/>
      <c r="V18" s="525"/>
    </row>
    <row r="19" spans="1:22" s="532" customFormat="1" ht="15" customHeight="1">
      <c r="B19" s="531"/>
      <c r="D19" s="651"/>
      <c r="I19" s="1307" t="s">
        <v>909</v>
      </c>
      <c r="J19" s="1305"/>
      <c r="K19" s="1306"/>
      <c r="L19" s="539">
        <f>'Exh F-2 Perm'!H86</f>
        <v>0</v>
      </c>
      <c r="M19" s="542"/>
      <c r="N19" s="544"/>
      <c r="O19" s="544"/>
      <c r="P19" s="525"/>
      <c r="Q19" s="525"/>
      <c r="R19" s="525"/>
      <c r="S19" s="525"/>
      <c r="T19" s="525"/>
      <c r="U19" s="525"/>
      <c r="V19" s="525"/>
    </row>
    <row r="20" spans="1:22" s="532" customFormat="1" ht="15" customHeight="1">
      <c r="B20" s="531"/>
      <c r="D20" s="651"/>
      <c r="I20" s="1304" t="s">
        <v>910</v>
      </c>
      <c r="J20" s="1305"/>
      <c r="K20" s="1306"/>
      <c r="L20" s="539">
        <f>'Exh F-2 Perm'!H87</f>
        <v>0</v>
      </c>
      <c r="M20" s="542"/>
      <c r="N20" s="544"/>
      <c r="O20" s="544"/>
      <c r="P20" s="525"/>
      <c r="Q20" s="525"/>
      <c r="R20" s="525"/>
      <c r="S20" s="525"/>
      <c r="T20" s="525"/>
      <c r="U20" s="525"/>
      <c r="V20" s="525"/>
    </row>
    <row r="21" spans="1:22" s="532" customFormat="1" ht="15" customHeight="1">
      <c r="B21" s="531"/>
      <c r="D21" s="651"/>
      <c r="I21" s="1304" t="s">
        <v>886</v>
      </c>
      <c r="J21" s="1305"/>
      <c r="K21" s="1306"/>
      <c r="L21" s="539">
        <f>'Exh F-2 Perm'!H88</f>
        <v>0</v>
      </c>
      <c r="M21" s="542"/>
      <c r="N21" s="544"/>
      <c r="O21" s="544"/>
      <c r="P21" s="525"/>
      <c r="Q21" s="525"/>
      <c r="R21" s="525"/>
      <c r="S21" s="525"/>
      <c r="T21" s="525"/>
      <c r="U21" s="525"/>
      <c r="V21" s="525"/>
    </row>
    <row r="22" spans="1:22" s="651" customFormat="1" ht="15" customHeight="1">
      <c r="B22" s="531"/>
      <c r="I22" s="1304" t="s">
        <v>886</v>
      </c>
      <c r="J22" s="1305"/>
      <c r="K22" s="1306"/>
      <c r="L22" s="539">
        <f>'Exh F-2 Perm'!H89</f>
        <v>0</v>
      </c>
      <c r="M22" s="542"/>
      <c r="N22" s="544"/>
      <c r="O22" s="544"/>
      <c r="P22" s="525"/>
      <c r="Q22" s="525"/>
      <c r="R22" s="525"/>
      <c r="S22" s="525"/>
      <c r="T22" s="525"/>
      <c r="U22" s="525"/>
      <c r="V22" s="525"/>
    </row>
    <row r="23" spans="1:22" s="532" customFormat="1" ht="15" customHeight="1" thickBot="1">
      <c r="B23" s="531"/>
      <c r="D23" s="651"/>
      <c r="I23" s="1301" t="s">
        <v>945</v>
      </c>
      <c r="J23" s="1302"/>
      <c r="K23" s="1303"/>
      <c r="L23" s="539">
        <f>'Exh F-2 Perm'!H101+'Exh F-2 Perm'!H99</f>
        <v>0</v>
      </c>
      <c r="M23" s="542"/>
      <c r="N23" s="544"/>
      <c r="O23" s="544"/>
      <c r="P23" s="525"/>
      <c r="Q23" s="525"/>
      <c r="R23" s="525"/>
      <c r="S23" s="525"/>
      <c r="T23" s="525"/>
      <c r="U23" s="525"/>
      <c r="V23" s="525"/>
    </row>
    <row r="24" spans="1:22" ht="15" customHeight="1" thickTop="1" thickBot="1">
      <c r="B24" s="531"/>
      <c r="C24" s="1292" t="s">
        <v>911</v>
      </c>
      <c r="D24" s="1293"/>
      <c r="E24" s="1294"/>
      <c r="F24" s="545"/>
      <c r="G24" s="455"/>
      <c r="H24" s="546"/>
      <c r="I24" s="1301" t="s">
        <v>946</v>
      </c>
      <c r="J24" s="1302"/>
      <c r="K24" s="1303"/>
      <c r="L24" s="539">
        <f>IF(G24="",'Exh F-2 Perm'!H100,0)</f>
        <v>0</v>
      </c>
      <c r="M24" s="542"/>
      <c r="N24" s="544"/>
      <c r="O24" s="544"/>
    </row>
    <row r="25" spans="1:22" ht="15" customHeight="1" thickBot="1">
      <c r="B25" s="531"/>
      <c r="C25" s="1295"/>
      <c r="D25" s="1296"/>
      <c r="E25" s="1297"/>
      <c r="F25" s="545"/>
      <c r="G25" s="455"/>
      <c r="H25" s="546"/>
      <c r="I25" s="1301" t="s">
        <v>947</v>
      </c>
      <c r="J25" s="1302"/>
      <c r="K25" s="1303"/>
      <c r="L25" s="539">
        <f>IF(G25="",'Exh F-2 Perm'!H104,0)</f>
        <v>0</v>
      </c>
      <c r="M25" s="542"/>
      <c r="N25" s="544"/>
      <c r="O25" s="544"/>
    </row>
    <row r="26" spans="1:22" s="548" customFormat="1" ht="15" customHeight="1" thickBot="1">
      <c r="A26" s="532"/>
      <c r="B26" s="531"/>
      <c r="C26" s="1298"/>
      <c r="D26" s="1299"/>
      <c r="E26" s="1300"/>
      <c r="F26" s="545"/>
      <c r="G26" s="532"/>
      <c r="H26" s="532"/>
      <c r="I26" s="1301" t="s">
        <v>948</v>
      </c>
      <c r="J26" s="1302"/>
      <c r="K26" s="1303"/>
      <c r="L26" s="539">
        <f>'Exh F-2 Perm'!H97</f>
        <v>0</v>
      </c>
      <c r="M26" s="534"/>
      <c r="N26" s="547"/>
      <c r="O26" s="547"/>
      <c r="P26" s="525"/>
      <c r="Q26" s="525"/>
      <c r="R26" s="525"/>
      <c r="S26" s="525"/>
      <c r="T26" s="525"/>
      <c r="U26" s="525"/>
      <c r="V26" s="525"/>
    </row>
    <row r="27" spans="1:22" s="532" customFormat="1" ht="15" customHeight="1" thickTop="1" thickBot="1">
      <c r="B27" s="531"/>
      <c r="D27" s="651"/>
      <c r="E27" s="545"/>
      <c r="F27" s="545"/>
      <c r="I27" s="549"/>
      <c r="J27" s="549"/>
      <c r="K27" s="549"/>
      <c r="L27" s="550"/>
      <c r="M27" s="534"/>
      <c r="N27" s="547"/>
      <c r="O27" s="547"/>
      <c r="P27" s="525"/>
      <c r="Q27" s="525"/>
      <c r="R27" s="525"/>
      <c r="S27" s="525"/>
      <c r="T27" s="525"/>
      <c r="U27" s="525"/>
      <c r="V27" s="525"/>
    </row>
    <row r="28" spans="1:22" ht="15" customHeight="1" thickBot="1">
      <c r="B28" s="531"/>
      <c r="C28" s="532"/>
      <c r="D28" s="651"/>
      <c r="E28" s="532"/>
      <c r="F28" s="532"/>
      <c r="G28" s="532"/>
      <c r="H28" s="532"/>
      <c r="I28" s="532"/>
      <c r="K28" s="551" t="s">
        <v>870</v>
      </c>
      <c r="L28" s="567">
        <f>L12-SUM(L13:L26)</f>
        <v>0</v>
      </c>
      <c r="M28" s="542"/>
      <c r="N28" s="547"/>
      <c r="O28" s="547"/>
    </row>
    <row r="29" spans="1:22" ht="15" customHeight="1" thickBot="1">
      <c r="B29" s="531"/>
      <c r="C29" s="532"/>
      <c r="D29" s="651"/>
      <c r="E29" s="532"/>
      <c r="F29" s="532"/>
      <c r="G29" s="532"/>
      <c r="H29" s="532"/>
      <c r="I29" s="532"/>
      <c r="K29" s="551"/>
      <c r="L29"/>
      <c r="M29" s="542"/>
      <c r="N29" s="547"/>
      <c r="O29" s="547"/>
    </row>
    <row r="30" spans="1:22" ht="15" customHeight="1" thickBot="1">
      <c r="B30" s="531"/>
      <c r="C30" s="532"/>
      <c r="D30" s="651"/>
      <c r="E30" s="532"/>
      <c r="F30" s="532"/>
      <c r="G30" s="532"/>
      <c r="H30" s="532"/>
      <c r="I30" s="532"/>
      <c r="K30" s="551" t="s">
        <v>869</v>
      </c>
      <c r="L30" s="566" t="e">
        <f>L13/L28</f>
        <v>#DIV/0!</v>
      </c>
      <c r="M30" s="542"/>
      <c r="N30" s="547"/>
      <c r="O30" s="547"/>
    </row>
    <row r="31" spans="1:22" ht="15" customHeight="1" thickBot="1">
      <c r="B31" s="531"/>
      <c r="C31" s="532"/>
      <c r="D31" s="651"/>
      <c r="E31" s="532"/>
      <c r="F31" s="532"/>
      <c r="G31" s="532"/>
      <c r="H31" s="532"/>
      <c r="I31" s="532"/>
      <c r="J31" s="551"/>
      <c r="K31" s="551"/>
      <c r="L31" s="532"/>
      <c r="M31" s="542"/>
      <c r="N31" s="547"/>
      <c r="O31" s="547"/>
    </row>
    <row r="32" spans="1:22" ht="15" customHeight="1">
      <c r="B32" s="657"/>
      <c r="C32" s="658" t="s">
        <v>939</v>
      </c>
      <c r="D32" s="658"/>
      <c r="E32" s="610"/>
      <c r="F32" s="610"/>
      <c r="G32" s="610"/>
      <c r="H32" s="610"/>
      <c r="I32" s="610"/>
      <c r="J32" s="659"/>
      <c r="K32" s="659"/>
      <c r="L32" s="610"/>
      <c r="M32" s="660"/>
      <c r="N32" s="547"/>
      <c r="O32" s="547"/>
    </row>
    <row r="33" spans="2:15" ht="15" customHeight="1" thickBot="1">
      <c r="B33" s="531"/>
      <c r="C33" s="651"/>
      <c r="D33"/>
      <c r="E33"/>
      <c r="F33" s="651"/>
      <c r="H33" s="651"/>
      <c r="J33" s="551"/>
      <c r="K33" s="551"/>
      <c r="L33" s="651"/>
      <c r="M33" s="542"/>
      <c r="N33" s="552"/>
      <c r="O33" s="526"/>
    </row>
    <row r="34" spans="2:15" ht="15" customHeight="1">
      <c r="B34" s="531"/>
      <c r="C34" s="651"/>
      <c r="D34" s="651"/>
      <c r="E34" s="651"/>
      <c r="F34" s="651"/>
      <c r="G34" s="651"/>
      <c r="H34" s="651"/>
      <c r="I34" s="651"/>
      <c r="K34" s="553" t="s">
        <v>937</v>
      </c>
      <c r="L34" s="661">
        <f>L28*0.09</f>
        <v>0</v>
      </c>
      <c r="M34" s="542"/>
      <c r="N34" s="552"/>
      <c r="O34" s="526"/>
    </row>
    <row r="35" spans="2:15" ht="15" customHeight="1" thickBot="1">
      <c r="B35" s="531"/>
      <c r="C35" s="651"/>
      <c r="D35" s="651"/>
      <c r="E35" s="651"/>
      <c r="F35" s="651"/>
      <c r="G35" s="651"/>
      <c r="H35" s="651"/>
      <c r="I35" s="651"/>
      <c r="K35" s="553" t="str">
        <f>IF(L35&lt;0,"Exceeds 9% Limit","Within 9% Limit")</f>
        <v>Within 9% Limit</v>
      </c>
      <c r="L35" s="554">
        <f>L34-L13</f>
        <v>0</v>
      </c>
      <c r="M35" s="542"/>
      <c r="N35" s="552"/>
      <c r="O35" s="526"/>
    </row>
    <row r="36" spans="2:15" ht="17.45" customHeight="1" thickBot="1">
      <c r="B36" s="557"/>
      <c r="C36" s="558"/>
      <c r="D36" s="558"/>
      <c r="E36" s="558"/>
      <c r="F36" s="558"/>
      <c r="G36" s="558"/>
      <c r="H36" s="558"/>
      <c r="I36" s="558"/>
      <c r="J36" s="559"/>
      <c r="K36" s="559"/>
      <c r="L36" s="662"/>
      <c r="M36" s="560"/>
    </row>
    <row r="37" spans="2:15" ht="17.45" customHeight="1" thickBot="1">
      <c r="B37" s="657"/>
      <c r="C37" s="658" t="s">
        <v>940</v>
      </c>
      <c r="D37" s="658"/>
      <c r="E37" s="610"/>
      <c r="F37" s="610"/>
      <c r="G37" s="610"/>
      <c r="H37" s="610"/>
      <c r="I37" s="610"/>
      <c r="J37" s="663"/>
      <c r="K37" s="663"/>
      <c r="L37" s="664"/>
      <c r="M37" s="665"/>
    </row>
    <row r="38" spans="2:15" ht="17.45" customHeight="1" thickBot="1">
      <c r="B38" s="531"/>
      <c r="C38" s="651"/>
      <c r="D38" s="656" t="s">
        <v>949</v>
      </c>
      <c r="F38" s="651"/>
      <c r="I38" s="651"/>
      <c r="K38" s="551" t="str">
        <f>IF(D39="","",CONCATENATE("Calculated Fee at ",D39*100,"%"))</f>
        <v/>
      </c>
      <c r="L38" s="661" t="str">
        <f>IF(D39="","",D39*L28)</f>
        <v/>
      </c>
      <c r="M38" s="556"/>
    </row>
    <row r="39" spans="2:15" ht="17.45" customHeight="1" thickBot="1">
      <c r="B39" s="531"/>
      <c r="C39" s="651"/>
      <c r="D39" s="1308"/>
      <c r="E39" s="1309"/>
      <c r="F39" s="29"/>
      <c r="G39" s="656"/>
      <c r="H39" s="651"/>
      <c r="I39" s="651"/>
      <c r="K39" s="551" t="str">
        <f>IF(D39="","","Fee in S&amp;U")</f>
        <v/>
      </c>
      <c r="L39" s="667" t="str">
        <f>IF(D39="","",L13)</f>
        <v/>
      </c>
      <c r="M39" s="556"/>
    </row>
    <row r="40" spans="2:15" ht="17.45" customHeight="1" thickBot="1">
      <c r="B40" s="531"/>
      <c r="C40" s="651"/>
      <c r="D40" s="651"/>
      <c r="E40" s="29"/>
      <c r="F40" s="29"/>
      <c r="G40" s="651"/>
      <c r="H40" s="651"/>
      <c r="I40" s="651"/>
      <c r="K40" s="555" t="str">
        <f>IF(D39="","",IF(D39="","",IF(L40&lt;0,"Exceeds Approved Limit","Within Approved Limit")))</f>
        <v/>
      </c>
      <c r="L40" s="554" t="str">
        <f>IF(D39="","",L38-L39)</f>
        <v/>
      </c>
      <c r="M40" s="556"/>
    </row>
    <row r="41" spans="2:15" ht="17.45" customHeight="1" thickBot="1">
      <c r="B41" s="557"/>
      <c r="C41" s="558"/>
      <c r="D41" s="558"/>
      <c r="E41" s="558"/>
      <c r="F41" s="558"/>
      <c r="G41" s="558"/>
      <c r="H41" s="558"/>
      <c r="I41" s="558"/>
      <c r="J41" s="559"/>
      <c r="K41" s="559"/>
      <c r="L41" s="662"/>
      <c r="M41" s="560"/>
    </row>
    <row r="42" spans="2:15" ht="17.45" customHeight="1" thickBot="1">
      <c r="B42" s="531"/>
      <c r="C42" s="666" t="s">
        <v>938</v>
      </c>
      <c r="D42" s="666"/>
      <c r="E42" s="651"/>
      <c r="F42" s="651"/>
      <c r="G42"/>
      <c r="H42" s="651"/>
      <c r="I42" s="651"/>
      <c r="J42" s="555"/>
      <c r="K42" s="555"/>
      <c r="L42" s="525"/>
      <c r="M42" s="556"/>
    </row>
    <row r="43" spans="2:15" ht="15" customHeight="1">
      <c r="B43" s="531"/>
      <c r="C43" s="532"/>
      <c r="D43" s="651"/>
      <c r="E43" s="532"/>
      <c r="F43" s="532"/>
      <c r="G43" s="532"/>
      <c r="H43" s="532"/>
      <c r="I43" s="532"/>
      <c r="K43" s="555" t="s">
        <v>868</v>
      </c>
      <c r="L43" s="562">
        <f>L28*0.12</f>
        <v>0</v>
      </c>
      <c r="M43" s="556"/>
    </row>
    <row r="44" spans="2:15" ht="15" customHeight="1" thickBot="1">
      <c r="B44" s="531"/>
      <c r="C44" s="532"/>
      <c r="D44" s="651"/>
      <c r="E44" s="532"/>
      <c r="F44" s="532"/>
      <c r="G44" s="532"/>
      <c r="H44" s="532"/>
      <c r="I44" s="532"/>
      <c r="K44" s="553" t="str">
        <f>IF(L44&lt;0,"Exceeds 12% Limit","Within 12% Limit")</f>
        <v>Within 12% Limit</v>
      </c>
      <c r="L44" s="554">
        <f>L43-L13</f>
        <v>0</v>
      </c>
      <c r="M44" s="556"/>
    </row>
    <row r="45" spans="2:15" ht="15" customHeight="1" thickBot="1">
      <c r="B45" s="557"/>
      <c r="C45" s="558"/>
      <c r="D45" s="558"/>
      <c r="E45" s="558"/>
      <c r="F45" s="558"/>
      <c r="G45" s="558"/>
      <c r="H45" s="558"/>
      <c r="I45" s="558"/>
      <c r="J45" s="558"/>
      <c r="K45" s="558"/>
      <c r="L45" s="559"/>
      <c r="M45" s="560"/>
    </row>
    <row r="46" spans="2:15" ht="13.5" customHeight="1">
      <c r="J46" s="526" t="s">
        <v>1043</v>
      </c>
      <c r="L46" s="533"/>
      <c r="M46" s="561" t="s">
        <v>1051</v>
      </c>
      <c r="N46" s="532"/>
      <c r="O46" s="532"/>
    </row>
  </sheetData>
  <sheetProtection password="CE28" sheet="1" objects="1" scenarios="1"/>
  <mergeCells count="20">
    <mergeCell ref="D39:E39"/>
    <mergeCell ref="I23:K23"/>
    <mergeCell ref="I24:K24"/>
    <mergeCell ref="I25:K25"/>
    <mergeCell ref="I26:K26"/>
    <mergeCell ref="I2:J2"/>
    <mergeCell ref="I10:J10"/>
    <mergeCell ref="I12:J12"/>
    <mergeCell ref="F11:L11"/>
    <mergeCell ref="C24:E26"/>
    <mergeCell ref="I13:K13"/>
    <mergeCell ref="I14:K14"/>
    <mergeCell ref="I15:K15"/>
    <mergeCell ref="I16:K16"/>
    <mergeCell ref="I17:K17"/>
    <mergeCell ref="I18:K18"/>
    <mergeCell ref="I19:K19"/>
    <mergeCell ref="I20:K20"/>
    <mergeCell ref="I21:K21"/>
    <mergeCell ref="I22:K22"/>
  </mergeCells>
  <conditionalFormatting sqref="K35">
    <cfRule type="containsText" dxfId="7" priority="5" operator="containsText" text="Exceeds 9% Limit">
      <formula>NOT(ISERROR(SEARCH("Exceeds 9% Limit",K35)))</formula>
    </cfRule>
  </conditionalFormatting>
  <conditionalFormatting sqref="K44">
    <cfRule type="containsText" dxfId="6" priority="4" operator="containsText" text="Exceeds 12% Limit">
      <formula>NOT(ISERROR(SEARCH("Exceeds 12% Limit",K44)))</formula>
    </cfRule>
  </conditionalFormatting>
  <conditionalFormatting sqref="K40">
    <cfRule type="containsText" dxfId="5" priority="1" operator="containsText" text="Exceeds Approved Limit">
      <formula>NOT(ISERROR(SEARCH("Exceeds Approved Limit",K40)))</formula>
    </cfRule>
    <cfRule type="containsText" dxfId="4" priority="2" operator="containsText" text="Exceeds Allowed Limit">
      <formula>NOT(ISERROR(SEARCH("Exceeds Allowed Limit",K40)))</formula>
    </cfRule>
  </conditionalFormatting>
  <pageMargins left="0.75" right="0.75" top="1" bottom="1" header="0.5" footer="0.5"/>
  <pageSetup scale="94" orientation="portrait" r:id="rId1"/>
  <headerFooter alignWithMargins="0"/>
</worksheet>
</file>

<file path=xl/worksheets/sheet9.xml><?xml version="1.0" encoding="utf-8"?>
<worksheet xmlns="http://schemas.openxmlformats.org/spreadsheetml/2006/main" xmlns:r="http://schemas.openxmlformats.org/officeDocument/2006/relationships">
  <dimension ref="A1:N43"/>
  <sheetViews>
    <sheetView showGridLines="0" zoomScale="99" zoomScaleNormal="99" workbookViewId="0"/>
  </sheetViews>
  <sheetFormatPr defaultColWidth="8.85546875" defaultRowHeight="12.75"/>
  <cols>
    <col min="1" max="1" width="3.42578125" style="442" customWidth="1"/>
    <col min="2" max="2" width="2.28515625" style="442" customWidth="1"/>
    <col min="3" max="3" width="2.7109375" style="395" customWidth="1"/>
    <col min="4" max="4" width="23.7109375" style="442" customWidth="1"/>
    <col min="5" max="5" width="12.7109375" style="395" bestFit="1" customWidth="1"/>
    <col min="6" max="6" width="14.140625" style="395" customWidth="1"/>
    <col min="7" max="7" width="2" style="442" customWidth="1"/>
    <col min="8" max="8" width="16.28515625" style="395" customWidth="1"/>
    <col min="9" max="9" width="7.140625" style="395" customWidth="1"/>
    <col min="10" max="11" width="3.140625" style="395" customWidth="1"/>
    <col min="12" max="16384" width="8.85546875" style="395"/>
  </cols>
  <sheetData>
    <row r="1" spans="1:14" s="442" customFormat="1" ht="13.5" thickBot="1">
      <c r="B1"/>
      <c r="C1"/>
      <c r="D1"/>
      <c r="E1"/>
      <c r="F1"/>
      <c r="G1"/>
      <c r="H1"/>
      <c r="I1"/>
      <c r="J1"/>
    </row>
    <row r="2" spans="1:14" s="442" customFormat="1">
      <c r="B2" s="494"/>
      <c r="C2" s="495"/>
      <c r="D2" s="495"/>
      <c r="E2" s="495"/>
      <c r="F2" s="495"/>
      <c r="G2" s="495"/>
      <c r="H2" s="495"/>
      <c r="I2" s="495"/>
      <c r="J2" s="470"/>
    </row>
    <row r="3" spans="1:14" ht="18">
      <c r="B3" s="414"/>
      <c r="C3" s="454"/>
      <c r="D3" s="441"/>
      <c r="E3" s="499" t="s">
        <v>871</v>
      </c>
      <c r="F3" s="454"/>
      <c r="G3" s="454"/>
      <c r="H3" s="454"/>
      <c r="I3" s="454"/>
      <c r="J3" s="411"/>
    </row>
    <row r="4" spans="1:14" ht="13.5" thickBot="1">
      <c r="B4" s="414"/>
      <c r="C4" s="441"/>
      <c r="D4" s="441"/>
      <c r="E4" s="454"/>
      <c r="F4" s="454"/>
      <c r="G4" s="454"/>
      <c r="H4" s="454"/>
      <c r="I4" s="454"/>
      <c r="J4" s="411"/>
    </row>
    <row r="5" spans="1:14" ht="13.5" thickBot="1">
      <c r="A5"/>
      <c r="B5" s="496"/>
      <c r="C5" s="454"/>
      <c r="D5" s="450" t="s">
        <v>864</v>
      </c>
      <c r="E5" s="467" t="str">
        <f>'Unit Mix'!G6</f>
        <v>[enter official PHA/Grantee name]</v>
      </c>
      <c r="F5" s="468"/>
      <c r="G5" s="468"/>
      <c r="H5" s="468"/>
      <c r="I5" s="469"/>
      <c r="J5" s="457"/>
      <c r="K5"/>
      <c r="L5"/>
      <c r="M5"/>
      <c r="N5"/>
    </row>
    <row r="6" spans="1:14" ht="13.5" thickBot="1">
      <c r="A6"/>
      <c r="B6" s="496"/>
      <c r="C6" s="454"/>
      <c r="D6" s="450" t="s">
        <v>861</v>
      </c>
      <c r="E6" s="467" t="str">
        <f>'Unit Mix'!G7</f>
        <v>[enter the HOPE VI or Choice Neighborhoods grant name]</v>
      </c>
      <c r="F6" s="468"/>
      <c r="G6" s="468"/>
      <c r="H6" s="468"/>
      <c r="I6" s="469"/>
      <c r="J6" s="457"/>
      <c r="K6"/>
      <c r="L6"/>
      <c r="M6"/>
      <c r="N6"/>
    </row>
    <row r="7" spans="1:14" ht="13.5" thickBot="1">
      <c r="A7"/>
      <c r="B7" s="496"/>
      <c r="C7" s="454"/>
      <c r="D7" s="450" t="s">
        <v>859</v>
      </c>
      <c r="E7" s="467" t="str">
        <f>'Unit Mix'!G8</f>
        <v>[enter project Name and Phase description]</v>
      </c>
      <c r="F7" s="468"/>
      <c r="G7" s="468"/>
      <c r="H7" s="468"/>
      <c r="I7" s="469"/>
      <c r="J7" s="457"/>
      <c r="K7"/>
      <c r="L7"/>
      <c r="M7"/>
      <c r="N7"/>
    </row>
    <row r="8" spans="1:14" ht="13.5" thickBot="1">
      <c r="A8"/>
      <c r="B8" s="496"/>
      <c r="C8" s="454"/>
      <c r="D8" s="450" t="s">
        <v>860</v>
      </c>
      <c r="E8" s="467" t="str">
        <f>'Unit Mix'!G9</f>
        <v>[enter the new AMP-format development number]</v>
      </c>
      <c r="F8" s="468"/>
      <c r="G8" s="468"/>
      <c r="H8" s="468"/>
      <c r="I8" s="469"/>
      <c r="J8" s="457"/>
      <c r="K8"/>
      <c r="L8"/>
      <c r="M8"/>
      <c r="N8"/>
    </row>
    <row r="9" spans="1:14" s="442" customFormat="1">
      <c r="B9" s="414"/>
      <c r="C9" s="454"/>
      <c r="D9" s="450"/>
      <c r="E9" s="464"/>
      <c r="F9" s="454"/>
      <c r="G9" s="454"/>
      <c r="H9" s="454"/>
      <c r="I9" s="454"/>
      <c r="J9" s="497"/>
      <c r="K9" s="464"/>
      <c r="L9" s="464"/>
      <c r="M9" s="29"/>
    </row>
    <row r="10" spans="1:14" s="442" customFormat="1" ht="27.6" customHeight="1">
      <c r="B10" s="414"/>
      <c r="C10" s="454"/>
      <c r="D10" s="1310" t="s">
        <v>872</v>
      </c>
      <c r="E10" s="1310"/>
      <c r="F10" s="1310"/>
      <c r="G10" s="1310"/>
      <c r="H10" s="1310"/>
      <c r="I10" s="1310"/>
      <c r="J10" s="497"/>
      <c r="K10" s="464"/>
      <c r="L10" s="464"/>
      <c r="M10" s="29"/>
    </row>
    <row r="11" spans="1:14" s="442" customFormat="1" ht="17.45" customHeight="1">
      <c r="B11" s="414"/>
      <c r="C11" s="454"/>
      <c r="D11" s="465"/>
      <c r="E11" s="465"/>
      <c r="F11" s="465"/>
      <c r="G11" s="465"/>
      <c r="H11" s="465"/>
      <c r="I11" s="465"/>
      <c r="J11" s="497"/>
      <c r="K11" s="464"/>
      <c r="L11" s="464"/>
      <c r="M11" s="29"/>
    </row>
    <row r="12" spans="1:14" ht="13.5" thickBot="1">
      <c r="B12" s="414"/>
      <c r="C12" s="441" t="s">
        <v>840</v>
      </c>
      <c r="D12" s="454"/>
      <c r="E12" s="441"/>
      <c r="F12" s="454"/>
      <c r="G12" s="454"/>
      <c r="H12" s="454"/>
      <c r="I12" s="454"/>
      <c r="J12" s="411"/>
    </row>
    <row r="13" spans="1:14" ht="41.45" customHeight="1">
      <c r="B13" s="414"/>
      <c r="C13" s="454"/>
      <c r="D13" s="493" t="s">
        <v>877</v>
      </c>
      <c r="E13" s="491"/>
      <c r="F13" s="563">
        <f>'Exh F-2 Perm'!L43</f>
        <v>0</v>
      </c>
      <c r="G13" s="477"/>
      <c r="H13" s="488" t="s">
        <v>900</v>
      </c>
      <c r="I13" s="454"/>
      <c r="J13" s="411"/>
    </row>
    <row r="14" spans="1:14" ht="41.45" customHeight="1" thickBot="1">
      <c r="B14" s="414"/>
      <c r="C14" s="29"/>
      <c r="D14" s="493" t="s">
        <v>878</v>
      </c>
      <c r="E14" s="491"/>
      <c r="F14" s="564">
        <f>'Exh F-2 Perm'!L47</f>
        <v>0</v>
      </c>
      <c r="G14" s="478"/>
      <c r="H14" s="489" t="s">
        <v>899</v>
      </c>
      <c r="I14" s="454"/>
      <c r="J14" s="411"/>
    </row>
    <row r="15" spans="1:14" ht="25.9" customHeight="1" thickTop="1" thickBot="1">
      <c r="B15" s="414"/>
      <c r="C15" s="454"/>
      <c r="D15" s="492" t="s">
        <v>843</v>
      </c>
      <c r="E15" s="498"/>
      <c r="F15" s="490">
        <f>SUM(F13:F14)</f>
        <v>0</v>
      </c>
      <c r="G15" s="479"/>
      <c r="H15" s="454"/>
      <c r="I15" s="454"/>
      <c r="J15" s="411"/>
    </row>
    <row r="16" spans="1:14" ht="13.5" thickBot="1">
      <c r="B16" s="414"/>
      <c r="C16" s="454"/>
      <c r="D16" s="454"/>
      <c r="E16" s="454"/>
      <c r="F16" s="483"/>
      <c r="G16" s="422"/>
      <c r="H16" s="422"/>
      <c r="I16" s="454"/>
      <c r="J16" s="411"/>
    </row>
    <row r="17" spans="2:10" ht="27.6" customHeight="1" thickBot="1">
      <c r="B17" s="414"/>
      <c r="C17" s="454"/>
      <c r="D17" s="454"/>
      <c r="E17" s="454"/>
      <c r="F17" s="474" t="s">
        <v>873</v>
      </c>
      <c r="G17" s="475"/>
      <c r="H17" s="486" t="s">
        <v>874</v>
      </c>
      <c r="I17" s="29"/>
      <c r="J17" s="411"/>
    </row>
    <row r="18" spans="2:10" ht="13.5" thickBot="1">
      <c r="B18" s="414"/>
      <c r="C18" s="441" t="s">
        <v>875</v>
      </c>
      <c r="D18" s="454"/>
      <c r="E18" s="454"/>
      <c r="F18" s="466"/>
      <c r="G18" s="404"/>
      <c r="H18" s="466"/>
      <c r="I18" s="424"/>
      <c r="J18" s="411"/>
    </row>
    <row r="19" spans="2:10">
      <c r="B19" s="414"/>
      <c r="C19" s="454"/>
      <c r="D19" s="454" t="s">
        <v>831</v>
      </c>
      <c r="E19" s="454"/>
      <c r="F19" s="565">
        <f>'Exh F-2 Perm'!H42</f>
        <v>0</v>
      </c>
      <c r="G19" s="480"/>
      <c r="H19" s="484" t="e">
        <f>F19/F15</f>
        <v>#DIV/0!</v>
      </c>
      <c r="I19" s="424"/>
      <c r="J19" s="411"/>
    </row>
    <row r="20" spans="2:10" ht="13.5" thickBot="1">
      <c r="B20" s="414"/>
      <c r="C20" s="454"/>
      <c r="D20" s="454" t="s">
        <v>830</v>
      </c>
      <c r="E20" s="454"/>
      <c r="F20" s="472">
        <f>F15*H20</f>
        <v>0</v>
      </c>
      <c r="G20" s="481"/>
      <c r="H20" s="485">
        <v>0.02</v>
      </c>
      <c r="I20" s="424"/>
      <c r="J20" s="411"/>
    </row>
    <row r="21" spans="2:10" ht="14.25" thickTop="1" thickBot="1">
      <c r="B21" s="414"/>
      <c r="C21" s="454"/>
      <c r="D21" s="403" t="s">
        <v>822</v>
      </c>
      <c r="E21" s="403"/>
      <c r="F21" s="473">
        <f>F20-F19</f>
        <v>0</v>
      </c>
      <c r="G21" s="482"/>
      <c r="H21" s="487" t="str">
        <f>IF(F21&lt;0,"Over the Limit","Within Limit")</f>
        <v>Within Limit</v>
      </c>
      <c r="I21" s="454"/>
      <c r="J21" s="411"/>
    </row>
    <row r="22" spans="2:10">
      <c r="B22" s="414"/>
      <c r="C22" s="454"/>
      <c r="D22" s="403"/>
      <c r="E22" s="403"/>
      <c r="F22" s="466"/>
      <c r="G22" s="404"/>
      <c r="H22" s="466"/>
      <c r="I22" s="424"/>
      <c r="J22" s="411"/>
    </row>
    <row r="23" spans="2:10" ht="13.5" thickBot="1">
      <c r="B23" s="414"/>
      <c r="C23" s="441" t="s">
        <v>876</v>
      </c>
      <c r="D23" s="454"/>
      <c r="E23" s="454"/>
      <c r="F23" s="466"/>
      <c r="G23" s="404"/>
      <c r="H23" s="466"/>
      <c r="I23" s="424"/>
      <c r="J23" s="411"/>
    </row>
    <row r="24" spans="2:10">
      <c r="B24" s="414"/>
      <c r="C24" s="454"/>
      <c r="D24" s="454" t="s">
        <v>831</v>
      </c>
      <c r="E24" s="454"/>
      <c r="F24" s="471">
        <f>'Exh F-2 Perm'!H43</f>
        <v>0</v>
      </c>
      <c r="G24" s="480"/>
      <c r="H24" s="484" t="e">
        <f>F24/F15</f>
        <v>#DIV/0!</v>
      </c>
      <c r="I24" s="424"/>
      <c r="J24" s="411"/>
    </row>
    <row r="25" spans="2:10" ht="13.5" thickBot="1">
      <c r="B25" s="414"/>
      <c r="C25" s="454"/>
      <c r="D25" s="454" t="s">
        <v>830</v>
      </c>
      <c r="E25" s="454"/>
      <c r="F25" s="472">
        <f>H25*F15</f>
        <v>0</v>
      </c>
      <c r="G25" s="481"/>
      <c r="H25" s="485">
        <v>0.06</v>
      </c>
      <c r="I25" s="424"/>
      <c r="J25" s="411"/>
    </row>
    <row r="26" spans="2:10" ht="14.25" thickTop="1" thickBot="1">
      <c r="B26" s="414"/>
      <c r="C26" s="454"/>
      <c r="D26" s="403" t="s">
        <v>822</v>
      </c>
      <c r="E26" s="403"/>
      <c r="F26" s="473">
        <f>F25-F24</f>
        <v>0</v>
      </c>
      <c r="G26" s="482"/>
      <c r="H26" s="487" t="str">
        <f>IF(F26&lt;0,"Over the Limit","Within Limit")</f>
        <v>Within Limit</v>
      </c>
      <c r="I26" s="454"/>
      <c r="J26" s="411"/>
    </row>
    <row r="27" spans="2:10">
      <c r="B27" s="414"/>
      <c r="C27" s="454"/>
      <c r="D27" s="405"/>
      <c r="E27" s="405"/>
      <c r="F27" s="466"/>
      <c r="G27" s="404"/>
      <c r="H27" s="466"/>
      <c r="I27" s="424"/>
      <c r="J27" s="411"/>
    </row>
    <row r="28" spans="2:10" ht="13.5" thickBot="1">
      <c r="B28" s="414"/>
      <c r="C28" s="441" t="s">
        <v>935</v>
      </c>
      <c r="D28" s="454"/>
      <c r="E28" s="454"/>
      <c r="F28" s="466"/>
      <c r="G28" s="404"/>
      <c r="H28" s="466"/>
      <c r="I28" s="424"/>
      <c r="J28" s="411"/>
    </row>
    <row r="29" spans="2:10">
      <c r="B29" s="414"/>
      <c r="C29" s="454"/>
      <c r="D29" s="454" t="s">
        <v>831</v>
      </c>
      <c r="E29" s="454"/>
      <c r="F29" s="471">
        <f>'Exh F-2 Perm'!H41</f>
        <v>0</v>
      </c>
      <c r="G29" s="480"/>
      <c r="H29" s="484" t="e">
        <f>F29/F15</f>
        <v>#DIV/0!</v>
      </c>
      <c r="I29" s="424"/>
      <c r="J29" s="411"/>
    </row>
    <row r="30" spans="2:10" ht="13.5" thickBot="1">
      <c r="B30" s="414"/>
      <c r="C30" s="454"/>
      <c r="D30" s="454" t="s">
        <v>830</v>
      </c>
      <c r="E30" s="454"/>
      <c r="F30" s="472">
        <f>H30*F15</f>
        <v>0</v>
      </c>
      <c r="G30" s="481"/>
      <c r="H30" s="485">
        <v>0.06</v>
      </c>
      <c r="I30" s="424"/>
      <c r="J30" s="411"/>
    </row>
    <row r="31" spans="2:10" ht="14.25" thickTop="1" thickBot="1">
      <c r="B31" s="414"/>
      <c r="C31" s="454"/>
      <c r="D31" s="403" t="s">
        <v>822</v>
      </c>
      <c r="E31" s="403"/>
      <c r="F31" s="473">
        <f>F30-F29</f>
        <v>0</v>
      </c>
      <c r="G31" s="482"/>
      <c r="H31" s="487" t="str">
        <f>IF(F31&lt;0,"Over the Limit","Within Limit")</f>
        <v>Within Limit</v>
      </c>
      <c r="I31" s="454"/>
      <c r="J31" s="411"/>
    </row>
    <row r="32" spans="2:10">
      <c r="B32" s="414"/>
      <c r="C32" s="454"/>
      <c r="D32" s="454"/>
      <c r="E32" s="454"/>
      <c r="F32" s="454"/>
      <c r="G32" s="454"/>
      <c r="H32" s="454"/>
      <c r="I32" s="454"/>
      <c r="J32" s="411"/>
    </row>
    <row r="33" spans="2:11" ht="13.5" thickBot="1">
      <c r="B33" s="410"/>
      <c r="C33" s="409"/>
      <c r="D33" s="409"/>
      <c r="E33" s="409"/>
      <c r="F33" s="409"/>
      <c r="G33" s="409"/>
      <c r="H33" s="409"/>
      <c r="I33" s="409"/>
      <c r="J33" s="408"/>
    </row>
    <row r="34" spans="2:11">
      <c r="C34" s="402"/>
      <c r="D34" s="402"/>
      <c r="E34" s="401" t="s">
        <v>1042</v>
      </c>
      <c r="J34" s="561" t="s">
        <v>1051</v>
      </c>
    </row>
    <row r="35" spans="2:11">
      <c r="E35" s="401"/>
      <c r="F35"/>
      <c r="G35"/>
    </row>
    <row r="36" spans="2:11">
      <c r="F36"/>
      <c r="G36"/>
    </row>
    <row r="37" spans="2:11">
      <c r="F37"/>
      <c r="G37"/>
    </row>
    <row r="38" spans="2:11">
      <c r="C38" s="402"/>
      <c r="D38" s="402"/>
    </row>
    <row r="40" spans="2:11">
      <c r="K40" s="401"/>
    </row>
    <row r="43" spans="2:11">
      <c r="E43" s="400"/>
    </row>
  </sheetData>
  <sheetProtection password="CE28" sheet="1" objects="1" scenarios="1"/>
  <mergeCells count="1">
    <mergeCell ref="D10:I10"/>
  </mergeCells>
  <conditionalFormatting sqref="H26 H21 H31">
    <cfRule type="containsText" dxfId="3" priority="3" operator="containsText" text="Over the Limit">
      <formula>NOT(ISERROR(SEARCH("Over the Limit",H21)))</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TDC Instructions</vt:lpstr>
      <vt:lpstr>Select City &amp; State</vt:lpstr>
      <vt:lpstr>Unit Mix</vt:lpstr>
      <vt:lpstr>qryRPTCostBOTHIndexes_Crosstab</vt:lpstr>
      <vt:lpstr>TDC &amp; HCC Limit calculations</vt:lpstr>
      <vt:lpstr>Exh F-1 Const</vt:lpstr>
      <vt:lpstr>Exh F-2 Perm</vt:lpstr>
      <vt:lpstr>Developer Fee</vt:lpstr>
      <vt:lpstr>Contractor Fee</vt:lpstr>
      <vt:lpstr>Admin Fee</vt:lpstr>
      <vt:lpstr>Snapshot</vt:lpstr>
      <vt:lpstr>ProForma Assumptions</vt:lpstr>
      <vt:lpstr>ProForma Rents</vt:lpstr>
      <vt:lpstr>15 Yr. ProForma</vt:lpstr>
      <vt:lpstr>Draw Schedule</vt:lpstr>
      <vt:lpstr>Other Exhibits</vt:lpstr>
      <vt:lpstr>'15 Yr. ProForma'!Print_Area</vt:lpstr>
      <vt:lpstr>'Admin Fee'!Print_Area</vt:lpstr>
      <vt:lpstr>'Contractor Fee'!Print_Area</vt:lpstr>
      <vt:lpstr>'Developer Fee'!Print_Area</vt:lpstr>
      <vt:lpstr>'Draw Schedule'!Print_Area</vt:lpstr>
      <vt:lpstr>'Exh F-1 Const'!Print_Area</vt:lpstr>
      <vt:lpstr>'Exh F-2 Perm'!Print_Area</vt:lpstr>
      <vt:lpstr>'Other Exhibits'!Print_Area</vt:lpstr>
      <vt:lpstr>'ProForma Assumptions'!Print_Area</vt:lpstr>
      <vt:lpstr>'ProForma Rents'!Print_Area</vt:lpstr>
      <vt:lpstr>'Select City &amp; State'!Print_Area</vt:lpstr>
      <vt:lpstr>Snapshot!Print_Area</vt:lpstr>
      <vt:lpstr>'TDC &amp; HCC Limit calculations'!Print_Area</vt:lpstr>
      <vt:lpstr>'TDC Instructions'!Print_Area</vt:lpstr>
      <vt:lpstr>'Unit Mix'!Print_Area</vt:lpstr>
      <vt:lpstr>'Draw Schedule'!Print_Titles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Brodie Hefner</dc:creator>
  <cp:lastModifiedBy>atpotts</cp:lastModifiedBy>
  <cp:lastPrinted>2011-08-25T20:36:52Z</cp:lastPrinted>
  <dcterms:created xsi:type="dcterms:W3CDTF">1997-12-18T22:01:35Z</dcterms:created>
  <dcterms:modified xsi:type="dcterms:W3CDTF">2011-11-25T16:51:17Z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1401162077</vt:i4>
  </property>
  <property fmtid="{D5CDD505-2E9C-101B-9397-08002B2CF9AE}" pid="3" name="_NewReviewCycle">
    <vt:lpwstr/>
  </property>
  <property fmtid="{D5CDD505-2E9C-101B-9397-08002B2CF9AE}" pid="4" name="_EmailSubject">
    <vt:lpwstr>Mixed-Finance PRA</vt:lpwstr>
  </property>
  <property fmtid="{D5CDD505-2E9C-101B-9397-08002B2CF9AE}" pid="5" name="_AuthorEmail">
    <vt:lpwstr>Lawrence.Gnessin@hud.gov</vt:lpwstr>
  </property>
  <property fmtid="{D5CDD505-2E9C-101B-9397-08002B2CF9AE}" pid="6" name="_AuthorEmailDisplayName">
    <vt:lpwstr>Gnessin, Lawrence</vt:lpwstr>
  </property>
  <property fmtid="{D5CDD505-2E9C-101B-9397-08002B2CF9AE}" pid="7" name="_PreviousAdHocReviewCycleID">
    <vt:i4>402046080</vt:i4>
  </property>
</Properties>
</file>