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0" yWindow="75" windowWidth="18840" windowHeight="8475" tabRatio="609"/>
  </bookViews>
  <sheets>
    <sheet name="#0006 Reporting with REV" sheetId="18" r:id="rId1"/>
    <sheet name="#0006 Recordkeeping with R" sheetId="17" r:id="rId2"/>
    <sheet name="#0006 Summary with REV" sheetId="19" r:id="rId3"/>
  </sheets>
  <definedNames>
    <definedName name="_xlnm.Print_Titles" localSheetId="1">'#0006 Recordkeeping with R'!$2:$2</definedName>
    <definedName name="_xlnm.Print_Titles" localSheetId="0">'#0006 Reporting with REV'!$2:$2</definedName>
  </definedNames>
  <calcPr calcId="125725"/>
</workbook>
</file>

<file path=xl/calcChain.xml><?xml version="1.0" encoding="utf-8"?>
<calcChain xmlns="http://schemas.openxmlformats.org/spreadsheetml/2006/main">
  <c r="F27" i="17"/>
  <c r="H27" s="1"/>
  <c r="O27" s="1"/>
  <c r="F13"/>
  <c r="H13" s="1"/>
  <c r="O13" s="1"/>
  <c r="F7"/>
  <c r="O7" s="1"/>
  <c r="F33" i="18"/>
  <c r="H33" s="1"/>
  <c r="P33" s="1"/>
  <c r="H9"/>
  <c r="F9"/>
  <c r="P9"/>
  <c r="K9" s="1"/>
  <c r="H41" i="17"/>
  <c r="F7" i="18"/>
  <c r="G41" i="17"/>
  <c r="E41"/>
  <c r="F30" i="18"/>
  <c r="H30" s="1"/>
  <c r="P30" s="1"/>
  <c r="N30" s="1"/>
  <c r="N35" s="1"/>
  <c r="N43" s="1"/>
  <c r="H7"/>
  <c r="P7" s="1"/>
  <c r="N7" s="1"/>
  <c r="N19" s="1"/>
  <c r="N42" s="1"/>
  <c r="M36" i="17"/>
  <c r="M41" s="1"/>
  <c r="K36"/>
  <c r="K41" s="1"/>
  <c r="J36"/>
  <c r="J41" s="1"/>
  <c r="L17"/>
  <c r="L39" s="1"/>
  <c r="K17"/>
  <c r="K39" s="1"/>
  <c r="J17"/>
  <c r="J39" s="1"/>
  <c r="I17"/>
  <c r="I39" s="1"/>
  <c r="N39" i="18"/>
  <c r="N44" s="1"/>
  <c r="L39"/>
  <c r="L44" s="1"/>
  <c r="K39"/>
  <c r="K44" s="1"/>
  <c r="J39"/>
  <c r="J44" s="1"/>
  <c r="L35"/>
  <c r="L43" s="1"/>
  <c r="J35"/>
  <c r="J43" s="1"/>
  <c r="F25" i="17"/>
  <c r="H25" s="1"/>
  <c r="O25" s="1"/>
  <c r="M25" s="1"/>
  <c r="F24"/>
  <c r="H24" s="1"/>
  <c r="O24" s="1"/>
  <c r="M24" s="1"/>
  <c r="M28" s="1"/>
  <c r="M40" s="1"/>
  <c r="F23"/>
  <c r="O23"/>
  <c r="J23"/>
  <c r="J28" s="1"/>
  <c r="J40" s="1"/>
  <c r="F19"/>
  <c r="F21"/>
  <c r="H21" s="1"/>
  <c r="F22"/>
  <c r="H22" s="1"/>
  <c r="O22" s="1"/>
  <c r="K22" s="1"/>
  <c r="F29" i="18"/>
  <c r="H29" s="1"/>
  <c r="P29" s="1"/>
  <c r="F4" i="17"/>
  <c r="H4" s="1"/>
  <c r="O4" s="1"/>
  <c r="M4" s="1"/>
  <c r="M17" s="1"/>
  <c r="M39" s="1"/>
  <c r="M42" s="1"/>
  <c r="F16"/>
  <c r="H16" s="1"/>
  <c r="O16" s="1"/>
  <c r="O19" i="18"/>
  <c r="O42" s="1"/>
  <c r="L19"/>
  <c r="L42" s="1"/>
  <c r="F11" i="17"/>
  <c r="H11" s="1"/>
  <c r="O11" s="1"/>
  <c r="F8"/>
  <c r="H8" s="1"/>
  <c r="O8" s="1"/>
  <c r="N17"/>
  <c r="N39" s="1"/>
  <c r="N42" s="1"/>
  <c r="F12"/>
  <c r="H12" s="1"/>
  <c r="O12" s="1"/>
  <c r="F6"/>
  <c r="H6" s="1"/>
  <c r="O6" s="1"/>
  <c r="I36"/>
  <c r="I41" s="1"/>
  <c r="H17" i="18"/>
  <c r="P17" s="1"/>
  <c r="F10"/>
  <c r="H10" s="1"/>
  <c r="P10" s="1"/>
  <c r="F35" i="17"/>
  <c r="H35"/>
  <c r="O35" s="1"/>
  <c r="D44" i="18"/>
  <c r="D43"/>
  <c r="D42"/>
  <c r="F38"/>
  <c r="H38" s="1"/>
  <c r="F37"/>
  <c r="H37" s="1"/>
  <c r="P37" s="1"/>
  <c r="F34"/>
  <c r="H34" s="1"/>
  <c r="P34" s="1"/>
  <c r="F32"/>
  <c r="H32" s="1"/>
  <c r="F31"/>
  <c r="H31" s="1"/>
  <c r="P31" s="1"/>
  <c r="F28"/>
  <c r="H28" s="1"/>
  <c r="P28" s="1"/>
  <c r="F27"/>
  <c r="H27" s="1"/>
  <c r="P27" s="1"/>
  <c r="F26"/>
  <c r="H26" s="1"/>
  <c r="P26" s="1"/>
  <c r="F25"/>
  <c r="H25" s="1"/>
  <c r="P25" s="1"/>
  <c r="F24"/>
  <c r="H24" s="1"/>
  <c r="P24" s="1"/>
  <c r="F23"/>
  <c r="H23" s="1"/>
  <c r="P23" s="1"/>
  <c r="M23" s="1"/>
  <c r="F22"/>
  <c r="H22" s="1"/>
  <c r="P22" s="1"/>
  <c r="F21"/>
  <c r="H21" s="1"/>
  <c r="P21" s="1"/>
  <c r="M21" s="1"/>
  <c r="M35" s="1"/>
  <c r="M43" s="1"/>
  <c r="J19"/>
  <c r="J42" s="1"/>
  <c r="J45" s="1"/>
  <c r="F18"/>
  <c r="H18" s="1"/>
  <c r="P18" s="1"/>
  <c r="M18" s="1"/>
  <c r="F16"/>
  <c r="H16" s="1"/>
  <c r="P16" s="1"/>
  <c r="M16" s="1"/>
  <c r="F15"/>
  <c r="H15" s="1"/>
  <c r="P15" s="1"/>
  <c r="F14"/>
  <c r="H14" s="1"/>
  <c r="P14" s="1"/>
  <c r="F13"/>
  <c r="H13" s="1"/>
  <c r="P13" s="1"/>
  <c r="F12"/>
  <c r="H12" s="1"/>
  <c r="P12" s="1"/>
  <c r="F11"/>
  <c r="H11" s="1"/>
  <c r="P11" s="1"/>
  <c r="F8"/>
  <c r="H8" s="1"/>
  <c r="P8" s="1"/>
  <c r="F6"/>
  <c r="H5"/>
  <c r="P5" s="1"/>
  <c r="F4"/>
  <c r="H4" s="1"/>
  <c r="O10" i="17"/>
  <c r="D40"/>
  <c r="D42" s="1"/>
  <c r="B4" i="19" s="1"/>
  <c r="H19" i="17"/>
  <c r="O19"/>
  <c r="F20"/>
  <c r="H20"/>
  <c r="O20" s="1"/>
  <c r="F26"/>
  <c r="H26" s="1"/>
  <c r="O26" s="1"/>
  <c r="I28"/>
  <c r="I40" s="1"/>
  <c r="F5"/>
  <c r="O9"/>
  <c r="F14"/>
  <c r="H14" s="1"/>
  <c r="O14" s="1"/>
  <c r="F15"/>
  <c r="H15" s="1"/>
  <c r="O15" s="1"/>
  <c r="F34"/>
  <c r="H34" s="1"/>
  <c r="O34" s="1"/>
  <c r="F30"/>
  <c r="H30"/>
  <c r="O30" s="1"/>
  <c r="F31"/>
  <c r="H31" s="1"/>
  <c r="F32"/>
  <c r="H32"/>
  <c r="O32" s="1"/>
  <c r="F33"/>
  <c r="H33" s="1"/>
  <c r="O33" s="1"/>
  <c r="D39"/>
  <c r="D41"/>
  <c r="N28"/>
  <c r="N40"/>
  <c r="O39" i="18"/>
  <c r="O44" s="1"/>
  <c r="O35"/>
  <c r="O43" s="1"/>
  <c r="N36" i="17"/>
  <c r="N41"/>
  <c r="L28"/>
  <c r="L40"/>
  <c r="M39" i="18"/>
  <c r="M44" s="1"/>
  <c r="F36" i="17"/>
  <c r="F39" i="18"/>
  <c r="F44" s="1"/>
  <c r="E44" s="1"/>
  <c r="H6"/>
  <c r="P6" s="1"/>
  <c r="F41" i="17"/>
  <c r="E36"/>
  <c r="F28" l="1"/>
  <c r="F40" s="1"/>
  <c r="E40" s="1"/>
  <c r="D45" i="18"/>
  <c r="B3" i="19" s="1"/>
  <c r="O45" i="18"/>
  <c r="E39"/>
  <c r="L45"/>
  <c r="F35"/>
  <c r="E35" s="1"/>
  <c r="I14"/>
  <c r="E28" i="17"/>
  <c r="F17"/>
  <c r="F39" s="1"/>
  <c r="M19" i="18"/>
  <c r="M42" s="1"/>
  <c r="F19"/>
  <c r="O31" i="17"/>
  <c r="H36"/>
  <c r="P4" i="18"/>
  <c r="H19"/>
  <c r="L30" i="17"/>
  <c r="L36" s="1"/>
  <c r="L41" s="1"/>
  <c r="O36"/>
  <c r="O41" s="1"/>
  <c r="H39" i="18"/>
  <c r="P38"/>
  <c r="H28" i="17"/>
  <c r="O21"/>
  <c r="K21" s="1"/>
  <c r="K28" s="1"/>
  <c r="K40" s="1"/>
  <c r="K42" s="1"/>
  <c r="M45" i="18"/>
  <c r="L42" i="17"/>
  <c r="N45" i="18"/>
  <c r="J42" i="17"/>
  <c r="K19" i="18"/>
  <c r="K42" s="1"/>
  <c r="H35"/>
  <c r="H5" i="17"/>
  <c r="I42"/>
  <c r="K33" i="18"/>
  <c r="K35" s="1"/>
  <c r="K43" s="1"/>
  <c r="P35"/>
  <c r="P43" s="1"/>
  <c r="P19"/>
  <c r="P42" s="1"/>
  <c r="E19" l="1"/>
  <c r="F42"/>
  <c r="E17" i="17"/>
  <c r="F42"/>
  <c r="E42" s="1"/>
  <c r="C4" i="19" s="1"/>
  <c r="E39" i="17"/>
  <c r="F43" i="18"/>
  <c r="E43" s="1"/>
  <c r="O28" i="17"/>
  <c r="O40" s="1"/>
  <c r="D4" i="19"/>
  <c r="H40" i="17"/>
  <c r="G40" s="1"/>
  <c r="G28"/>
  <c r="H44" i="18"/>
  <c r="G44" s="1"/>
  <c r="G39"/>
  <c r="P39"/>
  <c r="P44" s="1"/>
  <c r="O5" i="17"/>
  <c r="O17" s="1"/>
  <c r="O39" s="1"/>
  <c r="H17"/>
  <c r="H43" i="18"/>
  <c r="G35"/>
  <c r="H42"/>
  <c r="G19"/>
  <c r="G36" i="17"/>
  <c r="P45" i="18"/>
  <c r="K45"/>
  <c r="O42" i="17" l="1"/>
  <c r="F45" i="18"/>
  <c r="E45" s="1"/>
  <c r="C3" i="19" s="1"/>
  <c r="H45" i="18"/>
  <c r="F3" i="19" s="1"/>
  <c r="G42" i="18"/>
  <c r="G43"/>
  <c r="E42"/>
  <c r="H39" i="17"/>
  <c r="G17"/>
  <c r="D3" i="19" l="1"/>
  <c r="D5" s="1"/>
  <c r="C5" s="1"/>
  <c r="G45" i="18"/>
  <c r="E3" i="19" s="1"/>
  <c r="H42" i="17"/>
  <c r="G42" s="1"/>
  <c r="E4" i="19" s="1"/>
  <c r="G39" i="17"/>
  <c r="F4" i="19" l="1"/>
  <c r="F5" s="1"/>
  <c r="E5" s="1"/>
</calcChain>
</file>

<file path=xl/comments1.xml><?xml version="1.0" encoding="utf-8"?>
<comments xmlns="http://schemas.openxmlformats.org/spreadsheetml/2006/main">
  <authors>
    <author>bkowtha</author>
    <author>bjkowtha</author>
    <author>sweeks</author>
    <author>sfoss</author>
  </authors>
  <commentList>
    <comment ref="E4" authorId="0">
      <text>
        <r>
          <rPr>
            <b/>
            <sz val="10"/>
            <color indexed="81"/>
            <rFont val="Tahoma"/>
            <charset val="1"/>
          </rPr>
          <t>bkowtha:</t>
        </r>
        <r>
          <rPr>
            <sz val="10"/>
            <color indexed="81"/>
            <rFont val="Tahoma"/>
            <charset val="1"/>
          </rPr>
          <t xml:space="preserve">
 Estimate is that each state agency draws down money for reimbursement about 3 times per month x 12 months = 36</t>
        </r>
      </text>
    </comment>
    <comment ref="G4" authorId="0">
      <text>
        <r>
          <rPr>
            <b/>
            <sz val="10"/>
            <color indexed="81"/>
            <rFont val="Tahoma"/>
            <charset val="1"/>
          </rPr>
          <t>bkowtha:</t>
        </r>
        <r>
          <rPr>
            <sz val="10"/>
            <color indexed="81"/>
            <rFont val="Tahoma"/>
            <charset val="1"/>
          </rPr>
          <t xml:space="preserve">
This is a automated task, takes about 15 mts. </t>
        </r>
      </text>
    </comment>
    <comment ref="E5" authorId="1">
      <text>
        <r>
          <rPr>
            <b/>
            <sz val="9"/>
            <color indexed="81"/>
            <rFont val="Tahoma"/>
            <charset val="1"/>
          </rPr>
          <t>bjkowtha:</t>
        </r>
        <r>
          <rPr>
            <sz val="9"/>
            <color indexed="81"/>
            <rFont val="Tahoma"/>
            <charset val="1"/>
          </rPr>
          <t xml:space="preserve">
This burden is already covered in FNS-10 specific ICR. </t>
        </r>
      </text>
    </comment>
    <comment ref="E6" authorId="0">
      <text>
        <r>
          <rPr>
            <b/>
            <sz val="10"/>
            <color indexed="81"/>
            <rFont val="Tahoma"/>
            <charset val="1"/>
          </rPr>
          <t>bkowtha:</t>
        </r>
        <r>
          <rPr>
            <sz val="10"/>
            <color indexed="81"/>
            <rFont val="Tahoma"/>
            <charset val="1"/>
          </rPr>
          <t xml:space="preserve">
this task is done 4 times a year, as they ensure corrected claims are reflected on FNS-10</t>
        </r>
      </text>
    </comment>
    <comment ref="G7" authorId="2">
      <text>
        <r>
          <rPr>
            <b/>
            <sz val="8"/>
            <color indexed="81"/>
            <rFont val="Tahoma"/>
            <charset val="1"/>
          </rPr>
          <t xml:space="preserve">It takes about 10 hours to complete the form. Revenue burden is not included in renewal per latest discussion with Jon. This burden will be merged separately after renewal. </t>
        </r>
      </text>
    </comment>
    <comment ref="G8" authorId="0">
      <text>
        <r>
          <rPr>
            <b/>
            <sz val="10"/>
            <color indexed="81"/>
            <rFont val="Tahoma"/>
            <charset val="1"/>
          </rPr>
          <t>bkowtha:</t>
        </r>
        <r>
          <rPr>
            <sz val="10"/>
            <color indexed="81"/>
            <rFont val="Tahoma"/>
            <charset val="1"/>
          </rPr>
          <t xml:space="preserve">
This task is related to SA s reporting to FNS ROs. </t>
        </r>
      </text>
    </comment>
    <comment ref="G9" authorId="0">
      <text>
        <r>
          <rPr>
            <b/>
            <sz val="10"/>
            <color indexed="81"/>
            <rFont val="Tahoma"/>
            <charset val="1"/>
          </rPr>
          <t>bkowtha:</t>
        </r>
        <r>
          <rPr>
            <sz val="10"/>
            <color indexed="81"/>
            <rFont val="Tahoma"/>
            <charset val="1"/>
          </rPr>
          <t xml:space="preserve">
This burden was already captured in DGA rule and hence it is removed from this renewal. </t>
        </r>
      </text>
    </comment>
    <comment ref="E10" authorId="0">
      <text>
        <r>
          <rPr>
            <b/>
            <sz val="10"/>
            <color indexed="81"/>
            <rFont val="Tahoma"/>
            <charset val="1"/>
          </rPr>
          <t>bkowtha:</t>
        </r>
        <r>
          <rPr>
            <sz val="10"/>
            <color indexed="81"/>
            <rFont val="Tahoma"/>
            <charset val="1"/>
          </rPr>
          <t xml:space="preserve">
25% of SFA reviews. 20858/56=372*25/100=93</t>
        </r>
      </text>
    </comment>
    <comment ref="E11" authorId="3">
      <text>
        <r>
          <rPr>
            <b/>
            <sz val="8"/>
            <color indexed="81"/>
            <rFont val="Tahoma"/>
          </rPr>
          <t>sfoss:</t>
        </r>
        <r>
          <rPr>
            <sz val="8"/>
            <color indexed="81"/>
            <rFont val="Tahoma"/>
          </rPr>
          <t xml:space="preserve">
20858 SFA's divided by 56 SA, then 1/3 per year.</t>
        </r>
      </text>
    </comment>
    <comment ref="D14" authorId="0">
      <text>
        <r>
          <rPr>
            <b/>
            <sz val="10"/>
            <color indexed="81"/>
            <rFont val="Tahoma"/>
            <charset val="1"/>
          </rPr>
          <t>bkowtha:</t>
        </r>
        <r>
          <rPr>
            <sz val="10"/>
            <color indexed="81"/>
            <rFont val="Tahoma"/>
            <charset val="1"/>
          </rPr>
          <t xml:space="preserve">
Acc to NDB, there are no more commodity schools. </t>
        </r>
      </text>
    </comment>
    <comment ref="G16" authorId="0">
      <text>
        <r>
          <rPr>
            <b/>
            <sz val="10"/>
            <color indexed="81"/>
            <rFont val="Tahoma"/>
            <charset val="1"/>
          </rPr>
          <t>bkowtha:</t>
        </r>
        <r>
          <rPr>
            <sz val="10"/>
            <color indexed="81"/>
            <rFont val="Tahoma"/>
            <charset val="1"/>
          </rPr>
          <t xml:space="preserve">
This burden was already captured in snack rule and hence it is removed from this renewal.</t>
        </r>
      </text>
    </comment>
    <comment ref="E21" authorId="0">
      <text>
        <r>
          <rPr>
            <b/>
            <sz val="10"/>
            <color indexed="81"/>
            <rFont val="Tahoma"/>
            <charset val="1"/>
          </rPr>
          <t>bkowtha:</t>
        </r>
        <r>
          <rPr>
            <sz val="10"/>
            <color indexed="81"/>
            <rFont val="Tahoma"/>
            <charset val="1"/>
          </rPr>
          <t xml:space="preserve">
Each SFA needs to submit claims once a month x 12 months. </t>
        </r>
      </text>
    </comment>
    <comment ref="D22" authorId="0">
      <text>
        <r>
          <rPr>
            <b/>
            <sz val="10"/>
            <color indexed="81"/>
            <rFont val="Tahoma"/>
            <charset val="1"/>
          </rPr>
          <t>bkowtha:</t>
        </r>
        <r>
          <rPr>
            <sz val="10"/>
            <color indexed="81"/>
            <rFont val="Tahoma"/>
            <charset val="1"/>
          </rPr>
          <t xml:space="preserve">
10% will submit revised claims</t>
        </r>
      </text>
    </comment>
    <comment ref="D24" authorId="0">
      <text>
        <r>
          <rPr>
            <b/>
            <sz val="10"/>
            <color indexed="81"/>
            <rFont val="Tahoma"/>
            <charset val="1"/>
          </rPr>
          <t>bkowtha:</t>
        </r>
        <r>
          <rPr>
            <sz val="10"/>
            <color indexed="81"/>
            <rFont val="Tahoma"/>
            <charset val="1"/>
          </rPr>
          <t xml:space="preserve">
Approximately .05% applications are handled by SFAs. 20858*.05%= ~10. This number represents NSLP, SBP and SMP applications. </t>
        </r>
      </text>
    </comment>
    <comment ref="G24" authorId="0">
      <text>
        <r>
          <rPr>
            <b/>
            <sz val="10"/>
            <color indexed="81"/>
            <rFont val="Tahoma"/>
            <charset val="1"/>
          </rPr>
          <t>bkowtha:</t>
        </r>
        <r>
          <rPr>
            <sz val="10"/>
            <color indexed="81"/>
            <rFont val="Tahoma"/>
            <charset val="1"/>
          </rPr>
          <t xml:space="preserve">
Due to addition of DUNS number on application we have increased the burden time by 5 minutes (1.25-1.30). </t>
        </r>
      </text>
    </comment>
    <comment ref="D25" authorId="0">
      <text>
        <r>
          <rPr>
            <b/>
            <sz val="10"/>
            <color indexed="81"/>
            <rFont val="Tahoma"/>
            <charset val="1"/>
          </rPr>
          <t>bkowtha:</t>
        </r>
        <r>
          <rPr>
            <sz val="10"/>
            <color indexed="81"/>
            <rFont val="Tahoma"/>
            <charset val="1"/>
          </rPr>
          <t xml:space="preserve">
It appears that about 25% SFAs equal to this number 4969</t>
        </r>
      </text>
    </comment>
    <comment ref="D27" authorId="0">
      <text>
        <r>
          <rPr>
            <b/>
            <sz val="10"/>
            <color indexed="81"/>
            <rFont val="Tahoma"/>
            <charset val="1"/>
          </rPr>
          <t>bkowtha:</t>
        </r>
        <r>
          <rPr>
            <sz val="10"/>
            <color indexed="81"/>
            <rFont val="Tahoma"/>
            <charset val="1"/>
          </rPr>
          <t xml:space="preserve">
FNS estimates that about 241 SFAs conduct reviews of afterschool care programs. </t>
        </r>
      </text>
    </comment>
    <comment ref="D28" authorId="0">
      <text>
        <r>
          <rPr>
            <b/>
            <sz val="10"/>
            <color indexed="81"/>
            <rFont val="Tahoma"/>
            <charset val="1"/>
          </rPr>
          <t>bkowtha:</t>
        </r>
        <r>
          <rPr>
            <sz val="10"/>
            <color indexed="81"/>
            <rFont val="Tahoma"/>
            <charset val="1"/>
          </rPr>
          <t xml:space="preserve">
Number from prior ICR</t>
        </r>
      </text>
    </comment>
    <comment ref="G30" authorId="0">
      <text>
        <r>
          <rPr>
            <b/>
            <sz val="10"/>
            <color indexed="81"/>
            <rFont val="Tahoma"/>
            <charset val="1"/>
          </rPr>
          <t>bkowtha:</t>
        </r>
        <r>
          <rPr>
            <sz val="10"/>
            <color indexed="81"/>
            <rFont val="Tahoma"/>
            <charset val="1"/>
          </rPr>
          <t xml:space="preserve">
Revenue burden will not be captured with this renewal. </t>
        </r>
      </text>
    </comment>
  </commentList>
</comments>
</file>

<file path=xl/comments2.xml><?xml version="1.0" encoding="utf-8"?>
<comments xmlns="http://schemas.openxmlformats.org/spreadsheetml/2006/main">
  <authors>
    <author>sweeks</author>
    <author>bkowtha</author>
    <author>Jon Garcia</author>
  </authors>
  <commentList>
    <comment ref="D4" authorId="0">
      <text>
        <r>
          <rPr>
            <b/>
            <sz val="8"/>
            <color indexed="81"/>
            <rFont val="Tahoma"/>
            <charset val="1"/>
          </rPr>
          <t>55 State education agencies and 2 State Departments of Agriculture</t>
        </r>
      </text>
    </comment>
    <comment ref="E4" authorId="1">
      <text>
        <r>
          <rPr>
            <b/>
            <sz val="10"/>
            <color indexed="81"/>
            <rFont val="Tahoma"/>
            <charset val="1"/>
          </rPr>
          <t>bkowtha:</t>
        </r>
        <r>
          <rPr>
            <sz val="10"/>
            <color indexed="81"/>
            <rFont val="Tahoma"/>
            <charset val="1"/>
          </rPr>
          <t xml:space="preserve">
20858 SFAs/56 Sas  =372</t>
        </r>
      </text>
    </comment>
    <comment ref="G4" authorId="1">
      <text>
        <r>
          <rPr>
            <b/>
            <sz val="10"/>
            <color indexed="81"/>
            <rFont val="Tahoma"/>
            <charset val="1"/>
          </rPr>
          <t>bkowtha:</t>
        </r>
        <r>
          <rPr>
            <sz val="10"/>
            <color indexed="81"/>
            <rFont val="Tahoma"/>
            <charset val="1"/>
          </rPr>
          <t xml:space="preserve">
Revenue burden will not be captured with renewal. </t>
        </r>
      </text>
    </comment>
    <comment ref="E5" authorId="2">
      <text>
        <r>
          <rPr>
            <sz val="8"/>
            <color indexed="81"/>
            <rFont val="Tahoma"/>
            <family val="2"/>
          </rPr>
          <t>Number copied from previous ICR renewal.</t>
        </r>
        <r>
          <rPr>
            <sz val="8"/>
            <color indexed="81"/>
            <rFont val="Tahoma"/>
          </rPr>
          <t xml:space="preserve">
</t>
        </r>
      </text>
    </comment>
    <comment ref="E8" authorId="2">
      <text>
        <r>
          <rPr>
            <sz val="8"/>
            <color indexed="81"/>
            <rFont val="Tahoma"/>
            <family val="2"/>
          </rPr>
          <t xml:space="preserve">One record containing all reviews of SFAs within the year.
</t>
        </r>
      </text>
    </comment>
    <comment ref="H9" authorId="1">
      <text>
        <r>
          <rPr>
            <b/>
            <sz val="10"/>
            <color indexed="81"/>
            <rFont val="Tahoma"/>
            <charset val="1"/>
          </rPr>
          <t>bkowtha:</t>
        </r>
        <r>
          <rPr>
            <sz val="10"/>
            <color indexed="81"/>
            <rFont val="Tahoma"/>
            <charset val="1"/>
          </rPr>
          <t xml:space="preserve">
This burden was already captured in DGA rule and hence it is removed from this renewal.</t>
        </r>
      </text>
    </comment>
    <comment ref="E11" authorId="2">
      <text>
        <r>
          <rPr>
            <sz val="8"/>
            <color indexed="81"/>
            <rFont val="Tahoma"/>
            <family val="2"/>
          </rPr>
          <t xml:space="preserve">Number comes from previous ICR renewal.
</t>
        </r>
      </text>
    </comment>
    <comment ref="E15" authorId="2">
      <text>
        <r>
          <rPr>
            <sz val="8"/>
            <color indexed="81"/>
            <rFont val="Tahoma"/>
            <family val="2"/>
          </rPr>
          <t xml:space="preserve">This number comes from the previous ICR renewal and this figure was used for recent ICRs (HACCP, DGA, Paid Equity) 
</t>
        </r>
      </text>
    </comment>
    <comment ref="E16" authorId="2">
      <text>
        <r>
          <rPr>
            <sz val="8"/>
            <color indexed="81"/>
            <rFont val="Tahoma"/>
            <family val="2"/>
          </rPr>
          <t>20858/56</t>
        </r>
        <r>
          <rPr>
            <sz val="8"/>
            <color indexed="81"/>
            <rFont val="Tahoma"/>
          </rPr>
          <t xml:space="preserve">
</t>
        </r>
      </text>
    </comment>
    <comment ref="E19" authorId="2">
      <text>
        <r>
          <rPr>
            <sz val="8"/>
            <color indexed="81"/>
            <rFont val="Tahoma"/>
            <family val="2"/>
          </rPr>
          <t xml:space="preserve">SFA level numbers came from previous ICR renewal and HACCP, DGA, Paid Equity).  Kept the same to be consistent with all ICRs impacting #0584-0006.
</t>
        </r>
      </text>
    </comment>
    <comment ref="H21" authorId="1">
      <text>
        <r>
          <rPr>
            <b/>
            <sz val="10"/>
            <color indexed="81"/>
            <rFont val="Tahoma"/>
            <charset val="1"/>
          </rPr>
          <t>bkowtha:</t>
        </r>
        <r>
          <rPr>
            <sz val="10"/>
            <color indexed="81"/>
            <rFont val="Tahoma"/>
            <charset val="1"/>
          </rPr>
          <t xml:space="preserve">
This burden was already captured in Direct cert  rule and hence it is removed from this renewal.</t>
        </r>
      </text>
    </comment>
    <comment ref="H22" authorId="1">
      <text>
        <r>
          <rPr>
            <b/>
            <sz val="10"/>
            <color indexed="81"/>
            <rFont val="Tahoma"/>
            <charset val="1"/>
          </rPr>
          <t>bkowtha:</t>
        </r>
        <r>
          <rPr>
            <sz val="10"/>
            <color indexed="81"/>
            <rFont val="Tahoma"/>
            <charset val="1"/>
          </rPr>
          <t xml:space="preserve">
This burden was already captured in Direct cert rule and hence it is removed from this renewal.</t>
        </r>
      </text>
    </comment>
    <comment ref="H23" authorId="1">
      <text>
        <r>
          <rPr>
            <b/>
            <sz val="10"/>
            <color indexed="81"/>
            <rFont val="Tahoma"/>
            <charset val="1"/>
          </rPr>
          <t>bkowtha:</t>
        </r>
        <r>
          <rPr>
            <sz val="10"/>
            <color indexed="81"/>
            <rFont val="Tahoma"/>
            <charset val="1"/>
          </rPr>
          <t xml:space="preserve">
This burden was already captured in DGA rule and hence it is removed from this renewal.</t>
        </r>
      </text>
    </comment>
    <comment ref="G24" authorId="0">
      <text>
        <r>
          <rPr>
            <b/>
            <sz val="8"/>
            <color indexed="81"/>
            <rFont val="Tahoma"/>
            <charset val="1"/>
          </rPr>
          <t xml:space="preserve">Changed from .5 hour to 5 hours per Melissa Rothstein (Acting Director). Revenue burden will not be captured with renewal. </t>
        </r>
      </text>
    </comment>
    <comment ref="G25" authorId="0">
      <text>
        <r>
          <rPr>
            <b/>
            <sz val="8"/>
            <color indexed="81"/>
            <rFont val="Tahoma"/>
            <charset val="1"/>
          </rPr>
          <t>Changed from .25 hour to 10 hours per Melissa Rothstein (Acting Director)</t>
        </r>
      </text>
    </comment>
    <comment ref="E30" authorId="2">
      <text>
        <r>
          <rPr>
            <sz val="8"/>
            <color indexed="81"/>
            <rFont val="Tahoma"/>
            <family val="2"/>
          </rPr>
          <t>School level numbers came from previous ICR renewal and HACCP, DGA, Paid Equity).  Kept the same to be consistent with all ICRs impacting #0584-0006.</t>
        </r>
      </text>
    </comment>
  </commentList>
</comments>
</file>

<file path=xl/sharedStrings.xml><?xml version="1.0" encoding="utf-8"?>
<sst xmlns="http://schemas.openxmlformats.org/spreadsheetml/2006/main" count="198" uniqueCount="155">
  <si>
    <t>State Agency Level</t>
  </si>
  <si>
    <t>Title</t>
  </si>
  <si>
    <t>Form number</t>
  </si>
  <si>
    <t xml:space="preserve"> </t>
  </si>
  <si>
    <t>FNS-640</t>
  </si>
  <si>
    <t>Establish appeal procedures for SFAs</t>
  </si>
  <si>
    <t>Grant Closeout Report</t>
  </si>
  <si>
    <t>STATE  AGENCY LEVEL TOTALS</t>
  </si>
  <si>
    <t>210.18(k)(2)</t>
  </si>
  <si>
    <t>210.19(a)(2)</t>
  </si>
  <si>
    <t>SCHOOL LEVEL SUBTOTALS</t>
  </si>
  <si>
    <t>210.20(a)(8)</t>
  </si>
  <si>
    <t>210.15(a)(7)</t>
  </si>
  <si>
    <t>210.16(a)</t>
  </si>
  <si>
    <t>Information on the amount of Federal NSLP funds expanded and obligated to date.</t>
  </si>
  <si>
    <t>SA shall verify compliance with critical and general areas of review</t>
  </si>
  <si>
    <t>SA shall report to FNS the results of reviews by March 1 of each school year, on a form designated by FNS.</t>
  </si>
  <si>
    <t>Estimated participation in NSLP commodity schools.</t>
  </si>
  <si>
    <t>Commodity schools' estimation of whether to receive part of their commodity assistance in cash for processing and handling of commodities.</t>
  </si>
  <si>
    <t>SA report the number of food safety inspections conducted to FNS.</t>
  </si>
  <si>
    <t>Previously Approved</t>
  </si>
  <si>
    <t>Due to an Adjustment</t>
  </si>
  <si>
    <t>Total Difference</t>
  </si>
  <si>
    <t>Estimated # Respondents</t>
  </si>
  <si>
    <t>Responses Per Respondent</t>
  </si>
  <si>
    <t>Total Annual Responses  (Col. DxE)</t>
  </si>
  <si>
    <t>Estimated Avg. # of Hours Per Response</t>
  </si>
  <si>
    <t>Estimated Total Hours   (Col. FxG)</t>
  </si>
  <si>
    <t>CFR Citation</t>
  </si>
  <si>
    <t>SA provides written notification of review findings to SFA, including review findings, preliminary assessment of needed corrective actions, and deadlines for completion, and provides notification of adverse action and right to appeal.</t>
  </si>
  <si>
    <t>School Food Authority Level</t>
  </si>
  <si>
    <t>Submit revised claim for reimbursement and supporting statement justifying the adjustment.</t>
  </si>
  <si>
    <t>Submit claim for reimbursement and supporting data</t>
  </si>
  <si>
    <t>Report the total number of children approved for free and reduced priced lunches as of the last day of operation in October.</t>
  </si>
  <si>
    <t>Application to operate the NSLP and agreement between SA and SFA.  *Application and agreement are part of the same transaction, so there is only one response for both.</t>
  </si>
  <si>
    <t>SFAs provide SAs with a listing of elementary schools with at least 50% eligibility.</t>
  </si>
  <si>
    <t>SFAs provide sponsors with a elementary school attendance area boundary information.</t>
  </si>
  <si>
    <t>SFAs must conduct reviews of each afterschool care program that participates in the NSLP.  *Application and agreement are part of the same transaction, so there is only one response for both.</t>
  </si>
  <si>
    <t>SFAs modify existing menus with more than 30% vegetable protein products.</t>
  </si>
  <si>
    <t>Collect the number of food inspections obtained and report to state agency.</t>
  </si>
  <si>
    <t>SFA provide procurement materials to SA for approval.</t>
  </si>
  <si>
    <t>SFA shall submit to SA documented corrective action, no later than 30 days from the deadline for completion, for violations of critical or general areas identified on administrative follow-up review.</t>
  </si>
  <si>
    <t>SFAs meet the requirements to account for all revenues and expenditures of nonprofit food service.</t>
  </si>
  <si>
    <t>Daily counts of paid, reduced priced and free lunches served.</t>
  </si>
  <si>
    <t>Cafeteria sales (for inclusion in net cash resources)</t>
  </si>
  <si>
    <t>SUMMARY OF REPORTING BURDEN</t>
  </si>
  <si>
    <t>Total Reporting Burden</t>
  </si>
  <si>
    <t>SCHOOL FOOD AUTHORITY LEVEL TOTALS</t>
  </si>
  <si>
    <t>School Level</t>
  </si>
  <si>
    <t>SCHOOL LEVEL TOTALS</t>
  </si>
  <si>
    <t>210.20(b)(12)</t>
  </si>
  <si>
    <t>210.17(h)</t>
  </si>
  <si>
    <t>Establishes guidelines and approves school Food authorities menu planning alternatives.</t>
  </si>
  <si>
    <t>Modifies menu planning alternatives or develops menu planning alternatives.</t>
  </si>
  <si>
    <t>Records of reviews of Civil Rights compliance by SFAs.</t>
  </si>
  <si>
    <t>Contracts awarded by SFAs to FSMCs</t>
  </si>
  <si>
    <t>SA collects and maintains a listing of all elementary schools in NSLP with at least 50% eligibility.</t>
  </si>
  <si>
    <t>Records pertaining to annual food preference survey of SFAs.</t>
  </si>
  <si>
    <t>Maintain records of food safety inspections obtained by schools.</t>
  </si>
  <si>
    <t>STATE AGENCY LEVEL TOTALS</t>
  </si>
  <si>
    <t>Adopt menu planning alternatives, modify menu planning alternatives or develop menu planning alternatives and submit them to the State agency for approval</t>
  </si>
  <si>
    <t>Currently approved and denied applications for free and reduced-priced meals.</t>
  </si>
  <si>
    <t>210.9(b)(18) &amp; 210.15(b)(4)</t>
  </si>
  <si>
    <t>Records to account for State funds counted toward the State revenue matching requirements.</t>
  </si>
  <si>
    <t>Documentation of corrective action taken on program disclosed by review or audit.</t>
  </si>
  <si>
    <t>SCHOOL FOOD AUTHORITY LEVEL  TOTALS</t>
  </si>
  <si>
    <t xml:space="preserve">School Level </t>
  </si>
  <si>
    <t>210.15(b)(1)</t>
  </si>
  <si>
    <t xml:space="preserve">School food safety inspections.  </t>
  </si>
  <si>
    <t>Records of daily lunches served by category-free, reduced, paid.</t>
  </si>
  <si>
    <t>Request for cash to make NSLP reimbursement payments to SFAs</t>
  </si>
  <si>
    <t xml:space="preserve">Documentation of fiscal action taken to disallow improper claims submitted by SFAs, as determined through claims processing, CRE reviews, and USDA audits. Contracts awarded by SFAs to FSMCs </t>
  </si>
  <si>
    <t>Accounting records and source documents to control the receipt, custody and disbursement of Federal NSLP funds, including documentation to support reimbursement payments submitted to FNS, approved alternatives and follow-up activity.</t>
  </si>
  <si>
    <t>Documentation of participation data by school, each month's Claim for Reimbursement, and all data used in the claims review process.</t>
  </si>
  <si>
    <t>Schools shall maintain production, menu, and nutritional analysis records to demonstrate that meals meet the Dietary Guidelines and other requirements.</t>
  </si>
  <si>
    <t>Certification of child's inability to eat lunch and recommendation for alternate foods.</t>
  </si>
  <si>
    <t>Records Per Recordkeeper</t>
  </si>
  <si>
    <t>Estimated Avg. # of Hours Per Record</t>
  </si>
  <si>
    <t>210.18(h)(6)</t>
  </si>
  <si>
    <t>210.13(a)</t>
  </si>
  <si>
    <t>Each SFA must develop a food safety program based on HACCP principles for each food preparation and service facility under its jurisdiction.</t>
  </si>
  <si>
    <t>210.15(b)(5)</t>
  </si>
  <si>
    <t>RECORDKEEPING BURDEN</t>
  </si>
  <si>
    <t>TOTAL RECORDING KEEPING BURDEN</t>
  </si>
  <si>
    <t xml:space="preserve">210.18(i)    </t>
  </si>
  <si>
    <t>SA's criteria for selecting school food authorities for follow-up reviews.</t>
  </si>
  <si>
    <t xml:space="preserve">210.13(b) </t>
  </si>
  <si>
    <t>210.10(a)(i)(1)</t>
  </si>
  <si>
    <t>210.9(a) and (b)</t>
  </si>
  <si>
    <t>210.9(b)(20)</t>
  </si>
  <si>
    <t>210.9(c)(7)</t>
  </si>
  <si>
    <t>210.10(h)</t>
  </si>
  <si>
    <t>210.9(b)</t>
  </si>
  <si>
    <t>FNS-10</t>
  </si>
  <si>
    <t xml:space="preserve">SA records which document the details of all reviews, and the degree of compliance with the critical and general areas of review. </t>
  </si>
  <si>
    <t>Total Recordkeeping Burden</t>
  </si>
  <si>
    <t>TOTAL BURDEN FOR #0584-0006</t>
  </si>
  <si>
    <t>Schools maintain NSLP records from food safety program.</t>
  </si>
  <si>
    <t>Schools maintain SBP records from food safety program.</t>
  </si>
  <si>
    <t>Names of children approved for meals based on documentation certifying that the child is included in a household currently approved to receive benefits under SNAP.</t>
  </si>
  <si>
    <t>Maintain documentation of corrective action for any degree of violation of general or critical areas identified in an administrative review or on any follow-up review</t>
  </si>
  <si>
    <t>FNS-777</t>
  </si>
  <si>
    <t>Due to Program Change - DGA Rule</t>
  </si>
  <si>
    <t>Due to Program Change - Direct Certification Rule</t>
  </si>
  <si>
    <t>Due to Program Change - Snack Rule</t>
  </si>
  <si>
    <t>Due to Program Change - Revenue Rule</t>
  </si>
  <si>
    <t>Actual paid student lunch prices must be reported by the SFA to the SA annually for each NSLP school.</t>
  </si>
  <si>
    <t>SAs shall report the paid student lunch prices reported by SFAs and submit to FNS.</t>
  </si>
  <si>
    <t>SAs shall consolidate and maintain the paid student lunch prices obtained from SFAs for each NSLP school.</t>
  </si>
  <si>
    <t>SFAs must maintain records documenting that the revenue generated from the sale of nonprogram foods complies with requirements.</t>
  </si>
  <si>
    <t>210.14(f)</t>
  </si>
  <si>
    <t>SFAs must determine the average price of paid student lunches and adjust those prices accordingly.</t>
  </si>
  <si>
    <t>210.14(e)(1-5)</t>
  </si>
  <si>
    <t>Estimated Total Hours (Col. DxE)</t>
  </si>
  <si>
    <t>Total Annual Responses (Col. BxC)</t>
  </si>
  <si>
    <t>Names of children approved for meals based on documentation certifying that the child is included in a household currently approved to receive benefits under FDPIR, TANF, or is a homeless child, migrant child, Head Start child, or a runaway child.</t>
  </si>
  <si>
    <t>Total Annual Records    (Col. DxE)</t>
  </si>
  <si>
    <t>Estimated # Record-keepers</t>
  </si>
  <si>
    <t>Estimated Total Hours            (Col. FxG)</t>
  </si>
  <si>
    <t>210.9(b)(19) &amp; 210.15(b)(4)</t>
  </si>
  <si>
    <t>210.8(a) &amp; 210.15(b)(1)</t>
  </si>
  <si>
    <t>210.20(b)(1)&amp;(2)</t>
  </si>
  <si>
    <t>210.19(f)</t>
  </si>
  <si>
    <t>210.18(h)(3)</t>
  </si>
  <si>
    <t>210.18(p)</t>
  </si>
  <si>
    <t>210.19(a)(1)(i)</t>
  </si>
  <si>
    <t>210.19(a)(6)</t>
  </si>
  <si>
    <t>210.19(b)</t>
  </si>
  <si>
    <t>210.10(a), 210.15(b)(2)&amp;(3) and 210.14(a)(1)</t>
  </si>
  <si>
    <t>210.8(c)(2)</t>
  </si>
  <si>
    <t>210.8(b)(1)</t>
  </si>
  <si>
    <t xml:space="preserve">210.8(b) </t>
  </si>
  <si>
    <t>210.18(q)</t>
  </si>
  <si>
    <t>210.18(j)</t>
  </si>
  <si>
    <t>210.18(n) &amp; 210.18(o)(2)</t>
  </si>
  <si>
    <t>210.18(g) &amp; 210.18(h)</t>
  </si>
  <si>
    <t>210.18(d)(1) 210.18(d)(2) &amp; 210.18(o)(1)</t>
  </si>
  <si>
    <t>210.8(b)(4)</t>
  </si>
  <si>
    <t>210.5(d)</t>
  </si>
  <si>
    <t xml:space="preserve">210.5(a) </t>
  </si>
  <si>
    <t>210.14(e)(7)</t>
  </si>
  <si>
    <t>FNS-828</t>
  </si>
  <si>
    <t>SA shall confirm that each SFA has a food safety program based on HACCP principles</t>
  </si>
  <si>
    <t>210.18(k),(p) &amp; 210.20(b)(6)</t>
  </si>
  <si>
    <t>210.10(l)</t>
  </si>
  <si>
    <t>210.19(c) &amp; 210.18(p)</t>
  </si>
  <si>
    <t>210.1(I)</t>
  </si>
  <si>
    <t>SAs will report to FNS about names of large SFAs exceeding any one of the CRE critical area review thresholds.</t>
  </si>
  <si>
    <t>SA provides CACFP SAs with a listing of all elementary schools participating  in NSLP with at least 50% eligibility.</t>
  </si>
  <si>
    <t>Request for cash to pay additional NSLP funds to SFAs as the result of corrective action taken on SFAs claim (including justification and corrective action with reference to claim reimbursement).</t>
  </si>
  <si>
    <r>
      <t xml:space="preserve">REPORTING </t>
    </r>
    <r>
      <rPr>
        <sz val="12"/>
        <rFont val="Arial"/>
        <family val="2"/>
      </rPr>
      <t xml:space="preserve"> </t>
    </r>
    <r>
      <rPr>
        <b/>
        <sz val="12"/>
        <rFont val="Arial"/>
        <family val="2"/>
      </rPr>
      <t>(CURRENTLY APPROVED WITH REVENUE as Base)</t>
    </r>
  </si>
  <si>
    <t>RECORDKEEPING (CURRENTLY APPROVED WITH REVENUE as Base)</t>
  </si>
  <si>
    <t>ICR #0584-0006, 7 CFR Part 210, National School Lunch Program - Revenue ADDED</t>
  </si>
  <si>
    <t>snack</t>
  </si>
  <si>
    <t>FNS-66</t>
  </si>
</sst>
</file>

<file path=xl/styles.xml><?xml version="1.0" encoding="utf-8"?>
<styleSheet xmlns="http://schemas.openxmlformats.org/spreadsheetml/2006/main">
  <numFmts count="20">
    <numFmt numFmtId="43" formatCode="_(* #,##0.00_);_(* \(#,##0.00\);_(* &quot;-&quot;??_);_(@_)"/>
    <numFmt numFmtId="164" formatCode="0.000"/>
    <numFmt numFmtId="165" formatCode="#,##0.000;[Red]#,##0.000"/>
    <numFmt numFmtId="166" formatCode="#,##0.000"/>
    <numFmt numFmtId="167" formatCode="#,##0.0000"/>
    <numFmt numFmtId="168" formatCode="0.0000"/>
    <numFmt numFmtId="169" formatCode="0.00000"/>
    <numFmt numFmtId="170" formatCode="#,##0.00;[Red]#,##0.00"/>
    <numFmt numFmtId="171" formatCode="_(* #,##0.000_);_(* \(#,##0.000\);_(* &quot;-&quot;??_);_(@_)"/>
    <numFmt numFmtId="172" formatCode="_(* #,##0.000_);_(* \(#,##0.000\);_(* &quot;-&quot;???_);_(@_)"/>
    <numFmt numFmtId="173" formatCode="_(* #,##0.00000_);_(* \(#,##0.00000\);_(* &quot;-&quot;?????_);_(@_)"/>
    <numFmt numFmtId="174" formatCode="#,##0.00000"/>
    <numFmt numFmtId="175" formatCode="#,##0.000_);\(#,##0.000\)"/>
    <numFmt numFmtId="176" formatCode="#,##0.0000_);\(#,##0.0000\)"/>
    <numFmt numFmtId="177" formatCode="#,##0;[Red]#,##0"/>
    <numFmt numFmtId="178" formatCode="_(* #,##0.0000_);_(* \(#,##0.0000\);_(* &quot;-&quot;????_);_(@_)"/>
    <numFmt numFmtId="179" formatCode="#,##0.000000"/>
    <numFmt numFmtId="180" formatCode="#,##0.0000000"/>
    <numFmt numFmtId="181" formatCode="#,##0.00000000"/>
    <numFmt numFmtId="182" formatCode="#,##0.00000_);\(#,##0.00000\)"/>
  </numFmts>
  <fonts count="38">
    <font>
      <sz val="10"/>
      <name val="Arial"/>
    </font>
    <font>
      <b/>
      <sz val="10"/>
      <name val="Arial"/>
    </font>
    <font>
      <sz val="10"/>
      <name val="Arial"/>
      <family val="2"/>
    </font>
    <font>
      <b/>
      <sz val="10"/>
      <name val="Arial"/>
      <family val="2"/>
    </font>
    <font>
      <sz val="10"/>
      <name val="Arial"/>
      <family val="2"/>
    </font>
    <font>
      <sz val="9"/>
      <name val="Arial"/>
      <family val="2"/>
    </font>
    <font>
      <sz val="9"/>
      <color indexed="8"/>
      <name val="Arial"/>
      <family val="2"/>
    </font>
    <font>
      <b/>
      <sz val="9"/>
      <color indexed="8"/>
      <name val="Arial"/>
      <family val="2"/>
    </font>
    <font>
      <sz val="8"/>
      <color indexed="8"/>
      <name val="Arial"/>
      <family val="2"/>
    </font>
    <font>
      <b/>
      <sz val="9"/>
      <color indexed="8"/>
      <name val="Arial"/>
      <family val="2"/>
    </font>
    <font>
      <sz val="9"/>
      <color indexed="8"/>
      <name val="Arial"/>
      <family val="2"/>
    </font>
    <font>
      <b/>
      <sz val="10"/>
      <color indexed="8"/>
      <name val="Arial"/>
      <family val="2"/>
    </font>
    <font>
      <sz val="8"/>
      <name val="Arial"/>
      <family val="2"/>
    </font>
    <font>
      <b/>
      <sz val="8"/>
      <name val="Arial"/>
      <family val="2"/>
    </font>
    <font>
      <b/>
      <sz val="9"/>
      <name val="Arial"/>
      <family val="2"/>
    </font>
    <font>
      <sz val="8"/>
      <name val="Arial"/>
      <family val="2"/>
    </font>
    <font>
      <b/>
      <sz val="12"/>
      <name val="Arial"/>
      <family val="2"/>
    </font>
    <font>
      <sz val="10"/>
      <color indexed="8"/>
      <name val="Arial"/>
      <family val="2"/>
    </font>
    <font>
      <b/>
      <sz val="8"/>
      <color indexed="8"/>
      <name val="Arial"/>
      <family val="2"/>
    </font>
    <font>
      <sz val="10"/>
      <name val="Arial"/>
      <family val="2"/>
    </font>
    <font>
      <sz val="10"/>
      <color indexed="22"/>
      <name val="Arial"/>
      <family val="2"/>
    </font>
    <font>
      <sz val="10"/>
      <color indexed="8"/>
      <name val="Arial"/>
      <family val="2"/>
    </font>
    <font>
      <sz val="8"/>
      <color indexed="8"/>
      <name val="Arial"/>
      <family val="2"/>
    </font>
    <font>
      <b/>
      <sz val="9"/>
      <color indexed="8"/>
      <name val="Arial"/>
      <family val="2"/>
    </font>
    <font>
      <sz val="9"/>
      <color indexed="8"/>
      <name val="Arial"/>
      <family val="2"/>
    </font>
    <font>
      <b/>
      <sz val="10"/>
      <color indexed="8"/>
      <name val="Arial"/>
      <family val="2"/>
    </font>
    <font>
      <b/>
      <sz val="12"/>
      <color indexed="8"/>
      <name val="Arial"/>
      <family val="2"/>
    </font>
    <font>
      <sz val="10"/>
      <color indexed="9"/>
      <name val="Arial"/>
      <family val="2"/>
    </font>
    <font>
      <sz val="12"/>
      <name val="Arial"/>
      <family val="2"/>
    </font>
    <font>
      <sz val="10"/>
      <name val="Arial"/>
    </font>
    <font>
      <b/>
      <sz val="8"/>
      <color indexed="81"/>
      <name val="Tahoma"/>
      <charset val="1"/>
    </font>
    <font>
      <sz val="9"/>
      <color indexed="81"/>
      <name val="Tahoma"/>
      <charset val="1"/>
    </font>
    <font>
      <b/>
      <sz val="9"/>
      <color indexed="81"/>
      <name val="Tahoma"/>
      <charset val="1"/>
    </font>
    <font>
      <sz val="10"/>
      <color indexed="81"/>
      <name val="Tahoma"/>
      <charset val="1"/>
    </font>
    <font>
      <b/>
      <sz val="10"/>
      <color indexed="81"/>
      <name val="Tahoma"/>
      <charset val="1"/>
    </font>
    <font>
      <sz val="8"/>
      <color indexed="81"/>
      <name val="Tahoma"/>
    </font>
    <font>
      <b/>
      <sz val="8"/>
      <color indexed="81"/>
      <name val="Tahoma"/>
    </font>
    <font>
      <sz val="8"/>
      <color indexed="81"/>
      <name val="Tahoma"/>
      <family val="2"/>
    </font>
  </fonts>
  <fills count="7">
    <fill>
      <patternFill patternType="none"/>
    </fill>
    <fill>
      <patternFill patternType="gray125"/>
    </fill>
    <fill>
      <patternFill patternType="solid">
        <fgColor indexed="47"/>
        <bgColor indexed="64"/>
      </patternFill>
    </fill>
    <fill>
      <patternFill patternType="solid">
        <fgColor indexed="13"/>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s>
  <borders count="58">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ck">
        <color indexed="64"/>
      </bottom>
      <diagonal/>
    </border>
    <border>
      <left style="medium">
        <color indexed="64"/>
      </left>
      <right/>
      <top style="thick">
        <color indexed="64"/>
      </top>
      <bottom style="thick">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ck">
        <color indexed="64"/>
      </left>
      <right style="thin">
        <color indexed="64"/>
      </right>
      <top style="medium">
        <color indexed="64"/>
      </top>
      <bottom style="thin">
        <color indexed="64"/>
      </bottom>
      <diagonal/>
    </border>
    <border>
      <left style="thick">
        <color indexed="64"/>
      </left>
      <right/>
      <top style="thin">
        <color indexed="64"/>
      </top>
      <bottom style="thin">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style="thin">
        <color indexed="64"/>
      </top>
      <bottom/>
      <diagonal/>
    </border>
    <border>
      <left/>
      <right style="thin">
        <color indexed="64"/>
      </right>
      <top style="thin">
        <color indexed="64"/>
      </top>
      <bottom style="medium">
        <color indexed="64"/>
      </bottom>
      <diagonal/>
    </border>
  </borders>
  <cellStyleXfs count="3">
    <xf numFmtId="0" fontId="0" fillId="0" borderId="0"/>
    <xf numFmtId="43" fontId="2" fillId="0" borderId="0" applyFont="0" applyFill="0" applyBorder="0" applyAlignment="0" applyProtection="0"/>
    <xf numFmtId="43" fontId="19" fillId="0" borderId="0" applyFont="0" applyFill="0" applyBorder="0" applyAlignment="0" applyProtection="0"/>
  </cellStyleXfs>
  <cellXfs count="474">
    <xf numFmtId="0" fontId="0" fillId="0" borderId="0" xfId="0"/>
    <xf numFmtId="166" fontId="0" fillId="0" borderId="0" xfId="0" applyNumberFormat="1"/>
    <xf numFmtId="0" fontId="0" fillId="0" borderId="0" xfId="0" applyBorder="1"/>
    <xf numFmtId="166" fontId="1" fillId="0" borderId="0" xfId="0" applyNumberFormat="1" applyFont="1" applyBorder="1"/>
    <xf numFmtId="3" fontId="0" fillId="0" borderId="0" xfId="0" applyNumberFormat="1" applyBorder="1"/>
    <xf numFmtId="0" fontId="0" fillId="0" borderId="0" xfId="0" applyAlignment="1">
      <alignment vertical="center"/>
    </xf>
    <xf numFmtId="0" fontId="1" fillId="0" borderId="1" xfId="0" applyFont="1" applyBorder="1" applyAlignment="1">
      <alignment horizontal="right" vertical="center" wrapText="1"/>
    </xf>
    <xf numFmtId="0" fontId="0" fillId="0" borderId="2" xfId="0" applyBorder="1" applyAlignment="1">
      <alignment vertical="center" wrapText="1"/>
    </xf>
    <xf numFmtId="0" fontId="0" fillId="0" borderId="3" xfId="0" applyBorder="1" applyAlignment="1">
      <alignment vertical="center"/>
    </xf>
    <xf numFmtId="0" fontId="5"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0" fillId="0" borderId="0" xfId="0" applyBorder="1" applyAlignment="1">
      <alignment vertical="center" wrapText="1"/>
    </xf>
    <xf numFmtId="0" fontId="1" fillId="0" borderId="7" xfId="0" applyFont="1" applyBorder="1" applyAlignment="1">
      <alignment horizontal="center"/>
    </xf>
    <xf numFmtId="0" fontId="0" fillId="0" borderId="7" xfId="0" applyBorder="1"/>
    <xf numFmtId="0" fontId="0" fillId="0" borderId="1" xfId="0" applyBorder="1"/>
    <xf numFmtId="0" fontId="3" fillId="0" borderId="2" xfId="0" applyFont="1" applyBorder="1" applyAlignment="1">
      <alignment vertical="center"/>
    </xf>
    <xf numFmtId="3" fontId="0" fillId="0" borderId="3" xfId="0" applyNumberFormat="1" applyBorder="1" applyAlignment="1">
      <alignment vertical="center"/>
    </xf>
    <xf numFmtId="0" fontId="13" fillId="0" borderId="7" xfId="0" applyFont="1" applyBorder="1" applyAlignment="1">
      <alignment horizontal="center" vertical="center" wrapText="1"/>
    </xf>
    <xf numFmtId="0" fontId="14" fillId="0" borderId="1" xfId="0" applyFont="1" applyBorder="1" applyAlignment="1">
      <alignment horizontal="right" vertical="center" wrapText="1"/>
    </xf>
    <xf numFmtId="0" fontId="3" fillId="0" borderId="8" xfId="0" applyFont="1" applyBorder="1" applyAlignment="1">
      <alignment horizontal="right" vertical="center" wrapText="1"/>
    </xf>
    <xf numFmtId="0" fontId="3" fillId="0" borderId="7" xfId="0" applyFont="1" applyBorder="1" applyAlignment="1">
      <alignment horizontal="right" vertical="center" wrapText="1"/>
    </xf>
    <xf numFmtId="166" fontId="0" fillId="0" borderId="0" xfId="0" applyNumberFormat="1" applyAlignment="1">
      <alignment vertical="center"/>
    </xf>
    <xf numFmtId="0" fontId="0" fillId="0" borderId="7" xfId="0" applyBorder="1" applyAlignment="1">
      <alignment vertical="center"/>
    </xf>
    <xf numFmtId="166" fontId="0" fillId="0" borderId="7" xfId="0" applyNumberFormat="1" applyBorder="1" applyAlignment="1">
      <alignment vertical="center"/>
    </xf>
    <xf numFmtId="0" fontId="0" fillId="0" borderId="1" xfId="0" applyBorder="1" applyAlignment="1">
      <alignment vertical="center"/>
    </xf>
    <xf numFmtId="0" fontId="0" fillId="0" borderId="9" xfId="0" applyBorder="1" applyAlignment="1">
      <alignment vertical="center"/>
    </xf>
    <xf numFmtId="171" fontId="3" fillId="0" borderId="7" xfId="0" applyNumberFormat="1" applyFont="1" applyBorder="1" applyAlignment="1">
      <alignment vertical="center"/>
    </xf>
    <xf numFmtId="3" fontId="0" fillId="0" borderId="7" xfId="0" applyNumberFormat="1" applyBorder="1" applyAlignment="1">
      <alignment vertical="center"/>
    </xf>
    <xf numFmtId="0" fontId="14" fillId="0" borderId="7" xfId="0" applyFont="1" applyBorder="1" applyAlignment="1">
      <alignment horizontal="right" vertical="center" wrapText="1"/>
    </xf>
    <xf numFmtId="0" fontId="3" fillId="0" borderId="7" xfId="0" applyFont="1" applyBorder="1" applyAlignment="1">
      <alignment vertical="center"/>
    </xf>
    <xf numFmtId="3" fontId="0" fillId="0" borderId="9" xfId="0" applyNumberFormat="1" applyBorder="1" applyAlignment="1">
      <alignment vertical="center"/>
    </xf>
    <xf numFmtId="0" fontId="16" fillId="0" borderId="0" xfId="0" applyFont="1"/>
    <xf numFmtId="0" fontId="6" fillId="0" borderId="9" xfId="0" applyFont="1" applyFill="1" applyBorder="1" applyAlignment="1">
      <alignment horizontal="center" vertical="center" wrapText="1"/>
    </xf>
    <xf numFmtId="0" fontId="0" fillId="0" borderId="10" xfId="0" applyBorder="1" applyAlignment="1">
      <alignment vertical="center" wrapText="1"/>
    </xf>
    <xf numFmtId="0" fontId="2" fillId="0" borderId="0" xfId="0" applyFont="1" applyFill="1"/>
    <xf numFmtId="0" fontId="3" fillId="0" borderId="10" xfId="0" applyFont="1" applyBorder="1" applyAlignment="1">
      <alignment vertical="center" wrapText="1"/>
    </xf>
    <xf numFmtId="0" fontId="0" fillId="0" borderId="0" xfId="0" applyFill="1"/>
    <xf numFmtId="0" fontId="6" fillId="0" borderId="11" xfId="0" applyFont="1" applyFill="1" applyBorder="1" applyAlignment="1">
      <alignment horizontal="center" vertical="center" wrapText="1"/>
    </xf>
    <xf numFmtId="0" fontId="0" fillId="4" borderId="0" xfId="0" applyFill="1"/>
    <xf numFmtId="0" fontId="26" fillId="0" borderId="0" xfId="0" applyFont="1" applyFill="1" applyBorder="1" applyAlignment="1">
      <alignment vertical="center"/>
    </xf>
    <xf numFmtId="0" fontId="27" fillId="0" borderId="0" xfId="0" applyFont="1" applyFill="1" applyBorder="1"/>
    <xf numFmtId="0" fontId="0" fillId="0" borderId="0" xfId="0" applyFill="1" applyBorder="1"/>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3" fontId="21" fillId="0" borderId="12" xfId="0" applyNumberFormat="1" applyFont="1" applyBorder="1" applyAlignment="1">
      <alignment vertical="center"/>
    </xf>
    <xf numFmtId="171" fontId="21" fillId="0" borderId="12" xfId="1" applyNumberFormat="1" applyFont="1" applyBorder="1" applyAlignment="1">
      <alignment vertical="center"/>
    </xf>
    <xf numFmtId="174" fontId="21" fillId="0" borderId="13" xfId="0" applyNumberFormat="1" applyFont="1" applyFill="1" applyBorder="1" applyAlignment="1">
      <alignment vertical="center"/>
    </xf>
    <xf numFmtId="171" fontId="25" fillId="0" borderId="14" xfId="1" applyNumberFormat="1" applyFont="1" applyBorder="1" applyAlignment="1">
      <alignment vertical="center"/>
    </xf>
    <xf numFmtId="174" fontId="21" fillId="0" borderId="15" xfId="0" applyNumberFormat="1" applyFont="1" applyBorder="1" applyAlignment="1">
      <alignment vertical="center"/>
    </xf>
    <xf numFmtId="166" fontId="25" fillId="0" borderId="16" xfId="0" applyNumberFormat="1" applyFont="1" applyBorder="1" applyAlignment="1">
      <alignment vertical="center"/>
    </xf>
    <xf numFmtId="3" fontId="1" fillId="0" borderId="9" xfId="0" applyNumberFormat="1" applyFont="1" applyBorder="1" applyAlignment="1">
      <alignment vertical="center"/>
    </xf>
    <xf numFmtId="171" fontId="1" fillId="0" borderId="9" xfId="0" applyNumberFormat="1" applyFont="1" applyBorder="1" applyAlignment="1">
      <alignment vertical="center"/>
    </xf>
    <xf numFmtId="171" fontId="1" fillId="0" borderId="3" xfId="0" applyNumberFormat="1" applyFont="1" applyBorder="1" applyAlignment="1">
      <alignment vertical="center"/>
    </xf>
    <xf numFmtId="0" fontId="25" fillId="0" borderId="17" xfId="0" applyFont="1" applyBorder="1" applyAlignment="1">
      <alignment horizontal="left" vertical="center"/>
    </xf>
    <xf numFmtId="0" fontId="1" fillId="0" borderId="9" xfId="0" applyFont="1" applyBorder="1" applyAlignment="1">
      <alignment horizontal="left" vertical="center"/>
    </xf>
    <xf numFmtId="0" fontId="25" fillId="0" borderId="12" xfId="0" applyFont="1" applyBorder="1" applyAlignment="1">
      <alignment vertical="center"/>
    </xf>
    <xf numFmtId="175" fontId="21" fillId="0" borderId="12" xfId="0" applyNumberFormat="1" applyFont="1" applyFill="1" applyBorder="1" applyAlignment="1">
      <alignment vertical="center"/>
    </xf>
    <xf numFmtId="166" fontId="0" fillId="0" borderId="8" xfId="0" applyNumberFormat="1" applyBorder="1" applyAlignment="1">
      <alignment vertical="center"/>
    </xf>
    <xf numFmtId="0" fontId="0" fillId="0" borderId="8" xfId="0" applyFill="1" applyBorder="1"/>
    <xf numFmtId="166" fontId="3" fillId="0" borderId="9" xfId="0" applyNumberFormat="1" applyFont="1" applyFill="1" applyBorder="1" applyAlignment="1">
      <alignment vertical="center"/>
    </xf>
    <xf numFmtId="0" fontId="0" fillId="0" borderId="8" xfId="0" applyFill="1" applyBorder="1" applyAlignment="1">
      <alignment vertical="center"/>
    </xf>
    <xf numFmtId="166" fontId="3" fillId="0" borderId="8" xfId="0" applyNumberFormat="1" applyFont="1" applyFill="1" applyBorder="1" applyAlignment="1">
      <alignment vertical="center"/>
    </xf>
    <xf numFmtId="171" fontId="3" fillId="0" borderId="8" xfId="0" applyNumberFormat="1" applyFont="1" applyFill="1" applyBorder="1" applyAlignment="1">
      <alignment vertical="center"/>
    </xf>
    <xf numFmtId="171" fontId="0" fillId="0" borderId="0" xfId="0" applyNumberFormat="1"/>
    <xf numFmtId="1" fontId="0" fillId="0" borderId="9" xfId="0" applyNumberFormat="1" applyBorder="1" applyAlignment="1">
      <alignment vertical="center"/>
    </xf>
    <xf numFmtId="167" fontId="0" fillId="0" borderId="9" xfId="0" applyNumberFormat="1" applyBorder="1" applyAlignment="1">
      <alignment vertical="center"/>
    </xf>
    <xf numFmtId="2" fontId="19" fillId="0" borderId="9" xfId="0" applyNumberFormat="1" applyFont="1" applyFill="1" applyBorder="1" applyAlignment="1" applyProtection="1">
      <alignment vertical="center"/>
    </xf>
    <xf numFmtId="0" fontId="5" fillId="0" borderId="3" xfId="0" applyFont="1" applyBorder="1" applyAlignment="1">
      <alignment horizontal="center" vertical="center" wrapText="1"/>
    </xf>
    <xf numFmtId="2" fontId="0" fillId="0" borderId="7" xfId="0" applyNumberFormat="1" applyBorder="1" applyAlignment="1">
      <alignment vertical="center"/>
    </xf>
    <xf numFmtId="4" fontId="0" fillId="0" borderId="1" xfId="0" applyNumberFormat="1" applyBorder="1" applyAlignment="1">
      <alignment vertical="center"/>
    </xf>
    <xf numFmtId="4" fontId="0" fillId="0" borderId="8" xfId="0" applyNumberFormat="1" applyBorder="1" applyAlignment="1">
      <alignment vertical="center"/>
    </xf>
    <xf numFmtId="4" fontId="3" fillId="0" borderId="20" xfId="0" applyNumberFormat="1" applyFont="1" applyFill="1" applyBorder="1" applyAlignment="1">
      <alignment vertical="center"/>
    </xf>
    <xf numFmtId="37" fontId="4" fillId="0" borderId="9" xfId="0" applyNumberFormat="1" applyFont="1" applyBorder="1" applyAlignment="1">
      <alignment vertical="center"/>
    </xf>
    <xf numFmtId="168" fontId="0" fillId="0" borderId="9" xfId="0" applyNumberFormat="1" applyBorder="1" applyAlignment="1">
      <alignment vertical="center"/>
    </xf>
    <xf numFmtId="175" fontId="3" fillId="0" borderId="9" xfId="0" applyNumberFormat="1" applyFont="1" applyFill="1" applyBorder="1" applyAlignment="1">
      <alignment vertical="center"/>
    </xf>
    <xf numFmtId="4" fontId="0" fillId="0" borderId="9" xfId="0" applyNumberFormat="1" applyFill="1" applyBorder="1" applyAlignment="1">
      <alignment vertical="center"/>
    </xf>
    <xf numFmtId="176" fontId="0" fillId="0" borderId="9" xfId="0" applyNumberFormat="1" applyBorder="1" applyAlignment="1">
      <alignment vertical="center"/>
    </xf>
    <xf numFmtId="3" fontId="0" fillId="0" borderId="12" xfId="0" applyNumberFormat="1" applyBorder="1" applyAlignment="1" applyProtection="1">
      <alignment horizontal="right" vertical="center"/>
      <protection locked="0"/>
    </xf>
    <xf numFmtId="0" fontId="0" fillId="2" borderId="12" xfId="0" applyFill="1" applyBorder="1" applyAlignment="1" applyProtection="1">
      <alignment horizontal="right" vertical="center"/>
      <protection locked="0"/>
    </xf>
    <xf numFmtId="4" fontId="4" fillId="0" borderId="12" xfId="0" applyNumberFormat="1" applyFont="1" applyBorder="1" applyAlignment="1" applyProtection="1">
      <alignment vertical="center"/>
      <protection locked="0"/>
    </xf>
    <xf numFmtId="166" fontId="0" fillId="0" borderId="12" xfId="0" applyNumberFormat="1" applyFill="1" applyBorder="1" applyAlignment="1" applyProtection="1">
      <alignment vertical="center"/>
      <protection locked="0"/>
    </xf>
    <xf numFmtId="166" fontId="0" fillId="0" borderId="21" xfId="0" applyNumberFormat="1" applyBorder="1" applyAlignment="1" applyProtection="1">
      <alignment vertical="center"/>
      <protection locked="0"/>
    </xf>
    <xf numFmtId="164" fontId="0" fillId="0" borderId="19" xfId="0" applyNumberFormat="1" applyFill="1" applyBorder="1" applyAlignment="1" applyProtection="1">
      <alignment vertical="center"/>
      <protection locked="0"/>
    </xf>
    <xf numFmtId="166" fontId="0" fillId="0" borderId="22" xfId="0" applyNumberFormat="1" applyBorder="1" applyAlignment="1" applyProtection="1">
      <alignment vertical="center"/>
      <protection locked="0"/>
    </xf>
    <xf numFmtId="3" fontId="0" fillId="0" borderId="18" xfId="0" applyNumberFormat="1" applyBorder="1" applyAlignment="1" applyProtection="1">
      <alignment horizontal="right" vertical="center"/>
      <protection locked="0"/>
    </xf>
    <xf numFmtId="0" fontId="0" fillId="2" borderId="18" xfId="0" applyFill="1" applyBorder="1" applyAlignment="1" applyProtection="1">
      <alignment horizontal="right" vertical="center"/>
      <protection locked="0"/>
    </xf>
    <xf numFmtId="170" fontId="0" fillId="0" borderId="18" xfId="0" applyNumberFormat="1" applyBorder="1" applyAlignment="1" applyProtection="1">
      <alignment horizontal="right" vertical="center"/>
      <protection locked="0"/>
    </xf>
    <xf numFmtId="171" fontId="0" fillId="0" borderId="18" xfId="0" applyNumberFormat="1" applyFill="1" applyBorder="1" applyAlignment="1" applyProtection="1">
      <alignment vertical="center"/>
      <protection locked="0"/>
    </xf>
    <xf numFmtId="166" fontId="0" fillId="0" borderId="23" xfId="0" applyNumberFormat="1" applyBorder="1" applyAlignment="1" applyProtection="1">
      <alignment horizontal="right" vertical="center"/>
      <protection locked="0"/>
    </xf>
    <xf numFmtId="166" fontId="0" fillId="0" borderId="18" xfId="0" applyNumberFormat="1" applyFill="1" applyBorder="1" applyAlignment="1" applyProtection="1">
      <alignment vertical="center"/>
      <protection locked="0"/>
    </xf>
    <xf numFmtId="166" fontId="0" fillId="0" borderId="24" xfId="0" applyNumberFormat="1" applyBorder="1" applyAlignment="1" applyProtection="1">
      <alignment vertical="center"/>
      <protection locked="0"/>
    </xf>
    <xf numFmtId="3" fontId="0" fillId="0" borderId="25" xfId="0" applyNumberFormat="1" applyBorder="1" applyAlignment="1" applyProtection="1">
      <alignment horizontal="right" vertical="center"/>
      <protection locked="0"/>
    </xf>
    <xf numFmtId="0" fontId="0" fillId="2" borderId="25" xfId="0" applyFill="1" applyBorder="1" applyAlignment="1" applyProtection="1">
      <alignment horizontal="right" vertical="center"/>
      <protection locked="0"/>
    </xf>
    <xf numFmtId="4" fontId="4" fillId="0" borderId="25" xfId="0" applyNumberFormat="1" applyFont="1" applyBorder="1" applyAlignment="1" applyProtection="1">
      <alignment horizontal="right" vertical="center"/>
      <protection locked="0"/>
    </xf>
    <xf numFmtId="166" fontId="4" fillId="0" borderId="25" xfId="0" applyNumberFormat="1" applyFont="1" applyFill="1" applyBorder="1" applyAlignment="1" applyProtection="1">
      <alignment vertical="center"/>
      <protection locked="0"/>
    </xf>
    <xf numFmtId="166" fontId="0" fillId="0" borderId="26" xfId="0" applyNumberFormat="1" applyBorder="1" applyAlignment="1" applyProtection="1">
      <alignment horizontal="right" vertical="center"/>
      <protection locked="0"/>
    </xf>
    <xf numFmtId="166" fontId="0" fillId="0" borderId="25" xfId="0" applyNumberFormat="1" applyFill="1" applyBorder="1" applyAlignment="1" applyProtection="1">
      <alignment vertical="center"/>
      <protection locked="0"/>
    </xf>
    <xf numFmtId="166" fontId="0" fillId="0" borderId="27" xfId="0" applyNumberFormat="1" applyBorder="1" applyAlignment="1" applyProtection="1">
      <alignment vertical="center"/>
      <protection locked="0"/>
    </xf>
    <xf numFmtId="3" fontId="3" fillId="0" borderId="28" xfId="0" applyNumberFormat="1" applyFont="1" applyBorder="1" applyAlignment="1" applyProtection="1">
      <alignment horizontal="right" vertical="center"/>
      <protection locked="0"/>
    </xf>
    <xf numFmtId="167" fontId="0" fillId="0" borderId="28" xfId="0" applyNumberFormat="1" applyBorder="1" applyAlignment="1" applyProtection="1">
      <alignment horizontal="right" vertical="center"/>
      <protection locked="0"/>
    </xf>
    <xf numFmtId="4" fontId="1" fillId="0" borderId="28" xfId="0" applyNumberFormat="1" applyFont="1" applyBorder="1" applyAlignment="1" applyProtection="1">
      <alignment horizontal="right" vertical="center"/>
      <protection locked="0"/>
    </xf>
    <xf numFmtId="166" fontId="1" fillId="0" borderId="28" xfId="0" applyNumberFormat="1" applyFont="1" applyFill="1" applyBorder="1" applyAlignment="1" applyProtection="1">
      <alignment horizontal="right" vertical="center"/>
      <protection locked="0"/>
    </xf>
    <xf numFmtId="166" fontId="0" fillId="0" borderId="29" xfId="0" applyNumberFormat="1" applyBorder="1" applyAlignment="1" applyProtection="1">
      <alignment horizontal="right" vertical="center"/>
      <protection locked="0"/>
    </xf>
    <xf numFmtId="166" fontId="0" fillId="0" borderId="28" xfId="0" applyNumberFormat="1" applyFill="1" applyBorder="1" applyAlignment="1" applyProtection="1">
      <alignment vertical="center"/>
      <protection locked="0"/>
    </xf>
    <xf numFmtId="164" fontId="0" fillId="0" borderId="28" xfId="0" applyNumberFormat="1" applyFill="1" applyBorder="1" applyAlignment="1" applyProtection="1">
      <alignment vertical="center"/>
      <protection locked="0"/>
    </xf>
    <xf numFmtId="166" fontId="0" fillId="0" borderId="30" xfId="0" applyNumberFormat="1" applyBorder="1" applyAlignment="1" applyProtection="1">
      <alignment vertical="center"/>
      <protection locked="0"/>
    </xf>
    <xf numFmtId="0" fontId="0" fillId="2" borderId="12" xfId="0" applyFill="1" applyBorder="1" applyAlignment="1" applyProtection="1">
      <alignment horizontal="right" vertical="center"/>
    </xf>
    <xf numFmtId="0" fontId="7" fillId="0" borderId="2" xfId="0" applyFont="1" applyBorder="1" applyAlignment="1" applyProtection="1">
      <alignment horizontal="left" vertical="center" indent="1"/>
      <protection locked="0"/>
    </xf>
    <xf numFmtId="0" fontId="18" fillId="0" borderId="7" xfId="0" applyFont="1" applyBorder="1" applyProtection="1">
      <protection locked="0"/>
    </xf>
    <xf numFmtId="0" fontId="0" fillId="0" borderId="7" xfId="0" applyBorder="1" applyAlignment="1" applyProtection="1">
      <alignment vertical="center"/>
      <protection locked="0"/>
    </xf>
    <xf numFmtId="3" fontId="0" fillId="0" borderId="7" xfId="0" applyNumberFormat="1" applyBorder="1" applyAlignment="1" applyProtection="1">
      <alignment vertical="center"/>
      <protection locked="0"/>
    </xf>
    <xf numFmtId="0" fontId="0" fillId="0" borderId="8" xfId="0" applyFill="1" applyBorder="1" applyAlignment="1" applyProtection="1">
      <alignment vertical="center"/>
      <protection locked="0"/>
    </xf>
    <xf numFmtId="0" fontId="0" fillId="0" borderId="1" xfId="0" applyBorder="1" applyAlignment="1" applyProtection="1">
      <alignment vertical="center"/>
      <protection locked="0"/>
    </xf>
    <xf numFmtId="0" fontId="8" fillId="0" borderId="31" xfId="0" applyFont="1" applyBorder="1" applyAlignment="1" applyProtection="1">
      <alignment vertical="center"/>
      <protection locked="0"/>
    </xf>
    <xf numFmtId="0" fontId="9" fillId="0" borderId="32" xfId="0" applyFont="1" applyBorder="1" applyAlignment="1" applyProtection="1">
      <alignment horizontal="right" vertical="center" indent="1"/>
      <protection locked="0"/>
    </xf>
    <xf numFmtId="0" fontId="0" fillId="2" borderId="19" xfId="0" applyFill="1" applyBorder="1" applyAlignment="1" applyProtection="1">
      <alignment vertical="center"/>
      <protection locked="0"/>
    </xf>
    <xf numFmtId="0" fontId="8" fillId="0" borderId="33" xfId="0" applyFont="1" applyBorder="1" applyAlignment="1" applyProtection="1">
      <alignment vertical="center"/>
      <protection locked="0"/>
    </xf>
    <xf numFmtId="0" fontId="9" fillId="0" borderId="23" xfId="0" applyFont="1" applyBorder="1" applyAlignment="1" applyProtection="1">
      <alignment horizontal="right" vertical="center" indent="1"/>
      <protection locked="0"/>
    </xf>
    <xf numFmtId="0" fontId="0" fillId="2" borderId="18" xfId="0" applyFill="1" applyBorder="1" applyAlignment="1" applyProtection="1">
      <alignment vertical="center"/>
      <protection locked="0"/>
    </xf>
    <xf numFmtId="0" fontId="8" fillId="0" borderId="34" xfId="0" applyFont="1" applyBorder="1" applyAlignment="1" applyProtection="1">
      <alignment vertical="center"/>
      <protection locked="0"/>
    </xf>
    <xf numFmtId="0" fontId="9" fillId="0" borderId="26" xfId="0" applyFont="1" applyBorder="1" applyAlignment="1" applyProtection="1">
      <alignment horizontal="right" vertical="center" indent="1"/>
      <protection locked="0"/>
    </xf>
    <xf numFmtId="0" fontId="0" fillId="2" borderId="25" xfId="0" applyFill="1" applyBorder="1" applyAlignment="1" applyProtection="1">
      <alignment vertical="center"/>
      <protection locked="0"/>
    </xf>
    <xf numFmtId="0" fontId="10" fillId="0" borderId="35" xfId="0" applyFont="1" applyBorder="1" applyAlignment="1" applyProtection="1">
      <alignment vertical="center"/>
      <protection locked="0"/>
    </xf>
    <xf numFmtId="0" fontId="11" fillId="0" borderId="29" xfId="0" applyFont="1" applyBorder="1" applyAlignment="1" applyProtection="1">
      <alignment horizontal="right" vertical="center" indent="1"/>
      <protection locked="0"/>
    </xf>
    <xf numFmtId="0" fontId="0" fillId="2" borderId="28" xfId="0" applyFill="1" applyBorder="1" applyAlignment="1" applyProtection="1">
      <alignment vertical="center"/>
      <protection locked="0"/>
    </xf>
    <xf numFmtId="0" fontId="2" fillId="5" borderId="18" xfId="0" applyFont="1" applyFill="1" applyBorder="1" applyAlignment="1" applyProtection="1">
      <alignment horizontal="left" vertical="center"/>
      <protection locked="0"/>
    </xf>
    <xf numFmtId="0" fontId="2" fillId="5" borderId="18" xfId="0" applyFont="1" applyFill="1" applyBorder="1" applyAlignment="1" applyProtection="1">
      <alignment vertical="center" wrapText="1"/>
      <protection locked="0"/>
    </xf>
    <xf numFmtId="0" fontId="0" fillId="5" borderId="18" xfId="0" applyFill="1" applyBorder="1" applyAlignment="1" applyProtection="1">
      <alignment vertical="center"/>
      <protection locked="0"/>
    </xf>
    <xf numFmtId="2" fontId="0" fillId="5" borderId="18" xfId="0" applyNumberFormat="1" applyFill="1" applyBorder="1" applyAlignment="1" applyProtection="1">
      <alignment vertical="center"/>
      <protection locked="0"/>
    </xf>
    <xf numFmtId="4" fontId="29" fillId="5" borderId="18" xfId="1" applyNumberFormat="1" applyFont="1" applyFill="1" applyBorder="1" applyAlignment="1" applyProtection="1">
      <alignment vertical="center"/>
      <protection locked="0"/>
    </xf>
    <xf numFmtId="0" fontId="0" fillId="5" borderId="12" xfId="0" applyFill="1" applyBorder="1" applyAlignment="1" applyProtection="1">
      <alignment vertical="center"/>
      <protection locked="0"/>
    </xf>
    <xf numFmtId="171" fontId="29" fillId="5" borderId="18" xfId="1" applyNumberFormat="1" applyFont="1" applyFill="1" applyBorder="1" applyAlignment="1" applyProtection="1">
      <alignment vertical="center"/>
      <protection locked="0"/>
    </xf>
    <xf numFmtId="2" fontId="0" fillId="5" borderId="23" xfId="0" applyNumberFormat="1" applyFill="1" applyBorder="1" applyAlignment="1" applyProtection="1">
      <alignment vertical="center"/>
      <protection locked="0"/>
    </xf>
    <xf numFmtId="0" fontId="0" fillId="5" borderId="12" xfId="0" applyFill="1" applyBorder="1" applyProtection="1">
      <protection locked="0"/>
    </xf>
    <xf numFmtId="0" fontId="2" fillId="0" borderId="18" xfId="0" applyFont="1" applyBorder="1" applyAlignment="1" applyProtection="1">
      <alignment vertical="center" wrapText="1"/>
      <protection locked="0"/>
    </xf>
    <xf numFmtId="0" fontId="0" fillId="0" borderId="18" xfId="0" applyBorder="1" applyAlignment="1" applyProtection="1">
      <alignment vertical="center" wrapText="1"/>
      <protection locked="0"/>
    </xf>
    <xf numFmtId="0" fontId="0" fillId="0" borderId="18" xfId="0" applyBorder="1" applyAlignment="1" applyProtection="1">
      <alignment vertical="center"/>
      <protection locked="0"/>
    </xf>
    <xf numFmtId="1" fontId="0" fillId="0" borderId="18" xfId="0" applyNumberFormat="1" applyBorder="1" applyAlignment="1" applyProtection="1">
      <alignment vertical="center"/>
      <protection locked="0"/>
    </xf>
    <xf numFmtId="4" fontId="0" fillId="0" borderId="18" xfId="1" applyNumberFormat="1" applyFont="1" applyBorder="1" applyAlignment="1" applyProtection="1">
      <alignment vertical="center"/>
      <protection locked="0"/>
    </xf>
    <xf numFmtId="2" fontId="0" fillId="0" borderId="18" xfId="1" applyNumberFormat="1" applyFont="1" applyFill="1" applyBorder="1" applyAlignment="1" applyProtection="1">
      <alignment vertical="center"/>
      <protection locked="0"/>
    </xf>
    <xf numFmtId="2" fontId="0" fillId="0" borderId="23" xfId="0" applyNumberFormat="1" applyBorder="1" applyAlignment="1" applyProtection="1">
      <alignment vertical="center"/>
      <protection locked="0"/>
    </xf>
    <xf numFmtId="2" fontId="0" fillId="0" borderId="18" xfId="0" applyNumberFormat="1" applyBorder="1" applyAlignment="1" applyProtection="1">
      <alignment vertical="center"/>
      <protection locked="0"/>
    </xf>
    <xf numFmtId="4" fontId="0" fillId="0" borderId="18" xfId="0" applyNumberFormat="1" applyBorder="1" applyAlignment="1" applyProtection="1">
      <alignment vertical="center"/>
      <protection locked="0"/>
    </xf>
    <xf numFmtId="2" fontId="0" fillId="0" borderId="18" xfId="0" applyNumberFormat="1" applyFill="1" applyBorder="1" applyAlignment="1" applyProtection="1">
      <alignment vertical="center"/>
      <protection locked="0"/>
    </xf>
    <xf numFmtId="4" fontId="0" fillId="0" borderId="23" xfId="0" applyNumberFormat="1" applyBorder="1" applyAlignment="1" applyProtection="1">
      <alignment vertical="center"/>
      <protection locked="0"/>
    </xf>
    <xf numFmtId="0" fontId="2" fillId="0" borderId="18" xfId="0" applyFont="1" applyFill="1" applyBorder="1" applyAlignment="1" applyProtection="1">
      <alignment vertical="center" wrapText="1"/>
      <protection locked="0"/>
    </xf>
    <xf numFmtId="0" fontId="2" fillId="0" borderId="18" xfId="0" applyFont="1" applyFill="1" applyBorder="1" applyAlignment="1" applyProtection="1">
      <alignment vertical="center"/>
      <protection locked="0"/>
    </xf>
    <xf numFmtId="1" fontId="2" fillId="0" borderId="18" xfId="0" applyNumberFormat="1" applyFont="1" applyFill="1" applyBorder="1" applyAlignment="1" applyProtection="1">
      <alignment vertical="center"/>
      <protection locked="0"/>
    </xf>
    <xf numFmtId="4" fontId="2" fillId="0" borderId="18" xfId="1" applyNumberFormat="1" applyFont="1" applyFill="1" applyBorder="1" applyAlignment="1" applyProtection="1">
      <alignment vertical="center"/>
      <protection locked="0"/>
    </xf>
    <xf numFmtId="4" fontId="2" fillId="0" borderId="23" xfId="0" applyNumberFormat="1" applyFont="1" applyFill="1" applyBorder="1" applyAlignment="1" applyProtection="1">
      <alignment vertical="center"/>
      <protection locked="0"/>
    </xf>
    <xf numFmtId="0" fontId="0" fillId="0" borderId="19" xfId="0" applyBorder="1" applyAlignment="1" applyProtection="1">
      <alignment vertical="center" wrapText="1"/>
      <protection locked="0"/>
    </xf>
    <xf numFmtId="0" fontId="0" fillId="0" borderId="19" xfId="0" applyBorder="1" applyAlignment="1" applyProtection="1">
      <alignment vertical="center"/>
      <protection locked="0"/>
    </xf>
    <xf numFmtId="1" fontId="0" fillId="0" borderId="19" xfId="0" applyNumberFormat="1" applyBorder="1" applyAlignment="1" applyProtection="1">
      <alignment vertical="center"/>
      <protection locked="0"/>
    </xf>
    <xf numFmtId="4" fontId="0" fillId="0" borderId="19" xfId="1" applyNumberFormat="1" applyFont="1" applyBorder="1" applyAlignment="1" applyProtection="1">
      <alignment vertical="center"/>
      <protection locked="0"/>
    </xf>
    <xf numFmtId="39" fontId="0" fillId="0" borderId="19" xfId="1" applyNumberFormat="1" applyFont="1" applyFill="1" applyBorder="1" applyAlignment="1" applyProtection="1">
      <alignment vertical="center"/>
      <protection locked="0"/>
    </xf>
    <xf numFmtId="4" fontId="0" fillId="0" borderId="32" xfId="0" applyNumberFormat="1" applyBorder="1" applyAlignment="1" applyProtection="1">
      <alignment vertical="center"/>
      <protection locked="0"/>
    </xf>
    <xf numFmtId="4" fontId="0" fillId="0" borderId="18" xfId="1" applyNumberFormat="1" applyFont="1" applyFill="1" applyBorder="1" applyAlignment="1" applyProtection="1">
      <alignment vertical="center"/>
      <protection locked="0"/>
    </xf>
    <xf numFmtId="0" fontId="12" fillId="0" borderId="18" xfId="0" applyFont="1" applyBorder="1" applyAlignment="1" applyProtection="1">
      <alignment horizontal="center" vertical="center"/>
      <protection locked="0"/>
    </xf>
    <xf numFmtId="3" fontId="0" fillId="0" borderId="18" xfId="0" applyNumberFormat="1" applyBorder="1" applyAlignment="1" applyProtection="1">
      <alignment vertical="center"/>
      <protection locked="0"/>
    </xf>
    <xf numFmtId="4" fontId="0" fillId="0" borderId="18" xfId="0" applyNumberFormat="1" applyFill="1" applyBorder="1" applyAlignment="1" applyProtection="1">
      <alignment vertical="center"/>
      <protection locked="0"/>
    </xf>
    <xf numFmtId="3" fontId="2" fillId="0" borderId="18" xfId="0" applyNumberFormat="1" applyFont="1" applyBorder="1" applyAlignment="1" applyProtection="1">
      <alignment vertical="center"/>
      <protection locked="0"/>
    </xf>
    <xf numFmtId="39" fontId="17" fillId="0" borderId="18" xfId="1" applyNumberFormat="1" applyFont="1" applyFill="1" applyBorder="1" applyAlignment="1" applyProtection="1">
      <alignment vertical="center"/>
      <protection locked="0"/>
    </xf>
    <xf numFmtId="0" fontId="0" fillId="5" borderId="19" xfId="0" applyFill="1" applyBorder="1" applyAlignment="1" applyProtection="1">
      <alignment vertical="center"/>
      <protection locked="0"/>
    </xf>
    <xf numFmtId="3" fontId="0" fillId="5" borderId="18" xfId="0" applyNumberFormat="1" applyFill="1" applyBorder="1" applyAlignment="1" applyProtection="1">
      <alignment vertical="center"/>
      <protection locked="0"/>
    </xf>
    <xf numFmtId="4" fontId="0" fillId="5" borderId="18" xfId="0" applyNumberFormat="1" applyFill="1" applyBorder="1" applyAlignment="1" applyProtection="1">
      <alignment vertical="center"/>
      <protection locked="0"/>
    </xf>
    <xf numFmtId="3" fontId="0" fillId="0" borderId="18" xfId="1" applyNumberFormat="1" applyFont="1" applyBorder="1" applyAlignment="1" applyProtection="1">
      <alignment vertical="center"/>
      <protection locked="0"/>
    </xf>
    <xf numFmtId="4" fontId="17" fillId="0" borderId="18" xfId="1" applyNumberFormat="1" applyFont="1" applyFill="1" applyBorder="1" applyAlignment="1" applyProtection="1">
      <alignment vertical="center"/>
      <protection locked="0"/>
    </xf>
    <xf numFmtId="0" fontId="0" fillId="0" borderId="36" xfId="0" applyBorder="1" applyAlignment="1" applyProtection="1">
      <alignment vertical="center" wrapText="1"/>
      <protection locked="0"/>
    </xf>
    <xf numFmtId="0" fontId="0" fillId="0" borderId="36" xfId="0" applyBorder="1" applyAlignment="1" applyProtection="1">
      <alignment vertical="center"/>
      <protection locked="0"/>
    </xf>
    <xf numFmtId="3" fontId="2" fillId="0" borderId="36" xfId="0" applyNumberFormat="1" applyFont="1" applyBorder="1" applyAlignment="1" applyProtection="1">
      <alignment vertical="center"/>
      <protection locked="0"/>
    </xf>
    <xf numFmtId="1" fontId="0" fillId="0" borderId="36" xfId="0" applyNumberFormat="1" applyBorder="1" applyAlignment="1" applyProtection="1">
      <alignment vertical="center"/>
      <protection locked="0"/>
    </xf>
    <xf numFmtId="3" fontId="0" fillId="0" borderId="36" xfId="0" applyNumberFormat="1" applyBorder="1" applyAlignment="1" applyProtection="1">
      <alignment vertical="center"/>
      <protection locked="0"/>
    </xf>
    <xf numFmtId="164" fontId="0" fillId="0" borderId="36" xfId="0" applyNumberFormat="1" applyBorder="1" applyAlignment="1" applyProtection="1">
      <alignment vertical="center"/>
      <protection locked="0"/>
    </xf>
    <xf numFmtId="4" fontId="0" fillId="0" borderId="36" xfId="0" applyNumberFormat="1" applyFill="1" applyBorder="1" applyAlignment="1" applyProtection="1">
      <alignment vertical="center"/>
      <protection locked="0"/>
    </xf>
    <xf numFmtId="4" fontId="0" fillId="0" borderId="37" xfId="0" applyNumberFormat="1" applyBorder="1" applyAlignment="1" applyProtection="1">
      <alignment vertical="center"/>
      <protection locked="0"/>
    </xf>
    <xf numFmtId="0" fontId="0" fillId="2" borderId="36" xfId="0" applyFill="1" applyBorder="1" applyAlignment="1" applyProtection="1">
      <alignment vertical="center"/>
      <protection locked="0"/>
    </xf>
    <xf numFmtId="4" fontId="0" fillId="0" borderId="36" xfId="0" applyNumberFormat="1" applyBorder="1" applyAlignment="1" applyProtection="1">
      <alignment vertical="center"/>
      <protection locked="0"/>
    </xf>
    <xf numFmtId="0" fontId="0" fillId="0" borderId="18" xfId="0" applyFill="1" applyBorder="1" applyAlignment="1" applyProtection="1">
      <alignment vertical="center" wrapText="1"/>
      <protection locked="0"/>
    </xf>
    <xf numFmtId="0" fontId="0" fillId="0" borderId="18" xfId="0" applyFill="1" applyBorder="1" applyAlignment="1" applyProtection="1">
      <alignment vertical="center"/>
      <protection locked="0"/>
    </xf>
    <xf numFmtId="3" fontId="2" fillId="0" borderId="18" xfId="0" applyNumberFormat="1" applyFont="1" applyFill="1" applyBorder="1" applyAlignment="1" applyProtection="1">
      <alignment vertical="center"/>
      <protection locked="0"/>
    </xf>
    <xf numFmtId="1" fontId="0" fillId="0" borderId="18" xfId="0" applyNumberFormat="1" applyFill="1" applyBorder="1" applyAlignment="1" applyProtection="1">
      <alignment vertical="center"/>
      <protection locked="0"/>
    </xf>
    <xf numFmtId="3" fontId="0" fillId="0" borderId="18" xfId="0" applyNumberFormat="1" applyFill="1" applyBorder="1" applyAlignment="1" applyProtection="1">
      <alignment vertical="center"/>
      <protection locked="0"/>
    </xf>
    <xf numFmtId="4" fontId="0" fillId="0" borderId="23" xfId="0" applyNumberFormat="1" applyFill="1" applyBorder="1" applyAlignment="1" applyProtection="1">
      <alignment vertical="center"/>
      <protection locked="0"/>
    </xf>
    <xf numFmtId="172" fontId="0" fillId="2" borderId="36" xfId="0" applyNumberFormat="1" applyFill="1" applyBorder="1" applyAlignment="1" applyProtection="1">
      <alignment vertical="center"/>
      <protection locked="0"/>
    </xf>
    <xf numFmtId="2" fontId="0" fillId="0" borderId="36" xfId="0" applyNumberFormat="1" applyBorder="1" applyAlignment="1" applyProtection="1">
      <alignment vertical="center"/>
      <protection locked="0"/>
    </xf>
    <xf numFmtId="0" fontId="0" fillId="0" borderId="38" xfId="0" applyFill="1" applyBorder="1" applyAlignment="1" applyProtection="1">
      <alignment horizontal="left" vertical="center" wrapText="1"/>
      <protection locked="0"/>
    </xf>
    <xf numFmtId="0" fontId="0" fillId="0" borderId="17" xfId="0" applyFill="1" applyBorder="1" applyAlignment="1" applyProtection="1">
      <alignment vertical="center" wrapText="1"/>
      <protection locked="0"/>
    </xf>
    <xf numFmtId="0" fontId="0" fillId="0" borderId="17" xfId="0" applyFill="1" applyBorder="1" applyAlignment="1" applyProtection="1">
      <alignment vertical="center"/>
      <protection locked="0"/>
    </xf>
    <xf numFmtId="3" fontId="2" fillId="0" borderId="17" xfId="0" applyNumberFormat="1" applyFont="1" applyFill="1" applyBorder="1" applyAlignment="1" applyProtection="1">
      <alignment vertical="center"/>
      <protection locked="0"/>
    </xf>
    <xf numFmtId="1" fontId="0" fillId="0" borderId="17" xfId="0" applyNumberFormat="1" applyFill="1" applyBorder="1" applyAlignment="1" applyProtection="1">
      <alignment vertical="center"/>
      <protection locked="0"/>
    </xf>
    <xf numFmtId="3" fontId="0" fillId="0" borderId="17" xfId="0" applyNumberFormat="1" applyFill="1" applyBorder="1" applyAlignment="1" applyProtection="1">
      <alignment vertical="center"/>
      <protection locked="0"/>
    </xf>
    <xf numFmtId="2" fontId="0" fillId="0" borderId="17" xfId="0" applyNumberFormat="1" applyFill="1" applyBorder="1" applyAlignment="1" applyProtection="1">
      <alignment vertical="center"/>
      <protection locked="0"/>
    </xf>
    <xf numFmtId="4" fontId="0" fillId="0" borderId="39" xfId="0" applyNumberFormat="1" applyFill="1" applyBorder="1" applyAlignment="1" applyProtection="1">
      <alignment vertical="center"/>
      <protection locked="0"/>
    </xf>
    <xf numFmtId="4" fontId="0" fillId="0" borderId="40" xfId="0" applyNumberFormat="1" applyFill="1" applyBorder="1" applyAlignment="1" applyProtection="1">
      <alignment vertical="center"/>
      <protection locked="0"/>
    </xf>
    <xf numFmtId="39" fontId="29" fillId="0" borderId="18" xfId="1" applyNumberFormat="1" applyFont="1" applyFill="1" applyBorder="1" applyAlignment="1" applyProtection="1">
      <alignment vertical="center"/>
      <protection locked="0"/>
    </xf>
    <xf numFmtId="0" fontId="16" fillId="0" borderId="0" xfId="0" applyFont="1" applyProtection="1"/>
    <xf numFmtId="0" fontId="0" fillId="0" borderId="0" xfId="0" applyProtection="1"/>
    <xf numFmtId="0" fontId="5" fillId="0" borderId="20"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9"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41" xfId="0" applyFont="1" applyBorder="1" applyAlignment="1" applyProtection="1">
      <alignment horizontal="center" vertical="center" wrapText="1"/>
    </xf>
    <xf numFmtId="0" fontId="5" fillId="0" borderId="0" xfId="0" applyFont="1" applyProtection="1"/>
    <xf numFmtId="0" fontId="6" fillId="0" borderId="42" xfId="0" applyFont="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41" xfId="0" applyFont="1" applyFill="1" applyBorder="1" applyAlignment="1" applyProtection="1">
      <alignment horizontal="center" vertical="center" wrapText="1"/>
    </xf>
    <xf numFmtId="0" fontId="3" fillId="0" borderId="10" xfId="0" applyFont="1" applyBorder="1" applyAlignment="1" applyProtection="1">
      <alignment vertical="center"/>
    </xf>
    <xf numFmtId="0" fontId="1" fillId="0" borderId="7" xfId="0" applyFont="1" applyBorder="1" applyAlignment="1" applyProtection="1">
      <alignment horizontal="center"/>
    </xf>
    <xf numFmtId="0" fontId="0" fillId="0" borderId="7" xfId="0" applyBorder="1" applyProtection="1"/>
    <xf numFmtId="166" fontId="0" fillId="0" borderId="7" xfId="0" applyNumberFormat="1" applyBorder="1" applyProtection="1"/>
    <xf numFmtId="0" fontId="0" fillId="0" borderId="8" xfId="0" applyBorder="1" applyProtection="1"/>
    <xf numFmtId="0" fontId="0" fillId="0" borderId="0" xfId="0" applyProtection="1">
      <protection locked="0"/>
    </xf>
    <xf numFmtId="0" fontId="0" fillId="0" borderId="0" xfId="0" applyAlignment="1" applyProtection="1">
      <alignment vertical="center"/>
      <protection locked="0"/>
    </xf>
    <xf numFmtId="2" fontId="0" fillId="0" borderId="19" xfId="0" applyNumberFormat="1" applyFill="1" applyBorder="1" applyAlignment="1" applyProtection="1">
      <alignment vertical="center"/>
      <protection locked="0"/>
    </xf>
    <xf numFmtId="0" fontId="0" fillId="0" borderId="19" xfId="0" applyBorder="1" applyAlignment="1" applyProtection="1">
      <alignment horizontal="center" vertical="center"/>
      <protection locked="0"/>
    </xf>
    <xf numFmtId="3" fontId="0" fillId="0" borderId="0" xfId="0" applyNumberFormat="1" applyAlignment="1" applyProtection="1">
      <alignment vertical="center"/>
      <protection locked="0"/>
    </xf>
    <xf numFmtId="4" fontId="0" fillId="0" borderId="19" xfId="0" applyNumberFormat="1" applyBorder="1" applyAlignment="1" applyProtection="1">
      <alignment vertical="center"/>
      <protection locked="0"/>
    </xf>
    <xf numFmtId="4" fontId="0" fillId="0" borderId="19" xfId="2" applyNumberFormat="1" applyFont="1" applyBorder="1" applyAlignment="1" applyProtection="1">
      <alignment vertical="center"/>
      <protection locked="0"/>
    </xf>
    <xf numFmtId="4" fontId="0" fillId="0" borderId="43" xfId="2" applyNumberFormat="1" applyFont="1" applyBorder="1" applyAlignment="1" applyProtection="1">
      <alignment vertical="center"/>
      <protection locked="0"/>
    </xf>
    <xf numFmtId="0" fontId="19" fillId="2" borderId="19" xfId="0" applyFont="1" applyFill="1" applyBorder="1" applyAlignment="1" applyProtection="1">
      <alignment vertical="center"/>
      <protection locked="0"/>
    </xf>
    <xf numFmtId="2" fontId="0" fillId="0" borderId="19" xfId="0" applyNumberFormat="1" applyBorder="1" applyAlignment="1" applyProtection="1">
      <alignment vertical="center"/>
      <protection locked="0"/>
    </xf>
    <xf numFmtId="0" fontId="0" fillId="0" borderId="18" xfId="0" applyBorder="1" applyAlignment="1" applyProtection="1">
      <alignment horizontal="center" vertical="center"/>
      <protection locked="0"/>
    </xf>
    <xf numFmtId="4" fontId="0" fillId="0" borderId="18" xfId="2" applyNumberFormat="1" applyFont="1" applyBorder="1" applyAlignment="1" applyProtection="1">
      <alignment vertical="center"/>
      <protection locked="0"/>
    </xf>
    <xf numFmtId="4" fontId="0" fillId="0" borderId="44" xfId="0" applyNumberFormat="1" applyBorder="1" applyAlignment="1" applyProtection="1">
      <alignment vertical="center"/>
      <protection locked="0"/>
    </xf>
    <xf numFmtId="166" fontId="19" fillId="2" borderId="18" xfId="0" applyNumberFormat="1" applyFont="1" applyFill="1" applyBorder="1" applyAlignment="1" applyProtection="1">
      <alignment vertical="center"/>
      <protection locked="0"/>
    </xf>
    <xf numFmtId="0" fontId="0" fillId="0" borderId="45" xfId="0" applyBorder="1" applyAlignment="1" applyProtection="1">
      <alignment horizontal="left" vertical="center"/>
      <protection locked="0"/>
    </xf>
    <xf numFmtId="0" fontId="0" fillId="0" borderId="18" xfId="0" applyBorder="1" applyAlignment="1" applyProtection="1">
      <alignment wrapText="1"/>
      <protection locked="0"/>
    </xf>
    <xf numFmtId="0" fontId="2" fillId="5" borderId="19" xfId="0" applyFont="1" applyFill="1" applyBorder="1" applyAlignment="1" applyProtection="1">
      <alignment wrapText="1"/>
      <protection locked="0"/>
    </xf>
    <xf numFmtId="0" fontId="2" fillId="5" borderId="18" xfId="0" applyFont="1" applyFill="1" applyBorder="1" applyAlignment="1" applyProtection="1">
      <alignment horizontal="center" vertical="center"/>
      <protection locked="0"/>
    </xf>
    <xf numFmtId="1" fontId="0" fillId="5" borderId="18" xfId="0" applyNumberFormat="1" applyFill="1" applyBorder="1" applyAlignment="1" applyProtection="1">
      <alignment vertical="center"/>
      <protection locked="0"/>
    </xf>
    <xf numFmtId="4" fontId="29" fillId="5" borderId="18" xfId="2" applyNumberFormat="1" applyFont="1" applyFill="1" applyBorder="1" applyAlignment="1" applyProtection="1">
      <alignment vertical="center"/>
      <protection locked="0"/>
    </xf>
    <xf numFmtId="0" fontId="0" fillId="5" borderId="0" xfId="0" applyFill="1" applyProtection="1">
      <protection locked="0"/>
    </xf>
    <xf numFmtId="4" fontId="0" fillId="5" borderId="44" xfId="0" applyNumberFormat="1" applyFill="1" applyBorder="1" applyAlignment="1" applyProtection="1">
      <alignment vertical="center"/>
      <protection locked="0"/>
    </xf>
    <xf numFmtId="2" fontId="0" fillId="5" borderId="19" xfId="0" applyNumberFormat="1" applyFill="1" applyBorder="1" applyAlignment="1" applyProtection="1">
      <alignment vertical="center"/>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vertical="top" wrapText="1"/>
      <protection locked="0"/>
    </xf>
    <xf numFmtId="0" fontId="0" fillId="0" borderId="18" xfId="0" applyFill="1" applyBorder="1" applyAlignment="1" applyProtection="1">
      <alignment horizontal="left" vertical="center" wrapText="1"/>
      <protection locked="0"/>
    </xf>
    <xf numFmtId="0" fontId="0" fillId="0" borderId="18" xfId="0" applyFill="1" applyBorder="1" applyAlignment="1" applyProtection="1">
      <alignment wrapText="1"/>
      <protection locked="0"/>
    </xf>
    <xf numFmtId="0" fontId="0" fillId="0" borderId="18" xfId="0" applyFill="1" applyBorder="1" applyAlignment="1" applyProtection="1">
      <alignment horizontal="center" vertical="center"/>
      <protection locked="0"/>
    </xf>
    <xf numFmtId="0" fontId="0" fillId="0" borderId="0" xfId="0" applyFill="1" applyProtection="1">
      <protection locked="0"/>
    </xf>
    <xf numFmtId="4" fontId="0" fillId="0" borderId="44" xfId="0" applyNumberFormat="1" applyFill="1" applyBorder="1" applyAlignment="1" applyProtection="1">
      <alignment vertical="center"/>
      <protection locked="0"/>
    </xf>
    <xf numFmtId="0" fontId="0" fillId="0" borderId="45" xfId="0" applyBorder="1" applyAlignment="1" applyProtection="1">
      <alignment horizontal="left" vertical="center" wrapText="1"/>
      <protection locked="0"/>
    </xf>
    <xf numFmtId="4" fontId="0" fillId="0" borderId="18" xfId="2" applyNumberFormat="1" applyFont="1" applyBorder="1" applyAlignment="1" applyProtection="1">
      <alignment horizontal="right" vertical="center"/>
      <protection locked="0"/>
    </xf>
    <xf numFmtId="0" fontId="2" fillId="0" borderId="39" xfId="0" applyFont="1" applyBorder="1" applyAlignment="1" applyProtection="1">
      <alignment wrapText="1"/>
      <protection locked="0"/>
    </xf>
    <xf numFmtId="0" fontId="2" fillId="0" borderId="12" xfId="0" applyFont="1" applyBorder="1" applyAlignment="1" applyProtection="1">
      <alignment horizontal="left" vertical="center"/>
      <protection locked="0"/>
    </xf>
    <xf numFmtId="0" fontId="0" fillId="0" borderId="10" xfId="0" applyBorder="1" applyAlignment="1" applyProtection="1">
      <alignment vertical="center" wrapText="1"/>
    </xf>
    <xf numFmtId="0" fontId="1" fillId="0" borderId="1" xfId="0" applyFont="1" applyBorder="1" applyAlignment="1" applyProtection="1">
      <alignment horizontal="right" vertical="center" wrapText="1"/>
    </xf>
    <xf numFmtId="0" fontId="20" fillId="2" borderId="20" xfId="0" applyFont="1" applyFill="1" applyBorder="1" applyProtection="1"/>
    <xf numFmtId="1" fontId="0" fillId="0" borderId="9" xfId="0" applyNumberFormat="1" applyBorder="1" applyAlignment="1" applyProtection="1">
      <alignment vertical="center"/>
    </xf>
    <xf numFmtId="167" fontId="0" fillId="0" borderId="9" xfId="0" applyNumberFormat="1" applyBorder="1" applyAlignment="1" applyProtection="1">
      <alignment vertical="center"/>
    </xf>
    <xf numFmtId="177" fontId="2" fillId="0" borderId="9" xfId="0" applyNumberFormat="1" applyFont="1" applyBorder="1" applyAlignment="1" applyProtection="1">
      <alignment vertical="center"/>
    </xf>
    <xf numFmtId="173" fontId="0" fillId="0" borderId="9" xfId="0" applyNumberFormat="1" applyBorder="1" applyAlignment="1" applyProtection="1">
      <alignment vertical="center"/>
    </xf>
    <xf numFmtId="2" fontId="1" fillId="0" borderId="9" xfId="2" applyNumberFormat="1" applyFont="1" applyBorder="1" applyAlignment="1" applyProtection="1">
      <alignment vertical="center"/>
    </xf>
    <xf numFmtId="0" fontId="0" fillId="0" borderId="45" xfId="0" applyBorder="1" applyProtection="1"/>
    <xf numFmtId="4" fontId="0" fillId="0" borderId="42" xfId="0" applyNumberFormat="1" applyBorder="1" applyAlignment="1" applyProtection="1">
      <alignment vertical="center"/>
    </xf>
    <xf numFmtId="2" fontId="19" fillId="2" borderId="9" xfId="0" applyNumberFormat="1" applyFont="1" applyFill="1" applyBorder="1" applyAlignment="1" applyProtection="1">
      <alignment vertical="center"/>
    </xf>
    <xf numFmtId="2" fontId="0" fillId="0" borderId="41" xfId="0" applyNumberFormat="1" applyBorder="1" applyAlignment="1" applyProtection="1">
      <alignment vertical="center"/>
    </xf>
    <xf numFmtId="0" fontId="0" fillId="0" borderId="46" xfId="0" applyBorder="1" applyProtection="1"/>
    <xf numFmtId="0" fontId="0" fillId="0" borderId="1" xfId="0" applyBorder="1" applyProtection="1"/>
    <xf numFmtId="0" fontId="0" fillId="0" borderId="0" xfId="0" applyAlignment="1" applyProtection="1">
      <alignment vertical="center" wrapText="1"/>
      <protection locked="0"/>
    </xf>
    <xf numFmtId="0" fontId="0" fillId="0" borderId="47" xfId="0" applyBorder="1" applyProtection="1">
      <protection locked="0"/>
    </xf>
    <xf numFmtId="2" fontId="0" fillId="0" borderId="44" xfId="0" applyNumberFormat="1" applyBorder="1" applyAlignment="1" applyProtection="1">
      <alignment vertical="center"/>
      <protection locked="0"/>
    </xf>
    <xf numFmtId="166" fontId="0" fillId="2" borderId="18" xfId="0" applyNumberFormat="1" applyFill="1" applyBorder="1" applyAlignment="1" applyProtection="1">
      <alignment vertical="center"/>
      <protection locked="0"/>
    </xf>
    <xf numFmtId="166" fontId="0" fillId="0" borderId="47" xfId="0" applyNumberFormat="1" applyFill="1" applyBorder="1" applyProtection="1">
      <protection locked="0"/>
    </xf>
    <xf numFmtId="2" fontId="0" fillId="0" borderId="44" xfId="0" applyNumberFormat="1" applyFill="1" applyBorder="1" applyAlignment="1" applyProtection="1">
      <alignment vertical="center"/>
      <protection locked="0"/>
    </xf>
    <xf numFmtId="0" fontId="0" fillId="5" borderId="18" xfId="0" applyFill="1" applyBorder="1" applyAlignment="1" applyProtection="1">
      <alignment vertical="center" wrapText="1"/>
      <protection locked="0"/>
    </xf>
    <xf numFmtId="166" fontId="0" fillId="5" borderId="47" xfId="0" applyNumberFormat="1" applyFill="1" applyBorder="1" applyProtection="1">
      <protection locked="0"/>
    </xf>
    <xf numFmtId="2" fontId="0" fillId="5" borderId="44" xfId="0" applyNumberFormat="1" applyFill="1" applyBorder="1" applyAlignment="1" applyProtection="1">
      <alignment vertical="center"/>
      <protection locked="0"/>
    </xf>
    <xf numFmtId="3" fontId="19" fillId="0" borderId="18" xfId="0" applyNumberFormat="1" applyFont="1" applyBorder="1" applyAlignment="1" applyProtection="1">
      <alignment vertical="center"/>
      <protection locked="0"/>
    </xf>
    <xf numFmtId="0" fontId="0" fillId="3" borderId="47" xfId="0" applyFill="1" applyBorder="1" applyProtection="1">
      <protection locked="0"/>
    </xf>
    <xf numFmtId="0" fontId="0" fillId="0" borderId="40" xfId="0" applyBorder="1" applyAlignment="1" applyProtection="1">
      <alignment vertical="center" wrapText="1"/>
      <protection locked="0"/>
    </xf>
    <xf numFmtId="0" fontId="0" fillId="0" borderId="46" xfId="0" applyBorder="1" applyAlignment="1" applyProtection="1">
      <alignment vertical="center" wrapText="1"/>
    </xf>
    <xf numFmtId="0" fontId="3" fillId="0" borderId="7" xfId="0" applyFont="1" applyBorder="1" applyAlignment="1" applyProtection="1">
      <alignment horizontal="right" vertical="center"/>
    </xf>
    <xf numFmtId="3" fontId="0" fillId="0" borderId="9" xfId="0" applyNumberFormat="1" applyBorder="1" applyAlignment="1" applyProtection="1">
      <alignment vertical="center"/>
    </xf>
    <xf numFmtId="178" fontId="0" fillId="0" borderId="9" xfId="0" applyNumberFormat="1" applyBorder="1" applyAlignment="1" applyProtection="1">
      <alignment vertical="center"/>
    </xf>
    <xf numFmtId="39" fontId="1" fillId="0" borderId="41" xfId="2" applyNumberFormat="1" applyFont="1" applyBorder="1" applyAlignment="1" applyProtection="1">
      <alignment vertical="center"/>
    </xf>
    <xf numFmtId="2" fontId="21" fillId="0" borderId="41" xfId="0" applyNumberFormat="1" applyFont="1" applyBorder="1" applyAlignment="1" applyProtection="1">
      <alignment vertical="center"/>
    </xf>
    <xf numFmtId="0" fontId="3" fillId="0" borderId="2" xfId="0" applyFont="1" applyBorder="1" applyAlignment="1" applyProtection="1">
      <alignment vertical="center"/>
    </xf>
    <xf numFmtId="43" fontId="0" fillId="0" borderId="7" xfId="0" applyNumberFormat="1" applyBorder="1" applyProtection="1"/>
    <xf numFmtId="0" fontId="0" fillId="0" borderId="18" xfId="0" applyBorder="1" applyProtection="1">
      <protection locked="0"/>
    </xf>
    <xf numFmtId="4" fontId="0" fillId="0" borderId="43" xfId="0" applyNumberFormat="1" applyBorder="1" applyAlignment="1" applyProtection="1">
      <alignment vertical="center"/>
      <protection locked="0"/>
    </xf>
    <xf numFmtId="166" fontId="0" fillId="2" borderId="19" xfId="0" applyNumberFormat="1" applyFill="1" applyBorder="1" applyAlignment="1" applyProtection="1">
      <alignment vertical="center"/>
      <protection locked="0"/>
    </xf>
    <xf numFmtId="0" fontId="0" fillId="0" borderId="19" xfId="0" applyBorder="1" applyProtection="1">
      <protection locked="0"/>
    </xf>
    <xf numFmtId="3" fontId="19" fillId="0" borderId="19" xfId="0" applyNumberFormat="1" applyFont="1" applyBorder="1" applyAlignment="1" applyProtection="1">
      <alignment vertical="center"/>
      <protection locked="0"/>
    </xf>
    <xf numFmtId="4" fontId="0" fillId="0" borderId="48" xfId="0" applyNumberFormat="1" applyBorder="1" applyAlignment="1" applyProtection="1">
      <alignment vertical="center"/>
      <protection locked="0"/>
    </xf>
    <xf numFmtId="166" fontId="0" fillId="2" borderId="40" xfId="0" applyNumberFormat="1" applyFill="1" applyBorder="1" applyAlignment="1" applyProtection="1">
      <alignment vertical="center"/>
      <protection locked="0"/>
    </xf>
    <xf numFmtId="2" fontId="0" fillId="0" borderId="39" xfId="0" applyNumberFormat="1" applyBorder="1" applyAlignment="1" applyProtection="1">
      <alignment vertical="center"/>
      <protection locked="0"/>
    </xf>
    <xf numFmtId="174" fontId="0" fillId="0" borderId="9" xfId="0" applyNumberFormat="1" applyBorder="1" applyAlignment="1" applyProtection="1">
      <alignment vertical="center"/>
    </xf>
    <xf numFmtId="2" fontId="1" fillId="0" borderId="41" xfId="2" applyNumberFormat="1" applyFont="1" applyBorder="1" applyAlignment="1" applyProtection="1">
      <alignment vertical="center"/>
    </xf>
    <xf numFmtId="0" fontId="0" fillId="0" borderId="0" xfId="0" applyAlignment="1" applyProtection="1">
      <alignment vertical="center"/>
    </xf>
    <xf numFmtId="2" fontId="0" fillId="0" borderId="42" xfId="0" applyNumberFormat="1" applyBorder="1" applyAlignment="1" applyProtection="1">
      <alignment vertical="center"/>
    </xf>
    <xf numFmtId="3" fontId="0" fillId="0" borderId="46" xfId="0" applyNumberFormat="1" applyBorder="1" applyProtection="1"/>
    <xf numFmtId="43" fontId="0" fillId="0" borderId="46" xfId="0" applyNumberFormat="1" applyFill="1" applyBorder="1" applyProtection="1"/>
    <xf numFmtId="0" fontId="7" fillId="0" borderId="2" xfId="0" applyFont="1" applyBorder="1" applyAlignment="1" applyProtection="1">
      <alignment horizontal="left" vertical="center" indent="1"/>
    </xf>
    <xf numFmtId="0" fontId="22" fillId="0" borderId="7" xfId="0" applyFont="1" applyBorder="1" applyProtection="1"/>
    <xf numFmtId="3" fontId="0" fillId="0" borderId="7" xfId="0" applyNumberFormat="1" applyBorder="1" applyProtection="1"/>
    <xf numFmtId="0" fontId="22" fillId="0" borderId="31" xfId="0" applyFont="1" applyBorder="1" applyAlignment="1" applyProtection="1">
      <alignment vertical="center"/>
    </xf>
    <xf numFmtId="0" fontId="23" fillId="0" borderId="32" xfId="0" applyFont="1" applyBorder="1" applyAlignment="1" applyProtection="1">
      <alignment horizontal="right" vertical="center" indent="1"/>
    </xf>
    <xf numFmtId="0" fontId="0" fillId="2" borderId="19" xfId="0" applyFill="1" applyBorder="1" applyProtection="1"/>
    <xf numFmtId="3" fontId="0" fillId="0" borderId="19" xfId="0" applyNumberFormat="1" applyBorder="1" applyAlignment="1" applyProtection="1">
      <alignment horizontal="right" vertical="center"/>
    </xf>
    <xf numFmtId="0" fontId="0" fillId="2" borderId="19" xfId="0" applyFill="1" applyBorder="1" applyAlignment="1" applyProtection="1">
      <alignment horizontal="right" vertical="center"/>
    </xf>
    <xf numFmtId="4" fontId="0" fillId="0" borderId="19" xfId="0" applyNumberFormat="1" applyBorder="1" applyAlignment="1" applyProtection="1">
      <alignment horizontal="right" vertical="center"/>
    </xf>
    <xf numFmtId="4" fontId="0" fillId="0" borderId="49" xfId="0" applyNumberFormat="1" applyBorder="1" applyAlignment="1" applyProtection="1">
      <alignment horizontal="right" vertical="center"/>
    </xf>
    <xf numFmtId="4" fontId="0" fillId="0" borderId="50" xfId="0" applyNumberFormat="1" applyBorder="1" applyAlignment="1" applyProtection="1">
      <alignment horizontal="right" vertical="center"/>
    </xf>
    <xf numFmtId="2" fontId="0" fillId="0" borderId="18" xfId="0" applyNumberFormat="1" applyFill="1" applyBorder="1" applyAlignment="1" applyProtection="1">
      <alignment horizontal="right" vertical="center"/>
    </xf>
    <xf numFmtId="2" fontId="0" fillId="0" borderId="19" xfId="0" applyNumberFormat="1" applyFill="1" applyBorder="1" applyAlignment="1" applyProtection="1">
      <alignment vertical="center"/>
    </xf>
    <xf numFmtId="2" fontId="0" fillId="0" borderId="22" xfId="0" applyNumberFormat="1" applyBorder="1" applyAlignment="1" applyProtection="1">
      <alignment vertical="center"/>
    </xf>
    <xf numFmtId="0" fontId="22" fillId="0" borderId="33" xfId="0" applyFont="1" applyBorder="1" applyAlignment="1" applyProtection="1">
      <alignment vertical="center"/>
    </xf>
    <xf numFmtId="0" fontId="23" fillId="0" borderId="23" xfId="0" applyFont="1" applyBorder="1" applyAlignment="1" applyProtection="1">
      <alignment horizontal="right" vertical="center" indent="1"/>
    </xf>
    <xf numFmtId="0" fontId="0" fillId="2" borderId="18" xfId="0" applyFill="1" applyBorder="1" applyProtection="1"/>
    <xf numFmtId="3" fontId="0" fillId="0" borderId="18" xfId="0" applyNumberFormat="1" applyBorder="1" applyAlignment="1" applyProtection="1">
      <alignment horizontal="right" vertical="center"/>
    </xf>
    <xf numFmtId="0" fontId="0" fillId="2" borderId="18" xfId="0" applyFill="1" applyBorder="1" applyAlignment="1" applyProtection="1">
      <alignment horizontal="right" vertical="center"/>
    </xf>
    <xf numFmtId="4" fontId="0" fillId="0" borderId="18" xfId="0" applyNumberFormat="1" applyBorder="1" applyAlignment="1" applyProtection="1">
      <alignment horizontal="right" vertical="center"/>
    </xf>
    <xf numFmtId="4" fontId="0" fillId="0" borderId="47" xfId="0" applyNumberFormat="1" applyBorder="1" applyAlignment="1" applyProtection="1">
      <alignment horizontal="right" vertical="center"/>
    </xf>
    <xf numFmtId="4" fontId="0" fillId="0" borderId="51" xfId="0" applyNumberFormat="1" applyBorder="1" applyAlignment="1" applyProtection="1">
      <alignment horizontal="right" vertical="center"/>
    </xf>
    <xf numFmtId="2" fontId="0" fillId="0" borderId="18" xfId="0" applyNumberFormat="1" applyFill="1" applyBorder="1" applyAlignment="1" applyProtection="1">
      <alignment vertical="center"/>
    </xf>
    <xf numFmtId="2" fontId="0" fillId="0" borderId="24" xfId="0" applyNumberFormat="1" applyBorder="1" applyAlignment="1" applyProtection="1">
      <alignment vertical="center"/>
    </xf>
    <xf numFmtId="0" fontId="22" fillId="0" borderId="34" xfId="0" applyFont="1" applyBorder="1" applyAlignment="1" applyProtection="1">
      <alignment vertical="center"/>
    </xf>
    <xf numFmtId="0" fontId="23" fillId="0" borderId="26" xfId="0" applyFont="1" applyBorder="1" applyAlignment="1" applyProtection="1">
      <alignment horizontal="right" vertical="center" indent="1"/>
    </xf>
    <xf numFmtId="0" fontId="0" fillId="2" borderId="25" xfId="0" applyFill="1" applyBorder="1" applyProtection="1"/>
    <xf numFmtId="3" fontId="0" fillId="0" borderId="25" xfId="0" applyNumberFormat="1" applyBorder="1" applyAlignment="1" applyProtection="1">
      <alignment horizontal="right" vertical="center"/>
    </xf>
    <xf numFmtId="0" fontId="0" fillId="2" borderId="25" xfId="0" applyFill="1" applyBorder="1" applyAlignment="1" applyProtection="1">
      <alignment horizontal="right" vertical="center"/>
    </xf>
    <xf numFmtId="3" fontId="2" fillId="0" borderId="25" xfId="0" applyNumberFormat="1" applyFont="1" applyBorder="1" applyAlignment="1" applyProtection="1">
      <alignment horizontal="right" vertical="center"/>
    </xf>
    <xf numFmtId="4" fontId="2" fillId="0" borderId="25" xfId="0" applyNumberFormat="1" applyFont="1" applyBorder="1" applyAlignment="1" applyProtection="1">
      <alignment horizontal="right" vertical="center"/>
    </xf>
    <xf numFmtId="4" fontId="0" fillId="0" borderId="52" xfId="0" applyNumberFormat="1" applyBorder="1" applyAlignment="1" applyProtection="1">
      <alignment horizontal="right" vertical="center"/>
    </xf>
    <xf numFmtId="4" fontId="0" fillId="0" borderId="53" xfId="0" applyNumberFormat="1" applyBorder="1" applyAlignment="1" applyProtection="1">
      <alignment horizontal="right" vertical="center"/>
    </xf>
    <xf numFmtId="2" fontId="0" fillId="0" borderId="25" xfId="0" applyNumberFormat="1" applyFill="1" applyBorder="1" applyAlignment="1" applyProtection="1">
      <alignment vertical="center"/>
    </xf>
    <xf numFmtId="2" fontId="0" fillId="0" borderId="27" xfId="0" applyNumberFormat="1" applyBorder="1" applyAlignment="1" applyProtection="1">
      <alignment vertical="center"/>
    </xf>
    <xf numFmtId="0" fontId="24" fillId="0" borderId="35" xfId="0" applyFont="1" applyBorder="1" applyAlignment="1" applyProtection="1">
      <alignment vertical="center"/>
    </xf>
    <xf numFmtId="0" fontId="25" fillId="0" borderId="29" xfId="0" applyFont="1" applyBorder="1" applyAlignment="1" applyProtection="1">
      <alignment horizontal="right" vertical="center" indent="1"/>
    </xf>
    <xf numFmtId="0" fontId="0" fillId="2" borderId="28" xfId="0" applyFill="1" applyBorder="1" applyProtection="1"/>
    <xf numFmtId="3" fontId="3" fillId="0" borderId="28" xfId="0" applyNumberFormat="1" applyFont="1" applyBorder="1" applyAlignment="1" applyProtection="1">
      <alignment horizontal="right" vertical="center"/>
    </xf>
    <xf numFmtId="167" fontId="0" fillId="0" borderId="28" xfId="0" applyNumberFormat="1" applyBorder="1" applyAlignment="1" applyProtection="1">
      <alignment horizontal="right" vertical="center"/>
    </xf>
    <xf numFmtId="3" fontId="1" fillId="0" borderId="28" xfId="0" applyNumberFormat="1" applyFont="1" applyBorder="1" applyAlignment="1" applyProtection="1">
      <alignment horizontal="right" vertical="center"/>
    </xf>
    <xf numFmtId="4" fontId="1" fillId="0" borderId="28" xfId="0" applyNumberFormat="1" applyFont="1" applyBorder="1" applyAlignment="1" applyProtection="1">
      <alignment horizontal="right" vertical="center"/>
    </xf>
    <xf numFmtId="4" fontId="0" fillId="0" borderId="54" xfId="0" applyNumberFormat="1" applyBorder="1" applyAlignment="1" applyProtection="1">
      <alignment horizontal="right" vertical="center"/>
    </xf>
    <xf numFmtId="4" fontId="0" fillId="0" borderId="55" xfId="0" applyNumberFormat="1" applyBorder="1" applyAlignment="1" applyProtection="1">
      <alignment horizontal="right" vertical="center"/>
    </xf>
    <xf numFmtId="2" fontId="0" fillId="0" borderId="28" xfId="0" applyNumberFormat="1" applyFill="1" applyBorder="1" applyAlignment="1" applyProtection="1">
      <alignment vertical="center"/>
    </xf>
    <xf numFmtId="2" fontId="0" fillId="0" borderId="30" xfId="0" applyNumberFormat="1" applyBorder="1" applyAlignment="1" applyProtection="1">
      <alignment vertical="center"/>
    </xf>
    <xf numFmtId="3" fontId="21" fillId="0" borderId="40" xfId="0" applyNumberFormat="1" applyFont="1" applyFill="1" applyBorder="1" applyAlignment="1">
      <alignment vertical="center"/>
    </xf>
    <xf numFmtId="3" fontId="21" fillId="0" borderId="40" xfId="0" applyNumberFormat="1" applyFont="1" applyFill="1" applyBorder="1" applyAlignment="1">
      <alignment horizontal="right" vertical="center"/>
    </xf>
    <xf numFmtId="166" fontId="19" fillId="0" borderId="40" xfId="0" applyNumberFormat="1" applyFont="1" applyFill="1" applyBorder="1" applyAlignment="1">
      <alignment vertical="center"/>
    </xf>
    <xf numFmtId="169" fontId="3" fillId="0" borderId="3" xfId="0" applyNumberFormat="1" applyFont="1" applyBorder="1" applyAlignment="1">
      <alignment vertical="center"/>
    </xf>
    <xf numFmtId="168" fontId="0" fillId="0" borderId="3" xfId="0" applyNumberFormat="1" applyBorder="1" applyAlignment="1">
      <alignment vertical="center"/>
    </xf>
    <xf numFmtId="4" fontId="0" fillId="0" borderId="9" xfId="0" applyNumberFormat="1" applyBorder="1" applyAlignment="1">
      <alignment vertical="center"/>
    </xf>
    <xf numFmtId="4" fontId="0" fillId="5" borderId="12" xfId="0" applyNumberFormat="1" applyFill="1" applyBorder="1" applyAlignment="1" applyProtection="1">
      <alignment vertical="center"/>
      <protection locked="0"/>
    </xf>
    <xf numFmtId="0" fontId="2" fillId="0" borderId="19" xfId="0" applyFont="1" applyBorder="1" applyAlignment="1" applyProtection="1">
      <alignment vertical="center" wrapText="1"/>
      <protection locked="0"/>
    </xf>
    <xf numFmtId="2" fontId="2" fillId="5" borderId="32" xfId="0" applyNumberFormat="1" applyFont="1" applyFill="1" applyBorder="1" applyAlignment="1" applyProtection="1">
      <alignment vertical="center"/>
      <protection locked="0"/>
    </xf>
    <xf numFmtId="2" fontId="0" fillId="5" borderId="32" xfId="0" applyNumberFormat="1" applyFill="1" applyBorder="1" applyAlignment="1" applyProtection="1">
      <alignment vertical="center"/>
      <protection locked="0"/>
    </xf>
    <xf numFmtId="2" fontId="0" fillId="0" borderId="9" xfId="0" applyNumberFormat="1" applyBorder="1" applyAlignment="1">
      <alignment vertical="center"/>
    </xf>
    <xf numFmtId="166" fontId="19" fillId="0" borderId="18" xfId="0" applyNumberFormat="1" applyFont="1" applyFill="1" applyBorder="1" applyAlignment="1" applyProtection="1">
      <alignment vertical="center"/>
      <protection locked="0"/>
    </xf>
    <xf numFmtId="4" fontId="0" fillId="0" borderId="18" xfId="2" applyNumberFormat="1" applyFont="1" applyFill="1" applyBorder="1" applyAlignment="1" applyProtection="1">
      <alignment vertical="center"/>
      <protection locked="0"/>
    </xf>
    <xf numFmtId="0" fontId="0" fillId="0" borderId="45" xfId="0" applyFill="1" applyBorder="1" applyAlignment="1" applyProtection="1">
      <alignment horizontal="left" vertical="center" wrapText="1"/>
      <protection locked="0"/>
    </xf>
    <xf numFmtId="0" fontId="0" fillId="0" borderId="36" xfId="0" applyFill="1" applyBorder="1" applyAlignment="1" applyProtection="1">
      <alignment wrapText="1"/>
      <protection locked="0"/>
    </xf>
    <xf numFmtId="0" fontId="2" fillId="0" borderId="36" xfId="0" applyFont="1" applyFill="1" applyBorder="1" applyAlignment="1" applyProtection="1">
      <alignment horizontal="center" vertical="center"/>
      <protection locked="0"/>
    </xf>
    <xf numFmtId="1" fontId="0" fillId="0" borderId="0" xfId="0" applyNumberFormat="1" applyFill="1" applyAlignment="1" applyProtection="1">
      <alignment vertical="center"/>
      <protection locked="0"/>
    </xf>
    <xf numFmtId="1" fontId="0" fillId="0" borderId="39" xfId="0" applyNumberFormat="1" applyFill="1" applyBorder="1" applyAlignment="1" applyProtection="1">
      <alignment vertical="center"/>
      <protection locked="0"/>
    </xf>
    <xf numFmtId="3" fontId="0" fillId="0" borderId="39" xfId="0" applyNumberFormat="1" applyFill="1" applyBorder="1" applyAlignment="1" applyProtection="1">
      <alignment vertical="center"/>
      <protection locked="0"/>
    </xf>
    <xf numFmtId="0" fontId="0" fillId="0" borderId="0" xfId="0" applyFill="1" applyAlignment="1" applyProtection="1">
      <alignment vertical="center"/>
      <protection locked="0"/>
    </xf>
    <xf numFmtId="4" fontId="29" fillId="0" borderId="39" xfId="2" applyNumberFormat="1" applyFont="1" applyFill="1" applyBorder="1" applyAlignment="1" applyProtection="1">
      <alignment vertical="center"/>
      <protection locked="0"/>
    </xf>
    <xf numFmtId="4" fontId="0" fillId="0" borderId="56" xfId="0" applyNumberFormat="1" applyFill="1" applyBorder="1" applyAlignment="1" applyProtection="1">
      <alignment vertical="center"/>
      <protection locked="0"/>
    </xf>
    <xf numFmtId="166" fontId="19" fillId="0" borderId="36" xfId="0" applyNumberFormat="1" applyFont="1" applyFill="1" applyBorder="1" applyAlignment="1" applyProtection="1">
      <alignment vertical="center"/>
      <protection locked="0"/>
    </xf>
    <xf numFmtId="2" fontId="19" fillId="0" borderId="36" xfId="0" applyNumberFormat="1" applyFont="1" applyFill="1" applyBorder="1" applyAlignment="1" applyProtection="1">
      <alignment vertical="center"/>
      <protection locked="0"/>
    </xf>
    <xf numFmtId="2" fontId="0" fillId="0" borderId="39" xfId="0" applyNumberFormat="1" applyFill="1" applyBorder="1" applyAlignment="1" applyProtection="1">
      <alignment vertical="center"/>
      <protection locked="0"/>
    </xf>
    <xf numFmtId="0" fontId="0" fillId="0" borderId="46" xfId="0" applyFill="1" applyBorder="1" applyProtection="1">
      <protection locked="0"/>
    </xf>
    <xf numFmtId="0" fontId="0" fillId="0" borderId="47" xfId="0" applyFill="1" applyBorder="1" applyAlignment="1" applyProtection="1">
      <alignment vertical="center" wrapText="1"/>
      <protection locked="0"/>
    </xf>
    <xf numFmtId="0" fontId="0" fillId="0" borderId="19" xfId="0" applyFill="1" applyBorder="1" applyProtection="1">
      <protection locked="0"/>
    </xf>
    <xf numFmtId="3" fontId="19" fillId="0" borderId="19" xfId="0" applyNumberFormat="1" applyFont="1" applyFill="1" applyBorder="1" applyAlignment="1" applyProtection="1">
      <alignment vertical="center"/>
      <protection locked="0"/>
    </xf>
    <xf numFmtId="3" fontId="0" fillId="0" borderId="19" xfId="0" applyNumberFormat="1" applyFill="1" applyBorder="1" applyAlignment="1" applyProtection="1">
      <alignment vertical="center"/>
      <protection locked="0"/>
    </xf>
    <xf numFmtId="2" fontId="21" fillId="0" borderId="19" xfId="0" applyNumberFormat="1" applyFont="1" applyFill="1" applyBorder="1" applyAlignment="1" applyProtection="1">
      <alignment vertical="center"/>
      <protection locked="0"/>
    </xf>
    <xf numFmtId="4" fontId="21" fillId="0" borderId="44" xfId="0" applyNumberFormat="1" applyFont="1" applyFill="1" applyBorder="1" applyAlignment="1" applyProtection="1">
      <alignment vertical="center"/>
      <protection locked="0"/>
    </xf>
    <xf numFmtId="166" fontId="19" fillId="0" borderId="0" xfId="0" applyNumberFormat="1" applyFont="1" applyFill="1" applyBorder="1" applyAlignment="1" applyProtection="1">
      <alignment vertical="center"/>
      <protection locked="0"/>
    </xf>
    <xf numFmtId="2" fontId="19" fillId="0" borderId="40" xfId="0" applyNumberFormat="1" applyFont="1" applyFill="1" applyBorder="1" applyAlignment="1" applyProtection="1">
      <alignment vertical="center"/>
      <protection locked="0"/>
    </xf>
    <xf numFmtId="166" fontId="19" fillId="0" borderId="40" xfId="0" applyNumberFormat="1" applyFont="1" applyFill="1" applyBorder="1" applyAlignment="1" applyProtection="1">
      <alignment vertical="center"/>
      <protection locked="0"/>
    </xf>
    <xf numFmtId="0" fontId="0" fillId="0" borderId="0" xfId="0" applyFill="1" applyBorder="1" applyProtection="1">
      <protection locked="0"/>
    </xf>
    <xf numFmtId="0" fontId="0" fillId="0" borderId="0" xfId="0" applyFill="1" applyAlignment="1" applyProtection="1">
      <alignment vertical="center" wrapText="1"/>
      <protection locked="0"/>
    </xf>
    <xf numFmtId="0" fontId="0" fillId="0" borderId="19" xfId="0" applyFill="1" applyBorder="1" applyAlignment="1" applyProtection="1">
      <alignment vertical="center"/>
      <protection locked="0"/>
    </xf>
    <xf numFmtId="0" fontId="0" fillId="0" borderId="13" xfId="0" applyFill="1" applyBorder="1" applyProtection="1">
      <protection locked="0"/>
    </xf>
    <xf numFmtId="2" fontId="0" fillId="0" borderId="50" xfId="0" applyNumberFormat="1" applyFill="1" applyBorder="1" applyAlignment="1" applyProtection="1">
      <alignment vertical="center"/>
      <protection locked="0"/>
    </xf>
    <xf numFmtId="0" fontId="0" fillId="0" borderId="12" xfId="0" applyFill="1" applyBorder="1" applyAlignment="1" applyProtection="1">
      <alignment vertical="center"/>
      <protection locked="0"/>
    </xf>
    <xf numFmtId="0" fontId="0" fillId="0" borderId="45" xfId="0" applyFill="1" applyBorder="1" applyAlignment="1" applyProtection="1">
      <alignment vertical="center" wrapText="1"/>
      <protection locked="0"/>
    </xf>
    <xf numFmtId="3" fontId="19" fillId="0" borderId="18" xfId="0" applyNumberFormat="1" applyFont="1" applyFill="1" applyBorder="1" applyAlignment="1" applyProtection="1">
      <alignment vertical="center"/>
      <protection locked="0"/>
    </xf>
    <xf numFmtId="2" fontId="21" fillId="0" borderId="18" xfId="0" applyNumberFormat="1" applyFont="1" applyFill="1" applyBorder="1" applyAlignment="1" applyProtection="1">
      <alignment vertical="center"/>
      <protection locked="0"/>
    </xf>
    <xf numFmtId="0" fontId="21" fillId="0" borderId="47" xfId="0" applyFont="1" applyFill="1" applyBorder="1" applyProtection="1">
      <protection locked="0"/>
    </xf>
    <xf numFmtId="2" fontId="21" fillId="0" borderId="44" xfId="0" applyNumberFormat="1" applyFont="1" applyFill="1" applyBorder="1" applyAlignment="1" applyProtection="1">
      <alignment vertical="center"/>
      <protection locked="0"/>
    </xf>
    <xf numFmtId="0" fontId="17" fillId="0" borderId="0" xfId="0" applyFont="1" applyFill="1" applyBorder="1" applyAlignment="1">
      <alignment horizontal="left" vertical="center" indent="1"/>
    </xf>
    <xf numFmtId="0" fontId="2" fillId="0" borderId="0" xfId="0" applyFont="1"/>
    <xf numFmtId="39" fontId="0" fillId="0" borderId="18" xfId="0" applyNumberFormat="1" applyFill="1" applyBorder="1" applyAlignment="1" applyProtection="1">
      <alignment vertical="center"/>
      <protection locked="0"/>
    </xf>
    <xf numFmtId="0" fontId="0" fillId="0" borderId="19" xfId="0" applyFill="1" applyBorder="1" applyAlignment="1" applyProtection="1">
      <alignment vertical="center" wrapText="1"/>
      <protection locked="0"/>
    </xf>
    <xf numFmtId="1" fontId="0" fillId="0" borderId="19" xfId="0" applyNumberFormat="1" applyFill="1" applyBorder="1" applyAlignment="1" applyProtection="1">
      <alignment vertical="center"/>
      <protection locked="0"/>
    </xf>
    <xf numFmtId="37" fontId="29" fillId="0" borderId="18" xfId="1" applyNumberFormat="1" applyFont="1" applyFill="1" applyBorder="1" applyAlignment="1" applyProtection="1">
      <alignment vertical="center"/>
      <protection locked="0"/>
    </xf>
    <xf numFmtId="37" fontId="0" fillId="0" borderId="18" xfId="1" applyNumberFormat="1" applyFont="1" applyFill="1" applyBorder="1" applyAlignment="1" applyProtection="1">
      <alignment vertical="center"/>
      <protection locked="0"/>
    </xf>
    <xf numFmtId="0" fontId="2" fillId="0" borderId="19" xfId="0" applyFont="1" applyFill="1" applyBorder="1" applyAlignment="1" applyProtection="1">
      <alignment vertical="center" wrapText="1"/>
      <protection locked="0"/>
    </xf>
    <xf numFmtId="3" fontId="29" fillId="0" borderId="19" xfId="1" applyNumberFormat="1" applyFont="1" applyFill="1" applyBorder="1" applyAlignment="1" applyProtection="1">
      <alignment vertical="center"/>
      <protection locked="0"/>
    </xf>
    <xf numFmtId="4" fontId="29" fillId="0" borderId="19" xfId="1" applyNumberFormat="1" applyFont="1" applyFill="1" applyBorder="1" applyAlignment="1" applyProtection="1">
      <alignment vertical="center"/>
      <protection locked="0"/>
    </xf>
    <xf numFmtId="166" fontId="2" fillId="5" borderId="18" xfId="0" applyNumberFormat="1" applyFont="1" applyFill="1" applyBorder="1" applyAlignment="1" applyProtection="1">
      <alignment vertical="center"/>
      <protection locked="0"/>
    </xf>
    <xf numFmtId="2" fontId="2" fillId="5" borderId="18" xfId="0" applyNumberFormat="1" applyFont="1" applyFill="1" applyBorder="1" applyAlignment="1" applyProtection="1">
      <alignment vertical="center"/>
      <protection locked="0"/>
    </xf>
    <xf numFmtId="0" fontId="0" fillId="6" borderId="18" xfId="0" applyFill="1" applyBorder="1" applyAlignment="1" applyProtection="1">
      <alignment horizontal="left" vertical="center" wrapText="1"/>
      <protection locked="0"/>
    </xf>
    <xf numFmtId="0" fontId="2" fillId="6" borderId="18" xfId="0" applyFont="1" applyFill="1" applyBorder="1" applyAlignment="1" applyProtection="1">
      <alignment vertical="center"/>
      <protection locked="0"/>
    </xf>
    <xf numFmtId="0" fontId="2" fillId="6" borderId="18" xfId="0" applyFont="1" applyFill="1" applyBorder="1" applyAlignment="1" applyProtection="1">
      <alignment vertical="center" wrapText="1"/>
      <protection locked="0"/>
    </xf>
    <xf numFmtId="0" fontId="0" fillId="6" borderId="18" xfId="0" applyFill="1" applyBorder="1" applyAlignment="1" applyProtection="1">
      <alignment vertical="center"/>
      <protection locked="0"/>
    </xf>
    <xf numFmtId="2" fontId="0" fillId="6" borderId="18" xfId="0" applyNumberFormat="1" applyFill="1" applyBorder="1" applyAlignment="1" applyProtection="1">
      <alignment horizontal="left" vertical="center" wrapText="1"/>
      <protection locked="0"/>
    </xf>
    <xf numFmtId="0" fontId="4" fillId="6" borderId="18" xfId="0" applyFont="1" applyFill="1" applyBorder="1" applyAlignment="1" applyProtection="1">
      <alignment vertical="center" wrapText="1"/>
      <protection locked="0"/>
    </xf>
    <xf numFmtId="0" fontId="0" fillId="6" borderId="36" xfId="0" applyFill="1" applyBorder="1" applyAlignment="1" applyProtection="1">
      <alignment vertical="center"/>
      <protection locked="0"/>
    </xf>
    <xf numFmtId="0" fontId="0" fillId="6" borderId="36" xfId="0" applyFill="1" applyBorder="1" applyAlignment="1" applyProtection="1">
      <alignment vertical="center" wrapText="1"/>
      <protection locked="0"/>
    </xf>
    <xf numFmtId="0" fontId="0" fillId="6" borderId="18" xfId="0" applyFill="1" applyBorder="1" applyAlignment="1" applyProtection="1">
      <alignment vertical="center" wrapText="1"/>
      <protection locked="0"/>
    </xf>
    <xf numFmtId="2" fontId="0" fillId="6" borderId="18" xfId="0" applyNumberFormat="1" applyFill="1" applyBorder="1" applyAlignment="1" applyProtection="1">
      <alignment vertical="center"/>
      <protection locked="0"/>
    </xf>
    <xf numFmtId="1" fontId="0" fillId="6" borderId="18" xfId="0" applyNumberFormat="1" applyFill="1" applyBorder="1" applyAlignment="1" applyProtection="1">
      <alignment vertical="center"/>
      <protection locked="0"/>
    </xf>
    <xf numFmtId="4" fontId="29" fillId="6" borderId="18" xfId="1" applyNumberFormat="1" applyFont="1" applyFill="1" applyBorder="1" applyAlignment="1" applyProtection="1">
      <alignment vertical="center"/>
      <protection locked="0"/>
    </xf>
    <xf numFmtId="171" fontId="29" fillId="6" borderId="18" xfId="1" applyNumberFormat="1" applyFont="1" applyFill="1" applyBorder="1" applyAlignment="1" applyProtection="1">
      <alignment vertical="center"/>
      <protection locked="0"/>
    </xf>
    <xf numFmtId="166" fontId="0" fillId="6" borderId="23" xfId="0" applyNumberFormat="1" applyFill="1" applyBorder="1" applyAlignment="1" applyProtection="1">
      <alignment vertical="center"/>
      <protection locked="0"/>
    </xf>
    <xf numFmtId="39" fontId="0" fillId="6" borderId="18" xfId="0" applyNumberFormat="1" applyFill="1" applyBorder="1" applyAlignment="1" applyProtection="1">
      <alignment vertical="center"/>
      <protection locked="0"/>
    </xf>
    <xf numFmtId="171" fontId="0" fillId="6" borderId="18" xfId="0" applyNumberFormat="1" applyFill="1" applyBorder="1" applyAlignment="1" applyProtection="1">
      <alignment vertical="center"/>
      <protection locked="0"/>
    </xf>
    <xf numFmtId="4" fontId="0" fillId="6" borderId="18" xfId="0" applyNumberFormat="1" applyFill="1" applyBorder="1" applyAlignment="1" applyProtection="1">
      <alignment vertical="center"/>
      <protection locked="0"/>
    </xf>
    <xf numFmtId="4" fontId="0" fillId="6" borderId="23" xfId="0" applyNumberFormat="1" applyFill="1" applyBorder="1" applyAlignment="1" applyProtection="1">
      <alignment vertical="center"/>
      <protection locked="0"/>
    </xf>
    <xf numFmtId="39" fontId="29" fillId="6" borderId="18" xfId="1" applyNumberFormat="1" applyFont="1" applyFill="1" applyBorder="1" applyAlignment="1" applyProtection="1">
      <alignment vertical="center"/>
      <protection locked="0"/>
    </xf>
    <xf numFmtId="0" fontId="0" fillId="6" borderId="19" xfId="0" applyFill="1" applyBorder="1" applyAlignment="1" applyProtection="1">
      <alignment vertical="center"/>
      <protection locked="0"/>
    </xf>
    <xf numFmtId="3" fontId="0" fillId="6" borderId="18" xfId="0" applyNumberFormat="1" applyFill="1" applyBorder="1" applyAlignment="1" applyProtection="1">
      <alignment vertical="center"/>
      <protection locked="0"/>
    </xf>
    <xf numFmtId="4" fontId="0" fillId="6" borderId="32" xfId="0" applyNumberFormat="1" applyFill="1" applyBorder="1" applyAlignment="1" applyProtection="1">
      <alignment vertical="center"/>
      <protection locked="0"/>
    </xf>
    <xf numFmtId="0" fontId="0" fillId="6" borderId="12" xfId="0" applyFill="1" applyBorder="1" applyAlignment="1" applyProtection="1">
      <alignment vertical="center"/>
      <protection locked="0"/>
    </xf>
    <xf numFmtId="0" fontId="2" fillId="6" borderId="36" xfId="0" applyFont="1" applyFill="1" applyBorder="1" applyAlignment="1" applyProtection="1">
      <alignment vertical="center" wrapText="1"/>
      <protection locked="0"/>
    </xf>
    <xf numFmtId="3" fontId="0" fillId="6" borderId="36" xfId="0" applyNumberFormat="1" applyFill="1" applyBorder="1" applyAlignment="1" applyProtection="1">
      <alignment vertical="center"/>
      <protection locked="0"/>
    </xf>
    <xf numFmtId="37" fontId="29" fillId="6" borderId="36" xfId="1" applyNumberFormat="1" applyFont="1" applyFill="1" applyBorder="1" applyAlignment="1" applyProtection="1">
      <alignment vertical="center"/>
      <protection locked="0"/>
    </xf>
    <xf numFmtId="4" fontId="29" fillId="6" borderId="36" xfId="1" applyNumberFormat="1" applyFont="1" applyFill="1" applyBorder="1" applyAlignment="1" applyProtection="1">
      <alignment vertical="center"/>
      <protection locked="0"/>
    </xf>
    <xf numFmtId="4" fontId="0" fillId="6" borderId="57" xfId="0" applyNumberFormat="1" applyFill="1" applyBorder="1" applyAlignment="1" applyProtection="1">
      <alignment vertical="center"/>
      <protection locked="0"/>
    </xf>
    <xf numFmtId="2" fontId="0" fillId="6" borderId="40" xfId="0" applyNumberFormat="1" applyFill="1" applyBorder="1" applyAlignment="1" applyProtection="1">
      <alignment vertical="center"/>
      <protection locked="0"/>
    </xf>
    <xf numFmtId="0" fontId="0" fillId="6" borderId="40" xfId="0" applyFill="1" applyBorder="1" applyAlignment="1" applyProtection="1">
      <alignment vertical="center"/>
      <protection locked="0"/>
    </xf>
    <xf numFmtId="0" fontId="3" fillId="6" borderId="18" xfId="0" applyFont="1" applyFill="1" applyBorder="1" applyAlignment="1" applyProtection="1">
      <alignment horizontal="center" vertical="center"/>
      <protection locked="0"/>
    </xf>
    <xf numFmtId="166" fontId="3" fillId="6" borderId="18" xfId="0" applyNumberFormat="1" applyFont="1" applyFill="1" applyBorder="1" applyAlignment="1" applyProtection="1">
      <alignment vertical="center"/>
      <protection locked="0"/>
    </xf>
    <xf numFmtId="2" fontId="3" fillId="6" borderId="19" xfId="0" applyNumberFormat="1" applyFont="1" applyFill="1" applyBorder="1" applyAlignment="1" applyProtection="1">
      <alignment vertical="center"/>
      <protection locked="0"/>
    </xf>
    <xf numFmtId="0" fontId="0" fillId="6" borderId="47" xfId="0" applyFill="1" applyBorder="1" applyProtection="1">
      <protection locked="0"/>
    </xf>
    <xf numFmtId="2" fontId="0" fillId="6" borderId="44" xfId="0" applyNumberFormat="1" applyFill="1" applyBorder="1" applyAlignment="1" applyProtection="1">
      <alignment vertical="center"/>
      <protection locked="0"/>
    </xf>
    <xf numFmtId="166" fontId="0" fillId="6" borderId="18" xfId="0" applyNumberFormat="1" applyFill="1" applyBorder="1" applyAlignment="1" applyProtection="1">
      <alignment vertical="center"/>
      <protection locked="0"/>
    </xf>
    <xf numFmtId="2" fontId="0" fillId="6" borderId="19" xfId="0" applyNumberFormat="1" applyFill="1" applyBorder="1" applyAlignment="1" applyProtection="1">
      <alignment vertical="center"/>
      <protection locked="0"/>
    </xf>
    <xf numFmtId="179" fontId="0" fillId="0" borderId="28" xfId="0" applyNumberFormat="1" applyBorder="1" applyAlignment="1" applyProtection="1">
      <alignment horizontal="right" vertical="center"/>
    </xf>
    <xf numFmtId="181" fontId="0" fillId="0" borderId="28" xfId="0" applyNumberFormat="1" applyBorder="1" applyAlignment="1" applyProtection="1">
      <alignment horizontal="right" vertical="center"/>
      <protection locked="0"/>
    </xf>
    <xf numFmtId="182" fontId="19" fillId="0" borderId="9" xfId="0" applyNumberFormat="1" applyFont="1" applyBorder="1" applyAlignment="1">
      <alignment vertical="center"/>
    </xf>
    <xf numFmtId="180" fontId="19" fillId="0" borderId="10" xfId="0" applyNumberFormat="1" applyFont="1" applyBorder="1" applyAlignment="1">
      <alignment vertical="center"/>
    </xf>
    <xf numFmtId="0" fontId="2" fillId="6" borderId="19" xfId="0" applyFont="1" applyFill="1" applyBorder="1" applyAlignment="1" applyProtection="1">
      <alignment vertical="center"/>
      <protection locked="0"/>
    </xf>
    <xf numFmtId="0" fontId="0" fillId="6" borderId="19" xfId="0" applyFill="1" applyBorder="1" applyAlignment="1" applyProtection="1">
      <alignment vertical="center" wrapText="1"/>
      <protection locked="0"/>
    </xf>
    <xf numFmtId="1" fontId="0" fillId="6" borderId="19" xfId="0" applyNumberFormat="1" applyFill="1" applyBorder="1" applyAlignment="1" applyProtection="1">
      <alignment vertical="center"/>
      <protection locked="0"/>
    </xf>
    <xf numFmtId="171" fontId="29" fillId="6" borderId="19" xfId="1" applyNumberFormat="1" applyFont="1" applyFill="1" applyBorder="1" applyAlignment="1" applyProtection="1">
      <alignment vertical="center"/>
      <protection locked="0"/>
    </xf>
    <xf numFmtId="0" fontId="0" fillId="6" borderId="0" xfId="0" applyFill="1" applyProtection="1">
      <protection locked="0"/>
    </xf>
    <xf numFmtId="164" fontId="0" fillId="6" borderId="18" xfId="0" applyNumberFormat="1" applyFill="1" applyBorder="1" applyAlignment="1" applyProtection="1">
      <alignment vertical="center"/>
      <protection locked="0"/>
    </xf>
    <xf numFmtId="37" fontId="29" fillId="6" borderId="18" xfId="1" applyNumberFormat="1" applyFont="1" applyFill="1" applyBorder="1" applyAlignment="1" applyProtection="1">
      <alignment vertical="center"/>
      <protection locked="0"/>
    </xf>
    <xf numFmtId="39" fontId="17" fillId="6" borderId="18" xfId="1" applyNumberFormat="1" applyFont="1" applyFill="1" applyBorder="1" applyAlignment="1" applyProtection="1">
      <alignment vertical="center"/>
      <protection locked="0"/>
    </xf>
    <xf numFmtId="0" fontId="0" fillId="6" borderId="18" xfId="0" applyFill="1" applyBorder="1" applyProtection="1">
      <protection locked="0"/>
    </xf>
    <xf numFmtId="3" fontId="2" fillId="6" borderId="36" xfId="0" applyNumberFormat="1" applyFont="1" applyFill="1" applyBorder="1" applyAlignment="1" applyProtection="1">
      <alignment vertical="center"/>
      <protection locked="0"/>
    </xf>
    <xf numFmtId="166" fontId="0" fillId="6" borderId="36" xfId="0" applyNumberFormat="1" applyFill="1" applyBorder="1" applyAlignment="1" applyProtection="1">
      <alignment vertical="center"/>
      <protection locked="0"/>
    </xf>
    <xf numFmtId="0" fontId="2" fillId="6" borderId="18" xfId="0" applyFont="1" applyFill="1" applyBorder="1" applyAlignment="1" applyProtection="1">
      <alignment vertical="top" wrapText="1"/>
      <protection locked="0"/>
    </xf>
    <xf numFmtId="0" fontId="0" fillId="6" borderId="18" xfId="0" applyFill="1" applyBorder="1" applyAlignment="1" applyProtection="1">
      <alignment horizontal="left" vertical="center"/>
      <protection locked="0"/>
    </xf>
    <xf numFmtId="0" fontId="0" fillId="6" borderId="36" xfId="0" applyFill="1" applyBorder="1" applyAlignment="1" applyProtection="1">
      <alignment wrapText="1"/>
      <protection locked="0"/>
    </xf>
    <xf numFmtId="0" fontId="0" fillId="6" borderId="18" xfId="0" applyFill="1" applyBorder="1" applyAlignment="1" applyProtection="1">
      <alignment horizontal="center" vertical="center"/>
      <protection locked="0"/>
    </xf>
    <xf numFmtId="4" fontId="0" fillId="6" borderId="18" xfId="2" applyNumberFormat="1" applyFont="1" applyFill="1" applyBorder="1" applyAlignment="1" applyProtection="1">
      <alignment vertical="center"/>
      <protection locked="0"/>
    </xf>
    <xf numFmtId="4" fontId="0" fillId="6" borderId="44" xfId="0" applyNumberFormat="1" applyFill="1" applyBorder="1" applyAlignment="1" applyProtection="1">
      <alignment vertical="center"/>
      <protection locked="0"/>
    </xf>
    <xf numFmtId="166" fontId="19" fillId="6" borderId="18" xfId="0" applyNumberFormat="1" applyFont="1" applyFill="1" applyBorder="1" applyAlignment="1" applyProtection="1">
      <alignment vertical="center"/>
      <protection locked="0"/>
    </xf>
    <xf numFmtId="0" fontId="0" fillId="6" borderId="0" xfId="0" applyFill="1" applyAlignment="1" applyProtection="1">
      <alignment wrapText="1"/>
      <protection locked="0"/>
    </xf>
    <xf numFmtId="165" fontId="0" fillId="6" borderId="0" xfId="0" applyNumberFormat="1" applyFill="1" applyProtection="1">
      <protection locked="0"/>
    </xf>
    <xf numFmtId="0" fontId="0" fillId="6" borderId="18" xfId="0" applyFill="1" applyBorder="1" applyAlignment="1" applyProtection="1">
      <alignment wrapText="1"/>
      <protection locked="0"/>
    </xf>
    <xf numFmtId="4" fontId="29" fillId="6" borderId="18" xfId="2" applyNumberFormat="1" applyFont="1" applyFill="1" applyBorder="1" applyAlignment="1" applyProtection="1">
      <alignment vertical="center"/>
      <protection locked="0"/>
    </xf>
    <xf numFmtId="2" fontId="19" fillId="6" borderId="18" xfId="0" applyNumberFormat="1" applyFont="1" applyFill="1" applyBorder="1" applyAlignment="1" applyProtection="1">
      <alignment vertical="center"/>
      <protection locked="0"/>
    </xf>
    <xf numFmtId="1" fontId="2" fillId="6" borderId="18" xfId="0" applyNumberFormat="1" applyFont="1" applyFill="1" applyBorder="1" applyAlignment="1" applyProtection="1">
      <alignment vertical="center"/>
      <protection locked="0"/>
    </xf>
    <xf numFmtId="3" fontId="2" fillId="6" borderId="18" xfId="0" applyNumberFormat="1" applyFont="1" applyFill="1" applyBorder="1" applyAlignment="1" applyProtection="1">
      <alignment vertical="center"/>
      <protection locked="0"/>
    </xf>
    <xf numFmtId="4" fontId="2" fillId="6" borderId="18" xfId="2" applyNumberFormat="1" applyFont="1" applyFill="1" applyBorder="1" applyAlignment="1" applyProtection="1">
      <alignment vertical="center"/>
      <protection locked="0"/>
    </xf>
    <xf numFmtId="0" fontId="2" fillId="6" borderId="0" xfId="0" applyFont="1" applyFill="1" applyProtection="1">
      <protection locked="0"/>
    </xf>
    <xf numFmtId="4" fontId="2" fillId="6" borderId="44" xfId="0" applyNumberFormat="1" applyFont="1" applyFill="1" applyBorder="1" applyAlignment="1" applyProtection="1">
      <alignment vertical="center"/>
      <protection locked="0"/>
    </xf>
    <xf numFmtId="2" fontId="2" fillId="6" borderId="18" xfId="0" applyNumberFormat="1" applyFont="1" applyFill="1" applyBorder="1" applyAlignment="1" applyProtection="1">
      <alignment vertical="center"/>
      <protection locked="0"/>
    </xf>
    <xf numFmtId="2" fontId="0" fillId="6" borderId="18" xfId="1" applyNumberFormat="1" applyFont="1" applyFill="1" applyBorder="1" applyAlignment="1" applyProtection="1">
      <alignment vertical="center"/>
      <protection locked="0"/>
    </xf>
    <xf numFmtId="171" fontId="2" fillId="6" borderId="18" xfId="0" applyNumberFormat="1" applyFont="1" applyFill="1" applyBorder="1" applyAlignment="1" applyProtection="1">
      <alignment vertical="center"/>
      <protection locked="0"/>
    </xf>
    <xf numFmtId="2" fontId="0" fillId="6" borderId="36" xfId="0" applyNumberFormat="1" applyFill="1" applyBorder="1" applyAlignment="1" applyProtection="1">
      <alignment vertical="center"/>
      <protection locked="0"/>
    </xf>
  </cellXfs>
  <cellStyles count="3">
    <cellStyle name="Comma" xfId="1" builtinId="3"/>
    <cellStyle name="Comma 2" xfId="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P57"/>
  <sheetViews>
    <sheetView tabSelected="1" zoomScaleNormal="100" zoomScaleSheetLayoutView="80" workbookViewId="0">
      <pane ySplit="3" topLeftCell="A14" activePane="bottomLeft" state="frozen"/>
      <selection pane="bottomLeft" activeCell="G24" sqref="G24"/>
    </sheetView>
  </sheetViews>
  <sheetFormatPr defaultRowHeight="12.75"/>
  <cols>
    <col min="1" max="1" width="13" customWidth="1"/>
    <col min="2" max="2" width="32.5703125" customWidth="1"/>
    <col min="3" max="3" width="8.42578125" bestFit="1" customWidth="1"/>
    <col min="4" max="4" width="11.7109375" bestFit="1" customWidth="1"/>
    <col min="5" max="6" width="10.7109375" bestFit="1" customWidth="1"/>
    <col min="7" max="7" width="9.28515625" bestFit="1" customWidth="1"/>
    <col min="8" max="8" width="12.28515625" bestFit="1" customWidth="1"/>
    <col min="9" max="9" width="0" hidden="1" customWidth="1"/>
    <col min="10" max="10" width="11.7109375" bestFit="1" customWidth="1"/>
    <col min="11" max="11" width="9.85546875" customWidth="1"/>
    <col min="12" max="12" width="13.5703125" bestFit="1" customWidth="1"/>
    <col min="13" max="13" width="10.140625" bestFit="1" customWidth="1"/>
    <col min="14" max="14" width="12.140625" bestFit="1" customWidth="1"/>
    <col min="15" max="15" width="10.140625" bestFit="1" customWidth="1"/>
    <col min="16" max="16" width="9" bestFit="1" customWidth="1"/>
    <col min="17" max="16384" width="9.140625" style="41"/>
  </cols>
  <sheetData>
    <row r="1" spans="1:16" customFormat="1" ht="16.5" thickBot="1">
      <c r="A1" s="199" t="s">
        <v>150</v>
      </c>
      <c r="B1" s="200"/>
      <c r="C1" s="200"/>
      <c r="D1" s="200"/>
      <c r="E1" s="200"/>
      <c r="F1" s="200"/>
      <c r="G1" s="200"/>
      <c r="H1" s="200"/>
      <c r="I1" s="200"/>
      <c r="J1" s="200"/>
      <c r="K1" s="200"/>
      <c r="L1" s="200"/>
      <c r="M1" s="200"/>
      <c r="N1" s="200"/>
      <c r="O1" s="200"/>
      <c r="P1" s="200"/>
    </row>
    <row r="2" spans="1:16" customFormat="1" ht="48.75" thickBot="1">
      <c r="A2" s="201" t="s">
        <v>28</v>
      </c>
      <c r="B2" s="202" t="s">
        <v>1</v>
      </c>
      <c r="C2" s="203" t="s">
        <v>2</v>
      </c>
      <c r="D2" s="204" t="s">
        <v>23</v>
      </c>
      <c r="E2" s="204" t="s">
        <v>24</v>
      </c>
      <c r="F2" s="204" t="s">
        <v>25</v>
      </c>
      <c r="G2" s="204" t="s">
        <v>26</v>
      </c>
      <c r="H2" s="205" t="s">
        <v>27</v>
      </c>
      <c r="I2" s="206"/>
      <c r="J2" s="207" t="s">
        <v>20</v>
      </c>
      <c r="K2" s="208" t="s">
        <v>102</v>
      </c>
      <c r="L2" s="208" t="s">
        <v>103</v>
      </c>
      <c r="M2" s="208" t="s">
        <v>104</v>
      </c>
      <c r="N2" s="208" t="s">
        <v>105</v>
      </c>
      <c r="O2" s="208" t="s">
        <v>21</v>
      </c>
      <c r="P2" s="209" t="s">
        <v>22</v>
      </c>
    </row>
    <row r="3" spans="1:16" customFormat="1" ht="24" customHeight="1" thickBot="1">
      <c r="A3" s="210" t="s">
        <v>0</v>
      </c>
      <c r="B3" s="211"/>
      <c r="C3" s="212"/>
      <c r="D3" s="212"/>
      <c r="E3" s="212"/>
      <c r="F3" s="212"/>
      <c r="G3" s="212"/>
      <c r="H3" s="212"/>
      <c r="I3" s="212"/>
      <c r="J3" s="212"/>
      <c r="K3" s="213"/>
      <c r="L3" s="213"/>
      <c r="M3" s="213"/>
      <c r="N3" s="213"/>
      <c r="O3" s="212"/>
      <c r="P3" s="214"/>
    </row>
    <row r="4" spans="1:16" customFormat="1" ht="25.5">
      <c r="A4" s="248" t="s">
        <v>139</v>
      </c>
      <c r="B4" s="247" t="s">
        <v>70</v>
      </c>
      <c r="C4" s="218"/>
      <c r="D4" s="156">
        <v>56</v>
      </c>
      <c r="E4" s="156">
        <v>36</v>
      </c>
      <c r="F4" s="219">
        <f>SUM(D4*E4)</f>
        <v>2016</v>
      </c>
      <c r="G4" s="220">
        <v>0.25</v>
      </c>
      <c r="H4" s="221">
        <f t="shared" ref="H4:H9" si="0">SUM(F4*G4)</f>
        <v>504</v>
      </c>
      <c r="I4" s="215"/>
      <c r="J4" s="222">
        <v>2052</v>
      </c>
      <c r="K4" s="223"/>
      <c r="L4" s="223"/>
      <c r="M4" s="223"/>
      <c r="N4" s="223"/>
      <c r="O4" s="223"/>
      <c r="P4" s="224">
        <f t="shared" ref="P4:P18" si="1">SUM(H4-J4)</f>
        <v>-1548</v>
      </c>
    </row>
    <row r="5" spans="1:16" customFormat="1" ht="38.25">
      <c r="A5" s="454" t="s">
        <v>138</v>
      </c>
      <c r="B5" s="455" t="s">
        <v>14</v>
      </c>
      <c r="C5" s="456" t="s">
        <v>93</v>
      </c>
      <c r="D5" s="411">
        <v>56</v>
      </c>
      <c r="E5" s="411">
        <v>0</v>
      </c>
      <c r="F5" s="421">
        <v>0</v>
      </c>
      <c r="G5" s="417">
        <v>0</v>
      </c>
      <c r="H5" s="457">
        <f t="shared" si="0"/>
        <v>0</v>
      </c>
      <c r="I5" s="446"/>
      <c r="J5" s="458">
        <v>729.6</v>
      </c>
      <c r="K5" s="459"/>
      <c r="L5" s="459"/>
      <c r="M5" s="459"/>
      <c r="N5" s="459"/>
      <c r="O5" s="459"/>
      <c r="P5" s="437">
        <f t="shared" si="1"/>
        <v>-729.6</v>
      </c>
    </row>
    <row r="6" spans="1:16" ht="76.5">
      <c r="A6" s="229" t="s">
        <v>137</v>
      </c>
      <c r="B6" s="230" t="s">
        <v>149</v>
      </c>
      <c r="C6" s="225"/>
      <c r="D6" s="141">
        <v>56</v>
      </c>
      <c r="E6" s="141">
        <v>4</v>
      </c>
      <c r="F6" s="219">
        <f>SUM(D6*E6)</f>
        <v>224</v>
      </c>
      <c r="G6" s="146">
        <v>2.25</v>
      </c>
      <c r="H6" s="226">
        <f t="shared" si="0"/>
        <v>504</v>
      </c>
      <c r="I6" s="215"/>
      <c r="J6" s="227">
        <v>513</v>
      </c>
      <c r="K6" s="228"/>
      <c r="L6" s="228"/>
      <c r="M6" s="228"/>
      <c r="N6" s="228"/>
      <c r="O6" s="228"/>
      <c r="P6" s="224">
        <f t="shared" si="1"/>
        <v>-9</v>
      </c>
    </row>
    <row r="7" spans="1:16" ht="38.25">
      <c r="A7" s="129" t="s">
        <v>140</v>
      </c>
      <c r="B7" s="231" t="s">
        <v>107</v>
      </c>
      <c r="C7" s="232" t="s">
        <v>141</v>
      </c>
      <c r="D7" s="233">
        <v>56</v>
      </c>
      <c r="E7" s="233">
        <v>0</v>
      </c>
      <c r="F7" s="167">
        <f>D7*E7</f>
        <v>0</v>
      </c>
      <c r="G7" s="168">
        <v>0</v>
      </c>
      <c r="H7" s="234">
        <f>SUM(F7*G7)</f>
        <v>0</v>
      </c>
      <c r="I7" s="235"/>
      <c r="J7" s="236">
        <v>0</v>
      </c>
      <c r="K7" s="399"/>
      <c r="L7" s="399"/>
      <c r="M7" s="399"/>
      <c r="N7" s="400">
        <f>P7</f>
        <v>0</v>
      </c>
      <c r="O7" s="399"/>
      <c r="P7" s="237">
        <f>SUM(H7-J7)</f>
        <v>0</v>
      </c>
    </row>
    <row r="8" spans="1:16" ht="41.25" customHeight="1">
      <c r="A8" s="238" t="s">
        <v>136</v>
      </c>
      <c r="B8" s="239" t="s">
        <v>147</v>
      </c>
      <c r="C8" s="225"/>
      <c r="D8" s="141">
        <v>56</v>
      </c>
      <c r="E8" s="141">
        <v>1</v>
      </c>
      <c r="F8" s="162">
        <f t="shared" ref="F8:F15" si="2">SUM(D8*E8)</f>
        <v>56</v>
      </c>
      <c r="G8" s="146">
        <v>0.2</v>
      </c>
      <c r="H8" s="226">
        <f t="shared" si="0"/>
        <v>11.200000000000001</v>
      </c>
      <c r="I8" s="215"/>
      <c r="J8" s="227">
        <v>11.4</v>
      </c>
      <c r="K8" s="228"/>
      <c r="L8" s="228"/>
      <c r="M8" s="228"/>
      <c r="N8" s="228"/>
      <c r="O8" s="228"/>
      <c r="P8" s="224">
        <f t="shared" si="1"/>
        <v>-0.19999999999999929</v>
      </c>
    </row>
    <row r="9" spans="1:16" ht="39" customHeight="1">
      <c r="A9" s="401" t="s">
        <v>135</v>
      </c>
      <c r="B9" s="453" t="s">
        <v>15</v>
      </c>
      <c r="C9" s="431"/>
      <c r="D9" s="465">
        <v>56</v>
      </c>
      <c r="E9" s="465">
        <v>0</v>
      </c>
      <c r="F9" s="466">
        <f t="shared" si="2"/>
        <v>0</v>
      </c>
      <c r="G9" s="466">
        <v>0</v>
      </c>
      <c r="H9" s="467">
        <f t="shared" si="0"/>
        <v>0</v>
      </c>
      <c r="I9" s="468"/>
      <c r="J9" s="469">
        <v>1140</v>
      </c>
      <c r="K9" s="470">
        <f>P9</f>
        <v>-1140</v>
      </c>
      <c r="L9" s="432"/>
      <c r="M9" s="432"/>
      <c r="N9" s="432"/>
      <c r="O9" s="432"/>
      <c r="P9" s="433">
        <f>SUM(H9-J9)</f>
        <v>-1140</v>
      </c>
    </row>
    <row r="10" spans="1:16" s="39" customFormat="1" ht="38.25">
      <c r="A10" s="240" t="s">
        <v>78</v>
      </c>
      <c r="B10" s="241" t="s">
        <v>142</v>
      </c>
      <c r="C10" s="242"/>
      <c r="D10" s="184">
        <v>56</v>
      </c>
      <c r="E10" s="184">
        <v>93</v>
      </c>
      <c r="F10" s="162">
        <f t="shared" si="2"/>
        <v>5208</v>
      </c>
      <c r="G10" s="163">
        <v>1</v>
      </c>
      <c r="H10" s="226">
        <f t="shared" ref="H10:H17" si="3">SUM(F10*G10)</f>
        <v>5208</v>
      </c>
      <c r="I10" s="243"/>
      <c r="J10" s="244">
        <v>3477</v>
      </c>
      <c r="K10" s="228"/>
      <c r="L10" s="228"/>
      <c r="M10" s="228"/>
      <c r="N10" s="228"/>
      <c r="O10" s="228"/>
      <c r="P10" s="224">
        <f t="shared" si="1"/>
        <v>1731</v>
      </c>
    </row>
    <row r="11" spans="1:16" ht="89.25">
      <c r="A11" s="238" t="s">
        <v>133</v>
      </c>
      <c r="B11" s="230" t="s">
        <v>29</v>
      </c>
      <c r="C11" s="225"/>
      <c r="D11" s="141">
        <v>56</v>
      </c>
      <c r="E11" s="141">
        <v>124</v>
      </c>
      <c r="F11" s="162">
        <f t="shared" si="2"/>
        <v>6944</v>
      </c>
      <c r="G11" s="146">
        <v>2</v>
      </c>
      <c r="H11" s="226">
        <f t="shared" si="3"/>
        <v>13888</v>
      </c>
      <c r="I11" s="215"/>
      <c r="J11" s="227">
        <v>114</v>
      </c>
      <c r="K11" s="228"/>
      <c r="L11" s="228"/>
      <c r="M11" s="228"/>
      <c r="N11" s="228"/>
      <c r="O11" s="228"/>
      <c r="P11" s="224">
        <f t="shared" si="1"/>
        <v>13774</v>
      </c>
    </row>
    <row r="12" spans="1:16" ht="38.25">
      <c r="A12" s="245" t="s">
        <v>134</v>
      </c>
      <c r="B12" s="230" t="s">
        <v>16</v>
      </c>
      <c r="C12" s="225" t="s">
        <v>4</v>
      </c>
      <c r="D12" s="141">
        <v>56</v>
      </c>
      <c r="E12" s="141">
        <v>1</v>
      </c>
      <c r="F12" s="162">
        <f t="shared" si="2"/>
        <v>56</v>
      </c>
      <c r="G12" s="146">
        <v>1</v>
      </c>
      <c r="H12" s="246">
        <f t="shared" si="3"/>
        <v>56</v>
      </c>
      <c r="I12" s="215"/>
      <c r="J12" s="227">
        <v>57</v>
      </c>
      <c r="K12" s="228"/>
      <c r="L12" s="228"/>
      <c r="M12" s="228"/>
      <c r="N12" s="228"/>
      <c r="O12" s="228"/>
      <c r="P12" s="224">
        <f t="shared" si="1"/>
        <v>-1</v>
      </c>
    </row>
    <row r="13" spans="1:16" ht="25.5">
      <c r="A13" s="238" t="s">
        <v>132</v>
      </c>
      <c r="B13" s="154" t="s">
        <v>5</v>
      </c>
      <c r="C13" s="225"/>
      <c r="D13" s="141">
        <v>56</v>
      </c>
      <c r="E13" s="141">
        <v>1</v>
      </c>
      <c r="F13" s="162">
        <f t="shared" si="2"/>
        <v>56</v>
      </c>
      <c r="G13" s="146">
        <v>7</v>
      </c>
      <c r="H13" s="226">
        <f t="shared" si="3"/>
        <v>392</v>
      </c>
      <c r="I13" s="215"/>
      <c r="J13" s="227">
        <v>399</v>
      </c>
      <c r="K13" s="228"/>
      <c r="L13" s="228"/>
      <c r="M13" s="228"/>
      <c r="N13" s="228"/>
      <c r="O13" s="228"/>
      <c r="P13" s="224">
        <f t="shared" si="1"/>
        <v>-7</v>
      </c>
    </row>
    <row r="14" spans="1:16" ht="25.5">
      <c r="A14" s="401" t="s">
        <v>127</v>
      </c>
      <c r="B14" s="460" t="s">
        <v>17</v>
      </c>
      <c r="C14" s="456"/>
      <c r="D14" s="411">
        <v>56</v>
      </c>
      <c r="E14" s="411">
        <v>0</v>
      </c>
      <c r="F14" s="421">
        <f t="shared" si="2"/>
        <v>0</v>
      </c>
      <c r="G14" s="417">
        <v>0</v>
      </c>
      <c r="H14" s="457">
        <f t="shared" si="3"/>
        <v>0</v>
      </c>
      <c r="I14" s="461">
        <f>SUM(F14:H14)</f>
        <v>0</v>
      </c>
      <c r="J14" s="458">
        <v>6</v>
      </c>
      <c r="K14" s="459"/>
      <c r="L14" s="459"/>
      <c r="M14" s="459"/>
      <c r="N14" s="459"/>
      <c r="O14" s="459"/>
      <c r="P14" s="224">
        <f t="shared" si="1"/>
        <v>-6</v>
      </c>
    </row>
    <row r="15" spans="1:16" ht="63.75">
      <c r="A15" s="401" t="s">
        <v>127</v>
      </c>
      <c r="B15" s="462" t="s">
        <v>18</v>
      </c>
      <c r="C15" s="456"/>
      <c r="D15" s="411">
        <v>56</v>
      </c>
      <c r="E15" s="411">
        <v>0</v>
      </c>
      <c r="F15" s="421">
        <f t="shared" si="2"/>
        <v>0</v>
      </c>
      <c r="G15" s="417">
        <v>0</v>
      </c>
      <c r="H15" s="457">
        <f t="shared" si="3"/>
        <v>0</v>
      </c>
      <c r="I15" s="446"/>
      <c r="J15" s="458">
        <v>4</v>
      </c>
      <c r="K15" s="459"/>
      <c r="L15" s="459"/>
      <c r="M15" s="459"/>
      <c r="N15" s="459"/>
      <c r="O15" s="459"/>
      <c r="P15" s="224">
        <f t="shared" si="1"/>
        <v>-4</v>
      </c>
    </row>
    <row r="16" spans="1:16" ht="56.1" customHeight="1">
      <c r="A16" s="401" t="s">
        <v>122</v>
      </c>
      <c r="B16" s="462" t="s">
        <v>148</v>
      </c>
      <c r="C16" s="456" t="s">
        <v>153</v>
      </c>
      <c r="D16" s="411">
        <v>56</v>
      </c>
      <c r="E16" s="411">
        <v>0</v>
      </c>
      <c r="F16" s="421">
        <f>SUM(D16*E16)</f>
        <v>0</v>
      </c>
      <c r="G16" s="417">
        <v>0</v>
      </c>
      <c r="H16" s="463">
        <f t="shared" si="3"/>
        <v>0</v>
      </c>
      <c r="I16" s="446"/>
      <c r="J16" s="458">
        <v>6</v>
      </c>
      <c r="K16" s="459"/>
      <c r="L16" s="459"/>
      <c r="M16" s="464">
        <f>P16</f>
        <v>-6</v>
      </c>
      <c r="N16" s="459"/>
      <c r="O16" s="459"/>
      <c r="P16" s="217">
        <f t="shared" si="1"/>
        <v>-6</v>
      </c>
    </row>
    <row r="17" spans="1:16" ht="25.5">
      <c r="A17" s="240" t="s">
        <v>11</v>
      </c>
      <c r="B17" s="241" t="s">
        <v>19</v>
      </c>
      <c r="C17" s="242"/>
      <c r="D17" s="184">
        <v>56</v>
      </c>
      <c r="E17" s="184">
        <v>1</v>
      </c>
      <c r="F17" s="185">
        <v>56</v>
      </c>
      <c r="G17" s="163">
        <v>1.5</v>
      </c>
      <c r="H17" s="355">
        <f t="shared" si="3"/>
        <v>84</v>
      </c>
      <c r="I17" s="243"/>
      <c r="J17" s="244">
        <v>85.5</v>
      </c>
      <c r="K17" s="354"/>
      <c r="L17" s="354"/>
      <c r="M17" s="354"/>
      <c r="N17" s="354"/>
      <c r="O17" s="354"/>
      <c r="P17" s="217">
        <f t="shared" si="1"/>
        <v>-1.5</v>
      </c>
    </row>
    <row r="18" spans="1:16" ht="20.100000000000001" customHeight="1" thickBot="1">
      <c r="A18" s="356">
        <v>210.25</v>
      </c>
      <c r="B18" s="357" t="s">
        <v>6</v>
      </c>
      <c r="C18" s="358" t="s">
        <v>101</v>
      </c>
      <c r="D18" s="359">
        <v>56</v>
      </c>
      <c r="E18" s="360">
        <v>2</v>
      </c>
      <c r="F18" s="361">
        <f>SUM(D18*E18)</f>
        <v>112</v>
      </c>
      <c r="G18" s="362">
        <v>3.2</v>
      </c>
      <c r="H18" s="363">
        <f>SUM(F18*G18)</f>
        <v>358.40000000000003</v>
      </c>
      <c r="I18" s="243"/>
      <c r="J18" s="364">
        <v>364.8</v>
      </c>
      <c r="K18" s="365"/>
      <c r="L18" s="365"/>
      <c r="M18" s="366">
        <f>P18</f>
        <v>-6.3999999999999773</v>
      </c>
      <c r="N18" s="365"/>
      <c r="O18" s="365"/>
      <c r="P18" s="367">
        <f t="shared" si="1"/>
        <v>-6.3999999999999773</v>
      </c>
    </row>
    <row r="19" spans="1:16" ht="24" customHeight="1" thickBot="1">
      <c r="A19" s="249"/>
      <c r="B19" s="250" t="s">
        <v>7</v>
      </c>
      <c r="C19" s="251"/>
      <c r="D19" s="252">
        <v>56</v>
      </c>
      <c r="E19" s="253">
        <f>SUM(F19/D19)</f>
        <v>263</v>
      </c>
      <c r="F19" s="254">
        <f>SUM(F4:F18)</f>
        <v>14728</v>
      </c>
      <c r="G19" s="255">
        <f>SUM(H19/F19)</f>
        <v>1.426235741444867</v>
      </c>
      <c r="H19" s="256">
        <f>SUM(H4:H18)</f>
        <v>21005.600000000002</v>
      </c>
      <c r="I19" s="257"/>
      <c r="J19" s="258">
        <f t="shared" ref="J19:P19" si="4">SUM(J4:J18)</f>
        <v>8959.2999999999993</v>
      </c>
      <c r="K19" s="259">
        <f t="shared" si="4"/>
        <v>-1140</v>
      </c>
      <c r="L19" s="259">
        <f t="shared" si="4"/>
        <v>0</v>
      </c>
      <c r="M19" s="259">
        <f t="shared" si="4"/>
        <v>-12.399999999999977</v>
      </c>
      <c r="N19" s="259">
        <f t="shared" si="4"/>
        <v>0</v>
      </c>
      <c r="O19" s="259">
        <f t="shared" si="4"/>
        <v>0</v>
      </c>
      <c r="P19" s="260">
        <f t="shared" si="4"/>
        <v>12046.300000000001</v>
      </c>
    </row>
    <row r="20" spans="1:16" ht="24" customHeight="1" thickBot="1">
      <c r="A20" s="210" t="s">
        <v>30</v>
      </c>
      <c r="B20" s="211"/>
      <c r="C20" s="212"/>
      <c r="D20" s="212"/>
      <c r="E20" s="212"/>
      <c r="F20" s="212"/>
      <c r="G20" s="212"/>
      <c r="H20" s="212"/>
      <c r="I20" s="212"/>
      <c r="J20" s="212"/>
      <c r="K20" s="261"/>
      <c r="L20" s="261"/>
      <c r="M20" s="261"/>
      <c r="N20" s="261"/>
      <c r="O20" s="261"/>
      <c r="P20" s="262"/>
    </row>
    <row r="21" spans="1:16" ht="32.25" customHeight="1" thickBot="1">
      <c r="A21" s="369" t="s">
        <v>131</v>
      </c>
      <c r="B21" s="181" t="s">
        <v>32</v>
      </c>
      <c r="C21" s="370"/>
      <c r="D21" s="371">
        <v>20858</v>
      </c>
      <c r="E21" s="372">
        <v>12</v>
      </c>
      <c r="F21" s="372">
        <f t="shared" ref="F21:F34" si="5">SUM(D21*E21)</f>
        <v>250296</v>
      </c>
      <c r="G21" s="217">
        <v>1.5</v>
      </c>
      <c r="H21" s="373">
        <f>SUM(F21*G21)</f>
        <v>375444</v>
      </c>
      <c r="I21" s="368"/>
      <c r="J21" s="374">
        <v>375444</v>
      </c>
      <c r="K21" s="354"/>
      <c r="L21" s="375"/>
      <c r="M21" s="376">
        <f>P21</f>
        <v>0</v>
      </c>
      <c r="N21" s="377"/>
      <c r="O21" s="378"/>
      <c r="P21" s="217">
        <f>SUM(H21-J21)</f>
        <v>0</v>
      </c>
    </row>
    <row r="22" spans="1:16" ht="38.25">
      <c r="A22" s="181" t="s">
        <v>130</v>
      </c>
      <c r="B22" s="379" t="s">
        <v>31</v>
      </c>
      <c r="C22" s="380"/>
      <c r="D22" s="372">
        <v>2085</v>
      </c>
      <c r="E22" s="372">
        <v>1</v>
      </c>
      <c r="F22" s="372">
        <f t="shared" si="5"/>
        <v>2085</v>
      </c>
      <c r="G22" s="217">
        <v>0.5</v>
      </c>
      <c r="H22" s="217">
        <f t="shared" ref="H22:H30" si="6">SUM(F22*G22)</f>
        <v>1042.5</v>
      </c>
      <c r="I22" s="381"/>
      <c r="J22" s="382">
        <v>1002.5</v>
      </c>
      <c r="K22" s="383"/>
      <c r="L22" s="383"/>
      <c r="M22" s="383"/>
      <c r="N22" s="383"/>
      <c r="O22" s="383"/>
      <c r="P22" s="217">
        <f t="shared" ref="P22:P34" si="7">SUM(H22-J22)</f>
        <v>40</v>
      </c>
    </row>
    <row r="23" spans="1:16" ht="51">
      <c r="A23" s="384" t="s">
        <v>129</v>
      </c>
      <c r="B23" s="181" t="s">
        <v>33</v>
      </c>
      <c r="C23" s="182"/>
      <c r="D23" s="385">
        <v>20858</v>
      </c>
      <c r="E23" s="185">
        <v>1</v>
      </c>
      <c r="F23" s="185">
        <f t="shared" si="5"/>
        <v>20858</v>
      </c>
      <c r="G23" s="147">
        <v>0.08</v>
      </c>
      <c r="H23" s="386">
        <f t="shared" si="6"/>
        <v>1668.64</v>
      </c>
      <c r="I23" s="387"/>
      <c r="J23" s="388">
        <v>1668.64</v>
      </c>
      <c r="K23" s="182"/>
      <c r="L23" s="182"/>
      <c r="M23" s="147">
        <f>P23</f>
        <v>0</v>
      </c>
      <c r="N23" s="182"/>
      <c r="O23" s="93"/>
      <c r="P23" s="217">
        <f t="shared" si="7"/>
        <v>0</v>
      </c>
    </row>
    <row r="24" spans="1:16" ht="63.75">
      <c r="A24" s="139" t="s">
        <v>88</v>
      </c>
      <c r="B24" s="139" t="s">
        <v>34</v>
      </c>
      <c r="C24" s="140" t="s">
        <v>154</v>
      </c>
      <c r="D24" s="162">
        <v>10</v>
      </c>
      <c r="E24" s="162">
        <v>1</v>
      </c>
      <c r="F24" s="162">
        <f t="shared" si="5"/>
        <v>10</v>
      </c>
      <c r="G24" s="145">
        <v>1.3</v>
      </c>
      <c r="H24" s="145">
        <f t="shared" si="6"/>
        <v>13</v>
      </c>
      <c r="I24" s="264"/>
      <c r="J24" s="265">
        <v>12.5</v>
      </c>
      <c r="K24" s="122"/>
      <c r="L24" s="122"/>
      <c r="M24" s="122"/>
      <c r="N24" s="122"/>
      <c r="O24" s="266"/>
      <c r="P24" s="224">
        <f t="shared" si="7"/>
        <v>0.5</v>
      </c>
    </row>
    <row r="25" spans="1:16" ht="38.25">
      <c r="A25" s="139" t="s">
        <v>89</v>
      </c>
      <c r="B25" s="139" t="s">
        <v>35</v>
      </c>
      <c r="C25" s="140"/>
      <c r="D25" s="162">
        <v>4969</v>
      </c>
      <c r="E25" s="162">
        <v>1</v>
      </c>
      <c r="F25" s="162">
        <f t="shared" si="5"/>
        <v>4969</v>
      </c>
      <c r="G25" s="145">
        <v>0.5</v>
      </c>
      <c r="H25" s="145">
        <f t="shared" si="6"/>
        <v>2484.5</v>
      </c>
      <c r="I25" s="264"/>
      <c r="J25" s="265">
        <v>2484.5</v>
      </c>
      <c r="K25" s="122"/>
      <c r="L25" s="122"/>
      <c r="M25" s="122"/>
      <c r="N25" s="122"/>
      <c r="O25" s="266"/>
      <c r="P25" s="224">
        <f t="shared" si="7"/>
        <v>0</v>
      </c>
    </row>
    <row r="26" spans="1:16" ht="38.25">
      <c r="A26" s="139" t="s">
        <v>89</v>
      </c>
      <c r="B26" s="139" t="s">
        <v>36</v>
      </c>
      <c r="C26" s="140"/>
      <c r="D26" s="162">
        <v>4969</v>
      </c>
      <c r="E26" s="162">
        <v>2</v>
      </c>
      <c r="F26" s="162">
        <f t="shared" si="5"/>
        <v>9938</v>
      </c>
      <c r="G26" s="145">
        <v>4</v>
      </c>
      <c r="H26" s="145">
        <f t="shared" si="6"/>
        <v>39752</v>
      </c>
      <c r="I26" s="264"/>
      <c r="J26" s="265">
        <v>39752</v>
      </c>
      <c r="K26" s="122"/>
      <c r="L26" s="122"/>
      <c r="M26" s="122"/>
      <c r="N26" s="122"/>
      <c r="O26" s="266"/>
      <c r="P26" s="224">
        <f t="shared" si="7"/>
        <v>0</v>
      </c>
    </row>
    <row r="27" spans="1:16" ht="76.5">
      <c r="A27" s="139" t="s">
        <v>90</v>
      </c>
      <c r="B27" s="139" t="s">
        <v>37</v>
      </c>
      <c r="C27" s="140"/>
      <c r="D27" s="162">
        <v>241</v>
      </c>
      <c r="E27" s="162">
        <v>2</v>
      </c>
      <c r="F27" s="162">
        <f t="shared" si="5"/>
        <v>482</v>
      </c>
      <c r="G27" s="145">
        <v>1.44</v>
      </c>
      <c r="H27" s="145">
        <f t="shared" si="6"/>
        <v>694.07999999999993</v>
      </c>
      <c r="I27" s="264"/>
      <c r="J27" s="265">
        <v>694.08</v>
      </c>
      <c r="K27" s="122"/>
      <c r="L27" s="122"/>
      <c r="M27" s="122"/>
      <c r="N27" s="122"/>
      <c r="O27" s="266"/>
      <c r="P27" s="224">
        <f t="shared" si="7"/>
        <v>-1.1368683772161603E-13</v>
      </c>
    </row>
    <row r="28" spans="1:16" ht="38.25">
      <c r="A28" s="139" t="s">
        <v>91</v>
      </c>
      <c r="B28" s="139" t="s">
        <v>38</v>
      </c>
      <c r="C28" s="140"/>
      <c r="D28" s="162">
        <v>10000</v>
      </c>
      <c r="E28" s="162">
        <v>1</v>
      </c>
      <c r="F28" s="162">
        <f t="shared" si="5"/>
        <v>10000</v>
      </c>
      <c r="G28" s="145">
        <v>1.6E-2</v>
      </c>
      <c r="H28" s="145">
        <f t="shared" si="6"/>
        <v>160</v>
      </c>
      <c r="I28" s="264"/>
      <c r="J28" s="265">
        <v>160</v>
      </c>
      <c r="K28" s="122"/>
      <c r="L28" s="122"/>
      <c r="M28" s="122"/>
      <c r="N28" s="122"/>
      <c r="O28" s="266"/>
      <c r="P28" s="224">
        <f t="shared" si="7"/>
        <v>0</v>
      </c>
    </row>
    <row r="29" spans="1:16" s="39" customFormat="1" ht="63.75">
      <c r="A29" s="181" t="s">
        <v>79</v>
      </c>
      <c r="B29" s="181" t="s">
        <v>80</v>
      </c>
      <c r="C29" s="182"/>
      <c r="D29" s="185">
        <v>20858</v>
      </c>
      <c r="E29" s="185">
        <v>1</v>
      </c>
      <c r="F29" s="162">
        <f t="shared" si="5"/>
        <v>20858</v>
      </c>
      <c r="G29" s="147">
        <v>76</v>
      </c>
      <c r="H29" s="145">
        <f t="shared" si="6"/>
        <v>1585208</v>
      </c>
      <c r="I29" s="267"/>
      <c r="J29" s="268">
        <v>1585208</v>
      </c>
      <c r="K29" s="122"/>
      <c r="L29" s="122"/>
      <c r="M29" s="122"/>
      <c r="N29" s="122"/>
      <c r="O29" s="266"/>
      <c r="P29" s="224">
        <f t="shared" si="7"/>
        <v>0</v>
      </c>
    </row>
    <row r="30" spans="1:16" s="39" customFormat="1" ht="38.25">
      <c r="A30" s="130" t="s">
        <v>140</v>
      </c>
      <c r="B30" s="269" t="s">
        <v>106</v>
      </c>
      <c r="C30" s="131"/>
      <c r="D30" s="167">
        <v>20858</v>
      </c>
      <c r="E30" s="167">
        <v>0</v>
      </c>
      <c r="F30" s="167">
        <f t="shared" si="5"/>
        <v>0</v>
      </c>
      <c r="G30" s="132">
        <v>0</v>
      </c>
      <c r="H30" s="132">
        <f t="shared" si="6"/>
        <v>0</v>
      </c>
      <c r="I30" s="270"/>
      <c r="J30" s="271">
        <v>0</v>
      </c>
      <c r="K30" s="131"/>
      <c r="L30" s="131"/>
      <c r="M30" s="131"/>
      <c r="N30" s="132">
        <f>P30</f>
        <v>0</v>
      </c>
      <c r="O30" s="131"/>
      <c r="P30" s="237">
        <f t="shared" si="7"/>
        <v>0</v>
      </c>
    </row>
    <row r="31" spans="1:16" ht="38.25">
      <c r="A31" s="139" t="s">
        <v>12</v>
      </c>
      <c r="B31" s="139" t="s">
        <v>39</v>
      </c>
      <c r="C31" s="140"/>
      <c r="D31" s="272">
        <v>20858</v>
      </c>
      <c r="E31" s="162">
        <v>1</v>
      </c>
      <c r="F31" s="162">
        <f t="shared" si="5"/>
        <v>20858</v>
      </c>
      <c r="G31" s="145">
        <v>0.5</v>
      </c>
      <c r="H31" s="145">
        <f>SUM(F31*G31)</f>
        <v>10429</v>
      </c>
      <c r="I31" s="264"/>
      <c r="J31" s="265">
        <v>10429</v>
      </c>
      <c r="K31" s="122"/>
      <c r="L31" s="122"/>
      <c r="M31" s="122"/>
      <c r="N31" s="122"/>
      <c r="O31" s="266"/>
      <c r="P31" s="224">
        <f>SUM(H31-J31)</f>
        <v>0</v>
      </c>
    </row>
    <row r="32" spans="1:16" ht="25.5">
      <c r="A32" s="181" t="s">
        <v>13</v>
      </c>
      <c r="B32" s="181" t="s">
        <v>40</v>
      </c>
      <c r="C32" s="182"/>
      <c r="D32" s="185">
        <v>1648</v>
      </c>
      <c r="E32" s="185">
        <v>1</v>
      </c>
      <c r="F32" s="185">
        <f t="shared" si="5"/>
        <v>1648</v>
      </c>
      <c r="G32" s="147">
        <v>1.5</v>
      </c>
      <c r="H32" s="145">
        <f>SUM(F32*G32)</f>
        <v>2472</v>
      </c>
      <c r="I32" s="273"/>
      <c r="J32" s="265">
        <v>2472</v>
      </c>
      <c r="K32" s="266"/>
      <c r="L32" s="266"/>
      <c r="M32" s="266"/>
      <c r="N32" s="266"/>
      <c r="O32" s="266"/>
      <c r="P32" s="217">
        <v>0</v>
      </c>
    </row>
    <row r="33" spans="1:16" ht="76.5">
      <c r="A33" s="409" t="s">
        <v>8</v>
      </c>
      <c r="B33" s="409" t="s">
        <v>41</v>
      </c>
      <c r="C33" s="404"/>
      <c r="D33" s="421">
        <v>6983</v>
      </c>
      <c r="E33" s="421">
        <v>0</v>
      </c>
      <c r="F33" s="421">
        <f>SUM(D33*E33)</f>
        <v>0</v>
      </c>
      <c r="G33" s="410">
        <v>0</v>
      </c>
      <c r="H33" s="410">
        <f>F33*G33</f>
        <v>0</v>
      </c>
      <c r="I33" s="434"/>
      <c r="J33" s="435">
        <v>12426</v>
      </c>
      <c r="K33" s="410">
        <f>P33</f>
        <v>-12426</v>
      </c>
      <c r="L33" s="404"/>
      <c r="M33" s="404"/>
      <c r="N33" s="404"/>
      <c r="O33" s="436"/>
      <c r="P33" s="437">
        <f>SUM(H33-J33)</f>
        <v>-12426</v>
      </c>
    </row>
    <row r="34" spans="1:16" ht="51.75" thickBot="1">
      <c r="A34" s="274" t="s">
        <v>9</v>
      </c>
      <c r="B34" s="171" t="s">
        <v>42</v>
      </c>
      <c r="C34" s="140"/>
      <c r="D34" s="272">
        <v>20858</v>
      </c>
      <c r="E34" s="162">
        <v>4</v>
      </c>
      <c r="F34" s="164">
        <f t="shared" si="5"/>
        <v>83432</v>
      </c>
      <c r="G34" s="145">
        <v>0.33</v>
      </c>
      <c r="H34" s="145">
        <f>SUM(F34*G34)</f>
        <v>27532.560000000001</v>
      </c>
      <c r="I34" s="264"/>
      <c r="J34" s="265">
        <v>27532.560000000001</v>
      </c>
      <c r="K34" s="122"/>
      <c r="L34" s="122"/>
      <c r="M34" s="122"/>
      <c r="N34" s="122"/>
      <c r="O34" s="266"/>
      <c r="P34" s="224">
        <f t="shared" si="7"/>
        <v>0</v>
      </c>
    </row>
    <row r="35" spans="1:16" ht="24" customHeight="1" thickBot="1">
      <c r="A35" s="275"/>
      <c r="B35" s="276" t="s">
        <v>47</v>
      </c>
      <c r="C35" s="251"/>
      <c r="D35" s="277">
        <v>20858</v>
      </c>
      <c r="E35" s="253">
        <f>SUM(F35/D35)</f>
        <v>20.3966823281235</v>
      </c>
      <c r="F35" s="254">
        <f>SUM(F21:F34)</f>
        <v>425434</v>
      </c>
      <c r="G35" s="278">
        <f>SUM(H35/F35)</f>
        <v>4.8113227433632479</v>
      </c>
      <c r="H35" s="279">
        <f>SUM(H21:H34)</f>
        <v>2046900.28</v>
      </c>
      <c r="I35" s="200"/>
      <c r="J35" s="258">
        <f t="shared" ref="J35:P35" si="8">SUM(J21:J34)</f>
        <v>2059285.78</v>
      </c>
      <c r="K35" s="70">
        <f t="shared" si="8"/>
        <v>-12426</v>
      </c>
      <c r="L35" s="70">
        <f t="shared" si="8"/>
        <v>0</v>
      </c>
      <c r="M35" s="70">
        <f t="shared" si="8"/>
        <v>0</v>
      </c>
      <c r="N35" s="70">
        <f t="shared" si="8"/>
        <v>0</v>
      </c>
      <c r="O35" s="70">
        <f t="shared" si="8"/>
        <v>0</v>
      </c>
      <c r="P35" s="280">
        <f t="shared" si="8"/>
        <v>-12385.5</v>
      </c>
    </row>
    <row r="36" spans="1:16" ht="24" customHeight="1" thickBot="1">
      <c r="A36" s="281" t="s">
        <v>48</v>
      </c>
      <c r="B36" s="211"/>
      <c r="C36" s="212"/>
      <c r="D36" s="212"/>
      <c r="E36" s="212"/>
      <c r="F36" s="212"/>
      <c r="G36" s="212"/>
      <c r="H36" s="282"/>
      <c r="I36" s="212"/>
      <c r="J36" s="212"/>
      <c r="K36" s="212"/>
      <c r="L36" s="212"/>
      <c r="M36" s="212"/>
      <c r="N36" s="212"/>
      <c r="O36" s="212"/>
      <c r="P36" s="262"/>
    </row>
    <row r="37" spans="1:16" ht="25.5">
      <c r="A37" s="139" t="s">
        <v>92</v>
      </c>
      <c r="B37" s="139" t="s">
        <v>43</v>
      </c>
      <c r="C37" s="283"/>
      <c r="D37" s="272">
        <v>101747</v>
      </c>
      <c r="E37" s="162">
        <v>10</v>
      </c>
      <c r="F37" s="162">
        <f>SUM(D37*E37)</f>
        <v>1017470</v>
      </c>
      <c r="G37" s="145">
        <v>0.5</v>
      </c>
      <c r="H37" s="146">
        <f>SUM(F37*G37)</f>
        <v>508735</v>
      </c>
      <c r="I37" s="216"/>
      <c r="J37" s="284">
        <v>508735</v>
      </c>
      <c r="K37" s="285"/>
      <c r="L37" s="285"/>
      <c r="M37" s="285"/>
      <c r="N37" s="285"/>
      <c r="O37" s="285"/>
      <c r="P37" s="224">
        <f>SUM(H37-J37)</f>
        <v>0</v>
      </c>
    </row>
    <row r="38" spans="1:16" ht="26.25" thickBot="1">
      <c r="A38" s="139" t="s">
        <v>9</v>
      </c>
      <c r="B38" s="263" t="s">
        <v>44</v>
      </c>
      <c r="C38" s="286"/>
      <c r="D38" s="287">
        <v>101747</v>
      </c>
      <c r="E38" s="219">
        <v>10</v>
      </c>
      <c r="F38" s="162">
        <f>SUM(D38*E38)</f>
        <v>1017470</v>
      </c>
      <c r="G38" s="145">
        <v>0.33</v>
      </c>
      <c r="H38" s="146">
        <f>SUM(F38*G38)</f>
        <v>335765.10000000003</v>
      </c>
      <c r="I38" s="216"/>
      <c r="J38" s="288">
        <v>335765.1</v>
      </c>
      <c r="K38" s="289"/>
      <c r="L38" s="289"/>
      <c r="M38" s="289"/>
      <c r="N38" s="289"/>
      <c r="O38" s="285"/>
      <c r="P38" s="290">
        <f>SUM(H38-J38)</f>
        <v>5.8207660913467407E-11</v>
      </c>
    </row>
    <row r="39" spans="1:16" ht="24" customHeight="1" thickBot="1">
      <c r="A39" s="281"/>
      <c r="B39" s="250" t="s">
        <v>49</v>
      </c>
      <c r="C39" s="251"/>
      <c r="D39" s="277">
        <v>101747</v>
      </c>
      <c r="E39" s="291">
        <f>SUM(F39/D39)</f>
        <v>20</v>
      </c>
      <c r="F39" s="254">
        <f>SUM(F37:F38)</f>
        <v>2034940</v>
      </c>
      <c r="G39" s="278">
        <f>SUM(H39/F39)</f>
        <v>0.41500000000000004</v>
      </c>
      <c r="H39" s="292">
        <f>SUM(H37:H38)</f>
        <v>844500.10000000009</v>
      </c>
      <c r="I39" s="293"/>
      <c r="J39" s="294">
        <f t="shared" ref="J39:O39" si="9">SUM(J37:J38)</f>
        <v>844500.1</v>
      </c>
      <c r="K39" s="294">
        <f t="shared" si="9"/>
        <v>0</v>
      </c>
      <c r="L39" s="294">
        <f t="shared" si="9"/>
        <v>0</v>
      </c>
      <c r="M39" s="294">
        <f t="shared" si="9"/>
        <v>0</v>
      </c>
      <c r="N39" s="294">
        <f t="shared" si="9"/>
        <v>0</v>
      </c>
      <c r="O39" s="294">
        <f t="shared" si="9"/>
        <v>0</v>
      </c>
      <c r="P39" s="260">
        <f>SUM(H39-J39)</f>
        <v>1.1641532182693481E-10</v>
      </c>
    </row>
    <row r="40" spans="1:16" ht="26.1" customHeight="1" thickBot="1">
      <c r="A40" s="200"/>
      <c r="B40" s="261"/>
      <c r="C40" s="261"/>
      <c r="D40" s="295"/>
      <c r="E40" s="261"/>
      <c r="F40" s="261"/>
      <c r="G40" s="261"/>
      <c r="H40" s="296"/>
      <c r="I40" s="200"/>
      <c r="J40" s="200"/>
      <c r="K40" s="200"/>
      <c r="L40" s="200"/>
      <c r="M40" s="200"/>
      <c r="N40" s="200"/>
      <c r="O40" s="200"/>
      <c r="P40" s="200"/>
    </row>
    <row r="41" spans="1:16" ht="20.100000000000001" customHeight="1" thickBot="1">
      <c r="A41" s="297" t="s">
        <v>45</v>
      </c>
      <c r="B41" s="298"/>
      <c r="C41" s="212"/>
      <c r="D41" s="299"/>
      <c r="E41" s="212"/>
      <c r="F41" s="212"/>
      <c r="G41" s="212"/>
      <c r="H41" s="212"/>
      <c r="I41" s="212"/>
      <c r="J41" s="212"/>
      <c r="K41" s="212"/>
      <c r="L41" s="212"/>
      <c r="M41" s="212"/>
      <c r="N41" s="212"/>
      <c r="O41" s="212"/>
      <c r="P41" s="262"/>
    </row>
    <row r="42" spans="1:16" ht="24" customHeight="1">
      <c r="A42" s="300"/>
      <c r="B42" s="301" t="s">
        <v>0</v>
      </c>
      <c r="C42" s="302"/>
      <c r="D42" s="303">
        <f>SUM(D19)</f>
        <v>56</v>
      </c>
      <c r="E42" s="304">
        <f>F42/D42</f>
        <v>263</v>
      </c>
      <c r="F42" s="303">
        <f>SUM(F19)</f>
        <v>14728</v>
      </c>
      <c r="G42" s="304">
        <f>H42/F42</f>
        <v>1.426235741444867</v>
      </c>
      <c r="H42" s="305">
        <f>SUM(H19)</f>
        <v>21005.600000000002</v>
      </c>
      <c r="I42" s="306"/>
      <c r="J42" s="307">
        <f t="shared" ref="J42:P42" si="10">SUM(J19)</f>
        <v>8959.2999999999993</v>
      </c>
      <c r="K42" s="308">
        <f t="shared" si="10"/>
        <v>-1140</v>
      </c>
      <c r="L42" s="309">
        <f t="shared" si="10"/>
        <v>0</v>
      </c>
      <c r="M42" s="309">
        <f t="shared" si="10"/>
        <v>-12.399999999999977</v>
      </c>
      <c r="N42" s="309">
        <f t="shared" si="10"/>
        <v>0</v>
      </c>
      <c r="O42" s="309">
        <f t="shared" si="10"/>
        <v>0</v>
      </c>
      <c r="P42" s="310">
        <f t="shared" si="10"/>
        <v>12046.300000000001</v>
      </c>
    </row>
    <row r="43" spans="1:16" ht="24" customHeight="1">
      <c r="A43" s="311"/>
      <c r="B43" s="312" t="s">
        <v>30</v>
      </c>
      <c r="C43" s="313"/>
      <c r="D43" s="314">
        <f>SUM(D35)</f>
        <v>20858</v>
      </c>
      <c r="E43" s="315">
        <f>F43/D43</f>
        <v>20.3966823281235</v>
      </c>
      <c r="F43" s="314">
        <f>SUM(F35)</f>
        <v>425434</v>
      </c>
      <c r="G43" s="315">
        <f>H43/F43</f>
        <v>4.8113227433632479</v>
      </c>
      <c r="H43" s="316">
        <f>SUM(H35)</f>
        <v>2046900.28</v>
      </c>
      <c r="I43" s="317"/>
      <c r="J43" s="318">
        <f t="shared" ref="J43:P43" si="11">SUM(J35)</f>
        <v>2059285.78</v>
      </c>
      <c r="K43" s="308">
        <f t="shared" si="11"/>
        <v>-12426</v>
      </c>
      <c r="L43" s="319">
        <f t="shared" si="11"/>
        <v>0</v>
      </c>
      <c r="M43" s="319">
        <f t="shared" si="11"/>
        <v>0</v>
      </c>
      <c r="N43" s="319">
        <f t="shared" si="11"/>
        <v>0</v>
      </c>
      <c r="O43" s="319">
        <f t="shared" si="11"/>
        <v>0</v>
      </c>
      <c r="P43" s="320">
        <f t="shared" si="11"/>
        <v>-12385.5</v>
      </c>
    </row>
    <row r="44" spans="1:16" ht="24" customHeight="1" thickBot="1">
      <c r="A44" s="321"/>
      <c r="B44" s="322" t="s">
        <v>48</v>
      </c>
      <c r="C44" s="323"/>
      <c r="D44" s="324">
        <f>SUM(D39)</f>
        <v>101747</v>
      </c>
      <c r="E44" s="325">
        <f>F44/D44</f>
        <v>20</v>
      </c>
      <c r="F44" s="326">
        <f>SUM(F39)</f>
        <v>2034940</v>
      </c>
      <c r="G44" s="325">
        <f>H44/F44</f>
        <v>0.41500000000000004</v>
      </c>
      <c r="H44" s="327">
        <f>SUM(H39)</f>
        <v>844500.10000000009</v>
      </c>
      <c r="I44" s="328"/>
      <c r="J44" s="329">
        <f t="shared" ref="J44:P44" si="12">SUM(J39)</f>
        <v>844500.1</v>
      </c>
      <c r="K44" s="330">
        <f t="shared" si="12"/>
        <v>0</v>
      </c>
      <c r="L44" s="330">
        <f t="shared" si="12"/>
        <v>0</v>
      </c>
      <c r="M44" s="330">
        <f t="shared" si="12"/>
        <v>0</v>
      </c>
      <c r="N44" s="330">
        <f t="shared" si="12"/>
        <v>0</v>
      </c>
      <c r="O44" s="330">
        <f t="shared" si="12"/>
        <v>0</v>
      </c>
      <c r="P44" s="331">
        <f t="shared" si="12"/>
        <v>1.1641532182693481E-10</v>
      </c>
    </row>
    <row r="45" spans="1:16" ht="26.1" customHeight="1" thickTop="1" thickBot="1">
      <c r="A45" s="332"/>
      <c r="B45" s="333" t="s">
        <v>46</v>
      </c>
      <c r="C45" s="334"/>
      <c r="D45" s="335">
        <f>SUM(D42:D44)</f>
        <v>122661</v>
      </c>
      <c r="E45" s="336">
        <f>SUM(F45/D45)</f>
        <v>20.178394110597502</v>
      </c>
      <c r="F45" s="337">
        <f>SUM(F42:F44)</f>
        <v>2475102</v>
      </c>
      <c r="G45" s="438">
        <f>SUM(H45/F45)</f>
        <v>1.1766811953608378</v>
      </c>
      <c r="H45" s="338">
        <f>SUM(H42:H44)</f>
        <v>2912405.9800000004</v>
      </c>
      <c r="I45" s="339"/>
      <c r="J45" s="340">
        <f t="shared" ref="J45:P45" si="13">SUM(J42:J44)</f>
        <v>2912745.18</v>
      </c>
      <c r="K45" s="341">
        <f t="shared" si="13"/>
        <v>-13566</v>
      </c>
      <c r="L45" s="341">
        <f t="shared" si="13"/>
        <v>0</v>
      </c>
      <c r="M45" s="341">
        <f t="shared" si="13"/>
        <v>-12.399999999999977</v>
      </c>
      <c r="N45" s="341">
        <f t="shared" si="13"/>
        <v>0</v>
      </c>
      <c r="O45" s="341">
        <f t="shared" si="13"/>
        <v>0</v>
      </c>
      <c r="P45" s="342">
        <f t="shared" si="13"/>
        <v>-339.19999999988249</v>
      </c>
    </row>
    <row r="46" spans="1:16" ht="13.5" thickTop="1">
      <c r="A46" s="14"/>
      <c r="B46" s="2"/>
      <c r="C46" s="2"/>
      <c r="D46" s="4"/>
      <c r="E46" s="2"/>
      <c r="F46" s="2"/>
      <c r="G46" s="2"/>
      <c r="H46" s="2"/>
    </row>
    <row r="47" spans="1:16">
      <c r="A47" s="14"/>
      <c r="B47" s="2"/>
      <c r="C47" s="2"/>
      <c r="D47" s="4"/>
      <c r="E47" s="2"/>
      <c r="F47" s="2"/>
      <c r="G47" s="2"/>
      <c r="H47" s="2"/>
    </row>
    <row r="48" spans="1:16">
      <c r="A48" s="37"/>
      <c r="B48" s="389"/>
      <c r="C48" s="2"/>
      <c r="D48" s="4"/>
      <c r="E48" s="2"/>
      <c r="F48" s="3"/>
      <c r="G48" s="2"/>
      <c r="H48" s="3"/>
    </row>
    <row r="49" spans="1:6">
      <c r="A49" s="37"/>
      <c r="B49" s="37"/>
    </row>
    <row r="50" spans="1:6">
      <c r="A50" s="44"/>
      <c r="B50" s="390"/>
    </row>
    <row r="51" spans="1:6">
      <c r="A51" s="44"/>
      <c r="B51" s="390"/>
    </row>
    <row r="52" spans="1:6">
      <c r="A52" s="39"/>
      <c r="B52" s="390"/>
    </row>
    <row r="57" spans="1:6">
      <c r="F57" s="1"/>
    </row>
  </sheetData>
  <sheetProtection formatCells="0" formatColumns="0" formatRows="0" insertColumns="0" insertRows="0" insertHyperlinks="0" selectLockedCells="1"/>
  <pageMargins left="0.4" right="0.37" top="0.75" bottom="0.75" header="0.47" footer="0.55000000000000004"/>
  <pageSetup scale="72" orientation="landscape" r:id="rId1"/>
  <headerFooter alignWithMargins="0">
    <oddHeader xml:space="preserve">&amp;C&amp;11REPORTING BURDEN&amp;R
</oddHeader>
    <oddFooter>&amp;CPage &amp;P of &amp;N</oddFooter>
  </headerFooter>
  <rowBreaks count="1" manualBreakCount="1">
    <brk id="16" max="16383" man="1"/>
  </rowBreaks>
  <legacyDrawing r:id="rId2"/>
</worksheet>
</file>

<file path=xl/worksheets/sheet2.xml><?xml version="1.0" encoding="utf-8"?>
<worksheet xmlns="http://schemas.openxmlformats.org/spreadsheetml/2006/main" xmlns:r="http://schemas.openxmlformats.org/officeDocument/2006/relationships">
  <dimension ref="A1:O43"/>
  <sheetViews>
    <sheetView zoomScaleNormal="100" zoomScaleSheetLayoutView="85" workbookViewId="0">
      <pane ySplit="2" topLeftCell="A3" activePane="bottomLeft" state="frozen"/>
      <selection pane="bottomLeft" activeCell="B13" sqref="B13"/>
    </sheetView>
  </sheetViews>
  <sheetFormatPr defaultRowHeight="12.75"/>
  <cols>
    <col min="1" max="1" width="14" customWidth="1"/>
    <col min="2" max="2" width="35.7109375" customWidth="1"/>
    <col min="3" max="3" width="7.140625" bestFit="1" customWidth="1"/>
    <col min="4" max="4" width="9" bestFit="1" customWidth="1"/>
    <col min="5" max="5" width="12" customWidth="1"/>
    <col min="6" max="6" width="12.7109375" customWidth="1"/>
    <col min="7" max="7" width="12.28515625" customWidth="1"/>
    <col min="8" max="8" width="14" style="39" bestFit="1" customWidth="1"/>
    <col min="9" max="9" width="12.7109375" customWidth="1"/>
    <col min="10" max="10" width="10.28515625" bestFit="1" customWidth="1"/>
    <col min="11" max="11" width="11.42578125" customWidth="1"/>
    <col min="12" max="12" width="11.140625" customWidth="1"/>
    <col min="13" max="13" width="10.85546875" customWidth="1"/>
    <col min="14" max="14" width="9.85546875" bestFit="1" customWidth="1"/>
    <col min="15" max="15" width="11.140625" bestFit="1" customWidth="1"/>
  </cols>
  <sheetData>
    <row r="1" spans="1:15" ht="17.25" customHeight="1" thickBot="1">
      <c r="A1" s="34" t="s">
        <v>151</v>
      </c>
    </row>
    <row r="2" spans="1:15" ht="72.75" thickBot="1">
      <c r="A2" s="9" t="s">
        <v>28</v>
      </c>
      <c r="B2" s="9" t="s">
        <v>1</v>
      </c>
      <c r="C2" s="71" t="s">
        <v>2</v>
      </c>
      <c r="D2" s="10" t="s">
        <v>117</v>
      </c>
      <c r="E2" s="10" t="s">
        <v>76</v>
      </c>
      <c r="F2" s="10" t="s">
        <v>116</v>
      </c>
      <c r="G2" s="10" t="s">
        <v>77</v>
      </c>
      <c r="H2" s="40" t="s">
        <v>118</v>
      </c>
      <c r="I2" s="11" t="s">
        <v>20</v>
      </c>
      <c r="J2" s="35" t="s">
        <v>102</v>
      </c>
      <c r="K2" s="35" t="s">
        <v>103</v>
      </c>
      <c r="L2" s="35" t="s">
        <v>104</v>
      </c>
      <c r="M2" s="35" t="s">
        <v>105</v>
      </c>
      <c r="N2" s="12" t="s">
        <v>21</v>
      </c>
      <c r="O2" s="13" t="s">
        <v>22</v>
      </c>
    </row>
    <row r="3" spans="1:15" ht="20.100000000000001" customHeight="1" thickBot="1">
      <c r="A3" s="18" t="s">
        <v>0</v>
      </c>
      <c r="B3" s="15"/>
      <c r="C3" s="16"/>
      <c r="D3" s="16"/>
      <c r="E3" s="16"/>
      <c r="F3" s="16"/>
      <c r="G3" s="16"/>
      <c r="H3" s="62"/>
      <c r="I3" s="16"/>
      <c r="J3" s="16"/>
      <c r="K3" s="16"/>
      <c r="L3" s="16"/>
      <c r="M3" s="16"/>
      <c r="N3" s="16"/>
      <c r="O3" s="17"/>
    </row>
    <row r="4" spans="1:15" ht="38.25">
      <c r="A4" s="129" t="s">
        <v>140</v>
      </c>
      <c r="B4" s="130" t="s">
        <v>108</v>
      </c>
      <c r="C4" s="131"/>
      <c r="D4" s="131">
        <v>56</v>
      </c>
      <c r="E4" s="132">
        <v>0</v>
      </c>
      <c r="F4" s="133">
        <f t="shared" ref="F4:F15" si="0">D4*E4</f>
        <v>0</v>
      </c>
      <c r="G4" s="134">
        <v>0</v>
      </c>
      <c r="H4" s="135">
        <f>F4*G4</f>
        <v>0</v>
      </c>
      <c r="I4" s="136">
        <v>0</v>
      </c>
      <c r="J4" s="137"/>
      <c r="K4" s="137"/>
      <c r="L4" s="137"/>
      <c r="M4" s="349">
        <f>O4</f>
        <v>0</v>
      </c>
      <c r="N4" s="137"/>
      <c r="O4" s="168">
        <f>SUM(H4-I4)</f>
        <v>0</v>
      </c>
    </row>
    <row r="5" spans="1:15" ht="25.5">
      <c r="A5" s="138" t="s">
        <v>123</v>
      </c>
      <c r="B5" s="139" t="s">
        <v>54</v>
      </c>
      <c r="C5" s="140"/>
      <c r="D5" s="141">
        <v>56</v>
      </c>
      <c r="E5" s="141">
        <v>69</v>
      </c>
      <c r="F5" s="142">
        <f t="shared" si="0"/>
        <v>3864</v>
      </c>
      <c r="G5" s="140">
        <v>0.1</v>
      </c>
      <c r="H5" s="143">
        <f>F5*G5</f>
        <v>386.40000000000003</v>
      </c>
      <c r="I5" s="144">
        <v>393.3</v>
      </c>
      <c r="J5" s="122"/>
      <c r="K5" s="122"/>
      <c r="L5" s="122"/>
      <c r="M5" s="122"/>
      <c r="N5" s="122"/>
      <c r="O5" s="145">
        <f>SUM(H5-I5)</f>
        <v>-6.8999999999999773</v>
      </c>
    </row>
    <row r="6" spans="1:15" ht="26.1" customHeight="1">
      <c r="A6" s="139" t="s">
        <v>84</v>
      </c>
      <c r="B6" s="139" t="s">
        <v>85</v>
      </c>
      <c r="C6" s="140"/>
      <c r="D6" s="141">
        <v>56</v>
      </c>
      <c r="E6" s="141">
        <v>1</v>
      </c>
      <c r="F6" s="146">
        <f t="shared" si="0"/>
        <v>56</v>
      </c>
      <c r="G6" s="140">
        <v>1</v>
      </c>
      <c r="H6" s="147">
        <f>F6*G6</f>
        <v>56</v>
      </c>
      <c r="I6" s="148">
        <v>57</v>
      </c>
      <c r="J6" s="122"/>
      <c r="K6" s="122"/>
      <c r="L6" s="122"/>
      <c r="M6" s="122"/>
      <c r="N6" s="122"/>
      <c r="O6" s="145">
        <f>SUM(H6-I6)</f>
        <v>-1</v>
      </c>
    </row>
    <row r="7" spans="1:15" ht="63.75">
      <c r="A7" s="403" t="s">
        <v>143</v>
      </c>
      <c r="B7" s="409" t="s">
        <v>100</v>
      </c>
      <c r="C7" s="409"/>
      <c r="D7" s="411">
        <v>56</v>
      </c>
      <c r="E7" s="410">
        <v>0</v>
      </c>
      <c r="F7" s="412">
        <f t="shared" si="0"/>
        <v>0</v>
      </c>
      <c r="G7" s="404">
        <v>0</v>
      </c>
      <c r="H7" s="413">
        <v>0</v>
      </c>
      <c r="I7" s="414">
        <v>6908.3429999999998</v>
      </c>
      <c r="J7" s="415"/>
      <c r="K7" s="416"/>
      <c r="L7" s="415"/>
      <c r="M7" s="416"/>
      <c r="N7" s="404"/>
      <c r="O7" s="417">
        <f>SUM(H7-I7)</f>
        <v>-6908.3429999999998</v>
      </c>
    </row>
    <row r="8" spans="1:15" ht="51.95" customHeight="1">
      <c r="A8" s="403" t="s">
        <v>124</v>
      </c>
      <c r="B8" s="409" t="s">
        <v>94</v>
      </c>
      <c r="C8" s="404"/>
      <c r="D8" s="411">
        <v>56</v>
      </c>
      <c r="E8" s="411">
        <v>0</v>
      </c>
      <c r="F8" s="471">
        <f t="shared" si="0"/>
        <v>0</v>
      </c>
      <c r="G8" s="404">
        <v>0</v>
      </c>
      <c r="H8" s="471">
        <f t="shared" ref="H8:H15" si="1">F8*G8</f>
        <v>0</v>
      </c>
      <c r="I8" s="417">
        <v>57</v>
      </c>
      <c r="J8" s="472"/>
      <c r="K8" s="472"/>
      <c r="L8" s="472"/>
      <c r="M8" s="404"/>
      <c r="N8" s="407"/>
      <c r="O8" s="473">
        <f t="shared" ref="O8:O14" si="2">SUM(H8-I8)</f>
        <v>-57</v>
      </c>
    </row>
    <row r="9" spans="1:15" ht="38.25">
      <c r="A9" s="442" t="s">
        <v>125</v>
      </c>
      <c r="B9" s="443" t="s">
        <v>52</v>
      </c>
      <c r="C9" s="404"/>
      <c r="D9" s="444">
        <v>56</v>
      </c>
      <c r="E9" s="444">
        <v>0</v>
      </c>
      <c r="F9" s="445">
        <v>0</v>
      </c>
      <c r="G9" s="420">
        <v>0</v>
      </c>
      <c r="H9" s="445">
        <v>0</v>
      </c>
      <c r="I9" s="422">
        <v>57</v>
      </c>
      <c r="J9" s="415"/>
      <c r="K9" s="404"/>
      <c r="L9" s="404"/>
      <c r="M9" s="404"/>
      <c r="N9" s="404"/>
      <c r="O9" s="410">
        <f>SUM(H9-I9)</f>
        <v>-57</v>
      </c>
    </row>
    <row r="10" spans="1:15" ht="25.5">
      <c r="A10" s="402" t="s">
        <v>144</v>
      </c>
      <c r="B10" s="409" t="s">
        <v>53</v>
      </c>
      <c r="C10" s="404"/>
      <c r="D10" s="411">
        <v>56</v>
      </c>
      <c r="E10" s="411">
        <v>0</v>
      </c>
      <c r="F10" s="413">
        <v>0</v>
      </c>
      <c r="G10" s="404">
        <v>0</v>
      </c>
      <c r="H10" s="413">
        <v>0</v>
      </c>
      <c r="I10" s="418">
        <v>100</v>
      </c>
      <c r="J10" s="415">
        <v>-100</v>
      </c>
      <c r="K10" s="404"/>
      <c r="L10" s="404"/>
      <c r="M10" s="404"/>
      <c r="N10" s="404"/>
      <c r="O10" s="410">
        <f>SUM(H10-I10)</f>
        <v>-100</v>
      </c>
    </row>
    <row r="11" spans="1:15" s="37" customFormat="1" ht="14.1" customHeight="1">
      <c r="A11" s="149" t="s">
        <v>126</v>
      </c>
      <c r="B11" s="149" t="s">
        <v>55</v>
      </c>
      <c r="C11" s="150"/>
      <c r="D11" s="151">
        <v>56</v>
      </c>
      <c r="E11" s="151">
        <v>30</v>
      </c>
      <c r="F11" s="152">
        <f t="shared" si="0"/>
        <v>1680</v>
      </c>
      <c r="G11" s="150">
        <v>4</v>
      </c>
      <c r="H11" s="198">
        <f t="shared" si="1"/>
        <v>6720</v>
      </c>
      <c r="I11" s="153">
        <v>6840</v>
      </c>
      <c r="J11" s="119"/>
      <c r="K11" s="119"/>
      <c r="L11" s="119"/>
      <c r="M11" s="119"/>
      <c r="N11" s="119"/>
      <c r="O11" s="145">
        <f>SUM(H11-I11)</f>
        <v>-120</v>
      </c>
    </row>
    <row r="12" spans="1:15" ht="25.5">
      <c r="A12" s="350" t="s">
        <v>127</v>
      </c>
      <c r="B12" s="154" t="s">
        <v>57</v>
      </c>
      <c r="C12" s="155"/>
      <c r="D12" s="156">
        <v>56</v>
      </c>
      <c r="E12" s="156">
        <v>1</v>
      </c>
      <c r="F12" s="157">
        <f t="shared" si="0"/>
        <v>56</v>
      </c>
      <c r="G12" s="155">
        <v>3</v>
      </c>
      <c r="H12" s="158">
        <f t="shared" si="1"/>
        <v>168</v>
      </c>
      <c r="I12" s="159">
        <v>171</v>
      </c>
      <c r="J12" s="119"/>
      <c r="K12" s="119"/>
      <c r="L12" s="119"/>
      <c r="M12" s="119"/>
      <c r="N12" s="119"/>
      <c r="O12" s="145">
        <f>SUM(H12-I12)</f>
        <v>-3</v>
      </c>
    </row>
    <row r="13" spans="1:15" ht="76.5">
      <c r="A13" s="403" t="s">
        <v>145</v>
      </c>
      <c r="B13" s="409" t="s">
        <v>71</v>
      </c>
      <c r="C13" s="409"/>
      <c r="D13" s="411">
        <v>56</v>
      </c>
      <c r="E13" s="411">
        <v>0</v>
      </c>
      <c r="F13" s="412">
        <f t="shared" si="0"/>
        <v>0</v>
      </c>
      <c r="G13" s="404">
        <v>0</v>
      </c>
      <c r="H13" s="419">
        <f t="shared" si="1"/>
        <v>0</v>
      </c>
      <c r="I13" s="418">
        <v>2614.59</v>
      </c>
      <c r="J13" s="415"/>
      <c r="K13" s="416"/>
      <c r="L13" s="415"/>
      <c r="M13" s="416"/>
      <c r="N13" s="404"/>
      <c r="O13" s="417">
        <f t="shared" si="2"/>
        <v>-2614.59</v>
      </c>
    </row>
    <row r="14" spans="1:15" ht="38.25">
      <c r="A14" s="138" t="s">
        <v>122</v>
      </c>
      <c r="B14" s="139" t="s">
        <v>56</v>
      </c>
      <c r="C14" s="140"/>
      <c r="D14" s="141">
        <v>56</v>
      </c>
      <c r="E14" s="141">
        <v>1</v>
      </c>
      <c r="F14" s="142">
        <f t="shared" si="0"/>
        <v>56</v>
      </c>
      <c r="G14" s="140">
        <v>2</v>
      </c>
      <c r="H14" s="160">
        <f t="shared" si="1"/>
        <v>112</v>
      </c>
      <c r="I14" s="148">
        <v>114</v>
      </c>
      <c r="J14" s="122"/>
      <c r="K14" s="122"/>
      <c r="L14" s="122"/>
      <c r="M14" s="122"/>
      <c r="N14" s="122"/>
      <c r="O14" s="145">
        <f t="shared" si="2"/>
        <v>-2</v>
      </c>
    </row>
    <row r="15" spans="1:15" ht="89.25">
      <c r="A15" s="138" t="s">
        <v>121</v>
      </c>
      <c r="B15" s="139" t="s">
        <v>72</v>
      </c>
      <c r="C15" s="161"/>
      <c r="D15" s="141">
        <v>56</v>
      </c>
      <c r="E15" s="162">
        <v>4133</v>
      </c>
      <c r="F15" s="142">
        <f t="shared" si="0"/>
        <v>231448</v>
      </c>
      <c r="G15" s="140">
        <v>0.25</v>
      </c>
      <c r="H15" s="160">
        <f t="shared" si="1"/>
        <v>57862</v>
      </c>
      <c r="I15" s="148">
        <v>58895.25</v>
      </c>
      <c r="J15" s="122"/>
      <c r="K15" s="122"/>
      <c r="L15" s="122"/>
      <c r="M15" s="122"/>
      <c r="N15" s="122"/>
      <c r="O15" s="145">
        <f>SUM(H15-I15)</f>
        <v>-1033.25</v>
      </c>
    </row>
    <row r="16" spans="1:15" ht="26.25" thickBot="1">
      <c r="A16" s="139" t="s">
        <v>50</v>
      </c>
      <c r="B16" s="138" t="s">
        <v>58</v>
      </c>
      <c r="C16" s="140"/>
      <c r="D16" s="141">
        <v>56</v>
      </c>
      <c r="E16" s="145">
        <v>372</v>
      </c>
      <c r="F16" s="146">
        <f>D16*E16</f>
        <v>20832</v>
      </c>
      <c r="G16" s="140">
        <v>0.25</v>
      </c>
      <c r="H16" s="163">
        <f>F16*G16</f>
        <v>5208</v>
      </c>
      <c r="I16" s="148">
        <v>5214.5</v>
      </c>
      <c r="J16" s="122"/>
      <c r="K16" s="122"/>
      <c r="L16" s="122"/>
      <c r="M16" s="122"/>
      <c r="N16" s="122"/>
      <c r="O16" s="145">
        <f>SUM(H16-I16)</f>
        <v>-6.5</v>
      </c>
    </row>
    <row r="17" spans="1:15" ht="24" customHeight="1" thickBot="1">
      <c r="A17" s="36"/>
      <c r="B17" s="6" t="s">
        <v>59</v>
      </c>
      <c r="C17" s="28"/>
      <c r="D17" s="68">
        <v>56</v>
      </c>
      <c r="E17" s="69">
        <f>SUM(F17/D17)</f>
        <v>4607</v>
      </c>
      <c r="F17" s="72">
        <f>SUM(F4:F16)</f>
        <v>257992</v>
      </c>
      <c r="G17" s="69">
        <f>SUM(H17/F17)</f>
        <v>0.27331235077056648</v>
      </c>
      <c r="H17" s="63">
        <f t="shared" ref="H17:O17" si="3">SUM(H4:H16)</f>
        <v>70512.399999999994</v>
      </c>
      <c r="I17" s="61">
        <f t="shared" si="3"/>
        <v>81421.983000000007</v>
      </c>
      <c r="J17" s="348">
        <f t="shared" si="3"/>
        <v>-100</v>
      </c>
      <c r="K17" s="348">
        <f t="shared" si="3"/>
        <v>0</v>
      </c>
      <c r="L17" s="348">
        <f t="shared" si="3"/>
        <v>0</v>
      </c>
      <c r="M17" s="348">
        <f t="shared" si="3"/>
        <v>0</v>
      </c>
      <c r="N17" s="348">
        <f t="shared" si="3"/>
        <v>0</v>
      </c>
      <c r="O17" s="348">
        <f t="shared" si="3"/>
        <v>-10909.582999999999</v>
      </c>
    </row>
    <row r="18" spans="1:15" ht="20.100000000000001" customHeight="1" thickBot="1">
      <c r="A18" s="18" t="s">
        <v>30</v>
      </c>
      <c r="B18" s="20"/>
      <c r="C18" s="25"/>
      <c r="D18" s="25"/>
      <c r="E18" s="25"/>
      <c r="F18" s="25"/>
      <c r="G18" s="25"/>
      <c r="H18" s="64"/>
      <c r="I18" s="26"/>
      <c r="J18" s="25"/>
      <c r="K18" s="25"/>
      <c r="L18" s="25"/>
      <c r="M18" s="25"/>
      <c r="N18" s="25"/>
      <c r="O18" s="27"/>
    </row>
    <row r="19" spans="1:15" ht="51">
      <c r="A19" s="149" t="s">
        <v>120</v>
      </c>
      <c r="B19" s="181" t="s">
        <v>73</v>
      </c>
      <c r="C19" s="182"/>
      <c r="D19" s="183">
        <v>20858</v>
      </c>
      <c r="E19" s="182">
        <v>10</v>
      </c>
      <c r="F19" s="394">
        <f t="shared" ref="F19:F27" si="4">D19*E19</f>
        <v>208580</v>
      </c>
      <c r="G19" s="182">
        <v>10</v>
      </c>
      <c r="H19" s="165">
        <f>SUM(F19*G19)</f>
        <v>2085800</v>
      </c>
      <c r="I19" s="186">
        <v>2085800</v>
      </c>
      <c r="J19" s="182" t="s">
        <v>3</v>
      </c>
      <c r="K19" s="182"/>
      <c r="L19" s="163"/>
      <c r="M19" s="182"/>
      <c r="N19" s="391"/>
      <c r="O19" s="163">
        <f t="shared" ref="O19:O27" si="5">SUM(H19-I19)</f>
        <v>0</v>
      </c>
    </row>
    <row r="20" spans="1:15" ht="26.1" customHeight="1">
      <c r="A20" s="181" t="s">
        <v>62</v>
      </c>
      <c r="B20" s="181" t="s">
        <v>61</v>
      </c>
      <c r="C20" s="182"/>
      <c r="D20" s="183">
        <v>20858</v>
      </c>
      <c r="E20" s="182">
        <v>1</v>
      </c>
      <c r="F20" s="395">
        <f t="shared" si="4"/>
        <v>20858</v>
      </c>
      <c r="G20" s="182">
        <v>2.66</v>
      </c>
      <c r="H20" s="165">
        <f t="shared" ref="H20:H27" si="6">F20*G20</f>
        <v>55482.280000000006</v>
      </c>
      <c r="I20" s="186">
        <v>55482.28</v>
      </c>
      <c r="J20" s="182"/>
      <c r="K20" s="182"/>
      <c r="L20" s="182"/>
      <c r="M20" s="182"/>
      <c r="N20" s="182"/>
      <c r="O20" s="163">
        <f t="shared" si="5"/>
        <v>7.2759576141834259E-12</v>
      </c>
    </row>
    <row r="21" spans="1:15" ht="54" customHeight="1">
      <c r="A21" s="403" t="s">
        <v>119</v>
      </c>
      <c r="B21" s="403" t="s">
        <v>99</v>
      </c>
      <c r="C21" s="446"/>
      <c r="D21" s="421">
        <v>20858</v>
      </c>
      <c r="E21" s="447">
        <v>0</v>
      </c>
      <c r="F21" s="448">
        <f t="shared" si="4"/>
        <v>0</v>
      </c>
      <c r="G21" s="410">
        <v>0</v>
      </c>
      <c r="H21" s="449">
        <f t="shared" si="6"/>
        <v>0</v>
      </c>
      <c r="I21" s="404">
        <v>750</v>
      </c>
      <c r="J21" s="404"/>
      <c r="K21" s="417">
        <f>O21</f>
        <v>-750</v>
      </c>
      <c r="L21" s="404"/>
      <c r="M21" s="404"/>
      <c r="N21" s="404"/>
      <c r="O21" s="417">
        <f t="shared" si="5"/>
        <v>-750</v>
      </c>
    </row>
    <row r="22" spans="1:15" ht="75.95" customHeight="1" thickBot="1">
      <c r="A22" s="403" t="s">
        <v>119</v>
      </c>
      <c r="B22" s="403" t="s">
        <v>115</v>
      </c>
      <c r="C22" s="450"/>
      <c r="D22" s="451">
        <v>20858</v>
      </c>
      <c r="E22" s="452">
        <v>0</v>
      </c>
      <c r="F22" s="448">
        <f t="shared" si="4"/>
        <v>0</v>
      </c>
      <c r="G22" s="452">
        <v>0</v>
      </c>
      <c r="H22" s="449">
        <f t="shared" si="6"/>
        <v>0</v>
      </c>
      <c r="I22" s="404">
        <v>0</v>
      </c>
      <c r="J22" s="417"/>
      <c r="K22" s="417">
        <f>O22</f>
        <v>0</v>
      </c>
      <c r="L22" s="404"/>
      <c r="M22" s="404"/>
      <c r="N22" s="404"/>
      <c r="O22" s="417">
        <f t="shared" si="5"/>
        <v>0</v>
      </c>
    </row>
    <row r="23" spans="1:15" ht="51">
      <c r="A23" s="405" t="s">
        <v>146</v>
      </c>
      <c r="B23" s="406" t="s">
        <v>60</v>
      </c>
      <c r="C23" s="420"/>
      <c r="D23" s="421">
        <v>20858</v>
      </c>
      <c r="E23" s="404">
        <v>0</v>
      </c>
      <c r="F23" s="421">
        <f t="shared" si="4"/>
        <v>0</v>
      </c>
      <c r="G23" s="404">
        <v>0</v>
      </c>
      <c r="H23" s="417">
        <v>0</v>
      </c>
      <c r="I23" s="422">
        <v>0</v>
      </c>
      <c r="J23" s="415">
        <f>O23</f>
        <v>0</v>
      </c>
      <c r="K23" s="423"/>
      <c r="L23" s="423"/>
      <c r="M23" s="423"/>
      <c r="N23" s="423"/>
      <c r="O23" s="415">
        <f t="shared" si="5"/>
        <v>0</v>
      </c>
    </row>
    <row r="24" spans="1:15" ht="38.25">
      <c r="A24" s="130" t="s">
        <v>112</v>
      </c>
      <c r="B24" s="130" t="s">
        <v>111</v>
      </c>
      <c r="C24" s="166"/>
      <c r="D24" s="167">
        <v>20858</v>
      </c>
      <c r="E24" s="131">
        <v>0</v>
      </c>
      <c r="F24" s="167">
        <f t="shared" si="4"/>
        <v>0</v>
      </c>
      <c r="G24" s="131">
        <v>0</v>
      </c>
      <c r="H24" s="168">
        <f t="shared" si="6"/>
        <v>0</v>
      </c>
      <c r="I24" s="351">
        <v>0</v>
      </c>
      <c r="J24" s="166"/>
      <c r="K24" s="166"/>
      <c r="L24" s="166"/>
      <c r="M24" s="237">
        <f>O24</f>
        <v>0</v>
      </c>
      <c r="N24" s="166"/>
      <c r="O24" s="168">
        <f>SUM(H24-I24)</f>
        <v>0</v>
      </c>
    </row>
    <row r="25" spans="1:15" ht="51">
      <c r="A25" s="130" t="s">
        <v>110</v>
      </c>
      <c r="B25" s="130" t="s">
        <v>109</v>
      </c>
      <c r="C25" s="166"/>
      <c r="D25" s="167">
        <v>20858</v>
      </c>
      <c r="E25" s="131">
        <v>0</v>
      </c>
      <c r="F25" s="167">
        <f t="shared" si="4"/>
        <v>0</v>
      </c>
      <c r="G25" s="131">
        <v>0</v>
      </c>
      <c r="H25" s="168">
        <f t="shared" si="6"/>
        <v>0</v>
      </c>
      <c r="I25" s="352">
        <v>0</v>
      </c>
      <c r="J25" s="166"/>
      <c r="K25" s="166"/>
      <c r="L25" s="166"/>
      <c r="M25" s="237">
        <f>O25</f>
        <v>0</v>
      </c>
      <c r="N25" s="166"/>
      <c r="O25" s="168">
        <f>SUM(H25-I25)</f>
        <v>0</v>
      </c>
    </row>
    <row r="26" spans="1:15" ht="38.25">
      <c r="A26" s="139" t="s">
        <v>51</v>
      </c>
      <c r="B26" s="139" t="s">
        <v>63</v>
      </c>
      <c r="C26" s="140"/>
      <c r="D26" s="164">
        <v>20858</v>
      </c>
      <c r="E26" s="140">
        <v>1</v>
      </c>
      <c r="F26" s="169">
        <f t="shared" si="4"/>
        <v>20858</v>
      </c>
      <c r="G26" s="140">
        <v>1</v>
      </c>
      <c r="H26" s="170">
        <f t="shared" si="6"/>
        <v>20858</v>
      </c>
      <c r="I26" s="148">
        <v>20858</v>
      </c>
      <c r="J26" s="122"/>
      <c r="K26" s="122"/>
      <c r="L26" s="122"/>
      <c r="M26" s="122"/>
      <c r="N26" s="122"/>
      <c r="O26" s="146">
        <f t="shared" si="5"/>
        <v>0</v>
      </c>
    </row>
    <row r="27" spans="1:15" ht="26.25" thickBot="1">
      <c r="A27" s="424" t="s">
        <v>8</v>
      </c>
      <c r="B27" s="408" t="s">
        <v>64</v>
      </c>
      <c r="C27" s="407"/>
      <c r="D27" s="425">
        <v>6983</v>
      </c>
      <c r="E27" s="407">
        <v>0</v>
      </c>
      <c r="F27" s="426">
        <f t="shared" si="4"/>
        <v>0</v>
      </c>
      <c r="G27" s="407">
        <v>0</v>
      </c>
      <c r="H27" s="427">
        <f t="shared" si="6"/>
        <v>0</v>
      </c>
      <c r="I27" s="428">
        <v>12426</v>
      </c>
      <c r="J27" s="429">
        <v>29472</v>
      </c>
      <c r="K27" s="430"/>
      <c r="L27" s="430"/>
      <c r="M27" s="430"/>
      <c r="N27" s="430"/>
      <c r="O27" s="417">
        <f t="shared" si="5"/>
        <v>-12426</v>
      </c>
    </row>
    <row r="28" spans="1:15" ht="24.75" thickBot="1">
      <c r="A28" s="7"/>
      <c r="B28" s="21" t="s">
        <v>65</v>
      </c>
      <c r="C28" s="8"/>
      <c r="D28" s="19">
        <v>20858</v>
      </c>
      <c r="E28" s="346">
        <f>SUM(F28/D28)</f>
        <v>12</v>
      </c>
      <c r="F28" s="19">
        <f>SUM(F19:F27)</f>
        <v>250296</v>
      </c>
      <c r="G28" s="347">
        <f>SUM(H28/F28)</f>
        <v>8.6383333333333319</v>
      </c>
      <c r="H28" s="75">
        <f t="shared" ref="H28:O28" si="7">SUM(H19:H27)</f>
        <v>2162140.2799999998</v>
      </c>
      <c r="I28" s="74">
        <f t="shared" si="7"/>
        <v>2175316.2799999998</v>
      </c>
      <c r="J28" s="74">
        <f t="shared" si="7"/>
        <v>29472</v>
      </c>
      <c r="K28" s="74">
        <f t="shared" si="7"/>
        <v>-750</v>
      </c>
      <c r="L28" s="74">
        <f t="shared" si="7"/>
        <v>0</v>
      </c>
      <c r="M28" s="74">
        <f t="shared" si="7"/>
        <v>0</v>
      </c>
      <c r="N28" s="74">
        <f t="shared" si="7"/>
        <v>0</v>
      </c>
      <c r="O28" s="74">
        <f t="shared" si="7"/>
        <v>-13175.999999999993</v>
      </c>
    </row>
    <row r="29" spans="1:15" ht="20.100000000000001" customHeight="1" thickBot="1">
      <c r="A29" s="38" t="s">
        <v>66</v>
      </c>
      <c r="B29" s="31"/>
      <c r="C29" s="25"/>
      <c r="D29" s="30"/>
      <c r="E29" s="32"/>
      <c r="F29" s="30"/>
      <c r="G29" s="25"/>
      <c r="H29" s="65"/>
      <c r="I29" s="26"/>
      <c r="J29" s="25"/>
      <c r="K29" s="25"/>
      <c r="L29" s="25"/>
      <c r="M29" s="25"/>
      <c r="N29" s="25"/>
      <c r="O29" s="73"/>
    </row>
    <row r="30" spans="1:15" ht="51">
      <c r="A30" s="396" t="s">
        <v>128</v>
      </c>
      <c r="B30" s="392" t="s">
        <v>74</v>
      </c>
      <c r="C30" s="380"/>
      <c r="D30" s="372">
        <v>58231</v>
      </c>
      <c r="E30" s="393">
        <v>180</v>
      </c>
      <c r="F30" s="397">
        <f t="shared" ref="F30:F35" si="8">D30*E30</f>
        <v>10481580</v>
      </c>
      <c r="G30" s="217">
        <v>0.28000000000000003</v>
      </c>
      <c r="H30" s="398">
        <f>F30*G30</f>
        <v>2934842.4000000004</v>
      </c>
      <c r="I30" s="163">
        <v>2934842.4</v>
      </c>
      <c r="J30" s="147"/>
      <c r="K30" s="147"/>
      <c r="L30" s="391">
        <f>O30</f>
        <v>4.6566128730773926E-10</v>
      </c>
      <c r="M30" s="147"/>
      <c r="N30" s="147" t="s">
        <v>3</v>
      </c>
      <c r="O30" s="163">
        <f t="shared" ref="O30:O35" si="9">SUM(H30-I30)</f>
        <v>4.6566128730773926E-10</v>
      </c>
    </row>
    <row r="31" spans="1:15" ht="26.1" customHeight="1">
      <c r="A31" s="139" t="s">
        <v>87</v>
      </c>
      <c r="B31" s="139" t="s">
        <v>75</v>
      </c>
      <c r="C31" s="140"/>
      <c r="D31" s="164">
        <v>101747</v>
      </c>
      <c r="E31" s="141">
        <v>1</v>
      </c>
      <c r="F31" s="162">
        <f t="shared" si="8"/>
        <v>101747</v>
      </c>
      <c r="G31" s="145">
        <v>0.5</v>
      </c>
      <c r="H31" s="170">
        <f>F31*G31</f>
        <v>50873.5</v>
      </c>
      <c r="I31" s="148">
        <v>50873.5</v>
      </c>
      <c r="J31" s="122" t="s">
        <v>3</v>
      </c>
      <c r="K31" s="122"/>
      <c r="L31" s="122"/>
      <c r="M31" s="122"/>
      <c r="N31" s="122"/>
      <c r="O31" s="146">
        <f t="shared" si="9"/>
        <v>0</v>
      </c>
    </row>
    <row r="32" spans="1:15" ht="14.1" customHeight="1">
      <c r="A32" s="139" t="s">
        <v>86</v>
      </c>
      <c r="B32" s="139" t="s">
        <v>68</v>
      </c>
      <c r="C32" s="140"/>
      <c r="D32" s="164">
        <v>101747</v>
      </c>
      <c r="E32" s="141">
        <v>2</v>
      </c>
      <c r="F32" s="162">
        <f t="shared" si="8"/>
        <v>203494</v>
      </c>
      <c r="G32" s="145">
        <v>8.3000000000000004E-2</v>
      </c>
      <c r="H32" s="163">
        <f>SUM(F32*G32)</f>
        <v>16890.002</v>
      </c>
      <c r="I32" s="148">
        <v>16890.002</v>
      </c>
      <c r="J32" s="122" t="s">
        <v>3</v>
      </c>
      <c r="K32" s="122"/>
      <c r="L32" s="122"/>
      <c r="M32" s="122"/>
      <c r="N32" s="122"/>
      <c r="O32" s="145">
        <f t="shared" si="9"/>
        <v>0</v>
      </c>
    </row>
    <row r="33" spans="1:15" ht="25.5">
      <c r="A33" s="171" t="s">
        <v>67</v>
      </c>
      <c r="B33" s="171" t="s">
        <v>69</v>
      </c>
      <c r="C33" s="172"/>
      <c r="D33" s="173">
        <v>101747</v>
      </c>
      <c r="E33" s="174">
        <v>180</v>
      </c>
      <c r="F33" s="175">
        <f t="shared" si="8"/>
        <v>18314460</v>
      </c>
      <c r="G33" s="176">
        <v>0.161</v>
      </c>
      <c r="H33" s="177">
        <f>SUM(F33*G33)</f>
        <v>2948628.06</v>
      </c>
      <c r="I33" s="178">
        <v>2948628.06</v>
      </c>
      <c r="J33" s="179" t="s">
        <v>3</v>
      </c>
      <c r="K33" s="179"/>
      <c r="L33" s="179"/>
      <c r="M33" s="179"/>
      <c r="N33" s="179"/>
      <c r="O33" s="180">
        <f t="shared" si="9"/>
        <v>0</v>
      </c>
    </row>
    <row r="34" spans="1:15" s="39" customFormat="1" ht="25.5">
      <c r="A34" s="181" t="s">
        <v>81</v>
      </c>
      <c r="B34" s="181" t="s">
        <v>97</v>
      </c>
      <c r="C34" s="182"/>
      <c r="D34" s="183">
        <v>101705</v>
      </c>
      <c r="E34" s="184">
        <v>180</v>
      </c>
      <c r="F34" s="185">
        <f t="shared" si="8"/>
        <v>18306900</v>
      </c>
      <c r="G34" s="147">
        <v>0.02</v>
      </c>
      <c r="H34" s="163">
        <f>SUM(F34*G34)</f>
        <v>366138</v>
      </c>
      <c r="I34" s="186">
        <v>366138</v>
      </c>
      <c r="J34" s="179" t="s">
        <v>3</v>
      </c>
      <c r="K34" s="179"/>
      <c r="L34" s="179"/>
      <c r="M34" s="179"/>
      <c r="N34" s="187" t="s">
        <v>3</v>
      </c>
      <c r="O34" s="188">
        <f t="shared" si="9"/>
        <v>0</v>
      </c>
    </row>
    <row r="35" spans="1:15" s="39" customFormat="1" ht="26.25" thickBot="1">
      <c r="A35" s="189">
        <v>220.7</v>
      </c>
      <c r="B35" s="190" t="s">
        <v>98</v>
      </c>
      <c r="C35" s="191"/>
      <c r="D35" s="192">
        <v>81517</v>
      </c>
      <c r="E35" s="193">
        <v>180</v>
      </c>
      <c r="F35" s="194">
        <f t="shared" si="8"/>
        <v>14673060</v>
      </c>
      <c r="G35" s="195">
        <v>0.02</v>
      </c>
      <c r="H35" s="196">
        <f>SUM(F35*G35)</f>
        <v>293461.2</v>
      </c>
      <c r="I35" s="186">
        <v>293461.2</v>
      </c>
      <c r="J35" s="179" t="s">
        <v>3</v>
      </c>
      <c r="K35" s="179" t="s">
        <v>3</v>
      </c>
      <c r="L35" s="179" t="s">
        <v>3</v>
      </c>
      <c r="M35" s="179" t="s">
        <v>3</v>
      </c>
      <c r="N35" s="179" t="s">
        <v>3</v>
      </c>
      <c r="O35" s="197">
        <f t="shared" si="9"/>
        <v>0</v>
      </c>
    </row>
    <row r="36" spans="1:15" ht="24" customHeight="1" thickBot="1">
      <c r="A36" s="36"/>
      <c r="B36" s="22" t="s">
        <v>10</v>
      </c>
      <c r="C36" s="28"/>
      <c r="D36" s="33">
        <v>101747</v>
      </c>
      <c r="E36" s="80">
        <f>SUM(F36/D36)</f>
        <v>610.15303645316328</v>
      </c>
      <c r="F36" s="76">
        <f>SUM(F30:F35)</f>
        <v>62081241</v>
      </c>
      <c r="G36" s="77">
        <f>SUM(H36/F36)</f>
        <v>0.10648680753659548</v>
      </c>
      <c r="H36" s="78">
        <f t="shared" ref="H36:O36" si="10">SUM(H30:H35)</f>
        <v>6610833.1620000005</v>
      </c>
      <c r="I36" s="61">
        <f t="shared" si="10"/>
        <v>6610833.1619999995</v>
      </c>
      <c r="J36" s="79">
        <f t="shared" si="10"/>
        <v>0</v>
      </c>
      <c r="K36" s="79">
        <f t="shared" si="10"/>
        <v>0</v>
      </c>
      <c r="L36" s="79">
        <f t="shared" si="10"/>
        <v>4.6566128730773926E-10</v>
      </c>
      <c r="M36" s="79">
        <f t="shared" si="10"/>
        <v>0</v>
      </c>
      <c r="N36" s="79">
        <f t="shared" si="10"/>
        <v>0</v>
      </c>
      <c r="O36" s="353">
        <f t="shared" si="10"/>
        <v>4.6566128730773926E-10</v>
      </c>
    </row>
    <row r="37" spans="1:15" ht="20.100000000000001" customHeight="1" thickBot="1">
      <c r="A37" s="7"/>
      <c r="B37" s="23"/>
      <c r="C37" s="25"/>
      <c r="D37" s="25"/>
      <c r="E37" s="25"/>
      <c r="F37" s="29"/>
      <c r="G37" s="25"/>
      <c r="H37" s="66"/>
      <c r="I37" s="24"/>
      <c r="J37" s="5"/>
      <c r="K37" s="5"/>
      <c r="L37" s="5"/>
      <c r="M37" s="5"/>
      <c r="N37" s="5"/>
      <c r="O37" s="5"/>
    </row>
    <row r="38" spans="1:15" ht="24" customHeight="1" thickBot="1">
      <c r="A38" s="111"/>
      <c r="B38" s="112" t="s">
        <v>82</v>
      </c>
      <c r="C38" s="113"/>
      <c r="D38" s="114"/>
      <c r="E38" s="113"/>
      <c r="F38" s="113"/>
      <c r="G38" s="113"/>
      <c r="H38" s="115"/>
      <c r="I38" s="113"/>
      <c r="J38" s="113"/>
      <c r="K38" s="113"/>
      <c r="L38" s="113"/>
      <c r="M38" s="113"/>
      <c r="N38" s="113"/>
      <c r="O38" s="116"/>
    </row>
    <row r="39" spans="1:15" ht="24" customHeight="1">
      <c r="A39" s="117"/>
      <c r="B39" s="118" t="s">
        <v>0</v>
      </c>
      <c r="C39" s="119"/>
      <c r="D39" s="81">
        <f>SUM(D17)</f>
        <v>56</v>
      </c>
      <c r="E39" s="110">
        <f>F39/D39</f>
        <v>4607</v>
      </c>
      <c r="F39" s="83">
        <f>SUM(F17)</f>
        <v>257992</v>
      </c>
      <c r="G39" s="82">
        <f>H39/F39</f>
        <v>0.27331235077056648</v>
      </c>
      <c r="H39" s="84">
        <f t="shared" ref="H39:O39" si="11">SUM(H17)</f>
        <v>70512.399999999994</v>
      </c>
      <c r="I39" s="85">
        <f t="shared" si="11"/>
        <v>81421.983000000007</v>
      </c>
      <c r="J39" s="84">
        <f t="shared" si="11"/>
        <v>-100</v>
      </c>
      <c r="K39" s="84">
        <f t="shared" si="11"/>
        <v>0</v>
      </c>
      <c r="L39" s="84">
        <f t="shared" si="11"/>
        <v>0</v>
      </c>
      <c r="M39" s="84">
        <f t="shared" si="11"/>
        <v>0</v>
      </c>
      <c r="N39" s="86">
        <f t="shared" si="11"/>
        <v>0</v>
      </c>
      <c r="O39" s="87">
        <f t="shared" si="11"/>
        <v>-10909.582999999999</v>
      </c>
    </row>
    <row r="40" spans="1:15" ht="24" customHeight="1">
      <c r="A40" s="120"/>
      <c r="B40" s="121" t="s">
        <v>30</v>
      </c>
      <c r="C40" s="122"/>
      <c r="D40" s="88">
        <f>SUM(D28)</f>
        <v>20858</v>
      </c>
      <c r="E40" s="89">
        <f>F40/D40</f>
        <v>12</v>
      </c>
      <c r="F40" s="90">
        <f>SUM(F28)</f>
        <v>250296</v>
      </c>
      <c r="G40" s="89">
        <f>H40/F40</f>
        <v>8.6383333333333319</v>
      </c>
      <c r="H40" s="91">
        <f t="shared" ref="H40:O40" si="12">SUM(H28)</f>
        <v>2162140.2799999998</v>
      </c>
      <c r="I40" s="92">
        <f t="shared" si="12"/>
        <v>2175316.2799999998</v>
      </c>
      <c r="J40" s="93">
        <f t="shared" si="12"/>
        <v>29472</v>
      </c>
      <c r="K40" s="93">
        <f t="shared" si="12"/>
        <v>-750</v>
      </c>
      <c r="L40" s="93">
        <f t="shared" si="12"/>
        <v>0</v>
      </c>
      <c r="M40" s="93">
        <f t="shared" si="12"/>
        <v>0</v>
      </c>
      <c r="N40" s="93">
        <f t="shared" si="12"/>
        <v>0</v>
      </c>
      <c r="O40" s="94">
        <f t="shared" si="12"/>
        <v>-13175.999999999993</v>
      </c>
    </row>
    <row r="41" spans="1:15" ht="24" customHeight="1" thickBot="1">
      <c r="A41" s="123"/>
      <c r="B41" s="124" t="s">
        <v>48</v>
      </c>
      <c r="C41" s="125"/>
      <c r="D41" s="95">
        <f>SUM(D32)</f>
        <v>101747</v>
      </c>
      <c r="E41" s="96">
        <f>F41/D41</f>
        <v>610.15303645316328</v>
      </c>
      <c r="F41" s="97">
        <f>SUM(F36)</f>
        <v>62081241</v>
      </c>
      <c r="G41" s="96">
        <f>H41/F41</f>
        <v>0.10648680753659548</v>
      </c>
      <c r="H41" s="98">
        <f>SUM(H36)</f>
        <v>6610833.1620000005</v>
      </c>
      <c r="I41" s="99">
        <f t="shared" ref="I41:O41" si="13">SUM(I36)</f>
        <v>6610833.1619999995</v>
      </c>
      <c r="J41" s="100">
        <f t="shared" si="13"/>
        <v>0</v>
      </c>
      <c r="K41" s="100">
        <f t="shared" si="13"/>
        <v>0</v>
      </c>
      <c r="L41" s="100">
        <f t="shared" si="13"/>
        <v>4.6566128730773926E-10</v>
      </c>
      <c r="M41" s="100">
        <f t="shared" si="13"/>
        <v>0</v>
      </c>
      <c r="N41" s="100">
        <f t="shared" si="13"/>
        <v>0</v>
      </c>
      <c r="O41" s="101">
        <f t="shared" si="13"/>
        <v>4.6566128730773926E-10</v>
      </c>
    </row>
    <row r="42" spans="1:15" ht="24" customHeight="1" thickTop="1" thickBot="1">
      <c r="A42" s="126"/>
      <c r="B42" s="127" t="s">
        <v>83</v>
      </c>
      <c r="C42" s="128"/>
      <c r="D42" s="102">
        <f>SUM(D39:D41)</f>
        <v>122661</v>
      </c>
      <c r="E42" s="103">
        <f>SUM(F42/D42)</f>
        <v>510.26429753548399</v>
      </c>
      <c r="F42" s="104">
        <f>SUM(F39:F41)</f>
        <v>62589529</v>
      </c>
      <c r="G42" s="439">
        <f>SUM(H42/F42)</f>
        <v>0.14129337579773127</v>
      </c>
      <c r="H42" s="105">
        <f t="shared" ref="H42:O42" si="14">SUM(H39:H41)</f>
        <v>8843485.8420000002</v>
      </c>
      <c r="I42" s="106">
        <f t="shared" si="14"/>
        <v>8867571.4249999989</v>
      </c>
      <c r="J42" s="107">
        <f t="shared" si="14"/>
        <v>29372</v>
      </c>
      <c r="K42" s="107">
        <f t="shared" si="14"/>
        <v>-750</v>
      </c>
      <c r="L42" s="107">
        <f t="shared" si="14"/>
        <v>4.6566128730773926E-10</v>
      </c>
      <c r="M42" s="107">
        <f t="shared" si="14"/>
        <v>0</v>
      </c>
      <c r="N42" s="108">
        <f t="shared" si="14"/>
        <v>0</v>
      </c>
      <c r="O42" s="109">
        <f t="shared" si="14"/>
        <v>-24085.582999999526</v>
      </c>
    </row>
    <row r="43" spans="1:15" ht="13.5" thickTop="1"/>
  </sheetData>
  <sheetProtection formatCells="0" formatColumns="0" formatRows="0" insertColumns="0" insertRows="0" insertHyperlinks="0" selectLockedCells="1"/>
  <phoneticPr fontId="15" type="noConversion"/>
  <pageMargins left="0.44" right="0.43" top="0.88" bottom="0.78" header="0.5" footer="0.5"/>
  <pageSetup scale="69" orientation="landscape" r:id="rId1"/>
  <headerFooter alignWithMargins="0">
    <oddHeader>&amp;C&amp;11RECORDKEEPING BURDEN</oddHeader>
    <oddFooter>&amp;CPage &amp;P of &amp;N</oddFooter>
  </headerFooter>
  <legacyDrawing r:id="rId2"/>
</worksheet>
</file>

<file path=xl/worksheets/sheet3.xml><?xml version="1.0" encoding="utf-8"?>
<worksheet xmlns="http://schemas.openxmlformats.org/spreadsheetml/2006/main" xmlns:r="http://schemas.openxmlformats.org/officeDocument/2006/relationships">
  <dimension ref="A1:G5"/>
  <sheetViews>
    <sheetView workbookViewId="0">
      <selection activeCell="A34" sqref="A34"/>
    </sheetView>
  </sheetViews>
  <sheetFormatPr defaultRowHeight="12.75"/>
  <cols>
    <col min="1" max="1" width="32.28515625" customWidth="1"/>
    <col min="2" max="5" width="17.28515625" customWidth="1"/>
    <col min="6" max="6" width="18.7109375" customWidth="1"/>
    <col min="7" max="7" width="20.42578125" customWidth="1"/>
    <col min="8" max="8" width="14.85546875" customWidth="1"/>
  </cols>
  <sheetData>
    <row r="1" spans="1:7" ht="16.5" thickBot="1">
      <c r="A1" s="42" t="s">
        <v>152</v>
      </c>
      <c r="B1" s="43"/>
      <c r="C1" s="43"/>
      <c r="D1" s="43"/>
      <c r="E1" s="43"/>
      <c r="F1" s="44"/>
    </row>
    <row r="2" spans="1:7" ht="23.25" thickBot="1">
      <c r="A2" s="45" t="s">
        <v>3</v>
      </c>
      <c r="B2" s="45" t="s">
        <v>23</v>
      </c>
      <c r="C2" s="45" t="s">
        <v>24</v>
      </c>
      <c r="D2" s="45" t="s">
        <v>114</v>
      </c>
      <c r="E2" s="46" t="s">
        <v>26</v>
      </c>
      <c r="F2" s="47" t="s">
        <v>113</v>
      </c>
    </row>
    <row r="3" spans="1:7">
      <c r="A3" s="59" t="s">
        <v>46</v>
      </c>
      <c r="B3" s="48">
        <f>'#0006 Reporting with REV'!D45</f>
        <v>122661</v>
      </c>
      <c r="C3" s="60">
        <f>'#0006 Reporting with REV'!E45</f>
        <v>20.178394110597502</v>
      </c>
      <c r="D3" s="49">
        <f>'#0006 Reporting with REV'!F45</f>
        <v>2475102</v>
      </c>
      <c r="E3" s="50">
        <f>'#0006 Reporting with REV'!G45</f>
        <v>1.1766811953608378</v>
      </c>
      <c r="F3" s="51">
        <f>'#0006 Reporting with REV'!H45</f>
        <v>2912405.9800000004</v>
      </c>
      <c r="G3" s="67"/>
    </row>
    <row r="4" spans="1:7" ht="13.5" thickBot="1">
      <c r="A4" s="57" t="s">
        <v>95</v>
      </c>
      <c r="B4" s="343">
        <f>'#0006 Recordkeeping with R'!D42</f>
        <v>122661</v>
      </c>
      <c r="C4" s="344">
        <f>'#0006 Recordkeeping with R'!E42</f>
        <v>510.26429753548399</v>
      </c>
      <c r="D4" s="345">
        <f>'#0006 Recordkeeping with R'!F42</f>
        <v>62589529</v>
      </c>
      <c r="E4" s="52">
        <f>'#0006 Recordkeeping with R'!G42</f>
        <v>0.14129337579773127</v>
      </c>
      <c r="F4" s="53">
        <f>'#0006 Recordkeeping with R'!H42</f>
        <v>8843485.8420000002</v>
      </c>
      <c r="G4" s="1"/>
    </row>
    <row r="5" spans="1:7" ht="13.5" thickBot="1">
      <c r="A5" s="58" t="s">
        <v>96</v>
      </c>
      <c r="B5" s="54">
        <v>122661</v>
      </c>
      <c r="C5" s="440">
        <f>SUM(D5/B5)</f>
        <v>530.44269164608147</v>
      </c>
      <c r="D5" s="55">
        <f>SUM(D3:D4)</f>
        <v>65064631</v>
      </c>
      <c r="E5" s="441">
        <f>SUM(F5/D5)</f>
        <v>0.18068021967265135</v>
      </c>
      <c r="F5" s="56">
        <f>SUM(F3:F4)</f>
        <v>11755891.822000001</v>
      </c>
      <c r="G5" s="67"/>
    </row>
  </sheetData>
  <sheetProtection selectLockedCells="1"/>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#0006 Reporting with REV</vt:lpstr>
      <vt:lpstr>#0006 Recordkeeping with R</vt:lpstr>
      <vt:lpstr>#0006 Summary with REV</vt:lpstr>
      <vt:lpstr>'#0006 Recordkeeping with R'!Print_Titles</vt:lpstr>
      <vt:lpstr>'#0006 Reporting with REV'!Print_Titles</vt:lpstr>
    </vt:vector>
  </TitlesOfParts>
  <Company>USDA FSC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Tonini</dc:creator>
  <cp:lastModifiedBy>bkowtha</cp:lastModifiedBy>
  <cp:lastPrinted>2012-03-05T13:27:50Z</cp:lastPrinted>
  <dcterms:created xsi:type="dcterms:W3CDTF">1998-06-30T13:37:28Z</dcterms:created>
  <dcterms:modified xsi:type="dcterms:W3CDTF">2012-03-06T19:35:08Z</dcterms:modified>
</cp:coreProperties>
</file>