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0" yWindow="75" windowWidth="18840" windowHeight="8475" tabRatio="609"/>
  </bookViews>
  <sheets>
    <sheet name="#0006 Reporting with REV" sheetId="18" r:id="rId1"/>
    <sheet name="#0006 Recordkeeping with R" sheetId="17" r:id="rId2"/>
    <sheet name="#0006 Summary with REV" sheetId="19" r:id="rId3"/>
  </sheets>
  <definedNames>
    <definedName name="_xlnm.Print_Titles" localSheetId="1">'#0006 Recordkeeping with R'!$2:$2</definedName>
    <definedName name="_xlnm.Print_Titles" localSheetId="0">'#0006 Reporting with REV'!$2:$2</definedName>
  </definedNames>
  <calcPr calcId="125725"/>
</workbook>
</file>

<file path=xl/calcChain.xml><?xml version="1.0" encoding="utf-8"?>
<calcChain xmlns="http://schemas.openxmlformats.org/spreadsheetml/2006/main">
  <c r="F15" i="17"/>
  <c r="H15" s="1"/>
  <c r="O15" s="1"/>
  <c r="F27"/>
  <c r="H27" s="1"/>
  <c r="O27" s="1"/>
  <c r="F13"/>
  <c r="H13" s="1"/>
  <c r="O13" s="1"/>
  <c r="F7"/>
  <c r="O7" s="1"/>
  <c r="F33" i="18"/>
  <c r="H33" s="1"/>
  <c r="P33" s="1"/>
  <c r="H9"/>
  <c r="F9"/>
  <c r="P9"/>
  <c r="K9" s="1"/>
  <c r="F7"/>
  <c r="F30"/>
  <c r="H30" s="1"/>
  <c r="P30" s="1"/>
  <c r="N30" s="1"/>
  <c r="N35" s="1"/>
  <c r="N43" s="1"/>
  <c r="H7"/>
  <c r="P7" s="1"/>
  <c r="N7" s="1"/>
  <c r="N19" s="1"/>
  <c r="N42" s="1"/>
  <c r="M36" i="17"/>
  <c r="M41" s="1"/>
  <c r="K36"/>
  <c r="K41" s="1"/>
  <c r="J36"/>
  <c r="J41" s="1"/>
  <c r="L18"/>
  <c r="L39" s="1"/>
  <c r="K18"/>
  <c r="K39" s="1"/>
  <c r="J18"/>
  <c r="J39" s="1"/>
  <c r="I18"/>
  <c r="I39" s="1"/>
  <c r="N39" i="18"/>
  <c r="N44" s="1"/>
  <c r="L39"/>
  <c r="L44" s="1"/>
  <c r="K39"/>
  <c r="K44" s="1"/>
  <c r="J39"/>
  <c r="J44" s="1"/>
  <c r="L35"/>
  <c r="L43" s="1"/>
  <c r="J35"/>
  <c r="J43" s="1"/>
  <c r="F26" i="17"/>
  <c r="H26" s="1"/>
  <c r="O26" s="1"/>
  <c r="M26" s="1"/>
  <c r="F25"/>
  <c r="H25" s="1"/>
  <c r="O25" s="1"/>
  <c r="M25" s="1"/>
  <c r="M28" s="1"/>
  <c r="M40" s="1"/>
  <c r="F24"/>
  <c r="O24"/>
  <c r="J24" s="1"/>
  <c r="J28" s="1"/>
  <c r="J40" s="1"/>
  <c r="F20"/>
  <c r="F22"/>
  <c r="H22" s="1"/>
  <c r="F23"/>
  <c r="H23" s="1"/>
  <c r="O23" s="1"/>
  <c r="K23" s="1"/>
  <c r="P29" i="18"/>
  <c r="F4" i="17"/>
  <c r="H4" s="1"/>
  <c r="O4" s="1"/>
  <c r="M4" s="1"/>
  <c r="M18" s="1"/>
  <c r="M39" s="1"/>
  <c r="F17"/>
  <c r="H17" s="1"/>
  <c r="O17" s="1"/>
  <c r="O19" i="18"/>
  <c r="O42" s="1"/>
  <c r="L19"/>
  <c r="L42" s="1"/>
  <c r="F11" i="17"/>
  <c r="H11" s="1"/>
  <c r="O11" s="1"/>
  <c r="F8"/>
  <c r="H8" s="1"/>
  <c r="O8" s="1"/>
  <c r="N18"/>
  <c r="N39" s="1"/>
  <c r="F12"/>
  <c r="H12" s="1"/>
  <c r="O12" s="1"/>
  <c r="F6"/>
  <c r="H6" s="1"/>
  <c r="O6" s="1"/>
  <c r="I36"/>
  <c r="I41" s="1"/>
  <c r="H17" i="18"/>
  <c r="P17" s="1"/>
  <c r="H10"/>
  <c r="P10" s="1"/>
  <c r="F35" i="17"/>
  <c r="H35" s="1"/>
  <c r="O35" s="1"/>
  <c r="D44" i="18"/>
  <c r="D43"/>
  <c r="D42"/>
  <c r="F38"/>
  <c r="H38" s="1"/>
  <c r="F37"/>
  <c r="H37" s="1"/>
  <c r="P37" s="1"/>
  <c r="F34"/>
  <c r="H34" s="1"/>
  <c r="P34" s="1"/>
  <c r="F32"/>
  <c r="H32" s="1"/>
  <c r="F31"/>
  <c r="H31" s="1"/>
  <c r="P31" s="1"/>
  <c r="F28"/>
  <c r="H28" s="1"/>
  <c r="P28" s="1"/>
  <c r="F27"/>
  <c r="H27" s="1"/>
  <c r="P27" s="1"/>
  <c r="F26"/>
  <c r="H26" s="1"/>
  <c r="P26" s="1"/>
  <c r="F25"/>
  <c r="H25" s="1"/>
  <c r="P25" s="1"/>
  <c r="F24"/>
  <c r="H24" s="1"/>
  <c r="P24" s="1"/>
  <c r="F23"/>
  <c r="H23" s="1"/>
  <c r="P23" s="1"/>
  <c r="M23" s="1"/>
  <c r="F22"/>
  <c r="H22" s="1"/>
  <c r="P22" s="1"/>
  <c r="F21"/>
  <c r="H21" s="1"/>
  <c r="P21" s="1"/>
  <c r="M21" s="1"/>
  <c r="M35" s="1"/>
  <c r="M43" s="1"/>
  <c r="J19"/>
  <c r="J42" s="1"/>
  <c r="J45" s="1"/>
  <c r="F18"/>
  <c r="H18" s="1"/>
  <c r="P18" s="1"/>
  <c r="M18" s="1"/>
  <c r="F16"/>
  <c r="H16" s="1"/>
  <c r="P16" s="1"/>
  <c r="M16" s="1"/>
  <c r="F15"/>
  <c r="H15" s="1"/>
  <c r="P15" s="1"/>
  <c r="F14"/>
  <c r="H14" s="1"/>
  <c r="P14" s="1"/>
  <c r="H13"/>
  <c r="P13" s="1"/>
  <c r="F12"/>
  <c r="H12" s="1"/>
  <c r="P12" s="1"/>
  <c r="F11"/>
  <c r="H11" s="1"/>
  <c r="P11" s="1"/>
  <c r="F8"/>
  <c r="H8" s="1"/>
  <c r="P8" s="1"/>
  <c r="F6"/>
  <c r="H5"/>
  <c r="P5" s="1"/>
  <c r="F4"/>
  <c r="H4" s="1"/>
  <c r="O10" i="17"/>
  <c r="D40"/>
  <c r="H20"/>
  <c r="O20" s="1"/>
  <c r="F21"/>
  <c r="H21" s="1"/>
  <c r="O21" s="1"/>
  <c r="I28"/>
  <c r="I40" s="1"/>
  <c r="F5"/>
  <c r="O9"/>
  <c r="F14"/>
  <c r="H14" s="1"/>
  <c r="O14" s="1"/>
  <c r="F16"/>
  <c r="H16" s="1"/>
  <c r="O16" s="1"/>
  <c r="F34"/>
  <c r="H34" s="1"/>
  <c r="O34" s="1"/>
  <c r="F30"/>
  <c r="H30" s="1"/>
  <c r="O30" s="1"/>
  <c r="F31"/>
  <c r="H31" s="1"/>
  <c r="F32"/>
  <c r="H32" s="1"/>
  <c r="O32" s="1"/>
  <c r="F33"/>
  <c r="H33" s="1"/>
  <c r="O33" s="1"/>
  <c r="D39"/>
  <c r="D41"/>
  <c r="N28"/>
  <c r="N40"/>
  <c r="O39" i="18"/>
  <c r="O44" s="1"/>
  <c r="O35"/>
  <c r="O43" s="1"/>
  <c r="N36" i="17"/>
  <c r="N41"/>
  <c r="L28"/>
  <c r="L40"/>
  <c r="M39" i="18"/>
  <c r="M44" s="1"/>
  <c r="F36" i="17"/>
  <c r="F41" s="1"/>
  <c r="E41" s="1"/>
  <c r="F39" i="18"/>
  <c r="F44" s="1"/>
  <c r="E44" s="1"/>
  <c r="H6"/>
  <c r="P6" s="1"/>
  <c r="M42" i="17" l="1"/>
  <c r="E36"/>
  <c r="D42"/>
  <c r="B4" i="19" s="1"/>
  <c r="N42" i="17"/>
  <c r="F28"/>
  <c r="F40" s="1"/>
  <c r="E40" s="1"/>
  <c r="D45" i="18"/>
  <c r="B3" i="19" s="1"/>
  <c r="O45" i="18"/>
  <c r="E39"/>
  <c r="L45"/>
  <c r="F35"/>
  <c r="E35" s="1"/>
  <c r="I14"/>
  <c r="F18" i="17"/>
  <c r="F39" s="1"/>
  <c r="F42" s="1"/>
  <c r="D4" i="19" s="1"/>
  <c r="M19" i="18"/>
  <c r="M42" s="1"/>
  <c r="F19"/>
  <c r="O31" i="17"/>
  <c r="O36" s="1"/>
  <c r="O41" s="1"/>
  <c r="H36"/>
  <c r="H41" s="1"/>
  <c r="G41" s="1"/>
  <c r="P4" i="18"/>
  <c r="H19"/>
  <c r="L30" i="17"/>
  <c r="L36" s="1"/>
  <c r="L41" s="1"/>
  <c r="H39" i="18"/>
  <c r="P38"/>
  <c r="H28" i="17"/>
  <c r="O22"/>
  <c r="K22" s="1"/>
  <c r="K28" s="1"/>
  <c r="K40" s="1"/>
  <c r="K42" s="1"/>
  <c r="M45" i="18"/>
  <c r="L42" i="17"/>
  <c r="N45" i="18"/>
  <c r="J42" i="17"/>
  <c r="K19" i="18"/>
  <c r="K42" s="1"/>
  <c r="H35"/>
  <c r="H5" i="17"/>
  <c r="I42"/>
  <c r="K33" i="18"/>
  <c r="K35" s="1"/>
  <c r="K43" s="1"/>
  <c r="P35"/>
  <c r="P43" s="1"/>
  <c r="P19"/>
  <c r="P42" s="1"/>
  <c r="E28" i="17" l="1"/>
  <c r="E19" i="18"/>
  <c r="F42"/>
  <c r="E18" i="17"/>
  <c r="E42"/>
  <c r="C4" i="19" s="1"/>
  <c r="E39" i="17"/>
  <c r="F43" i="18"/>
  <c r="E43" s="1"/>
  <c r="O28" i="17"/>
  <c r="O40" s="1"/>
  <c r="H40"/>
  <c r="G40" s="1"/>
  <c r="G28"/>
  <c r="H44" i="18"/>
  <c r="G44" s="1"/>
  <c r="G39"/>
  <c r="P39"/>
  <c r="P44" s="1"/>
  <c r="O5" i="17"/>
  <c r="O18" s="1"/>
  <c r="O39" s="1"/>
  <c r="H18"/>
  <c r="H43" i="18"/>
  <c r="G35"/>
  <c r="H42"/>
  <c r="G19"/>
  <c r="G36" i="17"/>
  <c r="P45" i="18"/>
  <c r="K45"/>
  <c r="O42" i="17" l="1"/>
  <c r="F45" i="18"/>
  <c r="E45" s="1"/>
  <c r="C3" i="19" s="1"/>
  <c r="H45" i="18"/>
  <c r="F3" i="19" s="1"/>
  <c r="G42" i="18"/>
  <c r="G43"/>
  <c r="E42"/>
  <c r="H39" i="17"/>
  <c r="H42" s="1"/>
  <c r="G18"/>
  <c r="D3" i="19" l="1"/>
  <c r="G45" i="18"/>
  <c r="E3" i="19" s="1"/>
  <c r="G42" i="17"/>
  <c r="E4" i="19" s="1"/>
  <c r="G39" i="17"/>
  <c r="D5" i="19" l="1"/>
  <c r="C5" s="1"/>
  <c r="F4"/>
  <c r="F5" s="1"/>
  <c r="E5" l="1"/>
</calcChain>
</file>

<file path=xl/comments1.xml><?xml version="1.0" encoding="utf-8"?>
<comments xmlns="http://schemas.openxmlformats.org/spreadsheetml/2006/main">
  <authors>
    <author>bkowtha</author>
    <author>bjkowtha</author>
    <author>sweeks</author>
    <author>sfoss</author>
  </authors>
  <commentList>
    <comment ref="B4" authorId="0">
      <text>
        <r>
          <rPr>
            <b/>
            <sz val="10"/>
            <color indexed="81"/>
            <rFont val="Tahoma"/>
            <family val="2"/>
          </rPr>
          <t>bkowtha:</t>
        </r>
        <r>
          <rPr>
            <sz val="10"/>
            <color indexed="81"/>
            <rFont val="Tahoma"/>
            <family val="2"/>
          </rPr>
          <t xml:space="preserve">
OMB will provide guidance on this line item</t>
        </r>
      </text>
    </comment>
    <comment ref="E4" authorId="0">
      <text>
        <r>
          <rPr>
            <b/>
            <sz val="10"/>
            <color indexed="81"/>
            <rFont val="Tahoma"/>
            <family val="2"/>
          </rPr>
          <t>bkowtha:</t>
        </r>
        <r>
          <rPr>
            <sz val="10"/>
            <color indexed="81"/>
            <rFont val="Tahoma"/>
            <family val="2"/>
          </rPr>
          <t xml:space="preserve">
 Estimate is that each state agency draws down money for reimbursement about 3 times per month x 12 months = 36</t>
        </r>
      </text>
    </comment>
    <comment ref="G4" authorId="0">
      <text>
        <r>
          <rPr>
            <b/>
            <sz val="10"/>
            <color indexed="81"/>
            <rFont val="Tahoma"/>
            <family val="2"/>
          </rPr>
          <t>bkowtha:</t>
        </r>
        <r>
          <rPr>
            <sz val="10"/>
            <color indexed="81"/>
            <rFont val="Tahoma"/>
            <family val="2"/>
          </rPr>
          <t xml:space="preserve">
This is a automated task, takes about 15 mts. </t>
        </r>
      </text>
    </comment>
    <comment ref="E5" authorId="1">
      <text>
        <r>
          <rPr>
            <b/>
            <sz val="9"/>
            <color indexed="81"/>
            <rFont val="Tahoma"/>
            <family val="2"/>
          </rPr>
          <t>bjkowtha:</t>
        </r>
        <r>
          <rPr>
            <sz val="9"/>
            <color indexed="81"/>
            <rFont val="Tahoma"/>
            <family val="2"/>
          </rPr>
          <t xml:space="preserve">
This burden is already covered in FNS-10 specific ICR. </t>
        </r>
      </text>
    </comment>
    <comment ref="B6" authorId="0">
      <text>
        <r>
          <rPr>
            <b/>
            <sz val="10"/>
            <color indexed="81"/>
            <rFont val="Tahoma"/>
            <charset val="1"/>
          </rPr>
          <t>bkowtha:</t>
        </r>
        <r>
          <rPr>
            <sz val="10"/>
            <color indexed="81"/>
            <rFont val="Tahoma"/>
            <charset val="1"/>
          </rPr>
          <t xml:space="preserve">
we feel that this line item does not belong to FNS-10. reduced time to complete this task. </t>
        </r>
      </text>
    </comment>
    <comment ref="E6" authorId="0">
      <text>
        <r>
          <rPr>
            <b/>
            <sz val="10"/>
            <color indexed="81"/>
            <rFont val="Tahoma"/>
            <family val="2"/>
          </rPr>
          <t>bkowtha:</t>
        </r>
        <r>
          <rPr>
            <sz val="10"/>
            <color indexed="81"/>
            <rFont val="Tahoma"/>
            <family val="2"/>
          </rPr>
          <t xml:space="preserve">
this task is done 4 times a year, as they ensure corrected claims are reflected on FNS-10</t>
        </r>
      </text>
    </comment>
    <comment ref="G7" authorId="2">
      <text>
        <r>
          <rPr>
            <b/>
            <sz val="8"/>
            <color indexed="81"/>
            <rFont val="Tahoma"/>
            <family val="2"/>
          </rPr>
          <t xml:space="preserve">It takes about 10 hours to complete the form. Revenue burden is not included in renewal per latest discussion with Jon. This burden will be merged separately after renewal. </t>
        </r>
      </text>
    </comment>
    <comment ref="G8" authorId="0">
      <text>
        <r>
          <rPr>
            <b/>
            <sz val="10"/>
            <color indexed="81"/>
            <rFont val="Tahoma"/>
            <family val="2"/>
          </rPr>
          <t>bkowtha:</t>
        </r>
        <r>
          <rPr>
            <sz val="10"/>
            <color indexed="81"/>
            <rFont val="Tahoma"/>
            <family val="2"/>
          </rPr>
          <t xml:space="preserve">
This task is related to SA s reporting to FNS ROs. </t>
        </r>
      </text>
    </comment>
    <comment ref="G9" authorId="0">
      <text>
        <r>
          <rPr>
            <b/>
            <sz val="10"/>
            <color indexed="81"/>
            <rFont val="Tahoma"/>
            <family val="2"/>
          </rPr>
          <t>bkowtha:</t>
        </r>
        <r>
          <rPr>
            <sz val="10"/>
            <color indexed="81"/>
            <rFont val="Tahoma"/>
            <family val="2"/>
          </rPr>
          <t xml:space="preserve">
This burden was already captured in DGA rule and hence it is removed from this renewal. </t>
        </r>
      </text>
    </comment>
    <comment ref="E10" authorId="0">
      <text>
        <r>
          <rPr>
            <b/>
            <sz val="10"/>
            <color indexed="81"/>
            <rFont val="Tahoma"/>
            <family val="2"/>
          </rPr>
          <t>bkowtha:</t>
        </r>
        <r>
          <rPr>
            <sz val="10"/>
            <color indexed="81"/>
            <rFont val="Tahoma"/>
            <family val="2"/>
          </rPr>
          <t xml:space="preserve">
25% of SFA reviews. 20858/56=372*25/100=93</t>
        </r>
      </text>
    </comment>
    <comment ref="E11" authorId="3">
      <text>
        <r>
          <rPr>
            <b/>
            <sz val="8"/>
            <color indexed="81"/>
            <rFont val="Tahoma"/>
            <family val="2"/>
          </rPr>
          <t>sfoss:</t>
        </r>
        <r>
          <rPr>
            <sz val="8"/>
            <color indexed="81"/>
            <rFont val="Tahoma"/>
            <family val="2"/>
          </rPr>
          <t xml:space="preserve">
20858 SFA's divided by 56 SA, then 1/3 per year.</t>
        </r>
      </text>
    </comment>
    <comment ref="D14" authorId="0">
      <text>
        <r>
          <rPr>
            <b/>
            <sz val="10"/>
            <color indexed="81"/>
            <rFont val="Tahoma"/>
            <family val="2"/>
          </rPr>
          <t>bkowtha:</t>
        </r>
        <r>
          <rPr>
            <sz val="10"/>
            <color indexed="81"/>
            <rFont val="Tahoma"/>
            <family val="2"/>
          </rPr>
          <t xml:space="preserve">
Acc to NDB, there are no more commodity schools. </t>
        </r>
      </text>
    </comment>
    <comment ref="G16" authorId="0">
      <text>
        <r>
          <rPr>
            <b/>
            <sz val="10"/>
            <color indexed="81"/>
            <rFont val="Tahoma"/>
            <family val="2"/>
          </rPr>
          <t>bkowtha:</t>
        </r>
        <r>
          <rPr>
            <sz val="10"/>
            <color indexed="81"/>
            <rFont val="Tahoma"/>
            <family val="2"/>
          </rPr>
          <t xml:space="preserve">
This burden was already captured in snack rule and hence it is removed from this renewal.</t>
        </r>
      </text>
    </comment>
    <comment ref="E21" authorId="0">
      <text>
        <r>
          <rPr>
            <b/>
            <sz val="10"/>
            <color indexed="81"/>
            <rFont val="Tahoma"/>
            <family val="2"/>
          </rPr>
          <t>bkowtha:</t>
        </r>
        <r>
          <rPr>
            <sz val="10"/>
            <color indexed="81"/>
            <rFont val="Tahoma"/>
            <family val="2"/>
          </rPr>
          <t xml:space="preserve">
Each SFA needs to submit claims once a month x 12 months. </t>
        </r>
      </text>
    </comment>
    <comment ref="D22" authorId="0">
      <text>
        <r>
          <rPr>
            <b/>
            <sz val="10"/>
            <color indexed="81"/>
            <rFont val="Tahoma"/>
            <family val="2"/>
          </rPr>
          <t>bkowtha:</t>
        </r>
        <r>
          <rPr>
            <sz val="10"/>
            <color indexed="81"/>
            <rFont val="Tahoma"/>
            <family val="2"/>
          </rPr>
          <t xml:space="preserve">
10% will submit revised claims</t>
        </r>
      </text>
    </comment>
    <comment ref="D24" authorId="0">
      <text>
        <r>
          <rPr>
            <b/>
            <sz val="10"/>
            <color indexed="81"/>
            <rFont val="Tahoma"/>
            <family val="2"/>
          </rPr>
          <t>bkowtha:</t>
        </r>
        <r>
          <rPr>
            <sz val="10"/>
            <color indexed="81"/>
            <rFont val="Tahoma"/>
            <family val="2"/>
          </rPr>
          <t xml:space="preserve">
Approximately .05% applications are handled by SFAs. 20858*.05%= ~10. This number represents NSLP, SBP and SMP applications. </t>
        </r>
      </text>
    </comment>
    <comment ref="G24" authorId="0">
      <text>
        <r>
          <rPr>
            <b/>
            <sz val="10"/>
            <color indexed="81"/>
            <rFont val="Tahoma"/>
            <family val="2"/>
          </rPr>
          <t>bkowtha:</t>
        </r>
        <r>
          <rPr>
            <sz val="10"/>
            <color indexed="81"/>
            <rFont val="Tahoma"/>
            <family val="2"/>
          </rPr>
          <t xml:space="preserve">
Due to addition of DUNS number on application we have increased the burden time by 5 minutes (1.25-1.30). </t>
        </r>
      </text>
    </comment>
    <comment ref="D25" authorId="0">
      <text>
        <r>
          <rPr>
            <b/>
            <sz val="10"/>
            <color indexed="81"/>
            <rFont val="Tahoma"/>
            <family val="2"/>
          </rPr>
          <t>bkowtha:</t>
        </r>
        <r>
          <rPr>
            <sz val="10"/>
            <color indexed="81"/>
            <rFont val="Tahoma"/>
            <family val="2"/>
          </rPr>
          <t xml:space="preserve">
It appears that about 25% SFAs equal to this number 4969</t>
        </r>
      </text>
    </comment>
    <comment ref="B27" authorId="0">
      <text>
        <r>
          <rPr>
            <b/>
            <sz val="10"/>
            <color indexed="81"/>
            <rFont val="Tahoma"/>
            <charset val="1"/>
          </rPr>
          <t>bkowtha:</t>
        </r>
        <r>
          <rPr>
            <sz val="10"/>
            <color indexed="81"/>
            <rFont val="Tahoma"/>
            <charset val="1"/>
          </rPr>
          <t xml:space="preserve">
reduced time to complete the task (column G)</t>
        </r>
      </text>
    </comment>
    <comment ref="D27" authorId="0">
      <text>
        <r>
          <rPr>
            <b/>
            <sz val="10"/>
            <color indexed="81"/>
            <rFont val="Tahoma"/>
            <family val="2"/>
          </rPr>
          <t>bkowtha:</t>
        </r>
        <r>
          <rPr>
            <sz val="10"/>
            <color indexed="81"/>
            <rFont val="Tahoma"/>
            <family val="2"/>
          </rPr>
          <t xml:space="preserve">
FNS estimates that about 241 SFAs conduct reviews of afterschool care programs. </t>
        </r>
      </text>
    </comment>
    <comment ref="D28" authorId="0">
      <text>
        <r>
          <rPr>
            <b/>
            <sz val="10"/>
            <color indexed="81"/>
            <rFont val="Tahoma"/>
            <family val="2"/>
          </rPr>
          <t>bkowtha:</t>
        </r>
        <r>
          <rPr>
            <sz val="10"/>
            <color indexed="81"/>
            <rFont val="Tahoma"/>
            <family val="2"/>
          </rPr>
          <t xml:space="preserve">
Number from prior ICR</t>
        </r>
      </text>
    </comment>
    <comment ref="G30" authorId="0">
      <text>
        <r>
          <rPr>
            <b/>
            <sz val="10"/>
            <color indexed="81"/>
            <rFont val="Tahoma"/>
            <family val="2"/>
          </rPr>
          <t>bkowtha:</t>
        </r>
        <r>
          <rPr>
            <sz val="10"/>
            <color indexed="81"/>
            <rFont val="Tahoma"/>
            <family val="2"/>
          </rPr>
          <t xml:space="preserve">
Revenue burden will not be captured with this renewal. </t>
        </r>
      </text>
    </comment>
  </commentList>
</comments>
</file>

<file path=xl/comments2.xml><?xml version="1.0" encoding="utf-8"?>
<comments xmlns="http://schemas.openxmlformats.org/spreadsheetml/2006/main">
  <authors>
    <author>sweeks</author>
    <author>bkowtha</author>
    <author>Jon Garcia</author>
  </authors>
  <commentList>
    <comment ref="D4" authorId="0">
      <text>
        <r>
          <rPr>
            <b/>
            <sz val="8"/>
            <color indexed="81"/>
            <rFont val="Tahoma"/>
            <family val="2"/>
          </rPr>
          <t>55 State education agencies and 2 State Departments of Agriculture</t>
        </r>
      </text>
    </comment>
    <comment ref="E4" authorId="1">
      <text>
        <r>
          <rPr>
            <b/>
            <sz val="10"/>
            <color indexed="81"/>
            <rFont val="Tahoma"/>
            <family val="2"/>
          </rPr>
          <t>bkowtha:</t>
        </r>
        <r>
          <rPr>
            <sz val="10"/>
            <color indexed="81"/>
            <rFont val="Tahoma"/>
            <family val="2"/>
          </rPr>
          <t xml:space="preserve">
20858 SFAs/56 Sas  =372</t>
        </r>
      </text>
    </comment>
    <comment ref="G4" authorId="1">
      <text>
        <r>
          <rPr>
            <b/>
            <sz val="10"/>
            <color indexed="81"/>
            <rFont val="Tahoma"/>
            <family val="2"/>
          </rPr>
          <t>bkowtha:</t>
        </r>
        <r>
          <rPr>
            <sz val="10"/>
            <color indexed="81"/>
            <rFont val="Tahoma"/>
            <family val="2"/>
          </rPr>
          <t xml:space="preserve">
Revenue burden will not be captured with renewal. </t>
        </r>
      </text>
    </comment>
    <comment ref="E5" authorId="2">
      <text>
        <r>
          <rPr>
            <sz val="8"/>
            <color indexed="81"/>
            <rFont val="Tahoma"/>
            <family val="2"/>
          </rPr>
          <t>Number copied from previous ICR renewal.</t>
        </r>
        <r>
          <rPr>
            <sz val="8"/>
            <color indexed="81"/>
            <rFont val="Tahoma"/>
            <family val="2"/>
          </rPr>
          <t xml:space="preserve">
</t>
        </r>
      </text>
    </comment>
    <comment ref="E8" authorId="2">
      <text>
        <r>
          <rPr>
            <sz val="8"/>
            <color indexed="81"/>
            <rFont val="Tahoma"/>
            <family val="2"/>
          </rPr>
          <t xml:space="preserve">One record containing all reviews of SFAs within the year.
</t>
        </r>
      </text>
    </comment>
    <comment ref="H9" authorId="1">
      <text>
        <r>
          <rPr>
            <b/>
            <sz val="10"/>
            <color indexed="81"/>
            <rFont val="Tahoma"/>
            <family val="2"/>
          </rPr>
          <t>bkowtha:</t>
        </r>
        <r>
          <rPr>
            <sz val="10"/>
            <color indexed="81"/>
            <rFont val="Tahoma"/>
            <family val="2"/>
          </rPr>
          <t xml:space="preserve">
This burden was already captured in DGA rule and hence it is removed from this renewal.</t>
        </r>
      </text>
    </comment>
    <comment ref="E11" authorId="2">
      <text>
        <r>
          <rPr>
            <sz val="8"/>
            <color indexed="81"/>
            <rFont val="Tahoma"/>
            <family val="2"/>
          </rPr>
          <t xml:space="preserve">Number comes from previous ICR renewal.
</t>
        </r>
      </text>
    </comment>
    <comment ref="B15" authorId="1">
      <text>
        <r>
          <rPr>
            <b/>
            <sz val="10"/>
            <color indexed="81"/>
            <rFont val="Tahoma"/>
            <charset val="1"/>
          </rPr>
          <t>bkowtha:</t>
        </r>
        <r>
          <rPr>
            <sz val="10"/>
            <color indexed="81"/>
            <rFont val="Tahoma"/>
            <charset val="1"/>
          </rPr>
          <t xml:space="preserve">
moved this line item from SFA section to SA</t>
        </r>
      </text>
    </comment>
    <comment ref="E16" authorId="2">
      <text>
        <r>
          <rPr>
            <sz val="8"/>
            <color indexed="81"/>
            <rFont val="Tahoma"/>
            <family val="2"/>
          </rPr>
          <t xml:space="preserve">This number comes from the previous ICR renewal and this figure was used for recent ICRs (HACCP, DGA, Paid Equity) 
</t>
        </r>
      </text>
    </comment>
    <comment ref="E17" authorId="2">
      <text>
        <r>
          <rPr>
            <sz val="8"/>
            <color indexed="81"/>
            <rFont val="Tahoma"/>
            <family val="2"/>
          </rPr>
          <t>20858/56</t>
        </r>
        <r>
          <rPr>
            <sz val="8"/>
            <color indexed="81"/>
            <rFont val="Tahoma"/>
            <family val="2"/>
          </rPr>
          <t xml:space="preserve">
</t>
        </r>
      </text>
    </comment>
    <comment ref="E20" authorId="2">
      <text>
        <r>
          <rPr>
            <sz val="8"/>
            <color indexed="81"/>
            <rFont val="Tahoma"/>
            <family val="2"/>
          </rPr>
          <t xml:space="preserve">SFA level numbers came from previous ICR renewal and HACCP, DGA, Paid Equity).  Kept the same to be consistent with all ICRs impacting #0584-0006.
</t>
        </r>
      </text>
    </comment>
    <comment ref="H22" authorId="1">
      <text>
        <r>
          <rPr>
            <b/>
            <sz val="10"/>
            <color indexed="81"/>
            <rFont val="Tahoma"/>
            <family val="2"/>
          </rPr>
          <t>bkowtha:</t>
        </r>
        <r>
          <rPr>
            <sz val="10"/>
            <color indexed="81"/>
            <rFont val="Tahoma"/>
            <family val="2"/>
          </rPr>
          <t xml:space="preserve">
This burden was already captured in Direct cert  rule and hence it is removed from this renewal.</t>
        </r>
      </text>
    </comment>
    <comment ref="H23" authorId="1">
      <text>
        <r>
          <rPr>
            <b/>
            <sz val="10"/>
            <color indexed="81"/>
            <rFont val="Tahoma"/>
            <family val="2"/>
          </rPr>
          <t>bkowtha:</t>
        </r>
        <r>
          <rPr>
            <sz val="10"/>
            <color indexed="81"/>
            <rFont val="Tahoma"/>
            <family val="2"/>
          </rPr>
          <t xml:space="preserve">
This burden was already captured in Direct cert rule and hence it is removed from this renewal.</t>
        </r>
      </text>
    </comment>
    <comment ref="H24" authorId="1">
      <text>
        <r>
          <rPr>
            <b/>
            <sz val="10"/>
            <color indexed="81"/>
            <rFont val="Tahoma"/>
            <family val="2"/>
          </rPr>
          <t>bkowtha:</t>
        </r>
        <r>
          <rPr>
            <sz val="10"/>
            <color indexed="81"/>
            <rFont val="Tahoma"/>
            <family val="2"/>
          </rPr>
          <t xml:space="preserve">
This burden was already captured in DGA rule and hence it is removed from this renewal.</t>
        </r>
      </text>
    </comment>
    <comment ref="G25" authorId="0">
      <text>
        <r>
          <rPr>
            <b/>
            <sz val="8"/>
            <color indexed="81"/>
            <rFont val="Tahoma"/>
            <family val="2"/>
          </rPr>
          <t xml:space="preserve">Changed from .5 hour to 5 hours per Melissa Rothstein (Acting Director). Revenue burden will not be captured with renewal. </t>
        </r>
      </text>
    </comment>
    <comment ref="G26" authorId="0">
      <text>
        <r>
          <rPr>
            <b/>
            <sz val="8"/>
            <color indexed="81"/>
            <rFont val="Tahoma"/>
            <family val="2"/>
          </rPr>
          <t>Changed from .25 hour to 10 hours per Melissa Rothstein (Acting Director)</t>
        </r>
      </text>
    </comment>
    <comment ref="E30" authorId="2">
      <text>
        <r>
          <rPr>
            <sz val="8"/>
            <color indexed="81"/>
            <rFont val="Tahoma"/>
            <family val="2"/>
          </rPr>
          <t>School level numbers came from previous ICR renewal and HACCP, DGA, Paid Equity).  Kept the same to be consistent with all ICRs impacting #0584-0006.</t>
        </r>
      </text>
    </comment>
    <comment ref="G31" authorId="1">
      <text>
        <r>
          <rPr>
            <b/>
            <sz val="10"/>
            <color indexed="81"/>
            <rFont val="Tahoma"/>
            <charset val="1"/>
          </rPr>
          <t>bkowtha:</t>
        </r>
        <r>
          <rPr>
            <sz val="10"/>
            <color indexed="81"/>
            <rFont val="Tahoma"/>
            <charset val="1"/>
          </rPr>
          <t xml:space="preserve">
reduced burden for this task</t>
        </r>
      </text>
    </comment>
  </commentList>
</comments>
</file>

<file path=xl/sharedStrings.xml><?xml version="1.0" encoding="utf-8"?>
<sst xmlns="http://schemas.openxmlformats.org/spreadsheetml/2006/main" count="199" uniqueCount="156">
  <si>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</si>
  <si>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</si>
  <si>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</si>
  <si>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</si>
  <si>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</si>
  <si>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</si>
  <si>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</si>
  <si>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</si>
  <si>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</si>
  <si>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</si>
  <si>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</si>
  <si>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</si>
  <si>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</si>
  <si>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</si>
  <si>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</si>
  <si>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verify compliance with critical and general areas of review</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</si>
  <si>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</si>
  <si>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</si>
  <si>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</si>
  <si>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</si>
  <si>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</si>
  <si>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</si>
  <si>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</si>
  <si>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</si>
  <si>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</si>
  <si>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</si>
  <si>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</si>
  <si>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</si>
  <si>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</si>
  <si>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</si>
  <si>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</si>
  <si>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</si>
  <si>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</si>
  <si>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</si>
  <si>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</si>
  <si>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</si>
  <si>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</si>
  <si>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</si>
  <si>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</si>
  <si>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</si>
  <si>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</si>
  <si>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</si>
  <si>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</si>
  <si>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</si>
  <si>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</si>
  <si>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</si>
  <si>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</si>
  <si>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</si>
  <si>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</si>
  <si>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</si>
  <si>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</si>
  <si>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</si>
  <si>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</si>
  <si>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</si>
  <si>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</si>
  <si>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</si>
  <si>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</si>
  <si>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</si>
  <si>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</si>
  <si>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</si>
  <si>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</si>
  <si>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</si>
  <si>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</si>
  <si>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</si>
  <si>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</si>
  <si>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</si>
  <si>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</si>
  <si>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</si>
  <si>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</si>
  <si>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</si>
  <si>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</si>
  <si>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</si>
  <si>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</si>
  <si>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</si>
  <si>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</si>
  <si>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</si>
  <si>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</si>
  <si>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</si>
  <si>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</si>
  <si>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</si>
  <si>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</si>
  <si>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</si>
  <si>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</si>
  <si>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</si>
  <si>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</si>
  <si>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</si>
  <si>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</si>
  <si>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</si>
  <si>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</si>
  <si>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</si>
  <si>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</si>
  <si>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</si>
  <si>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</si>
  <si>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</si>
  <si>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</si>
  <si>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</si>
  <si>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</si>
  <si>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</si>
  <si>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</si>
  <si>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Names of children approved for meals based on documentation certifying that the child is included in a household currently approved to receive benefits under SNAP.</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</si>
  <si>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</si>
  <si>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</si>
  <si>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</si>
  <si>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</si>
  <si>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</si>
  <si>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</si>
  <si>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</si>
  <si>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</si>
  <si>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SAs shall consolidate and maintain the paid student lunch prices obtained from SFAs for each NSLP school.</t>
  </si>
  <si>
    <t>SFAs must maintain records documenting that the revenue generated from the sale of nonprogram foods complies with requirements.</t>
  </si>
  <si>
    <t>210.14(f)</t>
  </si>
  <si>
    <t>SFAs must determine the average price of paid student lunches and adjust those prices accordingly.</t>
  </si>
  <si>
    <t>210.14(e)(1-5)</t>
  </si>
  <si>
    <t>Estimated Total Hours (Col. DxE)</t>
  </si>
  <si>
    <t>Total Annual Responses (Col. BxC)</t>
  </si>
  <si>
    <t>Names of children approved for meals based on documentation certifying that the child is included in a household currently approved to receive benefits under FDPIR, TANF, or is a homeless child, migrant child, Head Start child, or a runaway child.</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</si>
  <si>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</si>
  <si>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</si>
  <si>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</si>
  <si>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</si>
  <si>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</si>
  <si>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</si>
  <si>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</si>
  <si>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</si>
  <si>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</si>
  <si>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</si>
  <si>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</si>
  <si>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</si>
  <si>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</si>
  <si>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</si>
  <si>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</si>
  <si>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</si>
  <si>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</si>
  <si>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</si>
  <si>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</si>
  <si>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</si>
  <si>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</si>
  <si>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</si>
  <si>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</si>
  <si>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</si>
  <si>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</si>
  <si>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</si>
  <si>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</si>
  <si>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</si>
  <si>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</si>
  <si>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</si>
  <si>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</si>
  <si>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</si>
  <si>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</si>
  <si>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</si>
  <si>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</si>
  <si>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</si>
  <si>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ICR #0584-0006, 7 CFR Part 210, National School Lunch Program - Revenue ADDED</t>
  </si>
  <si>
    <t>snack</t>
  </si>
  <si>
    <t>FNS-66</t>
  </si>
  <si>
    <t xml:space="preserve">Add total number of recordkeepers to the total annual responses.  </t>
  </si>
</sst>
</file>

<file path=xl/styles.xml><?xml version="1.0" encoding="utf-8"?>
<styleSheet xmlns="http://schemas.openxmlformats.org/spreadsheetml/2006/main">
  <numFmts count="20">
    <numFmt numFmtId="43" formatCode="_(* #,##0.00_);_(* \(#,##0.00\);_(* &quot;-&quot;??_);_(@_)"/>
    <numFmt numFmtId="164" formatCode="0.000"/>
    <numFmt numFmtId="165" formatCode="#,##0.000;[Red]#,##0.000"/>
    <numFmt numFmtId="166" formatCode="#,##0.000"/>
    <numFmt numFmtId="167" formatCode="#,##0.0000"/>
    <numFmt numFmtId="168" formatCode="0.0000"/>
    <numFmt numFmtId="169" formatCode="0.00000"/>
    <numFmt numFmtId="170" formatCode="#,##0.00;[Red]#,##0.00"/>
    <numFmt numFmtId="171" formatCode="_(* #,##0.000_);_(* \(#,##0.000\);_(* &quot;-&quot;??_);_(@_)"/>
    <numFmt numFmtId="172" formatCode="_(* #,##0.000_);_(* \(#,##0.000\);_(* &quot;-&quot;???_);_(@_)"/>
    <numFmt numFmtId="173" formatCode="_(* #,##0.00000_);_(* \(#,##0.00000\);_(* &quot;-&quot;?????_);_(@_)"/>
    <numFmt numFmtId="174" formatCode="#,##0.00000"/>
    <numFmt numFmtId="175" formatCode="#,##0.000_);\(#,##0.000\)"/>
    <numFmt numFmtId="176" formatCode="#,##0.0000_);\(#,##0.0000\)"/>
    <numFmt numFmtId="177" formatCode="#,##0;[Red]#,##0"/>
    <numFmt numFmtId="178" formatCode="_(* #,##0.0000_);_(* \(#,##0.0000\);_(* &quot;-&quot;????_);_(@_)"/>
    <numFmt numFmtId="179" formatCode="#,##0.000000"/>
    <numFmt numFmtId="180" formatCode="#,##0.0000000"/>
    <numFmt numFmtId="181" formatCode="#,##0.00000000"/>
    <numFmt numFmtId="182" formatCode="#,##0.00000_);\(#,##0.00000\)"/>
  </numFmts>
  <fonts count="40">
    <font>
      <sz val="10"/>
      <name val="Arial"/>
    </font>
    <font>
      <b/>
      <sz val="10"/>
      <name val="Arial"/>
      <family val="2"/>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amily val="2"/>
    </font>
    <font>
      <b/>
      <sz val="8"/>
      <color indexed="81"/>
      <name val="Tahoma"/>
      <family val="2"/>
    </font>
    <font>
      <sz val="9"/>
      <color indexed="81"/>
      <name val="Tahoma"/>
      <family val="2"/>
    </font>
    <font>
      <b/>
      <sz val="9"/>
      <color indexed="81"/>
      <name val="Tahoma"/>
      <family val="2"/>
    </font>
    <font>
      <sz val="10"/>
      <color indexed="81"/>
      <name val="Tahoma"/>
      <family val="2"/>
    </font>
    <font>
      <b/>
      <sz val="10"/>
      <color indexed="81"/>
      <name val="Tahoma"/>
      <family val="2"/>
    </font>
    <font>
      <sz val="8"/>
      <color indexed="81"/>
      <name val="Tahoma"/>
      <family val="2"/>
    </font>
    <font>
      <sz val="11"/>
      <name val="Arial"/>
      <family val="2"/>
    </font>
    <font>
      <sz val="10"/>
      <color rgb="FFFF0000"/>
      <name val="Arial"/>
      <family val="2"/>
    </font>
    <font>
      <sz val="10"/>
      <color indexed="81"/>
      <name val="Tahoma"/>
      <charset val="1"/>
    </font>
    <font>
      <b/>
      <sz val="10"/>
      <color indexed="81"/>
      <name val="Tahoma"/>
      <charset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8">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3">
    <xf numFmtId="0" fontId="0" fillId="0" borderId="0"/>
    <xf numFmtId="43" fontId="2" fillId="0" borderId="0" applyFont="0" applyFill="0" applyBorder="0" applyAlignment="0" applyProtection="0"/>
    <xf numFmtId="43" fontId="19" fillId="0" borderId="0" applyFont="0" applyFill="0" applyBorder="0" applyAlignment="0" applyProtection="0"/>
  </cellStyleXfs>
  <cellXfs count="439">
    <xf numFmtId="0" fontId="0" fillId="0" borderId="0" xfId="0"/>
    <xf numFmtId="166" fontId="0" fillId="0" borderId="0" xfId="0" applyNumberFormat="1"/>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xf numFmtId="0" fontId="0" fillId="0" borderId="0" xfId="0" applyFill="1"/>
    <xf numFmtId="0" fontId="6" fillId="0" borderId="11" xfId="0" applyFont="1" applyFill="1" applyBorder="1" applyAlignment="1">
      <alignment horizontal="center" vertical="center" wrapText="1"/>
    </xf>
    <xf numFmtId="0" fontId="0" fillId="2" borderId="0" xfId="0" applyFill="1"/>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3" fontId="21" fillId="0" borderId="12" xfId="0" applyNumberFormat="1" applyFont="1" applyBorder="1" applyAlignment="1">
      <alignment vertical="center"/>
    </xf>
    <xf numFmtId="171" fontId="21" fillId="0" borderId="12" xfId="1" applyNumberFormat="1" applyFont="1" applyBorder="1" applyAlignment="1">
      <alignment vertical="center"/>
    </xf>
    <xf numFmtId="174" fontId="21" fillId="0" borderId="13" xfId="0" applyNumberFormat="1" applyFont="1" applyFill="1" applyBorder="1" applyAlignment="1">
      <alignment vertical="center"/>
    </xf>
    <xf numFmtId="171" fontId="25" fillId="0" borderId="14" xfId="1" applyNumberFormat="1" applyFont="1" applyBorder="1" applyAlignment="1">
      <alignment vertical="center"/>
    </xf>
    <xf numFmtId="174" fontId="21" fillId="0" borderId="15" xfId="0" applyNumberFormat="1" applyFont="1" applyBorder="1" applyAlignment="1">
      <alignment vertical="center"/>
    </xf>
    <xf numFmtId="166" fontId="25" fillId="0" borderId="16" xfId="0" applyNumberFormat="1" applyFont="1" applyBorder="1" applyAlignment="1">
      <alignment vertical="center"/>
    </xf>
    <xf numFmtId="3" fontId="1" fillId="0" borderId="9" xfId="0" applyNumberFormat="1" applyFont="1" applyBorder="1" applyAlignment="1">
      <alignment vertical="center"/>
    </xf>
    <xf numFmtId="171" fontId="1" fillId="0" borderId="9" xfId="0" applyNumberFormat="1" applyFont="1" applyBorder="1" applyAlignment="1">
      <alignment vertical="center"/>
    </xf>
    <xf numFmtId="171" fontId="1" fillId="0" borderId="3" xfId="0" applyNumberFormat="1" applyFont="1" applyBorder="1" applyAlignment="1">
      <alignment vertical="center"/>
    </xf>
    <xf numFmtId="0" fontId="25" fillId="0" borderId="17" xfId="0" applyFont="1" applyBorder="1" applyAlignment="1">
      <alignment horizontal="left" vertical="center"/>
    </xf>
    <xf numFmtId="0" fontId="1" fillId="0" borderId="9" xfId="0" applyFont="1" applyBorder="1" applyAlignment="1">
      <alignment horizontal="left" vertical="center"/>
    </xf>
    <xf numFmtId="0" fontId="25" fillId="0" borderId="12" xfId="0" applyFont="1" applyBorder="1" applyAlignment="1">
      <alignment vertical="center"/>
    </xf>
    <xf numFmtId="175" fontId="21" fillId="0" borderId="12" xfId="0" applyNumberFormat="1" applyFont="1" applyFill="1" applyBorder="1" applyAlignment="1">
      <alignment vertical="center"/>
    </xf>
    <xf numFmtId="0" fontId="0" fillId="0" borderId="8" xfId="0" applyFill="1" applyBorder="1"/>
    <xf numFmtId="166" fontId="3" fillId="0" borderId="9" xfId="0" applyNumberFormat="1" applyFont="1" applyFill="1" applyBorder="1" applyAlignment="1">
      <alignment vertical="center"/>
    </xf>
    <xf numFmtId="0" fontId="0" fillId="0" borderId="8" xfId="0" applyFill="1" applyBorder="1" applyAlignment="1">
      <alignment vertical="center"/>
    </xf>
    <xf numFmtId="166" fontId="3" fillId="0" borderId="8" xfId="0" applyNumberFormat="1" applyFont="1" applyFill="1" applyBorder="1" applyAlignment="1">
      <alignment vertical="center"/>
    </xf>
    <xf numFmtId="171" fontId="3" fillId="0" borderId="8" xfId="0" applyNumberFormat="1" applyFont="1" applyFill="1" applyBorder="1" applyAlignment="1">
      <alignment vertical="center"/>
    </xf>
    <xf numFmtId="171" fontId="0" fillId="0" borderId="0" xfId="0" applyNumberFormat="1"/>
    <xf numFmtId="4" fontId="3" fillId="0" borderId="20" xfId="0" applyNumberFormat="1" applyFont="1" applyFill="1" applyBorder="1" applyAlignment="1">
      <alignment vertical="center"/>
    </xf>
    <xf numFmtId="175" fontId="3" fillId="0" borderId="9" xfId="0" applyNumberFormat="1" applyFont="1" applyFill="1" applyBorder="1" applyAlignment="1">
      <alignment vertical="center"/>
    </xf>
    <xf numFmtId="4" fontId="0" fillId="0" borderId="9" xfId="0" applyNumberFormat="1" applyFill="1" applyBorder="1" applyAlignment="1">
      <alignment vertical="center"/>
    </xf>
    <xf numFmtId="166" fontId="0" fillId="0" borderId="12" xfId="0" applyNumberFormat="1" applyFill="1" applyBorder="1" applyAlignment="1" applyProtection="1">
      <alignment vertical="center"/>
      <protection locked="0"/>
    </xf>
    <xf numFmtId="164" fontId="0" fillId="0" borderId="19" xfId="0" applyNumberFormat="1" applyFill="1" applyBorder="1" applyAlignment="1" applyProtection="1">
      <alignment vertical="center"/>
      <protection locked="0"/>
    </xf>
    <xf numFmtId="171" fontId="0" fillId="0" borderId="18" xfId="0" applyNumberFormat="1" applyFill="1" applyBorder="1" applyAlignment="1" applyProtection="1">
      <alignment vertical="center"/>
      <protection locked="0"/>
    </xf>
    <xf numFmtId="166" fontId="0" fillId="0" borderId="18" xfId="0" applyNumberFormat="1" applyFill="1" applyBorder="1" applyAlignment="1" applyProtection="1">
      <alignment vertical="center"/>
      <protection locked="0"/>
    </xf>
    <xf numFmtId="166" fontId="4" fillId="0" borderId="25" xfId="0" applyNumberFormat="1" applyFont="1" applyFill="1" applyBorder="1" applyAlignment="1" applyProtection="1">
      <alignment vertical="center"/>
      <protection locked="0"/>
    </xf>
    <xf numFmtId="166" fontId="0" fillId="0" borderId="25" xfId="0" applyNumberFormat="1" applyFill="1" applyBorder="1" applyAlignment="1" applyProtection="1">
      <alignment vertical="center"/>
      <protection locked="0"/>
    </xf>
    <xf numFmtId="166" fontId="1" fillId="0" borderId="28" xfId="0" applyNumberFormat="1" applyFont="1" applyFill="1" applyBorder="1" applyAlignment="1" applyProtection="1">
      <alignment horizontal="right" vertical="center"/>
      <protection locked="0"/>
    </xf>
    <xf numFmtId="166" fontId="0" fillId="0" borderId="28" xfId="0" applyNumberFormat="1" applyFill="1" applyBorder="1" applyAlignment="1" applyProtection="1">
      <alignment vertical="center"/>
      <protection locked="0"/>
    </xf>
    <xf numFmtId="164" fontId="0" fillId="0" borderId="28" xfId="0" applyNumberFormat="1" applyFill="1" applyBorder="1" applyAlignment="1" applyProtection="1">
      <alignment vertical="center"/>
      <protection locked="0"/>
    </xf>
    <xf numFmtId="0" fontId="0" fillId="0" borderId="8" xfId="0" applyFill="1" applyBorder="1" applyAlignment="1" applyProtection="1">
      <alignment vertical="center"/>
      <protection locked="0"/>
    </xf>
    <xf numFmtId="2" fontId="0" fillId="0" borderId="18" xfId="1" applyNumberFormat="1" applyFont="1" applyFill="1" applyBorder="1" applyAlignment="1" applyProtection="1">
      <alignment vertical="center"/>
      <protection locked="0"/>
    </xf>
    <xf numFmtId="2" fontId="0" fillId="0" borderId="18" xfId="0" applyNumberFormat="1" applyFill="1" applyBorder="1" applyAlignment="1" applyProtection="1">
      <alignment vertical="center"/>
      <protection locked="0"/>
    </xf>
    <xf numFmtId="0" fontId="2" fillId="0" borderId="18" xfId="0" applyFont="1" applyFill="1" applyBorder="1" applyAlignment="1" applyProtection="1">
      <alignment vertical="center" wrapText="1"/>
      <protection locked="0"/>
    </xf>
    <xf numFmtId="0" fontId="2" fillId="0" borderId="18" xfId="0" applyFont="1" applyFill="1" applyBorder="1" applyAlignment="1" applyProtection="1">
      <alignment vertical="center"/>
      <protection locked="0"/>
    </xf>
    <xf numFmtId="39" fontId="0" fillId="0" borderId="19" xfId="1" applyNumberFormat="1" applyFont="1" applyFill="1" applyBorder="1" applyAlignment="1" applyProtection="1">
      <alignment vertical="center"/>
      <protection locked="0"/>
    </xf>
    <xf numFmtId="4" fontId="0" fillId="0" borderId="18" xfId="1" applyNumberFormat="1" applyFont="1" applyFill="1" applyBorder="1" applyAlignment="1" applyProtection="1">
      <alignment vertical="center"/>
      <protection locked="0"/>
    </xf>
    <xf numFmtId="4" fontId="0" fillId="0" borderId="18" xfId="0" applyNumberFormat="1" applyFill="1" applyBorder="1" applyAlignment="1" applyProtection="1">
      <alignment vertical="center"/>
      <protection locked="0"/>
    </xf>
    <xf numFmtId="39" fontId="17" fillId="0" borderId="18" xfId="1" applyNumberFormat="1" applyFont="1" applyFill="1" applyBorder="1" applyAlignment="1" applyProtection="1">
      <alignment vertical="center"/>
      <protection locked="0"/>
    </xf>
    <xf numFmtId="4" fontId="0" fillId="0" borderId="36" xfId="0" applyNumberFormat="1" applyFill="1" applyBorder="1" applyAlignment="1" applyProtection="1">
      <alignment vertical="center"/>
      <protection locked="0"/>
    </xf>
    <xf numFmtId="0" fontId="0" fillId="0" borderId="18" xfId="0" applyFill="1" applyBorder="1" applyAlignment="1" applyProtection="1">
      <alignment vertical="center" wrapText="1"/>
      <protection locked="0"/>
    </xf>
    <xf numFmtId="0" fontId="0" fillId="0" borderId="18" xfId="0"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xf>
    <xf numFmtId="1" fontId="0" fillId="0" borderId="18" xfId="0" applyNumberFormat="1" applyFill="1" applyBorder="1" applyAlignment="1" applyProtection="1">
      <alignment vertical="center"/>
      <protection locked="0"/>
    </xf>
    <xf numFmtId="3" fontId="0" fillId="0" borderId="18" xfId="0" applyNumberFormat="1" applyFill="1" applyBorder="1" applyAlignment="1" applyProtection="1">
      <alignment vertical="center"/>
      <protection locked="0"/>
    </xf>
    <xf numFmtId="4" fontId="0" fillId="0" borderId="23" xfId="0" applyNumberFormat="1" applyFill="1" applyBorder="1" applyAlignment="1" applyProtection="1">
      <alignment vertical="center"/>
      <protection locked="0"/>
    </xf>
    <xf numFmtId="0" fontId="0" fillId="0" borderId="38" xfId="0" applyFill="1" applyBorder="1" applyAlignment="1" applyProtection="1">
      <alignment horizontal="left" vertical="center" wrapText="1"/>
      <protection locked="0"/>
    </xf>
    <xf numFmtId="0" fontId="0" fillId="0" borderId="17" xfId="0" applyFill="1" applyBorder="1" applyAlignment="1" applyProtection="1">
      <alignment vertical="center" wrapText="1"/>
      <protection locked="0"/>
    </xf>
    <xf numFmtId="0" fontId="0" fillId="0" borderId="17" xfId="0" applyFill="1" applyBorder="1" applyAlignment="1" applyProtection="1">
      <alignment vertical="center"/>
      <protection locked="0"/>
    </xf>
    <xf numFmtId="3" fontId="2" fillId="0" borderId="17" xfId="0" applyNumberFormat="1" applyFont="1" applyFill="1" applyBorder="1" applyAlignment="1" applyProtection="1">
      <alignment vertical="center"/>
      <protection locked="0"/>
    </xf>
    <xf numFmtId="1" fontId="0" fillId="0" borderId="17" xfId="0" applyNumberFormat="1" applyFill="1" applyBorder="1" applyAlignment="1" applyProtection="1">
      <alignment vertical="center"/>
      <protection locked="0"/>
    </xf>
    <xf numFmtId="3" fontId="0" fillId="0" borderId="17"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4" fontId="0" fillId="0" borderId="39" xfId="0" applyNumberFormat="1" applyFill="1" applyBorder="1" applyAlignment="1" applyProtection="1">
      <alignment vertical="center"/>
      <protection locked="0"/>
    </xf>
    <xf numFmtId="4" fontId="0" fillId="0" borderId="40" xfId="0" applyNumberFormat="1" applyFill="1" applyBorder="1" applyAlignment="1" applyProtection="1">
      <alignment vertical="center"/>
      <protection locked="0"/>
    </xf>
    <xf numFmtId="39" fontId="29" fillId="0" borderId="18" xfId="1" applyNumberFormat="1" applyFont="1" applyFill="1" applyBorder="1" applyAlignment="1" applyProtection="1">
      <alignment vertical="center"/>
      <protection locked="0"/>
    </xf>
    <xf numFmtId="2" fontId="0" fillId="0" borderId="19" xfId="0" applyNumberFormat="1" applyFill="1" applyBorder="1" applyAlignment="1" applyProtection="1">
      <alignment vertical="center"/>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protection locked="0"/>
    </xf>
    <xf numFmtId="0" fontId="0" fillId="0" borderId="0" xfId="0" applyFill="1" applyProtection="1">
      <protection locked="0"/>
    </xf>
    <xf numFmtId="4" fontId="0" fillId="0" borderId="44" xfId="0" applyNumberFormat="1" applyFill="1" applyBorder="1" applyAlignment="1" applyProtection="1">
      <alignment vertical="center"/>
      <protection locked="0"/>
    </xf>
    <xf numFmtId="3" fontId="21" fillId="0" borderId="40" xfId="0" applyNumberFormat="1" applyFont="1" applyFill="1" applyBorder="1" applyAlignment="1">
      <alignment vertical="center"/>
    </xf>
    <xf numFmtId="3" fontId="21" fillId="0" borderId="40" xfId="0" applyNumberFormat="1" applyFont="1" applyFill="1" applyBorder="1" applyAlignment="1">
      <alignment horizontal="right" vertical="center"/>
    </xf>
    <xf numFmtId="166" fontId="19" fillId="0" borderId="40" xfId="0" applyNumberFormat="1" applyFont="1" applyFill="1" applyBorder="1" applyAlignment="1">
      <alignment vertical="center"/>
    </xf>
    <xf numFmtId="166" fontId="19" fillId="0" borderId="18" xfId="0" applyNumberFormat="1" applyFont="1" applyFill="1" applyBorder="1" applyAlignment="1" applyProtection="1">
      <alignment vertical="center"/>
      <protection locked="0"/>
    </xf>
    <xf numFmtId="0" fontId="0" fillId="0" borderId="45" xfId="0" applyFill="1" applyBorder="1" applyAlignment="1" applyProtection="1">
      <alignment horizontal="left" vertical="center" wrapText="1"/>
      <protection locked="0"/>
    </xf>
    <xf numFmtId="3" fontId="0" fillId="0" borderId="19" xfId="0" applyNumberFormat="1" applyFill="1" applyBorder="1" applyAlignment="1" applyProtection="1">
      <alignment vertical="center"/>
      <protection locked="0"/>
    </xf>
    <xf numFmtId="0" fontId="0" fillId="0" borderId="19" xfId="0" applyFill="1" applyBorder="1" applyAlignment="1" applyProtection="1">
      <alignment vertical="center"/>
      <protection locked="0"/>
    </xf>
    <xf numFmtId="0" fontId="0" fillId="0" borderId="12" xfId="0" applyFill="1" applyBorder="1" applyAlignment="1" applyProtection="1">
      <alignment vertical="center"/>
      <protection locked="0"/>
    </xf>
    <xf numFmtId="39" fontId="0" fillId="0" borderId="18" xfId="0" applyNumberFormat="1" applyFill="1" applyBorder="1" applyAlignment="1" applyProtection="1">
      <alignment vertical="center"/>
      <protection locked="0"/>
    </xf>
    <xf numFmtId="0" fontId="0" fillId="0" borderId="19" xfId="0" applyFill="1" applyBorder="1" applyAlignment="1" applyProtection="1">
      <alignment vertical="center" wrapText="1"/>
      <protection locked="0"/>
    </xf>
    <xf numFmtId="1" fontId="0" fillId="0" borderId="19" xfId="0" applyNumberFormat="1" applyFill="1" applyBorder="1" applyAlignment="1" applyProtection="1">
      <alignment vertical="center"/>
      <protection locked="0"/>
    </xf>
    <xf numFmtId="37" fontId="29" fillId="0" borderId="18" xfId="1" applyNumberFormat="1" applyFont="1" applyFill="1" applyBorder="1" applyAlignment="1" applyProtection="1">
      <alignment vertical="center"/>
      <protection locked="0"/>
    </xf>
    <xf numFmtId="37" fontId="0" fillId="0" borderId="18" xfId="1" applyNumberFormat="1" applyFont="1" applyFill="1" applyBorder="1" applyAlignment="1" applyProtection="1">
      <alignment vertical="center"/>
      <protection locked="0"/>
    </xf>
    <xf numFmtId="0" fontId="2" fillId="0" borderId="19" xfId="0" applyFont="1" applyFill="1" applyBorder="1" applyAlignment="1" applyProtection="1">
      <alignment vertical="center" wrapText="1"/>
      <protection locked="0"/>
    </xf>
    <xf numFmtId="3" fontId="29" fillId="0" borderId="19" xfId="1" applyNumberFormat="1" applyFont="1" applyFill="1" applyBorder="1" applyAlignment="1" applyProtection="1">
      <alignment vertical="center"/>
      <protection locked="0"/>
    </xf>
    <xf numFmtId="4" fontId="29" fillId="0" borderId="19" xfId="1" applyNumberFormat="1" applyFont="1" applyFill="1" applyBorder="1" applyAlignment="1" applyProtection="1">
      <alignment vertical="center"/>
      <protection locked="0"/>
    </xf>
    <xf numFmtId="0" fontId="0" fillId="3" borderId="18" xfId="0" applyFill="1" applyBorder="1" applyAlignment="1" applyProtection="1">
      <alignment horizontal="left" vertical="center" wrapText="1"/>
      <protection locked="0"/>
    </xf>
    <xf numFmtId="0" fontId="2" fillId="3" borderId="18" xfId="0" applyFont="1" applyFill="1" applyBorder="1" applyAlignment="1" applyProtection="1">
      <alignment vertical="center"/>
      <protection locked="0"/>
    </xf>
    <xf numFmtId="0" fontId="2" fillId="3" borderId="18" xfId="0" applyFont="1" applyFill="1" applyBorder="1" applyAlignment="1" applyProtection="1">
      <alignment vertical="center" wrapText="1"/>
      <protection locked="0"/>
    </xf>
    <xf numFmtId="0" fontId="0" fillId="3" borderId="18" xfId="0" applyFill="1" applyBorder="1" applyAlignment="1" applyProtection="1">
      <alignment vertical="center"/>
      <protection locked="0"/>
    </xf>
    <xf numFmtId="0" fontId="0" fillId="3" borderId="36" xfId="0" applyFill="1" applyBorder="1" applyAlignment="1" applyProtection="1">
      <alignment vertical="center" wrapText="1"/>
      <protection locked="0"/>
    </xf>
    <xf numFmtId="0" fontId="0" fillId="3" borderId="18" xfId="0" applyFill="1" applyBorder="1" applyAlignment="1" applyProtection="1">
      <alignment vertical="center" wrapText="1"/>
      <protection locked="0"/>
    </xf>
    <xf numFmtId="2" fontId="0" fillId="3" borderId="18" xfId="0" applyNumberFormat="1" applyFill="1" applyBorder="1" applyAlignment="1" applyProtection="1">
      <alignment vertical="center"/>
      <protection locked="0"/>
    </xf>
    <xf numFmtId="1" fontId="0" fillId="3" borderId="18" xfId="0" applyNumberFormat="1" applyFill="1" applyBorder="1" applyAlignment="1" applyProtection="1">
      <alignment vertical="center"/>
      <protection locked="0"/>
    </xf>
    <xf numFmtId="4" fontId="0" fillId="3" borderId="18" xfId="0" applyNumberFormat="1" applyFill="1" applyBorder="1" applyAlignment="1" applyProtection="1">
      <alignment vertical="center"/>
      <protection locked="0"/>
    </xf>
    <xf numFmtId="4" fontId="0" fillId="3" borderId="23" xfId="0" applyNumberFormat="1" applyFill="1" applyBorder="1" applyAlignment="1" applyProtection="1">
      <alignment vertical="center"/>
      <protection locked="0"/>
    </xf>
    <xf numFmtId="39" fontId="29" fillId="3" borderId="18" xfId="1" applyNumberFormat="1" applyFont="1" applyFill="1" applyBorder="1" applyAlignment="1" applyProtection="1">
      <alignment vertical="center"/>
      <protection locked="0"/>
    </xf>
    <xf numFmtId="0" fontId="0" fillId="3" borderId="19" xfId="0" applyFill="1" applyBorder="1" applyAlignment="1" applyProtection="1">
      <alignment vertical="center"/>
      <protection locked="0"/>
    </xf>
    <xf numFmtId="3" fontId="0" fillId="3" borderId="18" xfId="0" applyNumberFormat="1" applyFill="1" applyBorder="1" applyAlignment="1" applyProtection="1">
      <alignment vertical="center"/>
      <protection locked="0"/>
    </xf>
    <xf numFmtId="0" fontId="0" fillId="3" borderId="47" xfId="0" applyFill="1" applyBorder="1" applyProtection="1">
      <protection locked="0"/>
    </xf>
    <xf numFmtId="2" fontId="0" fillId="3" borderId="44" xfId="0" applyNumberFormat="1" applyFill="1" applyBorder="1" applyAlignment="1" applyProtection="1">
      <alignment vertical="center"/>
      <protection locked="0"/>
    </xf>
    <xf numFmtId="166" fontId="0" fillId="3" borderId="18" xfId="0" applyNumberFormat="1" applyFill="1" applyBorder="1" applyAlignment="1" applyProtection="1">
      <alignment vertical="center"/>
      <protection locked="0"/>
    </xf>
    <xf numFmtId="2" fontId="0" fillId="3" borderId="19" xfId="0" applyNumberFormat="1" applyFill="1" applyBorder="1" applyAlignment="1" applyProtection="1">
      <alignment vertical="center"/>
      <protection locked="0"/>
    </xf>
    <xf numFmtId="182" fontId="19" fillId="0" borderId="9" xfId="0" applyNumberFormat="1" applyFont="1" applyBorder="1" applyAlignment="1">
      <alignment vertical="center"/>
    </xf>
    <xf numFmtId="180" fontId="19" fillId="0" borderId="10" xfId="0" applyNumberFormat="1" applyFont="1" applyBorder="1" applyAlignment="1">
      <alignment vertical="center"/>
    </xf>
    <xf numFmtId="0" fontId="0" fillId="3" borderId="19" xfId="0" applyFill="1" applyBorder="1" applyAlignment="1" applyProtection="1">
      <alignment vertical="center" wrapText="1"/>
      <protection locked="0"/>
    </xf>
    <xf numFmtId="0" fontId="0" fillId="3" borderId="0" xfId="0" applyFill="1" applyProtection="1">
      <protection locked="0"/>
    </xf>
    <xf numFmtId="0" fontId="0" fillId="3" borderId="18" xfId="0" applyFill="1" applyBorder="1" applyAlignment="1" applyProtection="1">
      <alignment horizontal="center" vertical="center"/>
      <protection locked="0"/>
    </xf>
    <xf numFmtId="4" fontId="0" fillId="3" borderId="18" xfId="2" applyNumberFormat="1" applyFont="1" applyFill="1" applyBorder="1" applyAlignment="1" applyProtection="1">
      <alignment vertical="center"/>
      <protection locked="0"/>
    </xf>
    <xf numFmtId="4" fontId="0" fillId="3" borderId="44" xfId="0" applyNumberFormat="1" applyFill="1" applyBorder="1" applyAlignment="1" applyProtection="1">
      <alignment vertical="center"/>
      <protection locked="0"/>
    </xf>
    <xf numFmtId="166" fontId="19" fillId="3" borderId="18" xfId="0" applyNumberFormat="1" applyFont="1" applyFill="1" applyBorder="1" applyAlignment="1" applyProtection="1">
      <alignment vertical="center"/>
      <protection locked="0"/>
    </xf>
    <xf numFmtId="0" fontId="0" fillId="3" borderId="18" xfId="0" applyFill="1" applyBorder="1" applyAlignment="1" applyProtection="1">
      <alignment wrapText="1"/>
      <protection locked="0"/>
    </xf>
    <xf numFmtId="1" fontId="2" fillId="3" borderId="18" xfId="0" applyNumberFormat="1" applyFont="1" applyFill="1" applyBorder="1" applyAlignment="1" applyProtection="1">
      <alignment vertical="center"/>
      <protection locked="0"/>
    </xf>
    <xf numFmtId="3" fontId="2" fillId="3" borderId="18" xfId="0" applyNumberFormat="1" applyFont="1" applyFill="1" applyBorder="1" applyAlignment="1" applyProtection="1">
      <alignment vertical="center"/>
      <protection locked="0"/>
    </xf>
    <xf numFmtId="2" fontId="0" fillId="3" borderId="18" xfId="1" applyNumberFormat="1" applyFont="1" applyFill="1" applyBorder="1" applyAlignment="1" applyProtection="1">
      <alignment vertical="center"/>
      <protection locked="0"/>
    </xf>
    <xf numFmtId="0" fontId="36" fillId="0" borderId="0" xfId="0" applyFont="1"/>
    <xf numFmtId="0" fontId="16" fillId="2" borderId="0" xfId="0" applyFont="1" applyFill="1" applyProtection="1"/>
    <xf numFmtId="0" fontId="0" fillId="2" borderId="0" xfId="0" applyFill="1" applyProtection="1"/>
    <xf numFmtId="0" fontId="5" fillId="2" borderId="20"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wrapText="1"/>
    </xf>
    <xf numFmtId="0" fontId="5" fillId="2" borderId="0" xfId="0" applyFont="1" applyFill="1" applyProtection="1"/>
    <xf numFmtId="0" fontId="6" fillId="2" borderId="42" xfId="0" applyFont="1" applyFill="1" applyBorder="1" applyAlignment="1" applyProtection="1">
      <alignment horizontal="center" vertical="center" wrapText="1"/>
    </xf>
    <xf numFmtId="0" fontId="3" fillId="2" borderId="10" xfId="0" applyFont="1" applyFill="1" applyBorder="1" applyAlignment="1" applyProtection="1">
      <alignment vertical="center"/>
    </xf>
    <xf numFmtId="0" fontId="1" fillId="2" borderId="7" xfId="0" applyFont="1" applyFill="1" applyBorder="1" applyAlignment="1" applyProtection="1">
      <alignment horizontal="center"/>
    </xf>
    <xf numFmtId="0" fontId="0" fillId="2" borderId="7" xfId="0" applyFill="1" applyBorder="1" applyProtection="1"/>
    <xf numFmtId="166" fontId="0" fillId="2" borderId="7" xfId="0" applyNumberFormat="1" applyFill="1" applyBorder="1" applyProtection="1"/>
    <xf numFmtId="0" fontId="0" fillId="2" borderId="8" xfId="0" applyFill="1" applyBorder="1" applyProtection="1"/>
    <xf numFmtId="0" fontId="0" fillId="2" borderId="0" xfId="0" applyFill="1" applyProtection="1">
      <protection locked="0"/>
    </xf>
    <xf numFmtId="2" fontId="0" fillId="2" borderId="19" xfId="0" applyNumberFormat="1" applyFill="1" applyBorder="1" applyAlignment="1" applyProtection="1">
      <alignment vertical="center"/>
      <protection locked="0"/>
    </xf>
    <xf numFmtId="0" fontId="0" fillId="2" borderId="18" xfId="0" applyFill="1" applyBorder="1" applyAlignment="1" applyProtection="1">
      <alignment horizontal="left" vertical="center"/>
      <protection locked="0"/>
    </xf>
    <xf numFmtId="0" fontId="0" fillId="2" borderId="36" xfId="0" applyFill="1" applyBorder="1" applyAlignment="1" applyProtection="1">
      <alignment wrapText="1"/>
      <protection locked="0"/>
    </xf>
    <xf numFmtId="0" fontId="0" fillId="2" borderId="18" xfId="0" applyFill="1" applyBorder="1" applyAlignment="1" applyProtection="1">
      <alignment horizontal="center" vertical="center"/>
      <protection locked="0"/>
    </xf>
    <xf numFmtId="1" fontId="0" fillId="2" borderId="18" xfId="0" applyNumberFormat="1" applyFill="1" applyBorder="1" applyAlignment="1" applyProtection="1">
      <alignment vertical="center"/>
      <protection locked="0"/>
    </xf>
    <xf numFmtId="3" fontId="0" fillId="2" borderId="18" xfId="0" applyNumberFormat="1" applyFill="1" applyBorder="1" applyAlignment="1" applyProtection="1">
      <alignment vertical="center"/>
      <protection locked="0"/>
    </xf>
    <xf numFmtId="4" fontId="0" fillId="2" borderId="18" xfId="0" applyNumberFormat="1" applyFill="1" applyBorder="1" applyAlignment="1" applyProtection="1">
      <alignment vertical="center"/>
      <protection locked="0"/>
    </xf>
    <xf numFmtId="4" fontId="0" fillId="2" borderId="18" xfId="2" applyNumberFormat="1" applyFont="1" applyFill="1" applyBorder="1" applyAlignment="1" applyProtection="1">
      <alignment vertical="center"/>
      <protection locked="0"/>
    </xf>
    <xf numFmtId="4" fontId="0" fillId="2" borderId="44" xfId="0" applyNumberFormat="1" applyFill="1" applyBorder="1" applyAlignment="1" applyProtection="1">
      <alignment vertical="center"/>
      <protection locked="0"/>
    </xf>
    <xf numFmtId="166" fontId="19" fillId="2" borderId="18" xfId="0" applyNumberFormat="1" applyFont="1" applyFill="1" applyBorder="1" applyAlignment="1" applyProtection="1">
      <alignment vertical="center"/>
      <protection locked="0"/>
    </xf>
    <xf numFmtId="0" fontId="0" fillId="2" borderId="18" xfId="0" applyFill="1" applyBorder="1" applyAlignment="1" applyProtection="1">
      <alignment wrapText="1"/>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wrapText="1"/>
      <protection locked="0"/>
    </xf>
    <xf numFmtId="0" fontId="2" fillId="2" borderId="18" xfId="0" applyFont="1" applyFill="1" applyBorder="1" applyAlignment="1" applyProtection="1">
      <alignment horizontal="center" vertical="center"/>
      <protection locked="0"/>
    </xf>
    <xf numFmtId="4" fontId="29" fillId="2" borderId="18" xfId="2" applyNumberFormat="1" applyFont="1" applyFill="1" applyBorder="1" applyAlignment="1" applyProtection="1">
      <alignment vertical="center"/>
      <protection locked="0"/>
    </xf>
    <xf numFmtId="166" fontId="2" fillId="2" borderId="18"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vertical="center"/>
      <protection locked="0"/>
    </xf>
    <xf numFmtId="0" fontId="0" fillId="2" borderId="18" xfId="0" applyFill="1" applyBorder="1" applyAlignment="1" applyProtection="1">
      <alignment horizontal="left" vertical="center" wrapText="1"/>
      <protection locked="0"/>
    </xf>
    <xf numFmtId="0" fontId="0" fillId="2" borderId="19" xfId="0" applyFill="1" applyBorder="1" applyAlignment="1" applyProtection="1">
      <alignment vertical="top" wrapText="1"/>
      <protection locked="0"/>
    </xf>
    <xf numFmtId="0" fontId="2" fillId="2" borderId="18" xfId="0" applyFont="1" applyFill="1" applyBorder="1" applyAlignment="1" applyProtection="1">
      <alignment vertical="top" wrapText="1"/>
      <protection locked="0"/>
    </xf>
    <xf numFmtId="0" fontId="3" fillId="2" borderId="18" xfId="0" applyFont="1" applyFill="1" applyBorder="1" applyAlignment="1" applyProtection="1">
      <alignment horizontal="center" vertical="center"/>
      <protection locked="0"/>
    </xf>
    <xf numFmtId="1" fontId="2" fillId="2" borderId="18" xfId="0" applyNumberFormat="1" applyFont="1" applyFill="1" applyBorder="1" applyAlignment="1" applyProtection="1">
      <alignment vertical="center"/>
      <protection locked="0"/>
    </xf>
    <xf numFmtId="3" fontId="2" fillId="2" borderId="18" xfId="0" applyNumberFormat="1" applyFont="1" applyFill="1" applyBorder="1" applyAlignment="1" applyProtection="1">
      <alignment vertical="center"/>
      <protection locked="0"/>
    </xf>
    <xf numFmtId="4" fontId="2" fillId="2" borderId="18" xfId="2" applyNumberFormat="1" applyFont="1" applyFill="1" applyBorder="1" applyAlignment="1" applyProtection="1">
      <alignment vertical="center"/>
      <protection locked="0"/>
    </xf>
    <xf numFmtId="0" fontId="2" fillId="2" borderId="0" xfId="0" applyFont="1" applyFill="1" applyProtection="1">
      <protection locked="0"/>
    </xf>
    <xf numFmtId="4" fontId="2" fillId="2" borderId="44" xfId="0" applyNumberFormat="1" applyFont="1" applyFill="1" applyBorder="1" applyAlignment="1" applyProtection="1">
      <alignment vertical="center"/>
      <protection locked="0"/>
    </xf>
    <xf numFmtId="166" fontId="3" fillId="2" borderId="18" xfId="0" applyNumberFormat="1" applyFont="1" applyFill="1" applyBorder="1" applyAlignment="1" applyProtection="1">
      <alignment vertical="center"/>
      <protection locked="0"/>
    </xf>
    <xf numFmtId="2" fontId="3" fillId="2" borderId="19" xfId="0" applyNumberFormat="1" applyFont="1" applyFill="1" applyBorder="1" applyAlignment="1" applyProtection="1">
      <alignment vertical="center"/>
      <protection locked="0"/>
    </xf>
    <xf numFmtId="0" fontId="0" fillId="2" borderId="45" xfId="0" applyFill="1" applyBorder="1" applyAlignment="1" applyProtection="1">
      <alignment horizontal="left" vertical="center" wrapText="1"/>
      <protection locked="0"/>
    </xf>
    <xf numFmtId="0" fontId="0" fillId="2" borderId="0" xfId="0" applyFill="1" applyAlignment="1" applyProtection="1">
      <alignment wrapText="1"/>
      <protection locked="0"/>
    </xf>
    <xf numFmtId="165" fontId="0" fillId="2" borderId="0" xfId="0" applyNumberFormat="1" applyFill="1" applyProtection="1">
      <protection locked="0"/>
    </xf>
    <xf numFmtId="2" fontId="19" fillId="2" borderId="18" xfId="0" applyNumberFormat="1" applyFont="1" applyFill="1" applyBorder="1" applyAlignment="1" applyProtection="1">
      <alignment vertical="center"/>
      <protection locked="0"/>
    </xf>
    <xf numFmtId="0" fontId="2" fillId="2" borderId="36" xfId="0" applyFont="1" applyFill="1" applyBorder="1" applyAlignment="1" applyProtection="1">
      <alignment horizontal="center" vertical="center"/>
      <protection locked="0"/>
    </xf>
    <xf numFmtId="1" fontId="0" fillId="2" borderId="0" xfId="0" applyNumberFormat="1" applyFill="1" applyAlignment="1" applyProtection="1">
      <alignment vertical="center"/>
      <protection locked="0"/>
    </xf>
    <xf numFmtId="1" fontId="0" fillId="2" borderId="39" xfId="0" applyNumberFormat="1" applyFill="1" applyBorder="1" applyAlignment="1" applyProtection="1">
      <alignment vertical="center"/>
      <protection locked="0"/>
    </xf>
    <xf numFmtId="3" fontId="0" fillId="2" borderId="39" xfId="0" applyNumberFormat="1" applyFill="1" applyBorder="1" applyAlignment="1" applyProtection="1">
      <alignment vertical="center"/>
      <protection locked="0"/>
    </xf>
    <xf numFmtId="0" fontId="0" fillId="2" borderId="0" xfId="0" applyFill="1" applyAlignment="1" applyProtection="1">
      <alignment vertical="center"/>
      <protection locked="0"/>
    </xf>
    <xf numFmtId="4" fontId="29" fillId="2" borderId="39" xfId="2" applyNumberFormat="1" applyFont="1" applyFill="1" applyBorder="1" applyAlignment="1" applyProtection="1">
      <alignment vertical="center"/>
      <protection locked="0"/>
    </xf>
    <xf numFmtId="4" fontId="0" fillId="2" borderId="56" xfId="0" applyNumberFormat="1" applyFill="1" applyBorder="1" applyAlignment="1" applyProtection="1">
      <alignment vertical="center"/>
      <protection locked="0"/>
    </xf>
    <xf numFmtId="166" fontId="19" fillId="2" borderId="36" xfId="0" applyNumberFormat="1" applyFont="1" applyFill="1" applyBorder="1" applyAlignment="1" applyProtection="1">
      <alignment vertical="center"/>
      <protection locked="0"/>
    </xf>
    <xf numFmtId="2" fontId="19" fillId="2" borderId="36" xfId="0" applyNumberFormat="1" applyFont="1" applyFill="1" applyBorder="1" applyAlignment="1" applyProtection="1">
      <alignment vertical="center"/>
      <protection locked="0"/>
    </xf>
    <xf numFmtId="2" fontId="0" fillId="2" borderId="39" xfId="0" applyNumberFormat="1" applyFill="1" applyBorder="1" applyAlignment="1" applyProtection="1">
      <alignment vertical="center"/>
      <protection locked="0"/>
    </xf>
    <xf numFmtId="0" fontId="0" fillId="2" borderId="10" xfId="0" applyFill="1" applyBorder="1" applyAlignment="1" applyProtection="1">
      <alignment vertical="center" wrapText="1"/>
    </xf>
    <xf numFmtId="0" fontId="1" fillId="2" borderId="1" xfId="0" applyFont="1" applyFill="1" applyBorder="1" applyAlignment="1" applyProtection="1">
      <alignment horizontal="right" vertical="center" wrapText="1"/>
    </xf>
    <xf numFmtId="0" fontId="20" fillId="2" borderId="20" xfId="0" applyFont="1" applyFill="1" applyBorder="1" applyProtection="1"/>
    <xf numFmtId="1" fontId="0" fillId="2" borderId="9" xfId="0" applyNumberFormat="1" applyFill="1" applyBorder="1" applyAlignment="1" applyProtection="1">
      <alignment vertical="center"/>
    </xf>
    <xf numFmtId="167" fontId="0" fillId="2" borderId="9" xfId="0" applyNumberFormat="1" applyFill="1" applyBorder="1" applyAlignment="1" applyProtection="1">
      <alignment vertical="center"/>
    </xf>
    <xf numFmtId="177" fontId="2" fillId="2" borderId="9" xfId="0" applyNumberFormat="1" applyFont="1" applyFill="1" applyBorder="1" applyAlignment="1" applyProtection="1">
      <alignment vertical="center"/>
    </xf>
    <xf numFmtId="173" fontId="0" fillId="2" borderId="9" xfId="0" applyNumberFormat="1" applyFill="1" applyBorder="1" applyAlignment="1" applyProtection="1">
      <alignment vertical="center"/>
    </xf>
    <xf numFmtId="2" fontId="1" fillId="2" borderId="9" xfId="2" applyNumberFormat="1" applyFont="1" applyFill="1" applyBorder="1" applyAlignment="1" applyProtection="1">
      <alignment vertical="center"/>
    </xf>
    <xf numFmtId="0" fontId="0" fillId="2" borderId="45" xfId="0" applyFill="1" applyBorder="1" applyProtection="1"/>
    <xf numFmtId="4" fontId="0" fillId="2" borderId="42" xfId="0" applyNumberFormat="1" applyFill="1" applyBorder="1" applyAlignment="1" applyProtection="1">
      <alignment vertical="center"/>
    </xf>
    <xf numFmtId="2" fontId="19" fillId="2" borderId="9" xfId="0" applyNumberFormat="1" applyFont="1" applyFill="1" applyBorder="1" applyAlignment="1" applyProtection="1">
      <alignment vertical="center"/>
    </xf>
    <xf numFmtId="2" fontId="0" fillId="2" borderId="41" xfId="0" applyNumberFormat="1" applyFill="1" applyBorder="1" applyAlignment="1" applyProtection="1">
      <alignment vertical="center"/>
    </xf>
    <xf numFmtId="0" fontId="0" fillId="2" borderId="46" xfId="0" applyFill="1" applyBorder="1" applyProtection="1"/>
    <xf numFmtId="0" fontId="0" fillId="2" borderId="1" xfId="0" applyFill="1" applyBorder="1" applyProtection="1"/>
    <xf numFmtId="0" fontId="0" fillId="2" borderId="47" xfId="0" applyFill="1" applyBorder="1" applyAlignment="1" applyProtection="1">
      <alignment vertical="center" wrapText="1"/>
      <protection locked="0"/>
    </xf>
    <xf numFmtId="0" fontId="0" fillId="2" borderId="18" xfId="0" applyFill="1" applyBorder="1" applyAlignment="1" applyProtection="1">
      <alignment vertical="center" wrapText="1"/>
      <protection locked="0"/>
    </xf>
    <xf numFmtId="0" fontId="0" fillId="2" borderId="19" xfId="0" applyFill="1" applyBorder="1" applyProtection="1">
      <protection locked="0"/>
    </xf>
    <xf numFmtId="3" fontId="19" fillId="2" borderId="19" xfId="0" applyNumberFormat="1" applyFont="1" applyFill="1" applyBorder="1" applyAlignment="1" applyProtection="1">
      <alignment vertical="center"/>
      <protection locked="0"/>
    </xf>
    <xf numFmtId="3" fontId="0" fillId="2" borderId="19" xfId="0" applyNumberFormat="1" applyFill="1" applyBorder="1" applyAlignment="1" applyProtection="1">
      <alignment vertical="center"/>
      <protection locked="0"/>
    </xf>
    <xf numFmtId="2" fontId="21" fillId="2" borderId="19" xfId="0" applyNumberFormat="1" applyFont="1" applyFill="1" applyBorder="1" applyAlignment="1" applyProtection="1">
      <alignment vertical="center"/>
      <protection locked="0"/>
    </xf>
    <xf numFmtId="0" fontId="0" fillId="2" borderId="46" xfId="0" applyFill="1" applyBorder="1" applyProtection="1">
      <protection locked="0"/>
    </xf>
    <xf numFmtId="4" fontId="21" fillId="2" borderId="44" xfId="0" applyNumberFormat="1" applyFont="1" applyFill="1" applyBorder="1" applyAlignment="1" applyProtection="1">
      <alignment vertical="center"/>
      <protection locked="0"/>
    </xf>
    <xf numFmtId="166" fontId="19" fillId="2" borderId="0" xfId="0" applyNumberFormat="1" applyFont="1" applyFill="1" applyBorder="1" applyAlignment="1" applyProtection="1">
      <alignment vertical="center"/>
      <protection locked="0"/>
    </xf>
    <xf numFmtId="2" fontId="19" fillId="2" borderId="40" xfId="0" applyNumberFormat="1" applyFont="1" applyFill="1" applyBorder="1" applyAlignment="1" applyProtection="1">
      <alignment vertical="center"/>
      <protection locked="0"/>
    </xf>
    <xf numFmtId="166" fontId="19" fillId="2" borderId="40" xfId="0" applyNumberFormat="1" applyFont="1" applyFill="1" applyBorder="1" applyAlignment="1" applyProtection="1">
      <alignment vertical="center"/>
      <protection locked="0"/>
    </xf>
    <xf numFmtId="0" fontId="0" fillId="2" borderId="0" xfId="0" applyFill="1" applyBorder="1" applyProtection="1">
      <protection locked="0"/>
    </xf>
    <xf numFmtId="0" fontId="0" fillId="2" borderId="0" xfId="0" applyFill="1" applyAlignment="1" applyProtection="1">
      <alignment vertical="center" wrapText="1"/>
      <protection locked="0"/>
    </xf>
    <xf numFmtId="0" fontId="0" fillId="2" borderId="19" xfId="0" applyFill="1" applyBorder="1" applyAlignment="1" applyProtection="1">
      <alignment vertical="center"/>
      <protection locked="0"/>
    </xf>
    <xf numFmtId="0" fontId="0" fillId="2" borderId="13" xfId="0" applyFill="1" applyBorder="1" applyProtection="1">
      <protection locked="0"/>
    </xf>
    <xf numFmtId="2" fontId="0" fillId="2" borderId="50" xfId="0" applyNumberFormat="1" applyFill="1" applyBorder="1" applyAlignment="1" applyProtection="1">
      <alignment vertical="center"/>
      <protection locked="0"/>
    </xf>
    <xf numFmtId="0" fontId="0" fillId="2" borderId="12" xfId="0" applyFill="1" applyBorder="1" applyAlignment="1" applyProtection="1">
      <alignment vertical="center"/>
      <protection locked="0"/>
    </xf>
    <xf numFmtId="0" fontId="0" fillId="2" borderId="45" xfId="0" applyFill="1" applyBorder="1" applyAlignment="1" applyProtection="1">
      <alignment vertical="center" wrapText="1"/>
      <protection locked="0"/>
    </xf>
    <xf numFmtId="0" fontId="0" fillId="2" borderId="18" xfId="0" applyFill="1" applyBorder="1" applyAlignment="1" applyProtection="1">
      <alignment vertical="center"/>
      <protection locked="0"/>
    </xf>
    <xf numFmtId="3" fontId="19" fillId="2" borderId="18" xfId="0" applyNumberFormat="1" applyFont="1" applyFill="1" applyBorder="1" applyAlignment="1" applyProtection="1">
      <alignment vertical="center"/>
      <protection locked="0"/>
    </xf>
    <xf numFmtId="2" fontId="0" fillId="2" borderId="18" xfId="0" applyNumberFormat="1" applyFill="1" applyBorder="1" applyAlignment="1" applyProtection="1">
      <alignment vertical="center"/>
      <protection locked="0"/>
    </xf>
    <xf numFmtId="2" fontId="21" fillId="2" borderId="18" xfId="0" applyNumberFormat="1" applyFont="1" applyFill="1" applyBorder="1" applyAlignment="1" applyProtection="1">
      <alignment vertical="center"/>
      <protection locked="0"/>
    </xf>
    <xf numFmtId="0" fontId="21" fillId="2" borderId="47" xfId="0" applyFont="1" applyFill="1" applyBorder="1" applyProtection="1">
      <protection locked="0"/>
    </xf>
    <xf numFmtId="2" fontId="21" fillId="2" borderId="44" xfId="0" applyNumberFormat="1" applyFont="1" applyFill="1" applyBorder="1" applyAlignment="1" applyProtection="1">
      <alignment vertical="center"/>
      <protection locked="0"/>
    </xf>
    <xf numFmtId="166" fontId="0" fillId="2" borderId="18" xfId="0" applyNumberFormat="1" applyFill="1" applyBorder="1" applyAlignment="1" applyProtection="1">
      <alignment vertical="center"/>
      <protection locked="0"/>
    </xf>
    <xf numFmtId="0" fontId="0" fillId="2" borderId="47" xfId="0" applyFill="1" applyBorder="1" applyProtection="1">
      <protection locked="0"/>
    </xf>
    <xf numFmtId="2" fontId="0" fillId="2" borderId="44" xfId="0" applyNumberFormat="1" applyFill="1" applyBorder="1" applyAlignment="1" applyProtection="1">
      <alignment vertical="center"/>
      <protection locked="0"/>
    </xf>
    <xf numFmtId="166" fontId="0" fillId="2" borderId="47" xfId="0" applyNumberFormat="1" applyFill="1" applyBorder="1" applyProtection="1">
      <protection locked="0"/>
    </xf>
    <xf numFmtId="0" fontId="2" fillId="2" borderId="18" xfId="0" applyFont="1" applyFill="1" applyBorder="1" applyAlignment="1" applyProtection="1">
      <alignment vertical="center" wrapText="1"/>
      <protection locked="0"/>
    </xf>
    <xf numFmtId="0" fontId="0" fillId="2" borderId="46" xfId="0" applyFill="1" applyBorder="1" applyAlignment="1" applyProtection="1">
      <alignment vertical="center" wrapText="1"/>
    </xf>
    <xf numFmtId="0" fontId="3" fillId="2" borderId="7" xfId="0" applyFont="1" applyFill="1" applyBorder="1" applyAlignment="1" applyProtection="1">
      <alignment horizontal="right" vertical="center"/>
    </xf>
    <xf numFmtId="3" fontId="0" fillId="2" borderId="9" xfId="0" applyNumberFormat="1" applyFill="1" applyBorder="1" applyAlignment="1" applyProtection="1">
      <alignment vertical="center"/>
    </xf>
    <xf numFmtId="178" fontId="0" fillId="2" borderId="9" xfId="0" applyNumberFormat="1" applyFill="1" applyBorder="1" applyAlignment="1" applyProtection="1">
      <alignment vertical="center"/>
    </xf>
    <xf numFmtId="39" fontId="1" fillId="2" borderId="41" xfId="2" applyNumberFormat="1" applyFont="1" applyFill="1" applyBorder="1" applyAlignment="1" applyProtection="1">
      <alignment vertical="center"/>
    </xf>
    <xf numFmtId="2" fontId="21" fillId="2" borderId="41" xfId="0" applyNumberFormat="1" applyFont="1" applyFill="1" applyBorder="1" applyAlignment="1" applyProtection="1">
      <alignment vertical="center"/>
    </xf>
    <xf numFmtId="0" fontId="3" fillId="2" borderId="2" xfId="0" applyFont="1" applyFill="1" applyBorder="1" applyAlignment="1" applyProtection="1">
      <alignment vertical="center"/>
    </xf>
    <xf numFmtId="43" fontId="0" fillId="2" borderId="7" xfId="0" applyNumberFormat="1" applyFill="1" applyBorder="1" applyProtection="1"/>
    <xf numFmtId="0" fontId="0" fillId="2" borderId="18" xfId="0" applyFill="1" applyBorder="1" applyProtection="1">
      <protection locked="0"/>
    </xf>
    <xf numFmtId="4" fontId="0" fillId="2" borderId="43" xfId="0" applyNumberFormat="1" applyFill="1" applyBorder="1" applyAlignment="1" applyProtection="1">
      <alignment vertical="center"/>
      <protection locked="0"/>
    </xf>
    <xf numFmtId="166" fontId="0" fillId="2" borderId="19" xfId="0" applyNumberFormat="1" applyFill="1" applyBorder="1" applyAlignment="1" applyProtection="1">
      <alignment vertical="center"/>
      <protection locked="0"/>
    </xf>
    <xf numFmtId="174" fontId="0" fillId="2" borderId="9" xfId="0" applyNumberFormat="1" applyFill="1" applyBorder="1" applyAlignment="1" applyProtection="1">
      <alignment vertical="center"/>
    </xf>
    <xf numFmtId="2" fontId="1" fillId="2" borderId="41" xfId="2" applyNumberFormat="1" applyFont="1" applyFill="1" applyBorder="1" applyAlignment="1" applyProtection="1">
      <alignment vertical="center"/>
    </xf>
    <xf numFmtId="0" fontId="0" fillId="2" borderId="0" xfId="0" applyFill="1" applyAlignment="1" applyProtection="1">
      <alignment vertical="center"/>
    </xf>
    <xf numFmtId="2" fontId="0" fillId="2" borderId="42" xfId="0" applyNumberFormat="1" applyFill="1" applyBorder="1" applyAlignment="1" applyProtection="1">
      <alignment vertical="center"/>
    </xf>
    <xf numFmtId="3" fontId="0" fillId="2" borderId="46" xfId="0" applyNumberFormat="1" applyFill="1" applyBorder="1" applyProtection="1"/>
    <xf numFmtId="43" fontId="0" fillId="2" borderId="46" xfId="0" applyNumberFormat="1" applyFill="1" applyBorder="1" applyProtection="1"/>
    <xf numFmtId="0" fontId="7" fillId="2" borderId="2" xfId="0" applyFont="1" applyFill="1" applyBorder="1" applyAlignment="1" applyProtection="1">
      <alignment horizontal="left" vertical="center" indent="1"/>
    </xf>
    <xf numFmtId="0" fontId="22" fillId="2" borderId="7" xfId="0" applyFont="1" applyFill="1" applyBorder="1" applyProtection="1"/>
    <xf numFmtId="3" fontId="0" fillId="2" borderId="7" xfId="0" applyNumberFormat="1" applyFill="1" applyBorder="1" applyProtection="1"/>
    <xf numFmtId="0" fontId="22" fillId="2" borderId="31" xfId="0" applyFont="1" applyFill="1" applyBorder="1" applyAlignment="1" applyProtection="1">
      <alignment vertical="center"/>
    </xf>
    <xf numFmtId="0" fontId="23" fillId="2" borderId="32" xfId="0" applyFont="1" applyFill="1" applyBorder="1" applyAlignment="1" applyProtection="1">
      <alignment horizontal="right" vertical="center" indent="1"/>
    </xf>
    <xf numFmtId="0" fontId="0" fillId="2" borderId="19" xfId="0" applyFill="1" applyBorder="1" applyProtection="1"/>
    <xf numFmtId="3" fontId="0" fillId="2" borderId="19" xfId="0" applyNumberFormat="1" applyFill="1" applyBorder="1" applyAlignment="1" applyProtection="1">
      <alignment horizontal="right" vertical="center"/>
    </xf>
    <xf numFmtId="0" fontId="0" fillId="2" borderId="19" xfId="0" applyFill="1" applyBorder="1" applyAlignment="1" applyProtection="1">
      <alignment horizontal="right" vertical="center"/>
    </xf>
    <xf numFmtId="4" fontId="0" fillId="2" borderId="19" xfId="0" applyNumberFormat="1" applyFill="1" applyBorder="1" applyAlignment="1" applyProtection="1">
      <alignment horizontal="right" vertical="center"/>
    </xf>
    <xf numFmtId="4" fontId="0" fillId="2" borderId="49" xfId="0" applyNumberFormat="1" applyFill="1" applyBorder="1" applyAlignment="1" applyProtection="1">
      <alignment horizontal="right" vertical="center"/>
    </xf>
    <xf numFmtId="4" fontId="0" fillId="2" borderId="50" xfId="0" applyNumberFormat="1" applyFill="1" applyBorder="1" applyAlignment="1" applyProtection="1">
      <alignment horizontal="right" vertical="center"/>
    </xf>
    <xf numFmtId="2" fontId="0" fillId="2" borderId="18" xfId="0" applyNumberFormat="1" applyFill="1" applyBorder="1" applyAlignment="1" applyProtection="1">
      <alignment horizontal="right" vertical="center"/>
    </xf>
    <xf numFmtId="2" fontId="0" fillId="2" borderId="19" xfId="0" applyNumberFormat="1" applyFill="1" applyBorder="1" applyAlignment="1" applyProtection="1">
      <alignment vertical="center"/>
    </xf>
    <xf numFmtId="2" fontId="0" fillId="2" borderId="22" xfId="0" applyNumberFormat="1" applyFill="1" applyBorder="1" applyAlignment="1" applyProtection="1">
      <alignment vertical="center"/>
    </xf>
    <xf numFmtId="0" fontId="22" fillId="2" borderId="33" xfId="0" applyFont="1" applyFill="1" applyBorder="1" applyAlignment="1" applyProtection="1">
      <alignment vertical="center"/>
    </xf>
    <xf numFmtId="0" fontId="23" fillId="2" borderId="23" xfId="0" applyFont="1" applyFill="1" applyBorder="1" applyAlignment="1" applyProtection="1">
      <alignment horizontal="right" vertical="center" indent="1"/>
    </xf>
    <xf numFmtId="0" fontId="0" fillId="2" borderId="18" xfId="0" applyFill="1" applyBorder="1" applyProtection="1"/>
    <xf numFmtId="3" fontId="0" fillId="2" borderId="18" xfId="0" applyNumberFormat="1" applyFill="1" applyBorder="1" applyAlignment="1" applyProtection="1">
      <alignment horizontal="right" vertical="center"/>
    </xf>
    <xf numFmtId="0" fontId="0" fillId="2" borderId="18" xfId="0" applyFill="1" applyBorder="1" applyAlignment="1" applyProtection="1">
      <alignment horizontal="right" vertical="center"/>
    </xf>
    <xf numFmtId="4" fontId="0" fillId="2" borderId="18" xfId="0" applyNumberFormat="1" applyFill="1" applyBorder="1" applyAlignment="1" applyProtection="1">
      <alignment horizontal="right" vertical="center"/>
    </xf>
    <xf numFmtId="4" fontId="0" fillId="2" borderId="47" xfId="0" applyNumberFormat="1" applyFill="1" applyBorder="1" applyAlignment="1" applyProtection="1">
      <alignment horizontal="right" vertical="center"/>
    </xf>
    <xf numFmtId="4" fontId="0" fillId="2" borderId="51" xfId="0" applyNumberFormat="1" applyFill="1" applyBorder="1" applyAlignment="1" applyProtection="1">
      <alignment horizontal="right" vertical="center"/>
    </xf>
    <xf numFmtId="2" fontId="0" fillId="2" borderId="18" xfId="0" applyNumberFormat="1" applyFill="1" applyBorder="1" applyAlignment="1" applyProtection="1">
      <alignment vertical="center"/>
    </xf>
    <xf numFmtId="2" fontId="0" fillId="2" borderId="24" xfId="0" applyNumberFormat="1" applyFill="1" applyBorder="1" applyAlignment="1" applyProtection="1">
      <alignment vertical="center"/>
    </xf>
    <xf numFmtId="0" fontId="22" fillId="2" borderId="34" xfId="0" applyFont="1" applyFill="1" applyBorder="1" applyAlignment="1" applyProtection="1">
      <alignment vertical="center"/>
    </xf>
    <xf numFmtId="0" fontId="23" fillId="2" borderId="26" xfId="0" applyFont="1" applyFill="1" applyBorder="1" applyAlignment="1" applyProtection="1">
      <alignment horizontal="right" vertical="center" indent="1"/>
    </xf>
    <xf numFmtId="0" fontId="0" fillId="2" borderId="25" xfId="0" applyFill="1" applyBorder="1" applyProtection="1"/>
    <xf numFmtId="3" fontId="0" fillId="2" borderId="25" xfId="0" applyNumberFormat="1" applyFill="1" applyBorder="1" applyAlignment="1" applyProtection="1">
      <alignment horizontal="right" vertical="center"/>
    </xf>
    <xf numFmtId="0" fontId="0" fillId="2" borderId="25" xfId="0" applyFill="1" applyBorder="1" applyAlignment="1" applyProtection="1">
      <alignment horizontal="right" vertical="center"/>
    </xf>
    <xf numFmtId="3" fontId="2" fillId="2" borderId="25" xfId="0" applyNumberFormat="1" applyFont="1" applyFill="1" applyBorder="1" applyAlignment="1" applyProtection="1">
      <alignment horizontal="right" vertical="center"/>
    </xf>
    <xf numFmtId="4" fontId="2" fillId="2" borderId="25" xfId="0" applyNumberFormat="1" applyFont="1" applyFill="1" applyBorder="1" applyAlignment="1" applyProtection="1">
      <alignment horizontal="right" vertical="center"/>
    </xf>
    <xf numFmtId="4" fontId="0" fillId="2" borderId="52" xfId="0" applyNumberFormat="1" applyFill="1" applyBorder="1" applyAlignment="1" applyProtection="1">
      <alignment horizontal="right" vertical="center"/>
    </xf>
    <xf numFmtId="4" fontId="0" fillId="2" borderId="53" xfId="0" applyNumberFormat="1" applyFill="1" applyBorder="1" applyAlignment="1" applyProtection="1">
      <alignment horizontal="right" vertical="center"/>
    </xf>
    <xf numFmtId="2" fontId="0" fillId="2" borderId="25" xfId="0" applyNumberFormat="1" applyFill="1" applyBorder="1" applyAlignment="1" applyProtection="1">
      <alignment vertical="center"/>
    </xf>
    <xf numFmtId="2" fontId="0" fillId="2" borderId="27" xfId="0" applyNumberFormat="1" applyFill="1" applyBorder="1" applyAlignment="1" applyProtection="1">
      <alignment vertical="center"/>
    </xf>
    <xf numFmtId="0" fontId="24" fillId="2" borderId="35" xfId="0" applyFont="1" applyFill="1" applyBorder="1" applyAlignment="1" applyProtection="1">
      <alignment vertical="center"/>
    </xf>
    <xf numFmtId="0" fontId="25" fillId="2" borderId="29" xfId="0" applyFont="1" applyFill="1" applyBorder="1" applyAlignment="1" applyProtection="1">
      <alignment horizontal="right" vertical="center" indent="1"/>
    </xf>
    <xf numFmtId="0" fontId="0" fillId="2" borderId="28" xfId="0" applyFill="1" applyBorder="1" applyProtection="1"/>
    <xf numFmtId="3" fontId="3" fillId="2" borderId="28" xfId="0" applyNumberFormat="1" applyFont="1" applyFill="1" applyBorder="1" applyAlignment="1" applyProtection="1">
      <alignment horizontal="right" vertical="center"/>
    </xf>
    <xf numFmtId="167" fontId="0" fillId="2" borderId="28" xfId="0" applyNumberFormat="1" applyFill="1" applyBorder="1" applyAlignment="1" applyProtection="1">
      <alignment horizontal="right" vertical="center"/>
    </xf>
    <xf numFmtId="3" fontId="1" fillId="2" borderId="28" xfId="0" applyNumberFormat="1" applyFont="1" applyFill="1" applyBorder="1" applyAlignment="1" applyProtection="1">
      <alignment horizontal="right" vertical="center"/>
    </xf>
    <xf numFmtId="179" fontId="0" fillId="2" borderId="28" xfId="0" applyNumberFormat="1" applyFill="1" applyBorder="1" applyAlignment="1" applyProtection="1">
      <alignment horizontal="right" vertical="center"/>
    </xf>
    <xf numFmtId="4" fontId="1" fillId="2" borderId="28" xfId="0" applyNumberFormat="1" applyFont="1" applyFill="1" applyBorder="1" applyAlignment="1" applyProtection="1">
      <alignment horizontal="right" vertical="center"/>
    </xf>
    <xf numFmtId="4" fontId="0" fillId="2" borderId="54" xfId="0" applyNumberFormat="1" applyFill="1" applyBorder="1" applyAlignment="1" applyProtection="1">
      <alignment horizontal="right" vertical="center"/>
    </xf>
    <xf numFmtId="4" fontId="0" fillId="2" borderId="55" xfId="0" applyNumberFormat="1" applyFill="1" applyBorder="1" applyAlignment="1" applyProtection="1">
      <alignment horizontal="right" vertical="center"/>
    </xf>
    <xf numFmtId="2" fontId="0" fillId="2" borderId="28" xfId="0" applyNumberFormat="1" applyFill="1" applyBorder="1" applyAlignment="1" applyProtection="1">
      <alignment vertical="center"/>
    </xf>
    <xf numFmtId="2" fontId="0" fillId="2" borderId="30" xfId="0" applyNumberFormat="1" applyFill="1" applyBorder="1" applyAlignment="1" applyProtection="1">
      <alignment vertical="center"/>
    </xf>
    <xf numFmtId="0" fontId="0" fillId="2" borderId="0" xfId="0" applyFill="1" applyBorder="1" applyAlignment="1">
      <alignment vertical="center" wrapText="1"/>
    </xf>
    <xf numFmtId="0" fontId="0" fillId="2" borderId="0" xfId="0" applyFill="1" applyBorder="1"/>
    <xf numFmtId="3" fontId="0" fillId="2" borderId="0" xfId="0" applyNumberFormat="1" applyFill="1" applyBorder="1"/>
    <xf numFmtId="0" fontId="2" fillId="2" borderId="0" xfId="0" applyFont="1" applyFill="1"/>
    <xf numFmtId="0" fontId="17" fillId="2" borderId="0" xfId="0" applyFont="1" applyFill="1" applyBorder="1" applyAlignment="1">
      <alignment horizontal="left" vertical="center" indent="1"/>
    </xf>
    <xf numFmtId="166" fontId="1" fillId="2" borderId="0" xfId="0" applyNumberFormat="1" applyFont="1" applyFill="1" applyBorder="1"/>
    <xf numFmtId="166" fontId="0" fillId="2" borderId="0" xfId="0" applyNumberFormat="1" applyFill="1"/>
    <xf numFmtId="0" fontId="0" fillId="3" borderId="0" xfId="0" applyFill="1" applyAlignment="1" applyProtection="1">
      <alignment vertical="center" wrapText="1"/>
      <protection locked="0"/>
    </xf>
    <xf numFmtId="0" fontId="0" fillId="3" borderId="19" xfId="0" applyFill="1" applyBorder="1" applyProtection="1">
      <protection locked="0"/>
    </xf>
    <xf numFmtId="3" fontId="19" fillId="3" borderId="19" xfId="0" applyNumberFormat="1" applyFont="1" applyFill="1" applyBorder="1" applyAlignment="1" applyProtection="1">
      <alignment vertical="center"/>
      <protection locked="0"/>
    </xf>
    <xf numFmtId="3"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4" fontId="0" fillId="3" borderId="48" xfId="0" applyNumberFormat="1" applyFill="1" applyBorder="1" applyAlignment="1" applyProtection="1">
      <alignment vertical="center"/>
      <protection locked="0"/>
    </xf>
    <xf numFmtId="166" fontId="0" fillId="3" borderId="40" xfId="0" applyNumberFormat="1" applyFill="1" applyBorder="1" applyAlignment="1" applyProtection="1">
      <alignment vertical="center"/>
      <protection locked="0"/>
    </xf>
    <xf numFmtId="166" fontId="0" fillId="3" borderId="19" xfId="0" applyNumberFormat="1" applyFill="1" applyBorder="1" applyAlignment="1" applyProtection="1">
      <alignment vertical="center"/>
      <protection locked="0"/>
    </xf>
    <xf numFmtId="2" fontId="0" fillId="3" borderId="39" xfId="0" applyNumberFormat="1" applyFill="1" applyBorder="1" applyAlignment="1" applyProtection="1">
      <alignment vertical="center"/>
      <protection locked="0"/>
    </xf>
    <xf numFmtId="0" fontId="0" fillId="3" borderId="40" xfId="0" applyFill="1" applyBorder="1" applyAlignment="1" applyProtection="1">
      <alignment vertical="center" wrapText="1"/>
      <protection locked="0"/>
    </xf>
    <xf numFmtId="3" fontId="19" fillId="3" borderId="18" xfId="0" applyNumberFormat="1" applyFont="1" applyFill="1" applyBorder="1" applyAlignment="1" applyProtection="1">
      <alignment vertical="center"/>
      <protection locked="0"/>
    </xf>
    <xf numFmtId="166" fontId="0" fillId="3" borderId="47" xfId="0" applyNumberFormat="1" applyFill="1" applyBorder="1" applyProtection="1">
      <protection locked="0"/>
    </xf>
    <xf numFmtId="0" fontId="16" fillId="0" borderId="0" xfId="0" applyFont="1" applyFill="1"/>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vertical="center"/>
    </xf>
    <xf numFmtId="0" fontId="1" fillId="0" borderId="7" xfId="0" applyFont="1" applyFill="1" applyBorder="1" applyAlignment="1">
      <alignment horizontal="center"/>
    </xf>
    <xf numFmtId="0" fontId="0" fillId="0" borderId="7" xfId="0" applyFill="1" applyBorder="1"/>
    <xf numFmtId="0" fontId="0" fillId="0" borderId="1" xfId="0" applyFill="1" applyBorder="1"/>
    <xf numFmtId="0" fontId="2" fillId="0" borderId="18" xfId="0" applyFont="1" applyFill="1" applyBorder="1" applyAlignment="1" applyProtection="1">
      <alignment horizontal="left" vertical="center"/>
      <protection locked="0"/>
    </xf>
    <xf numFmtId="4" fontId="29" fillId="0" borderId="18" xfId="1" applyNumberFormat="1" applyFont="1" applyFill="1" applyBorder="1" applyAlignment="1" applyProtection="1">
      <alignment vertical="center"/>
      <protection locked="0"/>
    </xf>
    <xf numFmtId="171" fontId="29" fillId="0" borderId="18" xfId="1" applyNumberFormat="1" applyFont="1" applyFill="1" applyBorder="1" applyAlignment="1" applyProtection="1">
      <alignment vertical="center"/>
      <protection locked="0"/>
    </xf>
    <xf numFmtId="2" fontId="0" fillId="0" borderId="23" xfId="0" applyNumberFormat="1" applyFill="1" applyBorder="1" applyAlignment="1" applyProtection="1">
      <alignment vertical="center"/>
      <protection locked="0"/>
    </xf>
    <xf numFmtId="0" fontId="0" fillId="0" borderId="12" xfId="0" applyFill="1" applyBorder="1" applyProtection="1">
      <protection locked="0"/>
    </xf>
    <xf numFmtId="4" fontId="0" fillId="0" borderId="12" xfId="0" applyNumberFormat="1" applyFill="1" applyBorder="1" applyAlignment="1" applyProtection="1">
      <alignment vertical="center"/>
      <protection locked="0"/>
    </xf>
    <xf numFmtId="166" fontId="0" fillId="0" borderId="23" xfId="0" applyNumberFormat="1" applyFill="1" applyBorder="1" applyAlignment="1" applyProtection="1">
      <alignment vertical="center"/>
      <protection locked="0"/>
    </xf>
    <xf numFmtId="171" fontId="2" fillId="0" borderId="18" xfId="0" applyNumberFormat="1" applyFont="1" applyFill="1" applyBorder="1" applyAlignment="1" applyProtection="1">
      <alignment vertical="center"/>
      <protection locked="0"/>
    </xf>
    <xf numFmtId="0" fontId="0" fillId="0" borderId="36" xfId="0" applyFill="1" applyBorder="1" applyAlignment="1" applyProtection="1">
      <alignment vertical="center"/>
      <protection locked="0"/>
    </xf>
    <xf numFmtId="2" fontId="0" fillId="0" borderId="36" xfId="0" applyNumberFormat="1" applyFill="1" applyBorder="1" applyAlignment="1" applyProtection="1">
      <alignment vertical="center"/>
      <protection locked="0"/>
    </xf>
    <xf numFmtId="0" fontId="2" fillId="0" borderId="19" xfId="0" applyFont="1" applyFill="1" applyBorder="1" applyAlignment="1" applyProtection="1">
      <alignment vertical="center"/>
      <protection locked="0"/>
    </xf>
    <xf numFmtId="171" fontId="29" fillId="0" borderId="19" xfId="1" applyNumberFormat="1" applyFont="1" applyFill="1" applyBorder="1" applyAlignment="1" applyProtection="1">
      <alignment vertical="center"/>
      <protection locked="0"/>
    </xf>
    <xf numFmtId="4" fontId="0" fillId="0" borderId="32" xfId="0" applyNumberFormat="1" applyFill="1" applyBorder="1" applyAlignment="1" applyProtection="1">
      <alignment vertical="center"/>
      <protection locked="0"/>
    </xf>
    <xf numFmtId="4" fontId="0" fillId="0" borderId="19" xfId="1" applyNumberFormat="1" applyFont="1" applyFill="1" applyBorder="1" applyAlignment="1" applyProtection="1">
      <alignment vertical="center"/>
      <protection locked="0"/>
    </xf>
    <xf numFmtId="0" fontId="12" fillId="0" borderId="18" xfId="0" applyFont="1" applyFill="1" applyBorder="1" applyAlignment="1" applyProtection="1">
      <alignment horizontal="center" vertical="center"/>
      <protection locked="0"/>
    </xf>
    <xf numFmtId="0" fontId="0" fillId="0" borderId="10" xfId="0" applyFill="1" applyBorder="1" applyAlignment="1">
      <alignment vertical="center" wrapText="1"/>
    </xf>
    <xf numFmtId="0" fontId="1" fillId="0" borderId="1" xfId="0" applyFont="1" applyFill="1" applyBorder="1" applyAlignment="1">
      <alignment horizontal="right" vertical="center" wrapText="1"/>
    </xf>
    <xf numFmtId="0" fontId="0" fillId="0" borderId="9" xfId="0" applyFill="1" applyBorder="1" applyAlignment="1">
      <alignment vertical="center"/>
    </xf>
    <xf numFmtId="1" fontId="0" fillId="0" borderId="9" xfId="0" applyNumberFormat="1" applyFill="1" applyBorder="1" applyAlignment="1">
      <alignment vertical="center"/>
    </xf>
    <xf numFmtId="167" fontId="0" fillId="0" borderId="9" xfId="0" applyNumberFormat="1" applyFill="1" applyBorder="1" applyAlignment="1">
      <alignment vertical="center"/>
    </xf>
    <xf numFmtId="2" fontId="0" fillId="0" borderId="7" xfId="0" applyNumberFormat="1" applyFill="1" applyBorder="1" applyAlignment="1">
      <alignment vertical="center"/>
    </xf>
    <xf numFmtId="166" fontId="0" fillId="0" borderId="8" xfId="0" applyNumberFormat="1" applyFill="1" applyBorder="1" applyAlignment="1">
      <alignment vertical="center"/>
    </xf>
    <xf numFmtId="0" fontId="13" fillId="0" borderId="7" xfId="0" applyFont="1" applyFill="1" applyBorder="1" applyAlignment="1">
      <alignment horizontal="center" vertical="center" wrapText="1"/>
    </xf>
    <xf numFmtId="0" fontId="0" fillId="0" borderId="7" xfId="0" applyFill="1" applyBorder="1" applyAlignment="1">
      <alignment vertical="center"/>
    </xf>
    <xf numFmtId="166" fontId="0" fillId="0" borderId="7" xfId="0" applyNumberFormat="1" applyFill="1" applyBorder="1" applyAlignment="1">
      <alignment vertical="center"/>
    </xf>
    <xf numFmtId="0" fontId="0" fillId="0" borderId="1" xfId="0" applyFill="1" applyBorder="1" applyAlignment="1">
      <alignment vertical="center"/>
    </xf>
    <xf numFmtId="164" fontId="0" fillId="0" borderId="18" xfId="0" applyNumberFormat="1" applyFill="1" applyBorder="1" applyAlignment="1" applyProtection="1">
      <alignment vertical="center"/>
      <protection locked="0"/>
    </xf>
    <xf numFmtId="0" fontId="0" fillId="0" borderId="18" xfId="0" applyFill="1" applyBorder="1" applyProtection="1">
      <protection locked="0"/>
    </xf>
    <xf numFmtId="3" fontId="2" fillId="0" borderId="36" xfId="0" applyNumberFormat="1" applyFont="1" applyFill="1" applyBorder="1" applyAlignment="1" applyProtection="1">
      <alignment vertical="center"/>
      <protection locked="0"/>
    </xf>
    <xf numFmtId="166" fontId="0" fillId="0" borderId="36" xfId="0" applyNumberFormat="1" applyFill="1" applyBorder="1" applyAlignment="1" applyProtection="1">
      <alignment vertical="center"/>
      <protection locked="0"/>
    </xf>
    <xf numFmtId="2" fontId="0" fillId="0" borderId="18" xfId="0" applyNumberFormat="1" applyFill="1" applyBorder="1" applyAlignment="1" applyProtection="1">
      <alignment horizontal="left" vertical="center" wrapText="1"/>
      <protection locked="0"/>
    </xf>
    <xf numFmtId="0" fontId="4" fillId="0" borderId="18" xfId="0" applyFont="1" applyFill="1" applyBorder="1" applyAlignment="1" applyProtection="1">
      <alignment vertical="center" wrapText="1"/>
      <protection locked="0"/>
    </xf>
    <xf numFmtId="2" fontId="2" fillId="0" borderId="32" xfId="0" applyNumberFormat="1" applyFont="1" applyFill="1" applyBorder="1" applyAlignment="1" applyProtection="1">
      <alignment vertical="center"/>
      <protection locked="0"/>
    </xf>
    <xf numFmtId="2" fontId="0" fillId="0" borderId="32" xfId="0" applyNumberFormat="1" applyFill="1" applyBorder="1" applyAlignment="1" applyProtection="1">
      <alignment vertical="center"/>
      <protection locked="0"/>
    </xf>
    <xf numFmtId="0" fontId="2" fillId="0" borderId="36" xfId="0" applyFont="1" applyFill="1" applyBorder="1" applyAlignment="1" applyProtection="1">
      <alignment vertical="center" wrapText="1"/>
      <protection locked="0"/>
    </xf>
    <xf numFmtId="0" fontId="0" fillId="0" borderId="36" xfId="0" applyFill="1" applyBorder="1" applyAlignment="1" applyProtection="1">
      <alignment vertical="center" wrapText="1"/>
      <protection locked="0"/>
    </xf>
    <xf numFmtId="3" fontId="0" fillId="0" borderId="36" xfId="0" applyNumberFormat="1" applyFill="1" applyBorder="1" applyAlignment="1" applyProtection="1">
      <alignment vertical="center"/>
      <protection locked="0"/>
    </xf>
    <xf numFmtId="37" fontId="29" fillId="0" borderId="36" xfId="1" applyNumberFormat="1" applyFont="1" applyFill="1" applyBorder="1" applyAlignment="1" applyProtection="1">
      <alignment vertical="center"/>
      <protection locked="0"/>
    </xf>
    <xf numFmtId="4" fontId="29" fillId="0" borderId="36" xfId="1" applyNumberFormat="1" applyFont="1" applyFill="1" applyBorder="1" applyAlignment="1" applyProtection="1">
      <alignment vertical="center"/>
      <protection locked="0"/>
    </xf>
    <xf numFmtId="4" fontId="0" fillId="0" borderId="57" xfId="0" applyNumberFormat="1" applyFill="1" applyBorder="1" applyAlignment="1" applyProtection="1">
      <alignment vertical="center"/>
      <protection locked="0"/>
    </xf>
    <xf numFmtId="2" fontId="0" fillId="0" borderId="40" xfId="0" applyNumberFormat="1" applyFill="1" applyBorder="1" applyAlignment="1" applyProtection="1">
      <alignment vertical="center"/>
      <protection locked="0"/>
    </xf>
    <xf numFmtId="0" fontId="0" fillId="0" borderId="40" xfId="0" applyFill="1" applyBorder="1" applyAlignment="1" applyProtection="1">
      <alignment vertical="center"/>
      <protection locked="0"/>
    </xf>
    <xf numFmtId="0" fontId="0" fillId="0" borderId="2" xfId="0" applyFill="1" applyBorder="1" applyAlignment="1">
      <alignment vertical="center" wrapText="1"/>
    </xf>
    <xf numFmtId="0" fontId="14" fillId="0" borderId="1" xfId="0" applyFont="1" applyFill="1" applyBorder="1" applyAlignment="1">
      <alignment horizontal="right" vertical="center" wrapText="1"/>
    </xf>
    <xf numFmtId="0" fontId="0" fillId="0" borderId="3" xfId="0" applyFill="1" applyBorder="1" applyAlignment="1">
      <alignment vertical="center"/>
    </xf>
    <xf numFmtId="3" fontId="0" fillId="0" borderId="3" xfId="0" applyNumberFormat="1" applyFill="1" applyBorder="1" applyAlignment="1">
      <alignment vertical="center"/>
    </xf>
    <xf numFmtId="169" fontId="3" fillId="0" borderId="3" xfId="0" applyNumberFormat="1" applyFont="1" applyFill="1" applyBorder="1" applyAlignment="1">
      <alignment vertical="center"/>
    </xf>
    <xf numFmtId="168" fontId="0" fillId="0" borderId="3" xfId="0" applyNumberFormat="1" applyFill="1" applyBorder="1" applyAlignment="1">
      <alignment vertical="center"/>
    </xf>
    <xf numFmtId="4" fontId="0" fillId="0" borderId="8" xfId="0" applyNumberFormat="1" applyFill="1" applyBorder="1" applyAlignment="1">
      <alignment vertical="center"/>
    </xf>
    <xf numFmtId="0" fontId="3" fillId="0" borderId="10" xfId="0" applyFont="1" applyFill="1" applyBorder="1" applyAlignment="1">
      <alignment vertical="center" wrapText="1"/>
    </xf>
    <xf numFmtId="0" fontId="14" fillId="0" borderId="7" xfId="0" applyFont="1" applyFill="1" applyBorder="1" applyAlignment="1">
      <alignment horizontal="right" vertical="center" wrapText="1"/>
    </xf>
    <xf numFmtId="3" fontId="0" fillId="0" borderId="7" xfId="0" applyNumberFormat="1" applyFill="1" applyBorder="1" applyAlignment="1">
      <alignment vertical="center"/>
    </xf>
    <xf numFmtId="0" fontId="3" fillId="0" borderId="7" xfId="0" applyFont="1" applyFill="1" applyBorder="1" applyAlignment="1">
      <alignment vertical="center"/>
    </xf>
    <xf numFmtId="4" fontId="0" fillId="0" borderId="1" xfId="0" applyNumberFormat="1" applyFill="1" applyBorder="1" applyAlignment="1">
      <alignment vertical="center"/>
    </xf>
    <xf numFmtId="1" fontId="0" fillId="0" borderId="36" xfId="0" applyNumberFormat="1" applyFill="1" applyBorder="1" applyAlignment="1" applyProtection="1">
      <alignment vertical="center"/>
      <protection locked="0"/>
    </xf>
    <xf numFmtId="164" fontId="0" fillId="0" borderId="36" xfId="0" applyNumberFormat="1" applyFill="1" applyBorder="1" applyAlignment="1" applyProtection="1">
      <alignment vertical="center"/>
      <protection locked="0"/>
    </xf>
    <xf numFmtId="4" fontId="0" fillId="0" borderId="37" xfId="0" applyNumberFormat="1" applyFill="1" applyBorder="1" applyAlignment="1" applyProtection="1">
      <alignment vertical="center"/>
      <protection locked="0"/>
    </xf>
    <xf numFmtId="172" fontId="0" fillId="0" borderId="36" xfId="0" applyNumberFormat="1" applyFill="1" applyBorder="1" applyAlignment="1" applyProtection="1">
      <alignment vertical="center"/>
      <protection locked="0"/>
    </xf>
    <xf numFmtId="0" fontId="3" fillId="0" borderId="8" xfId="0" applyFont="1" applyFill="1" applyBorder="1" applyAlignment="1">
      <alignment horizontal="right" vertical="center" wrapText="1"/>
    </xf>
    <xf numFmtId="3" fontId="0" fillId="0" borderId="9" xfId="0" applyNumberFormat="1" applyFill="1" applyBorder="1" applyAlignment="1">
      <alignment vertical="center"/>
    </xf>
    <xf numFmtId="176" fontId="0" fillId="0" borderId="9" xfId="0" applyNumberFormat="1" applyFill="1" applyBorder="1" applyAlignment="1">
      <alignment vertical="center"/>
    </xf>
    <xf numFmtId="37" fontId="4" fillId="0" borderId="9" xfId="0" applyNumberFormat="1" applyFont="1" applyFill="1" applyBorder="1" applyAlignment="1">
      <alignment vertical="center"/>
    </xf>
    <xf numFmtId="168" fontId="0" fillId="0" borderId="9" xfId="0" applyNumberFormat="1" applyFill="1" applyBorder="1" applyAlignment="1">
      <alignment vertical="center"/>
    </xf>
    <xf numFmtId="2" fontId="0" fillId="0" borderId="9" xfId="0" applyNumberFormat="1" applyFill="1" applyBorder="1" applyAlignment="1">
      <alignment vertical="center"/>
    </xf>
    <xf numFmtId="0" fontId="3" fillId="0" borderId="7" xfId="0" applyFont="1" applyFill="1" applyBorder="1" applyAlignment="1">
      <alignment horizontal="right" vertical="center" wrapText="1"/>
    </xf>
    <xf numFmtId="171" fontId="3" fillId="0" borderId="7" xfId="0" applyNumberFormat="1" applyFont="1" applyFill="1" applyBorder="1" applyAlignment="1">
      <alignment vertical="center"/>
    </xf>
    <xf numFmtId="166" fontId="0" fillId="0" borderId="0" xfId="0" applyNumberFormat="1" applyFill="1" applyAlignment="1">
      <alignment vertical="center"/>
    </xf>
    <xf numFmtId="0" fontId="0" fillId="0" borderId="0" xfId="0" applyFill="1" applyAlignment="1">
      <alignment vertical="center"/>
    </xf>
    <xf numFmtId="0" fontId="7" fillId="0" borderId="2" xfId="0" applyFont="1" applyFill="1" applyBorder="1" applyAlignment="1" applyProtection="1">
      <alignment horizontal="left" vertical="center" indent="1"/>
      <protection locked="0"/>
    </xf>
    <xf numFmtId="0" fontId="18" fillId="0" borderId="7" xfId="0" applyFont="1" applyFill="1" applyBorder="1" applyProtection="1">
      <protection locked="0"/>
    </xf>
    <xf numFmtId="0" fontId="0" fillId="0" borderId="7" xfId="0" applyFill="1" applyBorder="1" applyAlignment="1" applyProtection="1">
      <alignment vertical="center"/>
      <protection locked="0"/>
    </xf>
    <xf numFmtId="3" fontId="0" fillId="0" borderId="7"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9" fillId="0" borderId="32" xfId="0" applyFont="1" applyFill="1" applyBorder="1" applyAlignment="1" applyProtection="1">
      <alignment horizontal="right" vertical="center" indent="1"/>
      <protection locked="0"/>
    </xf>
    <xf numFmtId="3" fontId="0" fillId="0" borderId="12" xfId="0" applyNumberFormat="1" applyFill="1" applyBorder="1" applyAlignment="1" applyProtection="1">
      <alignment horizontal="right" vertical="center"/>
      <protection locked="0"/>
    </xf>
    <xf numFmtId="0" fontId="0" fillId="0" borderId="12" xfId="0" applyFill="1" applyBorder="1" applyAlignment="1" applyProtection="1">
      <alignment horizontal="right" vertical="center"/>
    </xf>
    <xf numFmtId="4" fontId="4" fillId="0" borderId="12" xfId="0" applyNumberFormat="1" applyFont="1" applyFill="1" applyBorder="1" applyAlignment="1" applyProtection="1">
      <alignment vertical="center"/>
      <protection locked="0"/>
    </xf>
    <xf numFmtId="0" fontId="0" fillId="0" borderId="12" xfId="0" applyFill="1" applyBorder="1" applyAlignment="1" applyProtection="1">
      <alignment horizontal="right" vertical="center"/>
      <protection locked="0"/>
    </xf>
    <xf numFmtId="166" fontId="0" fillId="0" borderId="21" xfId="0" applyNumberFormat="1" applyFill="1" applyBorder="1" applyAlignment="1" applyProtection="1">
      <alignment vertical="center"/>
      <protection locked="0"/>
    </xf>
    <xf numFmtId="166" fontId="0" fillId="0" borderId="22" xfId="0" applyNumberForma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9" fillId="0" borderId="23" xfId="0" applyFont="1" applyFill="1" applyBorder="1" applyAlignment="1" applyProtection="1">
      <alignment horizontal="right" vertical="center" indent="1"/>
      <protection locked="0"/>
    </xf>
    <xf numFmtId="3" fontId="0" fillId="0" borderId="18" xfId="0" applyNumberFormat="1" applyFill="1" applyBorder="1" applyAlignment="1" applyProtection="1">
      <alignment horizontal="right" vertical="center"/>
      <protection locked="0"/>
    </xf>
    <xf numFmtId="0" fontId="0" fillId="0" borderId="18" xfId="0" applyFill="1" applyBorder="1" applyAlignment="1" applyProtection="1">
      <alignment horizontal="right" vertical="center"/>
      <protection locked="0"/>
    </xf>
    <xf numFmtId="170" fontId="0" fillId="0" borderId="18" xfId="0" applyNumberFormat="1" applyFill="1" applyBorder="1" applyAlignment="1" applyProtection="1">
      <alignment horizontal="right" vertical="center"/>
      <protection locked="0"/>
    </xf>
    <xf numFmtId="166" fontId="0" fillId="0" borderId="23" xfId="0" applyNumberFormat="1" applyFill="1" applyBorder="1" applyAlignment="1" applyProtection="1">
      <alignment horizontal="right" vertical="center"/>
      <protection locked="0"/>
    </xf>
    <xf numFmtId="166" fontId="0" fillId="0" borderId="24" xfId="0" applyNumberFormat="1" applyFill="1" applyBorder="1" applyAlignment="1" applyProtection="1">
      <alignment vertical="center"/>
      <protection locked="0"/>
    </xf>
    <xf numFmtId="0" fontId="8" fillId="0" borderId="34" xfId="0" applyFont="1" applyFill="1" applyBorder="1" applyAlignment="1" applyProtection="1">
      <alignment vertical="center"/>
      <protection locked="0"/>
    </xf>
    <xf numFmtId="0" fontId="9" fillId="0" borderId="26" xfId="0" applyFont="1" applyFill="1" applyBorder="1" applyAlignment="1" applyProtection="1">
      <alignment horizontal="right" vertical="center" indent="1"/>
      <protection locked="0"/>
    </xf>
    <xf numFmtId="0" fontId="0" fillId="0" borderId="25" xfId="0" applyFill="1" applyBorder="1" applyAlignment="1" applyProtection="1">
      <alignment vertical="center"/>
      <protection locked="0"/>
    </xf>
    <xf numFmtId="3" fontId="0" fillId="0" borderId="25" xfId="0" applyNumberFormat="1" applyFill="1" applyBorder="1" applyAlignment="1" applyProtection="1">
      <alignment horizontal="right" vertical="center"/>
      <protection locked="0"/>
    </xf>
    <xf numFmtId="0" fontId="0" fillId="0" borderId="25" xfId="0" applyFill="1" applyBorder="1" applyAlignment="1" applyProtection="1">
      <alignment horizontal="right" vertical="center"/>
      <protection locked="0"/>
    </xf>
    <xf numFmtId="4" fontId="4" fillId="0" borderId="25" xfId="0" applyNumberFormat="1" applyFont="1" applyFill="1" applyBorder="1" applyAlignment="1" applyProtection="1">
      <alignment horizontal="right" vertical="center"/>
      <protection locked="0"/>
    </xf>
    <xf numFmtId="166" fontId="0" fillId="0" borderId="26" xfId="0" applyNumberFormat="1" applyFill="1" applyBorder="1" applyAlignment="1" applyProtection="1">
      <alignment horizontal="right" vertical="center"/>
      <protection locked="0"/>
    </xf>
    <xf numFmtId="166" fontId="0" fillId="0" borderId="27" xfId="0" applyNumberFormat="1" applyFill="1" applyBorder="1" applyAlignment="1" applyProtection="1">
      <alignment vertical="center"/>
      <protection locked="0"/>
    </xf>
    <xf numFmtId="0" fontId="10" fillId="0" borderId="35" xfId="0" applyFont="1" applyFill="1" applyBorder="1" applyAlignment="1" applyProtection="1">
      <alignment vertical="center"/>
      <protection locked="0"/>
    </xf>
    <xf numFmtId="0" fontId="11" fillId="0" borderId="29" xfId="0" applyFont="1" applyFill="1" applyBorder="1" applyAlignment="1" applyProtection="1">
      <alignment horizontal="right" vertical="center" indent="1"/>
      <protection locked="0"/>
    </xf>
    <xf numFmtId="0" fontId="0" fillId="0" borderId="28" xfId="0" applyFill="1" applyBorder="1" applyAlignment="1" applyProtection="1">
      <alignment vertical="center"/>
      <protection locked="0"/>
    </xf>
    <xf numFmtId="3" fontId="3" fillId="0" borderId="28" xfId="0" applyNumberFormat="1" applyFont="1" applyFill="1" applyBorder="1" applyAlignment="1" applyProtection="1">
      <alignment horizontal="right" vertical="center"/>
      <protection locked="0"/>
    </xf>
    <xf numFmtId="167" fontId="0" fillId="0" borderId="28" xfId="0" applyNumberFormat="1" applyFill="1" applyBorder="1" applyAlignment="1" applyProtection="1">
      <alignment horizontal="right" vertical="center"/>
      <protection locked="0"/>
    </xf>
    <xf numFmtId="4" fontId="1" fillId="0" borderId="28" xfId="0" applyNumberFormat="1" applyFont="1" applyFill="1" applyBorder="1" applyAlignment="1" applyProtection="1">
      <alignment horizontal="right" vertical="center"/>
      <protection locked="0"/>
    </xf>
    <xf numFmtId="181" fontId="0" fillId="0" borderId="28" xfId="0" applyNumberFormat="1" applyFill="1" applyBorder="1" applyAlignment="1" applyProtection="1">
      <alignment horizontal="right" vertical="center"/>
      <protection locked="0"/>
    </xf>
    <xf numFmtId="166" fontId="0" fillId="0" borderId="29" xfId="0" applyNumberFormat="1" applyFill="1" applyBorder="1" applyAlignment="1" applyProtection="1">
      <alignment horizontal="right" vertical="center"/>
      <protection locked="0"/>
    </xf>
    <xf numFmtId="166" fontId="0" fillId="0" borderId="30" xfId="0" applyNumberFormat="1" applyFill="1" applyBorder="1" applyAlignment="1" applyProtection="1">
      <alignment vertical="center"/>
      <protection locked="0"/>
    </xf>
    <xf numFmtId="4" fontId="0" fillId="3" borderId="18" xfId="1" applyNumberFormat="1" applyFont="1" applyFill="1" applyBorder="1" applyAlignment="1" applyProtection="1">
      <alignment vertical="center"/>
      <protection locked="0"/>
    </xf>
    <xf numFmtId="2" fontId="0" fillId="3" borderId="23" xfId="0" applyNumberFormat="1" applyFill="1" applyBorder="1" applyAlignment="1" applyProtection="1">
      <alignment vertical="center"/>
      <protection locked="0"/>
    </xf>
    <xf numFmtId="4" fontId="2" fillId="3" borderId="18" xfId="1" applyNumberFormat="1" applyFont="1" applyFill="1" applyBorder="1" applyAlignment="1" applyProtection="1">
      <alignment vertical="center"/>
      <protection locked="0"/>
    </xf>
    <xf numFmtId="4" fontId="2" fillId="3" borderId="23" xfId="0" applyNumberFormat="1" applyFont="1" applyFill="1" applyBorder="1" applyAlignment="1" applyProtection="1">
      <alignment vertical="center"/>
      <protection locked="0"/>
    </xf>
    <xf numFmtId="4" fontId="17" fillId="3" borderId="18" xfId="1" applyNumberFormat="1" applyFont="1" applyFill="1" applyBorder="1" applyAlignment="1" applyProtection="1">
      <alignment vertical="center"/>
      <protection locked="0"/>
    </xf>
    <xf numFmtId="3" fontId="0" fillId="3" borderId="18" xfId="1" applyNumberFormat="1" applyFont="1" applyFill="1" applyBorder="1" applyAlignment="1" applyProtection="1">
      <alignment vertical="center"/>
      <protection locked="0"/>
    </xf>
    <xf numFmtId="0" fontId="37" fillId="2" borderId="12" xfId="0" applyFont="1" applyFill="1" applyBorder="1" applyAlignment="1" applyProtection="1">
      <alignment horizontal="left" vertical="center"/>
      <protection locked="0"/>
    </xf>
    <xf numFmtId="0" fontId="37" fillId="2" borderId="39" xfId="0" applyFont="1" applyFill="1" applyBorder="1" applyAlignment="1" applyProtection="1">
      <alignment wrapText="1"/>
      <protection locked="0"/>
    </xf>
    <xf numFmtId="0" fontId="37" fillId="2" borderId="19" xfId="0" applyFont="1" applyFill="1" applyBorder="1" applyAlignment="1" applyProtection="1">
      <alignment horizontal="center" vertical="center"/>
      <protection locked="0"/>
    </xf>
    <xf numFmtId="1" fontId="37" fillId="2" borderId="19" xfId="0" applyNumberFormat="1" applyFont="1" applyFill="1" applyBorder="1" applyAlignment="1" applyProtection="1">
      <alignment vertical="center"/>
      <protection locked="0"/>
    </xf>
    <xf numFmtId="3" fontId="37" fillId="2" borderId="0" xfId="0" applyNumberFormat="1" applyFont="1" applyFill="1" applyAlignment="1" applyProtection="1">
      <alignment vertical="center"/>
      <protection locked="0"/>
    </xf>
    <xf numFmtId="4" fontId="37" fillId="2" borderId="19" xfId="0" applyNumberFormat="1" applyFont="1" applyFill="1" applyBorder="1" applyAlignment="1" applyProtection="1">
      <alignment vertical="center"/>
      <protection locked="0"/>
    </xf>
    <xf numFmtId="4" fontId="37" fillId="2" borderId="19" xfId="2" applyNumberFormat="1" applyFont="1" applyFill="1" applyBorder="1" applyAlignment="1" applyProtection="1">
      <alignment vertical="center"/>
      <protection locked="0"/>
    </xf>
    <xf numFmtId="0" fontId="37" fillId="2" borderId="0" xfId="0" applyFont="1" applyFill="1" applyProtection="1">
      <protection locked="0"/>
    </xf>
    <xf numFmtId="4" fontId="37" fillId="2" borderId="43" xfId="2" applyNumberFormat="1" applyFont="1" applyFill="1" applyBorder="1" applyAlignment="1" applyProtection="1">
      <alignment vertical="center"/>
      <protection locked="0"/>
    </xf>
    <xf numFmtId="0" fontId="37" fillId="2" borderId="19" xfId="0" applyFont="1" applyFill="1" applyBorder="1" applyAlignment="1" applyProtection="1">
      <alignment vertical="center"/>
      <protection locked="0"/>
    </xf>
    <xf numFmtId="2" fontId="37" fillId="2" borderId="19" xfId="0" applyNumberFormat="1" applyFont="1" applyFill="1" applyBorder="1" applyAlignment="1" applyProtection="1">
      <alignment vertical="center"/>
      <protection locked="0"/>
    </xf>
    <xf numFmtId="0" fontId="0" fillId="3" borderId="45" xfId="0" applyFill="1" applyBorder="1" applyAlignment="1" applyProtection="1">
      <alignment horizontal="left" vertical="center"/>
      <protection locked="0"/>
    </xf>
    <xf numFmtId="4" fontId="0" fillId="0" borderId="18" xfId="2" applyNumberFormat="1" applyFont="1" applyFill="1" applyBorder="1" applyAlignment="1" applyProtection="1">
      <alignment horizontal="right" vertical="center"/>
      <protection locked="0"/>
    </xf>
  </cellXfs>
  <cellStyles count="3">
    <cellStyle name="Comma" xfId="1" builtinId="3"/>
    <cellStyle name="Comma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P57"/>
  <sheetViews>
    <sheetView tabSelected="1" zoomScaleNormal="100" zoomScaleSheetLayoutView="80" workbookViewId="0">
      <pane ySplit="3" topLeftCell="A31" activePane="bottomLeft" state="frozen"/>
      <selection pane="bottomLeft" activeCell="G6" sqref="G6"/>
    </sheetView>
  </sheetViews>
  <sheetFormatPr defaultRowHeight="12.75"/>
  <cols>
    <col min="1" max="1" width="13" style="8" customWidth="1"/>
    <col min="2" max="2" width="32.5703125" style="8" customWidth="1"/>
    <col min="3" max="3" width="8.42578125" style="8" bestFit="1" customWidth="1"/>
    <col min="4" max="4" width="11.7109375" style="8" bestFit="1" customWidth="1"/>
    <col min="5" max="6" width="10.7109375" style="8" bestFit="1" customWidth="1"/>
    <col min="7" max="7" width="9.28515625" style="8" bestFit="1" customWidth="1"/>
    <col min="8" max="8" width="12.28515625" style="8" bestFit="1" customWidth="1"/>
    <col min="9" max="9" width="0" style="8" hidden="1" customWidth="1"/>
    <col min="10" max="10" width="11.7109375" style="8" bestFit="1" customWidth="1"/>
    <col min="11" max="11" width="9.85546875" style="8" customWidth="1"/>
    <col min="12" max="12" width="13.5703125" style="8" bestFit="1" customWidth="1"/>
    <col min="13" max="13" width="10.140625" style="8" bestFit="1" customWidth="1"/>
    <col min="14" max="14" width="12.140625" style="8" bestFit="1" customWidth="1"/>
    <col min="15" max="15" width="10.140625" style="8" bestFit="1" customWidth="1"/>
    <col min="16" max="16" width="9" style="8" bestFit="1" customWidth="1"/>
    <col min="17" max="16384" width="9.140625" style="8"/>
  </cols>
  <sheetData>
    <row r="1" spans="1:16" ht="16.5" thickBot="1">
      <c r="A1" s="123" t="s">
        <v>150</v>
      </c>
      <c r="B1" s="124"/>
      <c r="C1" s="124"/>
      <c r="D1" s="124"/>
      <c r="E1" s="124"/>
      <c r="F1" s="124"/>
      <c r="G1" s="124"/>
      <c r="H1" s="124"/>
      <c r="I1" s="124"/>
      <c r="J1" s="124"/>
      <c r="K1" s="124"/>
      <c r="L1" s="124"/>
      <c r="M1" s="124"/>
      <c r="N1" s="124"/>
      <c r="O1" s="124"/>
      <c r="P1" s="124"/>
    </row>
    <row r="2" spans="1:16" ht="48.75" thickBot="1">
      <c r="A2" s="125" t="s">
        <v>28</v>
      </c>
      <c r="B2" s="126" t="s">
        <v>1</v>
      </c>
      <c r="C2" s="127" t="s">
        <v>2</v>
      </c>
      <c r="D2" s="128" t="s">
        <v>23</v>
      </c>
      <c r="E2" s="128" t="s">
        <v>24</v>
      </c>
      <c r="F2" s="128" t="s">
        <v>25</v>
      </c>
      <c r="G2" s="128" t="s">
        <v>26</v>
      </c>
      <c r="H2" s="129" t="s">
        <v>27</v>
      </c>
      <c r="I2" s="130"/>
      <c r="J2" s="131" t="s">
        <v>20</v>
      </c>
      <c r="K2" s="128" t="s">
        <v>102</v>
      </c>
      <c r="L2" s="128" t="s">
        <v>103</v>
      </c>
      <c r="M2" s="128" t="s">
        <v>104</v>
      </c>
      <c r="N2" s="128" t="s">
        <v>105</v>
      </c>
      <c r="O2" s="128" t="s">
        <v>21</v>
      </c>
      <c r="P2" s="129" t="s">
        <v>22</v>
      </c>
    </row>
    <row r="3" spans="1:16" ht="24" customHeight="1" thickBot="1">
      <c r="A3" s="132" t="s">
        <v>0</v>
      </c>
      <c r="B3" s="133"/>
      <c r="C3" s="134"/>
      <c r="D3" s="134"/>
      <c r="E3" s="134"/>
      <c r="F3" s="134"/>
      <c r="G3" s="134"/>
      <c r="H3" s="134"/>
      <c r="I3" s="134"/>
      <c r="J3" s="134"/>
      <c r="K3" s="135"/>
      <c r="L3" s="135"/>
      <c r="M3" s="135"/>
      <c r="N3" s="135"/>
      <c r="O3" s="134"/>
      <c r="P3" s="136"/>
    </row>
    <row r="4" spans="1:16" ht="25.5">
      <c r="A4" s="426" t="s">
        <v>139</v>
      </c>
      <c r="B4" s="427" t="s">
        <v>70</v>
      </c>
      <c r="C4" s="428"/>
      <c r="D4" s="429">
        <v>56</v>
      </c>
      <c r="E4" s="429">
        <v>36</v>
      </c>
      <c r="F4" s="430">
        <f>SUM(D4*E4)</f>
        <v>2016</v>
      </c>
      <c r="G4" s="431">
        <v>0.25</v>
      </c>
      <c r="H4" s="432">
        <f t="shared" ref="H4:H9" si="0">SUM(F4*G4)</f>
        <v>504</v>
      </c>
      <c r="I4" s="433"/>
      <c r="J4" s="434">
        <v>2052</v>
      </c>
      <c r="K4" s="435"/>
      <c r="L4" s="435"/>
      <c r="M4" s="435"/>
      <c r="N4" s="435"/>
      <c r="O4" s="435"/>
      <c r="P4" s="436">
        <f t="shared" ref="P4:P18" si="1">SUM(H4-J4)</f>
        <v>-1548</v>
      </c>
    </row>
    <row r="5" spans="1:16" ht="38.25">
      <c r="A5" s="139" t="s">
        <v>138</v>
      </c>
      <c r="B5" s="140" t="s">
        <v>14</v>
      </c>
      <c r="C5" s="141" t="s">
        <v>93</v>
      </c>
      <c r="D5" s="142">
        <v>56</v>
      </c>
      <c r="E5" s="142">
        <v>0</v>
      </c>
      <c r="F5" s="143">
        <v>0</v>
      </c>
      <c r="G5" s="144">
        <v>0</v>
      </c>
      <c r="H5" s="145">
        <f t="shared" si="0"/>
        <v>0</v>
      </c>
      <c r="I5" s="137"/>
      <c r="J5" s="146">
        <v>729.6</v>
      </c>
      <c r="K5" s="147"/>
      <c r="L5" s="147"/>
      <c r="M5" s="147"/>
      <c r="N5" s="147"/>
      <c r="O5" s="147"/>
      <c r="P5" s="138">
        <f t="shared" si="1"/>
        <v>-729.6</v>
      </c>
    </row>
    <row r="6" spans="1:16" ht="76.5">
      <c r="A6" s="437" t="s">
        <v>137</v>
      </c>
      <c r="B6" s="118" t="s">
        <v>149</v>
      </c>
      <c r="C6" s="114"/>
      <c r="D6" s="100">
        <v>56</v>
      </c>
      <c r="E6" s="100">
        <v>4</v>
      </c>
      <c r="F6" s="297">
        <f>SUM(D6*E6)</f>
        <v>224</v>
      </c>
      <c r="G6" s="101">
        <v>1</v>
      </c>
      <c r="H6" s="115">
        <f t="shared" si="0"/>
        <v>224</v>
      </c>
      <c r="I6" s="113"/>
      <c r="J6" s="116">
        <v>513</v>
      </c>
      <c r="K6" s="117"/>
      <c r="L6" s="117"/>
      <c r="M6" s="117"/>
      <c r="N6" s="117"/>
      <c r="O6" s="117"/>
      <c r="P6" s="109">
        <f t="shared" si="1"/>
        <v>-289</v>
      </c>
    </row>
    <row r="7" spans="1:16" ht="38.25">
      <c r="A7" s="149" t="s">
        <v>140</v>
      </c>
      <c r="B7" s="150" t="s">
        <v>107</v>
      </c>
      <c r="C7" s="151" t="s">
        <v>141</v>
      </c>
      <c r="D7" s="142">
        <v>56</v>
      </c>
      <c r="E7" s="142">
        <v>0</v>
      </c>
      <c r="F7" s="143">
        <f>D7*E7</f>
        <v>0</v>
      </c>
      <c r="G7" s="144">
        <v>0</v>
      </c>
      <c r="H7" s="152">
        <f>SUM(F7*G7)</f>
        <v>0</v>
      </c>
      <c r="I7" s="137"/>
      <c r="J7" s="146">
        <v>0</v>
      </c>
      <c r="K7" s="153"/>
      <c r="L7" s="153"/>
      <c r="M7" s="153"/>
      <c r="N7" s="154">
        <f>P7</f>
        <v>0</v>
      </c>
      <c r="O7" s="153"/>
      <c r="P7" s="138">
        <f>SUM(H7-J7)</f>
        <v>0</v>
      </c>
    </row>
    <row r="8" spans="1:16" ht="41.25" customHeight="1">
      <c r="A8" s="155" t="s">
        <v>136</v>
      </c>
      <c r="B8" s="156" t="s">
        <v>147</v>
      </c>
      <c r="C8" s="141"/>
      <c r="D8" s="142">
        <v>56</v>
      </c>
      <c r="E8" s="142">
        <v>1</v>
      </c>
      <c r="F8" s="143">
        <f t="shared" ref="F8:F15" si="2">SUM(D8*E8)</f>
        <v>56</v>
      </c>
      <c r="G8" s="144">
        <v>0.2</v>
      </c>
      <c r="H8" s="145">
        <f t="shared" si="0"/>
        <v>11.200000000000001</v>
      </c>
      <c r="I8" s="137"/>
      <c r="J8" s="146">
        <v>11.4</v>
      </c>
      <c r="K8" s="147"/>
      <c r="L8" s="147"/>
      <c r="M8" s="147"/>
      <c r="N8" s="147"/>
      <c r="O8" s="147"/>
      <c r="P8" s="138">
        <f t="shared" si="1"/>
        <v>-0.19999999999999929</v>
      </c>
    </row>
    <row r="9" spans="1:16" ht="39" customHeight="1">
      <c r="A9" s="155" t="s">
        <v>135</v>
      </c>
      <c r="B9" s="157" t="s">
        <v>15</v>
      </c>
      <c r="C9" s="158"/>
      <c r="D9" s="159">
        <v>56</v>
      </c>
      <c r="E9" s="159">
        <v>0</v>
      </c>
      <c r="F9" s="160">
        <f t="shared" si="2"/>
        <v>0</v>
      </c>
      <c r="G9" s="160">
        <v>0</v>
      </c>
      <c r="H9" s="161">
        <f t="shared" si="0"/>
        <v>0</v>
      </c>
      <c r="I9" s="162"/>
      <c r="J9" s="163">
        <v>1140</v>
      </c>
      <c r="K9" s="154">
        <f>P9</f>
        <v>-1140</v>
      </c>
      <c r="L9" s="164"/>
      <c r="M9" s="164"/>
      <c r="N9" s="164"/>
      <c r="O9" s="164"/>
      <c r="P9" s="165">
        <f>SUM(H9-J9)</f>
        <v>-1140</v>
      </c>
    </row>
    <row r="10" spans="1:16" ht="38.25">
      <c r="A10" s="93" t="s">
        <v>78</v>
      </c>
      <c r="B10" s="118" t="s">
        <v>142</v>
      </c>
      <c r="C10" s="114"/>
      <c r="D10" s="100">
        <v>56</v>
      </c>
      <c r="E10" s="100">
        <v>0</v>
      </c>
      <c r="F10" s="105">
        <v>0</v>
      </c>
      <c r="G10" s="101">
        <v>1</v>
      </c>
      <c r="H10" s="115">
        <f t="shared" ref="H10:H17" si="3">SUM(F10*G10)</f>
        <v>0</v>
      </c>
      <c r="I10" s="113"/>
      <c r="J10" s="116">
        <v>3477</v>
      </c>
      <c r="K10" s="117"/>
      <c r="L10" s="117"/>
      <c r="M10" s="117"/>
      <c r="N10" s="117"/>
      <c r="O10" s="117"/>
      <c r="P10" s="109">
        <f t="shared" si="1"/>
        <v>-3477</v>
      </c>
    </row>
    <row r="11" spans="1:16" ht="89.25">
      <c r="A11" s="155" t="s">
        <v>133</v>
      </c>
      <c r="B11" s="148" t="s">
        <v>29</v>
      </c>
      <c r="C11" s="141"/>
      <c r="D11" s="142">
        <v>56</v>
      </c>
      <c r="E11" s="142">
        <v>124</v>
      </c>
      <c r="F11" s="143">
        <f t="shared" si="2"/>
        <v>6944</v>
      </c>
      <c r="G11" s="144">
        <v>2</v>
      </c>
      <c r="H11" s="145">
        <f t="shared" si="3"/>
        <v>13888</v>
      </c>
      <c r="I11" s="137"/>
      <c r="J11" s="146">
        <v>114</v>
      </c>
      <c r="K11" s="147"/>
      <c r="L11" s="147"/>
      <c r="M11" s="147"/>
      <c r="N11" s="147"/>
      <c r="O11" s="147"/>
      <c r="P11" s="138">
        <f t="shared" si="1"/>
        <v>13774</v>
      </c>
    </row>
    <row r="12" spans="1:16" ht="38.25">
      <c r="A12" s="81" t="s">
        <v>134</v>
      </c>
      <c r="B12" s="73" t="s">
        <v>16</v>
      </c>
      <c r="C12" s="74" t="s">
        <v>4</v>
      </c>
      <c r="D12" s="59">
        <v>56</v>
      </c>
      <c r="E12" s="59">
        <v>1</v>
      </c>
      <c r="F12" s="60">
        <f t="shared" si="2"/>
        <v>56</v>
      </c>
      <c r="G12" s="53">
        <v>1</v>
      </c>
      <c r="H12" s="438">
        <f t="shared" si="3"/>
        <v>56</v>
      </c>
      <c r="I12" s="75"/>
      <c r="J12" s="76">
        <v>57</v>
      </c>
      <c r="K12" s="80"/>
      <c r="L12" s="80"/>
      <c r="M12" s="80"/>
      <c r="N12" s="80"/>
      <c r="O12" s="80"/>
      <c r="P12" s="72">
        <f t="shared" si="1"/>
        <v>-1</v>
      </c>
    </row>
    <row r="13" spans="1:16" ht="25.5">
      <c r="A13" s="93" t="s">
        <v>132</v>
      </c>
      <c r="B13" s="112" t="s">
        <v>5</v>
      </c>
      <c r="C13" s="114"/>
      <c r="D13" s="100">
        <v>56</v>
      </c>
      <c r="E13" s="100">
        <v>0</v>
      </c>
      <c r="F13" s="105">
        <v>0</v>
      </c>
      <c r="G13" s="101">
        <v>0</v>
      </c>
      <c r="H13" s="115">
        <f t="shared" si="3"/>
        <v>0</v>
      </c>
      <c r="I13" s="113"/>
      <c r="J13" s="116">
        <v>399</v>
      </c>
      <c r="K13" s="117"/>
      <c r="L13" s="117"/>
      <c r="M13" s="117"/>
      <c r="N13" s="117"/>
      <c r="O13" s="117"/>
      <c r="P13" s="109">
        <f t="shared" si="1"/>
        <v>-399</v>
      </c>
    </row>
    <row r="14" spans="1:16" ht="25.5">
      <c r="A14" s="155" t="s">
        <v>127</v>
      </c>
      <c r="B14" s="167" t="s">
        <v>17</v>
      </c>
      <c r="C14" s="141"/>
      <c r="D14" s="142">
        <v>56</v>
      </c>
      <c r="E14" s="142">
        <v>0</v>
      </c>
      <c r="F14" s="143">
        <f t="shared" si="2"/>
        <v>0</v>
      </c>
      <c r="G14" s="144">
        <v>0</v>
      </c>
      <c r="H14" s="145">
        <f t="shared" si="3"/>
        <v>0</v>
      </c>
      <c r="I14" s="168">
        <f>SUM(F14:H14)</f>
        <v>0</v>
      </c>
      <c r="J14" s="146">
        <v>6</v>
      </c>
      <c r="K14" s="147"/>
      <c r="L14" s="147"/>
      <c r="M14" s="147"/>
      <c r="N14" s="147"/>
      <c r="O14" s="147"/>
      <c r="P14" s="138">
        <f t="shared" si="1"/>
        <v>-6</v>
      </c>
    </row>
    <row r="15" spans="1:16" ht="63.75">
      <c r="A15" s="155" t="s">
        <v>127</v>
      </c>
      <c r="B15" s="148" t="s">
        <v>18</v>
      </c>
      <c r="C15" s="141"/>
      <c r="D15" s="142">
        <v>56</v>
      </c>
      <c r="E15" s="142">
        <v>0</v>
      </c>
      <c r="F15" s="143">
        <f t="shared" si="2"/>
        <v>0</v>
      </c>
      <c r="G15" s="144">
        <v>0</v>
      </c>
      <c r="H15" s="145">
        <f t="shared" si="3"/>
        <v>0</v>
      </c>
      <c r="I15" s="137"/>
      <c r="J15" s="146">
        <v>4</v>
      </c>
      <c r="K15" s="147"/>
      <c r="L15" s="147"/>
      <c r="M15" s="147"/>
      <c r="N15" s="147"/>
      <c r="O15" s="147"/>
      <c r="P15" s="138">
        <f t="shared" si="1"/>
        <v>-4</v>
      </c>
    </row>
    <row r="16" spans="1:16" ht="56.1" customHeight="1">
      <c r="A16" s="155" t="s">
        <v>122</v>
      </c>
      <c r="B16" s="148" t="s">
        <v>148</v>
      </c>
      <c r="C16" s="141" t="s">
        <v>153</v>
      </c>
      <c r="D16" s="142">
        <v>56</v>
      </c>
      <c r="E16" s="142">
        <v>0</v>
      </c>
      <c r="F16" s="143">
        <f>SUM(D16*E16)</f>
        <v>0</v>
      </c>
      <c r="G16" s="144">
        <v>0</v>
      </c>
      <c r="H16" s="152">
        <f t="shared" si="3"/>
        <v>0</v>
      </c>
      <c r="I16" s="137"/>
      <c r="J16" s="146">
        <v>6</v>
      </c>
      <c r="K16" s="147"/>
      <c r="L16" s="147"/>
      <c r="M16" s="169">
        <f>P16</f>
        <v>-6</v>
      </c>
      <c r="N16" s="147"/>
      <c r="O16" s="147"/>
      <c r="P16" s="138">
        <f t="shared" si="1"/>
        <v>-6</v>
      </c>
    </row>
    <row r="17" spans="1:16" ht="25.5">
      <c r="A17" s="155" t="s">
        <v>11</v>
      </c>
      <c r="B17" s="148" t="s">
        <v>19</v>
      </c>
      <c r="C17" s="141"/>
      <c r="D17" s="142">
        <v>56</v>
      </c>
      <c r="E17" s="142">
        <v>1</v>
      </c>
      <c r="F17" s="143">
        <v>56</v>
      </c>
      <c r="G17" s="144">
        <v>1.5</v>
      </c>
      <c r="H17" s="145">
        <f t="shared" si="3"/>
        <v>84</v>
      </c>
      <c r="I17" s="137"/>
      <c r="J17" s="146">
        <v>85.5</v>
      </c>
      <c r="K17" s="147"/>
      <c r="L17" s="147"/>
      <c r="M17" s="147"/>
      <c r="N17" s="147"/>
      <c r="O17" s="147"/>
      <c r="P17" s="138">
        <f t="shared" si="1"/>
        <v>-1.5</v>
      </c>
    </row>
    <row r="18" spans="1:16" ht="20.100000000000001" customHeight="1" thickBot="1">
      <c r="A18" s="166">
        <v>210.25</v>
      </c>
      <c r="B18" s="140" t="s">
        <v>6</v>
      </c>
      <c r="C18" s="170" t="s">
        <v>101</v>
      </c>
      <c r="D18" s="171">
        <v>56</v>
      </c>
      <c r="E18" s="172">
        <v>2</v>
      </c>
      <c r="F18" s="173">
        <f>SUM(D18*E18)</f>
        <v>112</v>
      </c>
      <c r="G18" s="174">
        <v>3.2</v>
      </c>
      <c r="H18" s="175">
        <f>SUM(F18*G18)</f>
        <v>358.40000000000003</v>
      </c>
      <c r="I18" s="137"/>
      <c r="J18" s="176">
        <v>364.8</v>
      </c>
      <c r="K18" s="177"/>
      <c r="L18" s="177"/>
      <c r="M18" s="178">
        <f>P18</f>
        <v>-6.3999999999999773</v>
      </c>
      <c r="N18" s="177"/>
      <c r="O18" s="177"/>
      <c r="P18" s="179">
        <f t="shared" si="1"/>
        <v>-6.3999999999999773</v>
      </c>
    </row>
    <row r="19" spans="1:16" ht="24" customHeight="1" thickBot="1">
      <c r="A19" s="180"/>
      <c r="B19" s="181" t="s">
        <v>7</v>
      </c>
      <c r="C19" s="182"/>
      <c r="D19" s="183">
        <v>56</v>
      </c>
      <c r="E19" s="184">
        <f>SUM(F19/D19)</f>
        <v>169</v>
      </c>
      <c r="F19" s="185">
        <f>SUM(F4:F18)</f>
        <v>9464</v>
      </c>
      <c r="G19" s="186">
        <f>SUM(H19/F19)</f>
        <v>1.5982248520710061</v>
      </c>
      <c r="H19" s="187">
        <f>SUM(H4:H18)</f>
        <v>15125.6</v>
      </c>
      <c r="I19" s="188"/>
      <c r="J19" s="189">
        <f t="shared" ref="J19:P19" si="4">SUM(J4:J18)</f>
        <v>8959.2999999999993</v>
      </c>
      <c r="K19" s="190">
        <f t="shared" si="4"/>
        <v>-1140</v>
      </c>
      <c r="L19" s="190">
        <f t="shared" si="4"/>
        <v>0</v>
      </c>
      <c r="M19" s="190">
        <f t="shared" si="4"/>
        <v>-12.399999999999977</v>
      </c>
      <c r="N19" s="190">
        <f t="shared" si="4"/>
        <v>0</v>
      </c>
      <c r="O19" s="190">
        <f t="shared" si="4"/>
        <v>0</v>
      </c>
      <c r="P19" s="191">
        <f t="shared" si="4"/>
        <v>6166.3000000000011</v>
      </c>
    </row>
    <row r="20" spans="1:16" ht="24" customHeight="1" thickBot="1">
      <c r="A20" s="132" t="s">
        <v>30</v>
      </c>
      <c r="B20" s="133"/>
      <c r="C20" s="134"/>
      <c r="D20" s="134"/>
      <c r="E20" s="134"/>
      <c r="F20" s="134"/>
      <c r="G20" s="134"/>
      <c r="H20" s="134"/>
      <c r="I20" s="134"/>
      <c r="J20" s="134"/>
      <c r="K20" s="192"/>
      <c r="L20" s="192"/>
      <c r="M20" s="192"/>
      <c r="N20" s="192"/>
      <c r="O20" s="192"/>
      <c r="P20" s="193"/>
    </row>
    <row r="21" spans="1:16" ht="32.25" customHeight="1" thickBot="1">
      <c r="A21" s="194" t="s">
        <v>131</v>
      </c>
      <c r="B21" s="195" t="s">
        <v>32</v>
      </c>
      <c r="C21" s="196"/>
      <c r="D21" s="197">
        <v>20858</v>
      </c>
      <c r="E21" s="198">
        <v>12</v>
      </c>
      <c r="F21" s="198">
        <f t="shared" ref="F21:F34" si="5">SUM(D21*E21)</f>
        <v>250296</v>
      </c>
      <c r="G21" s="138">
        <v>1.5</v>
      </c>
      <c r="H21" s="199">
        <f>SUM(F21*G21)</f>
        <v>375444</v>
      </c>
      <c r="I21" s="200"/>
      <c r="J21" s="201">
        <v>375444</v>
      </c>
      <c r="K21" s="147"/>
      <c r="L21" s="202"/>
      <c r="M21" s="203">
        <f>P21</f>
        <v>0</v>
      </c>
      <c r="N21" s="204"/>
      <c r="O21" s="205"/>
      <c r="P21" s="138">
        <f>SUM(H21-J21)</f>
        <v>0</v>
      </c>
    </row>
    <row r="22" spans="1:16" ht="38.25">
      <c r="A22" s="195" t="s">
        <v>130</v>
      </c>
      <c r="B22" s="206" t="s">
        <v>31</v>
      </c>
      <c r="C22" s="207"/>
      <c r="D22" s="198">
        <v>2085</v>
      </c>
      <c r="E22" s="198">
        <v>1</v>
      </c>
      <c r="F22" s="198">
        <f t="shared" si="5"/>
        <v>2085</v>
      </c>
      <c r="G22" s="138">
        <v>0.5</v>
      </c>
      <c r="H22" s="138">
        <f t="shared" ref="H22:H30" si="6">SUM(F22*G22)</f>
        <v>1042.5</v>
      </c>
      <c r="I22" s="208"/>
      <c r="J22" s="209">
        <v>1002.5</v>
      </c>
      <c r="K22" s="210"/>
      <c r="L22" s="210"/>
      <c r="M22" s="210"/>
      <c r="N22" s="210"/>
      <c r="O22" s="210"/>
      <c r="P22" s="138">
        <f t="shared" ref="P22:P34" si="7">SUM(H22-J22)</f>
        <v>40</v>
      </c>
    </row>
    <row r="23" spans="1:16" ht="51">
      <c r="A23" s="211" t="s">
        <v>129</v>
      </c>
      <c r="B23" s="195" t="s">
        <v>33</v>
      </c>
      <c r="C23" s="212"/>
      <c r="D23" s="213">
        <v>20858</v>
      </c>
      <c r="E23" s="143">
        <v>1</v>
      </c>
      <c r="F23" s="143">
        <f t="shared" si="5"/>
        <v>20858</v>
      </c>
      <c r="G23" s="214">
        <v>0.08</v>
      </c>
      <c r="H23" s="215">
        <f t="shared" si="6"/>
        <v>1668.64</v>
      </c>
      <c r="I23" s="216"/>
      <c r="J23" s="217">
        <v>1668.64</v>
      </c>
      <c r="K23" s="212"/>
      <c r="L23" s="212"/>
      <c r="M23" s="214">
        <f>P23</f>
        <v>0</v>
      </c>
      <c r="N23" s="212"/>
      <c r="O23" s="218"/>
      <c r="P23" s="138">
        <f t="shared" si="7"/>
        <v>0</v>
      </c>
    </row>
    <row r="24" spans="1:16" ht="63.75">
      <c r="A24" s="195" t="s">
        <v>88</v>
      </c>
      <c r="B24" s="195" t="s">
        <v>34</v>
      </c>
      <c r="C24" s="212" t="s">
        <v>154</v>
      </c>
      <c r="D24" s="143">
        <v>10</v>
      </c>
      <c r="E24" s="143">
        <v>1</v>
      </c>
      <c r="F24" s="143">
        <f t="shared" si="5"/>
        <v>10</v>
      </c>
      <c r="G24" s="214">
        <v>1.3</v>
      </c>
      <c r="H24" s="214">
        <f t="shared" si="6"/>
        <v>13</v>
      </c>
      <c r="I24" s="219"/>
      <c r="J24" s="220">
        <v>12.5</v>
      </c>
      <c r="K24" s="212"/>
      <c r="L24" s="212"/>
      <c r="M24" s="212"/>
      <c r="N24" s="212"/>
      <c r="O24" s="218"/>
      <c r="P24" s="138">
        <f t="shared" si="7"/>
        <v>0.5</v>
      </c>
    </row>
    <row r="25" spans="1:16" ht="38.25">
      <c r="A25" s="195" t="s">
        <v>89</v>
      </c>
      <c r="B25" s="195" t="s">
        <v>35</v>
      </c>
      <c r="C25" s="212"/>
      <c r="D25" s="143">
        <v>4969</v>
      </c>
      <c r="E25" s="143">
        <v>1</v>
      </c>
      <c r="F25" s="143">
        <f t="shared" si="5"/>
        <v>4969</v>
      </c>
      <c r="G25" s="214">
        <v>0.5</v>
      </c>
      <c r="H25" s="214">
        <f t="shared" si="6"/>
        <v>2484.5</v>
      </c>
      <c r="I25" s="219"/>
      <c r="J25" s="220">
        <v>2484.5</v>
      </c>
      <c r="K25" s="212"/>
      <c r="L25" s="212"/>
      <c r="M25" s="212"/>
      <c r="N25" s="212"/>
      <c r="O25" s="218"/>
      <c r="P25" s="138">
        <f t="shared" si="7"/>
        <v>0</v>
      </c>
    </row>
    <row r="26" spans="1:16" ht="38.25">
      <c r="A26" s="195" t="s">
        <v>89</v>
      </c>
      <c r="B26" s="195" t="s">
        <v>36</v>
      </c>
      <c r="C26" s="212"/>
      <c r="D26" s="143">
        <v>4969</v>
      </c>
      <c r="E26" s="143">
        <v>2</v>
      </c>
      <c r="F26" s="143">
        <f t="shared" si="5"/>
        <v>9938</v>
      </c>
      <c r="G26" s="214">
        <v>4</v>
      </c>
      <c r="H26" s="214">
        <f t="shared" si="6"/>
        <v>39752</v>
      </c>
      <c r="I26" s="219"/>
      <c r="J26" s="220">
        <v>39752</v>
      </c>
      <c r="K26" s="212"/>
      <c r="L26" s="212"/>
      <c r="M26" s="212"/>
      <c r="N26" s="212"/>
      <c r="O26" s="218"/>
      <c r="P26" s="138">
        <f t="shared" si="7"/>
        <v>0</v>
      </c>
    </row>
    <row r="27" spans="1:16" ht="76.5">
      <c r="A27" s="98" t="s">
        <v>90</v>
      </c>
      <c r="B27" s="98" t="s">
        <v>37</v>
      </c>
      <c r="C27" s="96"/>
      <c r="D27" s="105">
        <v>241</v>
      </c>
      <c r="E27" s="105">
        <v>2</v>
      </c>
      <c r="F27" s="105">
        <f t="shared" si="5"/>
        <v>482</v>
      </c>
      <c r="G27" s="99">
        <v>0.5</v>
      </c>
      <c r="H27" s="99">
        <f t="shared" si="6"/>
        <v>241</v>
      </c>
      <c r="I27" s="106"/>
      <c r="J27" s="107">
        <v>694.08</v>
      </c>
      <c r="K27" s="96"/>
      <c r="L27" s="96"/>
      <c r="M27" s="96"/>
      <c r="N27" s="96"/>
      <c r="O27" s="108"/>
      <c r="P27" s="109">
        <f t="shared" si="7"/>
        <v>-453.08000000000004</v>
      </c>
    </row>
    <row r="28" spans="1:16" ht="38.25">
      <c r="A28" s="98" t="s">
        <v>91</v>
      </c>
      <c r="B28" s="98" t="s">
        <v>38</v>
      </c>
      <c r="C28" s="96"/>
      <c r="D28" s="105">
        <v>10000</v>
      </c>
      <c r="E28" s="105">
        <v>0</v>
      </c>
      <c r="F28" s="105">
        <f t="shared" si="5"/>
        <v>0</v>
      </c>
      <c r="G28" s="99">
        <v>0</v>
      </c>
      <c r="H28" s="99">
        <f t="shared" si="6"/>
        <v>0</v>
      </c>
      <c r="I28" s="106"/>
      <c r="J28" s="107">
        <v>160</v>
      </c>
      <c r="K28" s="96"/>
      <c r="L28" s="96"/>
      <c r="M28" s="96"/>
      <c r="N28" s="96"/>
      <c r="O28" s="108"/>
      <c r="P28" s="109">
        <f t="shared" si="7"/>
        <v>-160</v>
      </c>
    </row>
    <row r="29" spans="1:16" ht="63.75">
      <c r="A29" s="98" t="s">
        <v>79</v>
      </c>
      <c r="B29" s="98" t="s">
        <v>80</v>
      </c>
      <c r="C29" s="96"/>
      <c r="D29" s="105">
        <v>20858</v>
      </c>
      <c r="E29" s="105">
        <v>1</v>
      </c>
      <c r="F29" s="105">
        <v>0</v>
      </c>
      <c r="G29" s="99">
        <v>0</v>
      </c>
      <c r="H29" s="99">
        <v>0</v>
      </c>
      <c r="I29" s="305"/>
      <c r="J29" s="107">
        <v>1585208</v>
      </c>
      <c r="K29" s="96"/>
      <c r="L29" s="96"/>
      <c r="M29" s="96"/>
      <c r="N29" s="96"/>
      <c r="O29" s="108"/>
      <c r="P29" s="109">
        <f t="shared" si="7"/>
        <v>-1585208</v>
      </c>
    </row>
    <row r="30" spans="1:16" ht="38.25">
      <c r="A30" s="222" t="s">
        <v>140</v>
      </c>
      <c r="B30" s="195" t="s">
        <v>106</v>
      </c>
      <c r="C30" s="212"/>
      <c r="D30" s="143">
        <v>20858</v>
      </c>
      <c r="E30" s="143">
        <v>0</v>
      </c>
      <c r="F30" s="143">
        <f t="shared" si="5"/>
        <v>0</v>
      </c>
      <c r="G30" s="214">
        <v>0</v>
      </c>
      <c r="H30" s="214">
        <f t="shared" si="6"/>
        <v>0</v>
      </c>
      <c r="I30" s="221"/>
      <c r="J30" s="220">
        <v>0</v>
      </c>
      <c r="K30" s="212"/>
      <c r="L30" s="212"/>
      <c r="M30" s="212"/>
      <c r="N30" s="214">
        <f>P30</f>
        <v>0</v>
      </c>
      <c r="O30" s="212"/>
      <c r="P30" s="138">
        <f t="shared" si="7"/>
        <v>0</v>
      </c>
    </row>
    <row r="31" spans="1:16" ht="38.25">
      <c r="A31" s="195" t="s">
        <v>12</v>
      </c>
      <c r="B31" s="195" t="s">
        <v>39</v>
      </c>
      <c r="C31" s="212"/>
      <c r="D31" s="213">
        <v>20858</v>
      </c>
      <c r="E31" s="143">
        <v>1</v>
      </c>
      <c r="F31" s="143">
        <f t="shared" si="5"/>
        <v>20858</v>
      </c>
      <c r="G31" s="214">
        <v>0.5</v>
      </c>
      <c r="H31" s="214">
        <f>SUM(F31*G31)</f>
        <v>10429</v>
      </c>
      <c r="I31" s="219"/>
      <c r="J31" s="220">
        <v>10429</v>
      </c>
      <c r="K31" s="212"/>
      <c r="L31" s="212"/>
      <c r="M31" s="212"/>
      <c r="N31" s="212"/>
      <c r="O31" s="218"/>
      <c r="P31" s="138">
        <f>SUM(H31-J31)</f>
        <v>0</v>
      </c>
    </row>
    <row r="32" spans="1:16" ht="25.5">
      <c r="A32" s="98" t="s">
        <v>13</v>
      </c>
      <c r="B32" s="98" t="s">
        <v>40</v>
      </c>
      <c r="C32" s="96"/>
      <c r="D32" s="105">
        <v>1648</v>
      </c>
      <c r="E32" s="105">
        <v>0</v>
      </c>
      <c r="F32" s="105">
        <f t="shared" si="5"/>
        <v>0</v>
      </c>
      <c r="G32" s="99">
        <v>0</v>
      </c>
      <c r="H32" s="99">
        <f>SUM(F32*G32)</f>
        <v>0</v>
      </c>
      <c r="I32" s="106"/>
      <c r="J32" s="107">
        <v>2472</v>
      </c>
      <c r="K32" s="108"/>
      <c r="L32" s="108"/>
      <c r="M32" s="108"/>
      <c r="N32" s="108"/>
      <c r="O32" s="108"/>
      <c r="P32" s="109">
        <v>0</v>
      </c>
    </row>
    <row r="33" spans="1:16" ht="76.5">
      <c r="A33" s="195" t="s">
        <v>8</v>
      </c>
      <c r="B33" s="195" t="s">
        <v>41</v>
      </c>
      <c r="C33" s="212"/>
      <c r="D33" s="143">
        <v>6983</v>
      </c>
      <c r="E33" s="143">
        <v>0</v>
      </c>
      <c r="F33" s="143">
        <f>SUM(D33*E33)</f>
        <v>0</v>
      </c>
      <c r="G33" s="214">
        <v>0</v>
      </c>
      <c r="H33" s="214">
        <f>F33*G33</f>
        <v>0</v>
      </c>
      <c r="I33" s="219"/>
      <c r="J33" s="220">
        <v>12426</v>
      </c>
      <c r="K33" s="214">
        <f>P33</f>
        <v>-12426</v>
      </c>
      <c r="L33" s="212"/>
      <c r="M33" s="212"/>
      <c r="N33" s="212"/>
      <c r="O33" s="218"/>
      <c r="P33" s="138">
        <f>SUM(H33-J33)</f>
        <v>-12426</v>
      </c>
    </row>
    <row r="34" spans="1:16" ht="51.75" thickBot="1">
      <c r="A34" s="303" t="s">
        <v>9</v>
      </c>
      <c r="B34" s="97" t="s">
        <v>42</v>
      </c>
      <c r="C34" s="96"/>
      <c r="D34" s="304">
        <v>20858</v>
      </c>
      <c r="E34" s="105">
        <v>0</v>
      </c>
      <c r="F34" s="120">
        <f t="shared" si="5"/>
        <v>0</v>
      </c>
      <c r="G34" s="99">
        <v>0</v>
      </c>
      <c r="H34" s="99">
        <f>SUM(F34*G34)</f>
        <v>0</v>
      </c>
      <c r="I34" s="106"/>
      <c r="J34" s="107">
        <v>27532.560000000001</v>
      </c>
      <c r="K34" s="96"/>
      <c r="L34" s="96"/>
      <c r="M34" s="96"/>
      <c r="N34" s="96"/>
      <c r="O34" s="108"/>
      <c r="P34" s="109">
        <f t="shared" si="7"/>
        <v>-27532.560000000001</v>
      </c>
    </row>
    <row r="35" spans="1:16" ht="24" customHeight="1" thickBot="1">
      <c r="A35" s="223"/>
      <c r="B35" s="224" t="s">
        <v>47</v>
      </c>
      <c r="C35" s="182"/>
      <c r="D35" s="225">
        <v>20858</v>
      </c>
      <c r="E35" s="184">
        <f>SUM(F35/D35)</f>
        <v>14.838239524403107</v>
      </c>
      <c r="F35" s="185">
        <f>SUM(F21:F34)</f>
        <v>309496</v>
      </c>
      <c r="G35" s="226">
        <f>SUM(H35/F35)</f>
        <v>1.3928278232998166</v>
      </c>
      <c r="H35" s="227">
        <f>SUM(H21:H34)</f>
        <v>431074.64</v>
      </c>
      <c r="I35" s="124"/>
      <c r="J35" s="189">
        <f t="shared" ref="J35:P35" si="8">SUM(J21:J34)</f>
        <v>2059285.78</v>
      </c>
      <c r="K35" s="190">
        <f t="shared" si="8"/>
        <v>-12426</v>
      </c>
      <c r="L35" s="190">
        <f t="shared" si="8"/>
        <v>0</v>
      </c>
      <c r="M35" s="190">
        <f t="shared" si="8"/>
        <v>0</v>
      </c>
      <c r="N35" s="190">
        <f t="shared" si="8"/>
        <v>0</v>
      </c>
      <c r="O35" s="190">
        <f t="shared" si="8"/>
        <v>0</v>
      </c>
      <c r="P35" s="228">
        <f t="shared" si="8"/>
        <v>-1625739.1400000001</v>
      </c>
    </row>
    <row r="36" spans="1:16" ht="24" customHeight="1" thickBot="1">
      <c r="A36" s="229" t="s">
        <v>48</v>
      </c>
      <c r="B36" s="133"/>
      <c r="C36" s="134"/>
      <c r="D36" s="134"/>
      <c r="E36" s="134"/>
      <c r="F36" s="134"/>
      <c r="G36" s="134"/>
      <c r="H36" s="230"/>
      <c r="I36" s="134"/>
      <c r="J36" s="134"/>
      <c r="K36" s="134"/>
      <c r="L36" s="134"/>
      <c r="M36" s="134"/>
      <c r="N36" s="134"/>
      <c r="O36" s="134"/>
      <c r="P36" s="193"/>
    </row>
    <row r="37" spans="1:16" ht="25.5">
      <c r="A37" s="195" t="s">
        <v>92</v>
      </c>
      <c r="B37" s="195" t="s">
        <v>43</v>
      </c>
      <c r="C37" s="231"/>
      <c r="D37" s="213">
        <v>101747</v>
      </c>
      <c r="E37" s="143">
        <v>10</v>
      </c>
      <c r="F37" s="143">
        <f>SUM(D37*E37)</f>
        <v>1017470</v>
      </c>
      <c r="G37" s="214">
        <v>0.5</v>
      </c>
      <c r="H37" s="144">
        <f>SUM(F37*G37)</f>
        <v>508735</v>
      </c>
      <c r="I37" s="174"/>
      <c r="J37" s="232">
        <v>508735</v>
      </c>
      <c r="K37" s="233"/>
      <c r="L37" s="233"/>
      <c r="M37" s="233"/>
      <c r="N37" s="233"/>
      <c r="O37" s="233"/>
      <c r="P37" s="138">
        <f>SUM(H37-J37)</f>
        <v>0</v>
      </c>
    </row>
    <row r="38" spans="1:16" ht="26.25" thickBot="1">
      <c r="A38" s="98" t="s">
        <v>9</v>
      </c>
      <c r="B38" s="294" t="s">
        <v>44</v>
      </c>
      <c r="C38" s="295"/>
      <c r="D38" s="296">
        <v>101747</v>
      </c>
      <c r="E38" s="297">
        <v>0</v>
      </c>
      <c r="F38" s="105">
        <f>SUM(D38*E38)</f>
        <v>0</v>
      </c>
      <c r="G38" s="99">
        <v>0</v>
      </c>
      <c r="H38" s="101">
        <f>SUM(F38*G38)</f>
        <v>0</v>
      </c>
      <c r="I38" s="298"/>
      <c r="J38" s="299">
        <v>335765.1</v>
      </c>
      <c r="K38" s="300"/>
      <c r="L38" s="300"/>
      <c r="M38" s="300"/>
      <c r="N38" s="300"/>
      <c r="O38" s="301"/>
      <c r="P38" s="302">
        <f>SUM(H38-J38)</f>
        <v>-335765.1</v>
      </c>
    </row>
    <row r="39" spans="1:16" ht="24" customHeight="1" thickBot="1">
      <c r="A39" s="229"/>
      <c r="B39" s="181" t="s">
        <v>49</v>
      </c>
      <c r="C39" s="182"/>
      <c r="D39" s="225">
        <v>101747</v>
      </c>
      <c r="E39" s="234">
        <f>SUM(F39/D39)</f>
        <v>10</v>
      </c>
      <c r="F39" s="185">
        <f>SUM(F37:F38)</f>
        <v>1017470</v>
      </c>
      <c r="G39" s="226">
        <f>SUM(H39/F39)</f>
        <v>0.5</v>
      </c>
      <c r="H39" s="235">
        <f>SUM(H37:H38)</f>
        <v>508735</v>
      </c>
      <c r="I39" s="236"/>
      <c r="J39" s="237">
        <f t="shared" ref="J39:O39" si="9">SUM(J37:J38)</f>
        <v>844500.1</v>
      </c>
      <c r="K39" s="237">
        <f t="shared" si="9"/>
        <v>0</v>
      </c>
      <c r="L39" s="237">
        <f t="shared" si="9"/>
        <v>0</v>
      </c>
      <c r="M39" s="237">
        <f t="shared" si="9"/>
        <v>0</v>
      </c>
      <c r="N39" s="237">
        <f t="shared" si="9"/>
        <v>0</v>
      </c>
      <c r="O39" s="237">
        <f t="shared" si="9"/>
        <v>0</v>
      </c>
      <c r="P39" s="191">
        <f>SUM(H39-J39)</f>
        <v>-335765.1</v>
      </c>
    </row>
    <row r="40" spans="1:16" ht="26.1" customHeight="1" thickBot="1">
      <c r="A40" s="124"/>
      <c r="B40" s="192"/>
      <c r="C40" s="192"/>
      <c r="D40" s="238"/>
      <c r="E40" s="192"/>
      <c r="F40" s="192"/>
      <c r="G40" s="192"/>
      <c r="H40" s="239"/>
      <c r="I40" s="124"/>
      <c r="J40" s="124"/>
      <c r="K40" s="124"/>
      <c r="L40" s="124"/>
      <c r="M40" s="124"/>
      <c r="N40" s="124"/>
      <c r="O40" s="124"/>
      <c r="P40" s="124"/>
    </row>
    <row r="41" spans="1:16" ht="20.100000000000001" customHeight="1" thickBot="1">
      <c r="A41" s="240" t="s">
        <v>45</v>
      </c>
      <c r="B41" s="241"/>
      <c r="C41" s="134"/>
      <c r="D41" s="242"/>
      <c r="E41" s="134"/>
      <c r="F41" s="134"/>
      <c r="G41" s="134"/>
      <c r="H41" s="134"/>
      <c r="I41" s="134"/>
      <c r="J41" s="134"/>
      <c r="K41" s="134"/>
      <c r="L41" s="134"/>
      <c r="M41" s="134"/>
      <c r="N41" s="134"/>
      <c r="O41" s="134"/>
      <c r="P41" s="193"/>
    </row>
    <row r="42" spans="1:16" ht="24" customHeight="1">
      <c r="A42" s="243"/>
      <c r="B42" s="244" t="s">
        <v>0</v>
      </c>
      <c r="C42" s="245"/>
      <c r="D42" s="246">
        <f>SUM(D19)</f>
        <v>56</v>
      </c>
      <c r="E42" s="247">
        <f>F42/D42</f>
        <v>169</v>
      </c>
      <c r="F42" s="246">
        <f>SUM(F19)</f>
        <v>9464</v>
      </c>
      <c r="G42" s="247">
        <f>H42/F42</f>
        <v>1.5982248520710061</v>
      </c>
      <c r="H42" s="248">
        <f>SUM(H19)</f>
        <v>15125.6</v>
      </c>
      <c r="I42" s="249"/>
      <c r="J42" s="250">
        <f t="shared" ref="J42:P42" si="10">SUM(J19)</f>
        <v>8959.2999999999993</v>
      </c>
      <c r="K42" s="251">
        <f t="shared" si="10"/>
        <v>-1140</v>
      </c>
      <c r="L42" s="252">
        <f t="shared" si="10"/>
        <v>0</v>
      </c>
      <c r="M42" s="252">
        <f t="shared" si="10"/>
        <v>-12.399999999999977</v>
      </c>
      <c r="N42" s="252">
        <f t="shared" si="10"/>
        <v>0</v>
      </c>
      <c r="O42" s="252">
        <f t="shared" si="10"/>
        <v>0</v>
      </c>
      <c r="P42" s="253">
        <f t="shared" si="10"/>
        <v>6166.3000000000011</v>
      </c>
    </row>
    <row r="43" spans="1:16" ht="24" customHeight="1">
      <c r="A43" s="254"/>
      <c r="B43" s="255" t="s">
        <v>30</v>
      </c>
      <c r="C43" s="256"/>
      <c r="D43" s="257">
        <f>SUM(D35)</f>
        <v>20858</v>
      </c>
      <c r="E43" s="258">
        <f>F43/D43</f>
        <v>14.838239524403107</v>
      </c>
      <c r="F43" s="257">
        <f>SUM(F35)</f>
        <v>309496</v>
      </c>
      <c r="G43" s="258">
        <f>H43/F43</f>
        <v>1.3928278232998166</v>
      </c>
      <c r="H43" s="259">
        <f>SUM(H35)</f>
        <v>431074.64</v>
      </c>
      <c r="I43" s="260"/>
      <c r="J43" s="261">
        <f t="shared" ref="J43:P43" si="11">SUM(J35)</f>
        <v>2059285.78</v>
      </c>
      <c r="K43" s="251">
        <f t="shared" si="11"/>
        <v>-12426</v>
      </c>
      <c r="L43" s="262">
        <f t="shared" si="11"/>
        <v>0</v>
      </c>
      <c r="M43" s="262">
        <f t="shared" si="11"/>
        <v>0</v>
      </c>
      <c r="N43" s="262">
        <f t="shared" si="11"/>
        <v>0</v>
      </c>
      <c r="O43" s="262">
        <f t="shared" si="11"/>
        <v>0</v>
      </c>
      <c r="P43" s="263">
        <f t="shared" si="11"/>
        <v>-1625739.1400000001</v>
      </c>
    </row>
    <row r="44" spans="1:16" ht="24" customHeight="1" thickBot="1">
      <c r="A44" s="264"/>
      <c r="B44" s="265" t="s">
        <v>48</v>
      </c>
      <c r="C44" s="266"/>
      <c r="D44" s="267">
        <f>SUM(D39)</f>
        <v>101747</v>
      </c>
      <c r="E44" s="268">
        <f>F44/D44</f>
        <v>10</v>
      </c>
      <c r="F44" s="269">
        <f>SUM(F39)</f>
        <v>1017470</v>
      </c>
      <c r="G44" s="268">
        <f>H44/F44</f>
        <v>0.5</v>
      </c>
      <c r="H44" s="270">
        <f>SUM(H39)</f>
        <v>508735</v>
      </c>
      <c r="I44" s="271"/>
      <c r="J44" s="272">
        <f t="shared" ref="J44:P44" si="12">SUM(J39)</f>
        <v>844500.1</v>
      </c>
      <c r="K44" s="273">
        <f t="shared" si="12"/>
        <v>0</v>
      </c>
      <c r="L44" s="273">
        <f t="shared" si="12"/>
        <v>0</v>
      </c>
      <c r="M44" s="273">
        <f t="shared" si="12"/>
        <v>0</v>
      </c>
      <c r="N44" s="273">
        <f t="shared" si="12"/>
        <v>0</v>
      </c>
      <c r="O44" s="273">
        <f t="shared" si="12"/>
        <v>0</v>
      </c>
      <c r="P44" s="274">
        <f t="shared" si="12"/>
        <v>-335765.1</v>
      </c>
    </row>
    <row r="45" spans="1:16" ht="26.1" customHeight="1" thickTop="1" thickBot="1">
      <c r="A45" s="275"/>
      <c r="B45" s="276" t="s">
        <v>46</v>
      </c>
      <c r="C45" s="277"/>
      <c r="D45" s="278">
        <f>SUM(D42:D44)</f>
        <v>122661</v>
      </c>
      <c r="E45" s="279">
        <f>SUM(F45/D45)</f>
        <v>10.89531309870293</v>
      </c>
      <c r="F45" s="280">
        <f>SUM(F42:F44)</f>
        <v>1336430</v>
      </c>
      <c r="G45" s="281">
        <f>SUM(H45/F45)</f>
        <v>0.71454190642233417</v>
      </c>
      <c r="H45" s="282">
        <f>SUM(H42:H44)</f>
        <v>954935.24</v>
      </c>
      <c r="I45" s="283"/>
      <c r="J45" s="284">
        <f t="shared" ref="J45:P45" si="13">SUM(J42:J44)</f>
        <v>2912745.18</v>
      </c>
      <c r="K45" s="285">
        <f t="shared" si="13"/>
        <v>-13566</v>
      </c>
      <c r="L45" s="285">
        <f t="shared" si="13"/>
        <v>0</v>
      </c>
      <c r="M45" s="285">
        <f t="shared" si="13"/>
        <v>-12.399999999999977</v>
      </c>
      <c r="N45" s="285">
        <f t="shared" si="13"/>
        <v>0</v>
      </c>
      <c r="O45" s="285">
        <f t="shared" si="13"/>
        <v>0</v>
      </c>
      <c r="P45" s="286">
        <f t="shared" si="13"/>
        <v>-1955337.94</v>
      </c>
    </row>
    <row r="46" spans="1:16" ht="13.5" thickTop="1">
      <c r="A46" s="287"/>
      <c r="B46" s="288"/>
      <c r="C46" s="288"/>
      <c r="D46" s="289"/>
      <c r="E46" s="288"/>
      <c r="F46" s="288"/>
      <c r="G46" s="288"/>
      <c r="H46" s="288"/>
    </row>
    <row r="47" spans="1:16">
      <c r="A47" s="287"/>
      <c r="B47" s="288"/>
      <c r="C47" s="288"/>
      <c r="D47" s="289"/>
      <c r="E47" s="288"/>
      <c r="F47" s="288"/>
      <c r="G47" s="288"/>
      <c r="H47" s="288"/>
    </row>
    <row r="48" spans="1:16">
      <c r="A48" s="290"/>
      <c r="B48" s="291"/>
      <c r="C48" s="288"/>
      <c r="D48" s="289"/>
      <c r="E48" s="288"/>
      <c r="F48" s="292"/>
      <c r="G48" s="288"/>
      <c r="H48" s="292"/>
    </row>
    <row r="49" spans="1:6">
      <c r="A49" s="290"/>
      <c r="B49" s="290"/>
    </row>
    <row r="50" spans="1:6">
      <c r="A50" s="288"/>
      <c r="B50" s="290"/>
    </row>
    <row r="51" spans="1:6">
      <c r="A51" s="288"/>
      <c r="B51" s="290"/>
    </row>
    <row r="52" spans="1:6">
      <c r="B52" s="290"/>
    </row>
    <row r="57" spans="1:6">
      <c r="F57" s="293"/>
    </row>
  </sheetData>
  <sheetProtection formatCells="0" formatColumns="0" formatRows="0" insertColumns="0" insertRows="0" insertHyperlinks="0" selectLockedCells="1"/>
  <pageMargins left="0.4" right="0.37" top="0.75" bottom="0.75" header="0.47" footer="0.55000000000000004"/>
  <pageSetup scale="72" orientation="landscape" r:id="rId1"/>
  <headerFooter alignWithMargins="0">
    <oddHeader xml:space="preserve">&amp;C&amp;11REPORTING BURDEN&amp;R
</oddHeader>
    <oddFooter>&amp;CPage &amp;P of &amp;N</oddFooter>
  </headerFooter>
  <rowBreaks count="1" manualBreakCount="1">
    <brk id="16" max="16383" man="1"/>
  </rowBreaks>
  <legacyDrawing r:id="rId2"/>
</worksheet>
</file>

<file path=xl/worksheets/sheet2.xml><?xml version="1.0" encoding="utf-8"?>
<worksheet xmlns="http://schemas.openxmlformats.org/spreadsheetml/2006/main" xmlns:r="http://schemas.openxmlformats.org/officeDocument/2006/relationships">
  <dimension ref="A1:O43"/>
  <sheetViews>
    <sheetView zoomScaleNormal="100" zoomScaleSheetLayoutView="85" workbookViewId="0">
      <pane ySplit="2" topLeftCell="A3" activePane="bottomLeft" state="frozen"/>
      <selection pane="bottomLeft" activeCell="T12" sqref="T12"/>
    </sheetView>
  </sheetViews>
  <sheetFormatPr defaultRowHeight="12.75"/>
  <cols>
    <col min="1" max="1" width="14" style="6" customWidth="1"/>
    <col min="2" max="2" width="35.7109375" style="6" customWidth="1"/>
    <col min="3" max="3" width="7.140625" style="6" bestFit="1" customWidth="1"/>
    <col min="4" max="4" width="9" style="6" bestFit="1" customWidth="1"/>
    <col min="5" max="5" width="12" style="6" customWidth="1"/>
    <col min="6" max="6" width="12.7109375" style="6" customWidth="1"/>
    <col min="7" max="7" width="12.28515625" style="6" customWidth="1"/>
    <col min="8" max="8" width="14" style="6" bestFit="1" customWidth="1"/>
    <col min="9" max="9" width="12.7109375" style="6" customWidth="1"/>
    <col min="10" max="10" width="10.28515625" style="6" bestFit="1" customWidth="1"/>
    <col min="11" max="11" width="11.42578125" style="6" customWidth="1"/>
    <col min="12" max="12" width="11.140625" style="6" customWidth="1"/>
    <col min="13" max="13" width="10.85546875" style="6" customWidth="1"/>
    <col min="14" max="14" width="9.85546875" style="6" bestFit="1" customWidth="1"/>
    <col min="15" max="15" width="11.140625" style="6" bestFit="1" customWidth="1"/>
    <col min="16" max="16384" width="9.140625" style="6"/>
  </cols>
  <sheetData>
    <row r="1" spans="1:15" ht="17.25" customHeight="1" thickBot="1">
      <c r="A1" s="306" t="s">
        <v>151</v>
      </c>
    </row>
    <row r="2" spans="1:15" ht="72.75" thickBot="1">
      <c r="A2" s="307" t="s">
        <v>28</v>
      </c>
      <c r="B2" s="307" t="s">
        <v>1</v>
      </c>
      <c r="C2" s="308" t="s">
        <v>2</v>
      </c>
      <c r="D2" s="309" t="s">
        <v>117</v>
      </c>
      <c r="E2" s="309" t="s">
        <v>76</v>
      </c>
      <c r="F2" s="309" t="s">
        <v>116</v>
      </c>
      <c r="G2" s="309" t="s">
        <v>77</v>
      </c>
      <c r="H2" s="7" t="s">
        <v>118</v>
      </c>
      <c r="I2" s="310" t="s">
        <v>20</v>
      </c>
      <c r="J2" s="4" t="s">
        <v>102</v>
      </c>
      <c r="K2" s="4" t="s">
        <v>103</v>
      </c>
      <c r="L2" s="4" t="s">
        <v>104</v>
      </c>
      <c r="M2" s="4" t="s">
        <v>105</v>
      </c>
      <c r="N2" s="2" t="s">
        <v>21</v>
      </c>
      <c r="O2" s="3" t="s">
        <v>22</v>
      </c>
    </row>
    <row r="3" spans="1:15" ht="20.100000000000001" customHeight="1" thickBot="1">
      <c r="A3" s="311" t="s">
        <v>0</v>
      </c>
      <c r="B3" s="312"/>
      <c r="C3" s="313"/>
      <c r="D3" s="313"/>
      <c r="E3" s="313"/>
      <c r="F3" s="313"/>
      <c r="G3" s="313"/>
      <c r="H3" s="28"/>
      <c r="I3" s="313"/>
      <c r="J3" s="313"/>
      <c r="K3" s="313"/>
      <c r="L3" s="313"/>
      <c r="M3" s="313"/>
      <c r="N3" s="313"/>
      <c r="O3" s="314"/>
    </row>
    <row r="4" spans="1:15" ht="38.25">
      <c r="A4" s="315" t="s">
        <v>140</v>
      </c>
      <c r="B4" s="49" t="s">
        <v>108</v>
      </c>
      <c r="C4" s="57"/>
      <c r="D4" s="57">
        <v>56</v>
      </c>
      <c r="E4" s="48">
        <v>0</v>
      </c>
      <c r="F4" s="316">
        <f t="shared" ref="F4:F16" si="0">D4*E4</f>
        <v>0</v>
      </c>
      <c r="G4" s="84">
        <v>0</v>
      </c>
      <c r="H4" s="317">
        <f>F4*G4</f>
        <v>0</v>
      </c>
      <c r="I4" s="318">
        <v>0</v>
      </c>
      <c r="J4" s="319"/>
      <c r="K4" s="319"/>
      <c r="L4" s="319"/>
      <c r="M4" s="320">
        <f>O4</f>
        <v>0</v>
      </c>
      <c r="N4" s="319"/>
      <c r="O4" s="53">
        <f>SUM(H4-I4)</f>
        <v>0</v>
      </c>
    </row>
    <row r="5" spans="1:15" ht="25.5">
      <c r="A5" s="95" t="s">
        <v>123</v>
      </c>
      <c r="B5" s="98" t="s">
        <v>54</v>
      </c>
      <c r="C5" s="96"/>
      <c r="D5" s="100">
        <v>56</v>
      </c>
      <c r="E5" s="100">
        <v>0</v>
      </c>
      <c r="F5" s="420">
        <f t="shared" si="0"/>
        <v>0</v>
      </c>
      <c r="G5" s="96">
        <v>0</v>
      </c>
      <c r="H5" s="121">
        <f>F5*G5</f>
        <v>0</v>
      </c>
      <c r="I5" s="421">
        <v>393.3</v>
      </c>
      <c r="J5" s="96"/>
      <c r="K5" s="96"/>
      <c r="L5" s="96"/>
      <c r="M5" s="96"/>
      <c r="N5" s="96"/>
      <c r="O5" s="99">
        <f>SUM(H5-I5)</f>
        <v>-393.3</v>
      </c>
    </row>
    <row r="6" spans="1:15" ht="26.1" customHeight="1">
      <c r="A6" s="98" t="s">
        <v>84</v>
      </c>
      <c r="B6" s="98" t="s">
        <v>85</v>
      </c>
      <c r="C6" s="96"/>
      <c r="D6" s="100">
        <v>56</v>
      </c>
      <c r="E6" s="100">
        <v>0</v>
      </c>
      <c r="F6" s="101">
        <f t="shared" si="0"/>
        <v>0</v>
      </c>
      <c r="G6" s="96">
        <v>0</v>
      </c>
      <c r="H6" s="99">
        <f>F6*G6</f>
        <v>0</v>
      </c>
      <c r="I6" s="102">
        <v>57</v>
      </c>
      <c r="J6" s="96"/>
      <c r="K6" s="96"/>
      <c r="L6" s="96"/>
      <c r="M6" s="96"/>
      <c r="N6" s="96"/>
      <c r="O6" s="99">
        <f>SUM(H6-I6)</f>
        <v>-57</v>
      </c>
    </row>
    <row r="7" spans="1:15" ht="63.75">
      <c r="A7" s="49" t="s">
        <v>143</v>
      </c>
      <c r="B7" s="56" t="s">
        <v>100</v>
      </c>
      <c r="C7" s="56"/>
      <c r="D7" s="59">
        <v>56</v>
      </c>
      <c r="E7" s="48">
        <v>0</v>
      </c>
      <c r="F7" s="316">
        <f t="shared" si="0"/>
        <v>0</v>
      </c>
      <c r="G7" s="57">
        <v>0</v>
      </c>
      <c r="H7" s="317">
        <v>0</v>
      </c>
      <c r="I7" s="321">
        <v>6908.3429999999998</v>
      </c>
      <c r="J7" s="85"/>
      <c r="K7" s="39"/>
      <c r="L7" s="85"/>
      <c r="M7" s="39"/>
      <c r="N7" s="57"/>
      <c r="O7" s="53">
        <f>SUM(H7-I7)</f>
        <v>-6908.3429999999998</v>
      </c>
    </row>
    <row r="8" spans="1:15" ht="51.95" customHeight="1">
      <c r="A8" s="49" t="s">
        <v>124</v>
      </c>
      <c r="B8" s="56" t="s">
        <v>94</v>
      </c>
      <c r="C8" s="57"/>
      <c r="D8" s="59">
        <v>56</v>
      </c>
      <c r="E8" s="59">
        <v>0</v>
      </c>
      <c r="F8" s="47">
        <f t="shared" si="0"/>
        <v>0</v>
      </c>
      <c r="G8" s="57">
        <v>0</v>
      </c>
      <c r="H8" s="47">
        <f t="shared" ref="H8:H16" si="1">F8*G8</f>
        <v>0</v>
      </c>
      <c r="I8" s="53">
        <v>57</v>
      </c>
      <c r="J8" s="322"/>
      <c r="K8" s="322"/>
      <c r="L8" s="322"/>
      <c r="M8" s="57"/>
      <c r="N8" s="323"/>
      <c r="O8" s="324">
        <f t="shared" ref="O8:O15" si="2">SUM(H8-I8)</f>
        <v>-57</v>
      </c>
    </row>
    <row r="9" spans="1:15" ht="38.25">
      <c r="A9" s="325" t="s">
        <v>125</v>
      </c>
      <c r="B9" s="86" t="s">
        <v>52</v>
      </c>
      <c r="C9" s="57"/>
      <c r="D9" s="87">
        <v>56</v>
      </c>
      <c r="E9" s="87">
        <v>0</v>
      </c>
      <c r="F9" s="326">
        <v>0</v>
      </c>
      <c r="G9" s="83">
        <v>0</v>
      </c>
      <c r="H9" s="326">
        <v>0</v>
      </c>
      <c r="I9" s="327">
        <v>57</v>
      </c>
      <c r="J9" s="85"/>
      <c r="K9" s="57"/>
      <c r="L9" s="57"/>
      <c r="M9" s="57"/>
      <c r="N9" s="57"/>
      <c r="O9" s="48">
        <f>SUM(H9-I9)</f>
        <v>-57</v>
      </c>
    </row>
    <row r="10" spans="1:15" ht="25.5">
      <c r="A10" s="50" t="s">
        <v>144</v>
      </c>
      <c r="B10" s="56" t="s">
        <v>53</v>
      </c>
      <c r="C10" s="57"/>
      <c r="D10" s="59">
        <v>56</v>
      </c>
      <c r="E10" s="59">
        <v>0</v>
      </c>
      <c r="F10" s="317">
        <v>0</v>
      </c>
      <c r="G10" s="57">
        <v>0</v>
      </c>
      <c r="H10" s="317">
        <v>0</v>
      </c>
      <c r="I10" s="61">
        <v>100</v>
      </c>
      <c r="J10" s="85">
        <v>-100</v>
      </c>
      <c r="K10" s="57"/>
      <c r="L10" s="57"/>
      <c r="M10" s="57"/>
      <c r="N10" s="57"/>
      <c r="O10" s="48">
        <f>SUM(H10-I10)</f>
        <v>-100</v>
      </c>
    </row>
    <row r="11" spans="1:15" s="5" customFormat="1" ht="14.1" customHeight="1">
      <c r="A11" s="95" t="s">
        <v>126</v>
      </c>
      <c r="B11" s="95" t="s">
        <v>55</v>
      </c>
      <c r="C11" s="94"/>
      <c r="D11" s="119">
        <v>56</v>
      </c>
      <c r="E11" s="119">
        <v>0</v>
      </c>
      <c r="F11" s="422">
        <f t="shared" si="0"/>
        <v>0</v>
      </c>
      <c r="G11" s="94">
        <v>0</v>
      </c>
      <c r="H11" s="103">
        <f t="shared" si="1"/>
        <v>0</v>
      </c>
      <c r="I11" s="423">
        <v>6840</v>
      </c>
      <c r="J11" s="104"/>
      <c r="K11" s="104"/>
      <c r="L11" s="104"/>
      <c r="M11" s="104"/>
      <c r="N11" s="104"/>
      <c r="O11" s="99">
        <f>SUM(H11-I11)</f>
        <v>-6840</v>
      </c>
    </row>
    <row r="12" spans="1:15" ht="25.5">
      <c r="A12" s="90" t="s">
        <v>127</v>
      </c>
      <c r="B12" s="86" t="s">
        <v>57</v>
      </c>
      <c r="C12" s="83"/>
      <c r="D12" s="87">
        <v>56</v>
      </c>
      <c r="E12" s="87">
        <v>1</v>
      </c>
      <c r="F12" s="328">
        <f t="shared" si="0"/>
        <v>56</v>
      </c>
      <c r="G12" s="83">
        <v>3</v>
      </c>
      <c r="H12" s="51">
        <f t="shared" si="1"/>
        <v>168</v>
      </c>
      <c r="I12" s="327">
        <v>171</v>
      </c>
      <c r="J12" s="83"/>
      <c r="K12" s="83"/>
      <c r="L12" s="83"/>
      <c r="M12" s="83"/>
      <c r="N12" s="83"/>
      <c r="O12" s="48">
        <f>SUM(H12-I12)</f>
        <v>-3</v>
      </c>
    </row>
    <row r="13" spans="1:15" ht="76.5">
      <c r="A13" s="49" t="s">
        <v>145</v>
      </c>
      <c r="B13" s="56" t="s">
        <v>71</v>
      </c>
      <c r="C13" s="56"/>
      <c r="D13" s="59">
        <v>56</v>
      </c>
      <c r="E13" s="59">
        <v>0</v>
      </c>
      <c r="F13" s="316">
        <f t="shared" si="0"/>
        <v>0</v>
      </c>
      <c r="G13" s="57">
        <v>0</v>
      </c>
      <c r="H13" s="71">
        <f t="shared" si="1"/>
        <v>0</v>
      </c>
      <c r="I13" s="61">
        <v>2614.59</v>
      </c>
      <c r="J13" s="85"/>
      <c r="K13" s="39"/>
      <c r="L13" s="85"/>
      <c r="M13" s="39"/>
      <c r="N13" s="57"/>
      <c r="O13" s="53">
        <f t="shared" si="2"/>
        <v>-2614.59</v>
      </c>
    </row>
    <row r="14" spans="1:15" ht="38.25">
      <c r="A14" s="49" t="s">
        <v>122</v>
      </c>
      <c r="B14" s="56" t="s">
        <v>56</v>
      </c>
      <c r="C14" s="57"/>
      <c r="D14" s="59">
        <v>56</v>
      </c>
      <c r="E14" s="59">
        <v>1</v>
      </c>
      <c r="F14" s="52">
        <f t="shared" si="0"/>
        <v>56</v>
      </c>
      <c r="G14" s="57">
        <v>2</v>
      </c>
      <c r="H14" s="52">
        <f t="shared" si="1"/>
        <v>112</v>
      </c>
      <c r="I14" s="61">
        <v>114</v>
      </c>
      <c r="J14" s="57"/>
      <c r="K14" s="57"/>
      <c r="L14" s="57"/>
      <c r="M14" s="57"/>
      <c r="N14" s="57"/>
      <c r="O14" s="48">
        <f t="shared" si="2"/>
        <v>-2</v>
      </c>
    </row>
    <row r="15" spans="1:15" ht="38.25">
      <c r="A15" s="98" t="s">
        <v>51</v>
      </c>
      <c r="B15" s="98" t="s">
        <v>63</v>
      </c>
      <c r="C15" s="96"/>
      <c r="D15" s="120">
        <v>20858</v>
      </c>
      <c r="E15" s="96">
        <v>1</v>
      </c>
      <c r="F15" s="425">
        <f t="shared" si="0"/>
        <v>20858</v>
      </c>
      <c r="G15" s="96">
        <v>1</v>
      </c>
      <c r="H15" s="424">
        <f t="shared" si="1"/>
        <v>20858</v>
      </c>
      <c r="I15" s="102">
        <v>20858</v>
      </c>
      <c r="J15" s="96"/>
      <c r="K15" s="96"/>
      <c r="L15" s="96"/>
      <c r="M15" s="96"/>
      <c r="N15" s="96"/>
      <c r="O15" s="101">
        <f t="shared" si="2"/>
        <v>0</v>
      </c>
    </row>
    <row r="16" spans="1:15" ht="89.25">
      <c r="A16" s="49" t="s">
        <v>121</v>
      </c>
      <c r="B16" s="56" t="s">
        <v>72</v>
      </c>
      <c r="C16" s="329"/>
      <c r="D16" s="59">
        <v>56</v>
      </c>
      <c r="E16" s="60">
        <v>4133</v>
      </c>
      <c r="F16" s="52">
        <f t="shared" si="0"/>
        <v>231448</v>
      </c>
      <c r="G16" s="57">
        <v>0.25</v>
      </c>
      <c r="H16" s="52">
        <f t="shared" si="1"/>
        <v>57862</v>
      </c>
      <c r="I16" s="61">
        <v>58895.25</v>
      </c>
      <c r="J16" s="57"/>
      <c r="K16" s="57"/>
      <c r="L16" s="57"/>
      <c r="M16" s="57"/>
      <c r="N16" s="57"/>
      <c r="O16" s="48">
        <f>SUM(H16-I16)</f>
        <v>-1033.25</v>
      </c>
    </row>
    <row r="17" spans="1:15" ht="26.25" thickBot="1">
      <c r="A17" s="56" t="s">
        <v>50</v>
      </c>
      <c r="B17" s="49" t="s">
        <v>58</v>
      </c>
      <c r="C17" s="57"/>
      <c r="D17" s="59">
        <v>56</v>
      </c>
      <c r="E17" s="48">
        <v>372</v>
      </c>
      <c r="F17" s="53">
        <f>D17*E17</f>
        <v>20832</v>
      </c>
      <c r="G17" s="57">
        <v>0.25</v>
      </c>
      <c r="H17" s="53">
        <f>F17*G17</f>
        <v>5208</v>
      </c>
      <c r="I17" s="61">
        <v>5214.5</v>
      </c>
      <c r="J17" s="57"/>
      <c r="K17" s="57"/>
      <c r="L17" s="57"/>
      <c r="M17" s="57"/>
      <c r="N17" s="57"/>
      <c r="O17" s="48">
        <f>SUM(H17-I17)</f>
        <v>-6.5</v>
      </c>
    </row>
    <row r="18" spans="1:15" ht="24" customHeight="1" thickBot="1">
      <c r="A18" s="330"/>
      <c r="B18" s="331" t="s">
        <v>59</v>
      </c>
      <c r="C18" s="332"/>
      <c r="D18" s="333">
        <v>56</v>
      </c>
      <c r="E18" s="334">
        <f>SUM(F18/D18)</f>
        <v>4879.4642857142853</v>
      </c>
      <c r="F18" s="335">
        <f>SUM(F4:F17)</f>
        <v>273250</v>
      </c>
      <c r="G18" s="334">
        <f>SUM(H18/F18)</f>
        <v>0.30817200365965236</v>
      </c>
      <c r="H18" s="29">
        <f t="shared" ref="H18:O18" si="3">SUM(H4:H17)</f>
        <v>84208</v>
      </c>
      <c r="I18" s="336">
        <f t="shared" si="3"/>
        <v>102279.98300000001</v>
      </c>
      <c r="J18" s="36">
        <f t="shared" si="3"/>
        <v>-100</v>
      </c>
      <c r="K18" s="36">
        <f t="shared" si="3"/>
        <v>0</v>
      </c>
      <c r="L18" s="36">
        <f t="shared" si="3"/>
        <v>0</v>
      </c>
      <c r="M18" s="36">
        <f t="shared" si="3"/>
        <v>0</v>
      </c>
      <c r="N18" s="36">
        <f t="shared" si="3"/>
        <v>0</v>
      </c>
      <c r="O18" s="36">
        <f t="shared" si="3"/>
        <v>-18071.983</v>
      </c>
    </row>
    <row r="19" spans="1:15" ht="20.100000000000001" customHeight="1" thickBot="1">
      <c r="A19" s="311" t="s">
        <v>30</v>
      </c>
      <c r="B19" s="337"/>
      <c r="C19" s="338"/>
      <c r="D19" s="338"/>
      <c r="E19" s="338"/>
      <c r="F19" s="338"/>
      <c r="G19" s="338"/>
      <c r="H19" s="30"/>
      <c r="I19" s="339"/>
      <c r="J19" s="338"/>
      <c r="K19" s="338"/>
      <c r="L19" s="338"/>
      <c r="M19" s="338"/>
      <c r="N19" s="338"/>
      <c r="O19" s="340"/>
    </row>
    <row r="20" spans="1:15" ht="51">
      <c r="A20" s="49" t="s">
        <v>120</v>
      </c>
      <c r="B20" s="56" t="s">
        <v>73</v>
      </c>
      <c r="C20" s="57"/>
      <c r="D20" s="58">
        <v>20858</v>
      </c>
      <c r="E20" s="57">
        <v>10</v>
      </c>
      <c r="F20" s="88">
        <f t="shared" ref="F20:F27" si="4">D20*E20</f>
        <v>208580</v>
      </c>
      <c r="G20" s="57">
        <v>10</v>
      </c>
      <c r="H20" s="54">
        <f>SUM(F20*G20)</f>
        <v>2085800</v>
      </c>
      <c r="I20" s="61">
        <v>2085800</v>
      </c>
      <c r="J20" s="57" t="s">
        <v>3</v>
      </c>
      <c r="K20" s="57"/>
      <c r="L20" s="53"/>
      <c r="M20" s="57"/>
      <c r="N20" s="85"/>
      <c r="O20" s="53">
        <f t="shared" ref="O20:O27" si="5">SUM(H20-I20)</f>
        <v>0</v>
      </c>
    </row>
    <row r="21" spans="1:15" ht="26.1" customHeight="1">
      <c r="A21" s="56" t="s">
        <v>62</v>
      </c>
      <c r="B21" s="56" t="s">
        <v>61</v>
      </c>
      <c r="C21" s="57"/>
      <c r="D21" s="58">
        <v>20858</v>
      </c>
      <c r="E21" s="57">
        <v>1</v>
      </c>
      <c r="F21" s="89">
        <f t="shared" si="4"/>
        <v>20858</v>
      </c>
      <c r="G21" s="57">
        <v>2.66</v>
      </c>
      <c r="H21" s="54">
        <f t="shared" ref="H21:H27" si="6">F21*G21</f>
        <v>55482.280000000006</v>
      </c>
      <c r="I21" s="61">
        <v>55482.28</v>
      </c>
      <c r="J21" s="57"/>
      <c r="K21" s="57"/>
      <c r="L21" s="57"/>
      <c r="M21" s="57"/>
      <c r="N21" s="57"/>
      <c r="O21" s="53">
        <f t="shared" si="5"/>
        <v>7.2759576141834259E-12</v>
      </c>
    </row>
    <row r="22" spans="1:15" ht="54" customHeight="1">
      <c r="A22" s="49" t="s">
        <v>119</v>
      </c>
      <c r="B22" s="49" t="s">
        <v>99</v>
      </c>
      <c r="C22" s="75"/>
      <c r="D22" s="60">
        <v>20858</v>
      </c>
      <c r="E22" s="341">
        <v>0</v>
      </c>
      <c r="F22" s="88">
        <f t="shared" si="4"/>
        <v>0</v>
      </c>
      <c r="G22" s="48">
        <v>0</v>
      </c>
      <c r="H22" s="54">
        <f t="shared" si="6"/>
        <v>0</v>
      </c>
      <c r="I22" s="57">
        <v>750</v>
      </c>
      <c r="J22" s="57"/>
      <c r="K22" s="53">
        <f>O22</f>
        <v>-750</v>
      </c>
      <c r="L22" s="57"/>
      <c r="M22" s="57"/>
      <c r="N22" s="57"/>
      <c r="O22" s="53">
        <f t="shared" si="5"/>
        <v>-750</v>
      </c>
    </row>
    <row r="23" spans="1:15" ht="75.95" customHeight="1" thickBot="1">
      <c r="A23" s="49" t="s">
        <v>119</v>
      </c>
      <c r="B23" s="49" t="s">
        <v>115</v>
      </c>
      <c r="C23" s="342"/>
      <c r="D23" s="343">
        <v>20858</v>
      </c>
      <c r="E23" s="344">
        <v>0</v>
      </c>
      <c r="F23" s="88">
        <f t="shared" si="4"/>
        <v>0</v>
      </c>
      <c r="G23" s="344">
        <v>0</v>
      </c>
      <c r="H23" s="54">
        <f t="shared" si="6"/>
        <v>0</v>
      </c>
      <c r="I23" s="57">
        <v>0</v>
      </c>
      <c r="J23" s="53"/>
      <c r="K23" s="53">
        <f>O23</f>
        <v>0</v>
      </c>
      <c r="L23" s="57"/>
      <c r="M23" s="57"/>
      <c r="N23" s="57"/>
      <c r="O23" s="53">
        <f t="shared" si="5"/>
        <v>0</v>
      </c>
    </row>
    <row r="24" spans="1:15" ht="51">
      <c r="A24" s="345" t="s">
        <v>146</v>
      </c>
      <c r="B24" s="346" t="s">
        <v>60</v>
      </c>
      <c r="C24" s="83"/>
      <c r="D24" s="60">
        <v>20858</v>
      </c>
      <c r="E24" s="57">
        <v>0</v>
      </c>
      <c r="F24" s="60">
        <f t="shared" si="4"/>
        <v>0</v>
      </c>
      <c r="G24" s="57">
        <v>0</v>
      </c>
      <c r="H24" s="53">
        <v>0</v>
      </c>
      <c r="I24" s="327">
        <v>0</v>
      </c>
      <c r="J24" s="85">
        <f>O24</f>
        <v>0</v>
      </c>
      <c r="K24" s="84"/>
      <c r="L24" s="84"/>
      <c r="M24" s="84"/>
      <c r="N24" s="84"/>
      <c r="O24" s="85">
        <f t="shared" si="5"/>
        <v>0</v>
      </c>
    </row>
    <row r="25" spans="1:15" ht="38.25">
      <c r="A25" s="49" t="s">
        <v>112</v>
      </c>
      <c r="B25" s="49" t="s">
        <v>111</v>
      </c>
      <c r="C25" s="83"/>
      <c r="D25" s="60">
        <v>20858</v>
      </c>
      <c r="E25" s="57">
        <v>0</v>
      </c>
      <c r="F25" s="60">
        <f t="shared" si="4"/>
        <v>0</v>
      </c>
      <c r="G25" s="57">
        <v>0</v>
      </c>
      <c r="H25" s="53">
        <f t="shared" si="6"/>
        <v>0</v>
      </c>
      <c r="I25" s="347">
        <v>0</v>
      </c>
      <c r="J25" s="83"/>
      <c r="K25" s="83"/>
      <c r="L25" s="83"/>
      <c r="M25" s="72">
        <f>O25</f>
        <v>0</v>
      </c>
      <c r="N25" s="83"/>
      <c r="O25" s="53">
        <f>SUM(H25-I25)</f>
        <v>0</v>
      </c>
    </row>
    <row r="26" spans="1:15" ht="51">
      <c r="A26" s="49" t="s">
        <v>110</v>
      </c>
      <c r="B26" s="49" t="s">
        <v>109</v>
      </c>
      <c r="C26" s="83"/>
      <c r="D26" s="60">
        <v>20858</v>
      </c>
      <c r="E26" s="57">
        <v>0</v>
      </c>
      <c r="F26" s="60">
        <f t="shared" si="4"/>
        <v>0</v>
      </c>
      <c r="G26" s="57">
        <v>0</v>
      </c>
      <c r="H26" s="53">
        <f t="shared" si="6"/>
        <v>0</v>
      </c>
      <c r="I26" s="348">
        <v>0</v>
      </c>
      <c r="J26" s="83"/>
      <c r="K26" s="83"/>
      <c r="L26" s="83"/>
      <c r="M26" s="72">
        <f>O26</f>
        <v>0</v>
      </c>
      <c r="N26" s="83"/>
      <c r="O26" s="53">
        <f>SUM(H26-I26)</f>
        <v>0</v>
      </c>
    </row>
    <row r="27" spans="1:15" ht="26.25" thickBot="1">
      <c r="A27" s="349" t="s">
        <v>8</v>
      </c>
      <c r="B27" s="350" t="s">
        <v>64</v>
      </c>
      <c r="C27" s="323"/>
      <c r="D27" s="351">
        <v>6983</v>
      </c>
      <c r="E27" s="323">
        <v>0</v>
      </c>
      <c r="F27" s="352">
        <f t="shared" si="4"/>
        <v>0</v>
      </c>
      <c r="G27" s="323">
        <v>0</v>
      </c>
      <c r="H27" s="353">
        <f t="shared" si="6"/>
        <v>0</v>
      </c>
      <c r="I27" s="354">
        <v>12426</v>
      </c>
      <c r="J27" s="355">
        <v>29472</v>
      </c>
      <c r="K27" s="356"/>
      <c r="L27" s="356"/>
      <c r="M27" s="356"/>
      <c r="N27" s="356"/>
      <c r="O27" s="53">
        <f t="shared" si="5"/>
        <v>-12426</v>
      </c>
    </row>
    <row r="28" spans="1:15" ht="24.75" thickBot="1">
      <c r="A28" s="357"/>
      <c r="B28" s="358" t="s">
        <v>65</v>
      </c>
      <c r="C28" s="359"/>
      <c r="D28" s="360">
        <v>20858</v>
      </c>
      <c r="E28" s="361">
        <f>SUM(F28/D28)</f>
        <v>11</v>
      </c>
      <c r="F28" s="360">
        <f>SUM(F20:F27)</f>
        <v>229438</v>
      </c>
      <c r="G28" s="362">
        <f>SUM(H28/F28)</f>
        <v>9.3327272727272721</v>
      </c>
      <c r="H28" s="34">
        <f t="shared" ref="H28:O28" si="7">SUM(H20:H27)</f>
        <v>2141282.2799999998</v>
      </c>
      <c r="I28" s="363">
        <f t="shared" si="7"/>
        <v>2154458.2799999998</v>
      </c>
      <c r="J28" s="363">
        <f t="shared" si="7"/>
        <v>29472</v>
      </c>
      <c r="K28" s="363">
        <f t="shared" si="7"/>
        <v>-750</v>
      </c>
      <c r="L28" s="363">
        <f t="shared" si="7"/>
        <v>0</v>
      </c>
      <c r="M28" s="363">
        <f t="shared" si="7"/>
        <v>0</v>
      </c>
      <c r="N28" s="363">
        <f t="shared" si="7"/>
        <v>0</v>
      </c>
      <c r="O28" s="363">
        <f t="shared" si="7"/>
        <v>-13175.999999999993</v>
      </c>
    </row>
    <row r="29" spans="1:15" ht="20.100000000000001" customHeight="1" thickBot="1">
      <c r="A29" s="364" t="s">
        <v>66</v>
      </c>
      <c r="B29" s="365"/>
      <c r="C29" s="338"/>
      <c r="D29" s="366"/>
      <c r="E29" s="367"/>
      <c r="F29" s="366"/>
      <c r="G29" s="338"/>
      <c r="H29" s="31"/>
      <c r="I29" s="339"/>
      <c r="J29" s="338"/>
      <c r="K29" s="338"/>
      <c r="L29" s="338"/>
      <c r="M29" s="338"/>
      <c r="N29" s="338"/>
      <c r="O29" s="368"/>
    </row>
    <row r="30" spans="1:15" ht="51">
      <c r="A30" s="90" t="s">
        <v>128</v>
      </c>
      <c r="B30" s="86" t="s">
        <v>74</v>
      </c>
      <c r="C30" s="83"/>
      <c r="D30" s="82">
        <v>58231</v>
      </c>
      <c r="E30" s="87">
        <v>180</v>
      </c>
      <c r="F30" s="91">
        <f t="shared" ref="F30:F35" si="8">D30*E30</f>
        <v>10481580</v>
      </c>
      <c r="G30" s="72">
        <v>0.28000000000000003</v>
      </c>
      <c r="H30" s="92">
        <f>F30*G30</f>
        <v>2934842.4000000004</v>
      </c>
      <c r="I30" s="53">
        <v>2934842.4</v>
      </c>
      <c r="J30" s="48"/>
      <c r="K30" s="48"/>
      <c r="L30" s="85">
        <f>O30</f>
        <v>4.6566128730773926E-10</v>
      </c>
      <c r="M30" s="48"/>
      <c r="N30" s="48" t="s">
        <v>3</v>
      </c>
      <c r="O30" s="53">
        <f t="shared" ref="O30:O35" si="9">SUM(H30-I30)</f>
        <v>4.6566128730773926E-10</v>
      </c>
    </row>
    <row r="31" spans="1:15" ht="26.1" customHeight="1">
      <c r="A31" s="98" t="s">
        <v>87</v>
      </c>
      <c r="B31" s="98" t="s">
        <v>75</v>
      </c>
      <c r="C31" s="96"/>
      <c r="D31" s="120">
        <v>101747</v>
      </c>
      <c r="E31" s="100">
        <v>1</v>
      </c>
      <c r="F31" s="105">
        <f t="shared" si="8"/>
        <v>101747</v>
      </c>
      <c r="G31" s="99">
        <v>0.08</v>
      </c>
      <c r="H31" s="424">
        <f>F31*G31</f>
        <v>8139.76</v>
      </c>
      <c r="I31" s="102">
        <v>50873.5</v>
      </c>
      <c r="J31" s="96" t="s">
        <v>3</v>
      </c>
      <c r="K31" s="96"/>
      <c r="L31" s="96"/>
      <c r="M31" s="96"/>
      <c r="N31" s="96"/>
      <c r="O31" s="101">
        <f t="shared" si="9"/>
        <v>-42733.74</v>
      </c>
    </row>
    <row r="32" spans="1:15" ht="14.1" customHeight="1">
      <c r="A32" s="56" t="s">
        <v>86</v>
      </c>
      <c r="B32" s="56" t="s">
        <v>68</v>
      </c>
      <c r="C32" s="57"/>
      <c r="D32" s="58">
        <v>101747</v>
      </c>
      <c r="E32" s="59">
        <v>2</v>
      </c>
      <c r="F32" s="60">
        <f t="shared" si="8"/>
        <v>203494</v>
      </c>
      <c r="G32" s="48">
        <v>8.3000000000000004E-2</v>
      </c>
      <c r="H32" s="53">
        <f>SUM(F32*G32)</f>
        <v>16890.002</v>
      </c>
      <c r="I32" s="61">
        <v>16890.002</v>
      </c>
      <c r="J32" s="57" t="s">
        <v>3</v>
      </c>
      <c r="K32" s="57"/>
      <c r="L32" s="57"/>
      <c r="M32" s="57"/>
      <c r="N32" s="57"/>
      <c r="O32" s="48">
        <f t="shared" si="9"/>
        <v>0</v>
      </c>
    </row>
    <row r="33" spans="1:15" ht="25.5">
      <c r="A33" s="350" t="s">
        <v>67</v>
      </c>
      <c r="B33" s="350" t="s">
        <v>69</v>
      </c>
      <c r="C33" s="323"/>
      <c r="D33" s="343">
        <v>101747</v>
      </c>
      <c r="E33" s="369">
        <v>180</v>
      </c>
      <c r="F33" s="351">
        <f t="shared" si="8"/>
        <v>18314460</v>
      </c>
      <c r="G33" s="370">
        <v>0.161</v>
      </c>
      <c r="H33" s="55">
        <f>SUM(F33*G33)</f>
        <v>2948628.06</v>
      </c>
      <c r="I33" s="371">
        <v>2948628.06</v>
      </c>
      <c r="J33" s="323" t="s">
        <v>3</v>
      </c>
      <c r="K33" s="323"/>
      <c r="L33" s="323"/>
      <c r="M33" s="323"/>
      <c r="N33" s="323"/>
      <c r="O33" s="55">
        <f t="shared" si="9"/>
        <v>0</v>
      </c>
    </row>
    <row r="34" spans="1:15" ht="25.5">
      <c r="A34" s="56" t="s">
        <v>81</v>
      </c>
      <c r="B34" s="56" t="s">
        <v>97</v>
      </c>
      <c r="C34" s="57"/>
      <c r="D34" s="58">
        <v>101705</v>
      </c>
      <c r="E34" s="59">
        <v>180</v>
      </c>
      <c r="F34" s="60">
        <f t="shared" si="8"/>
        <v>18306900</v>
      </c>
      <c r="G34" s="48">
        <v>0.02</v>
      </c>
      <c r="H34" s="53">
        <f>SUM(F34*G34)</f>
        <v>366138</v>
      </c>
      <c r="I34" s="61">
        <v>366138</v>
      </c>
      <c r="J34" s="323" t="s">
        <v>3</v>
      </c>
      <c r="K34" s="323"/>
      <c r="L34" s="323"/>
      <c r="M34" s="323"/>
      <c r="N34" s="372" t="s">
        <v>3</v>
      </c>
      <c r="O34" s="324">
        <f t="shared" si="9"/>
        <v>0</v>
      </c>
    </row>
    <row r="35" spans="1:15" ht="26.25" thickBot="1">
      <c r="A35" s="62">
        <v>220.7</v>
      </c>
      <c r="B35" s="63" t="s">
        <v>98</v>
      </c>
      <c r="C35" s="64"/>
      <c r="D35" s="65">
        <v>81517</v>
      </c>
      <c r="E35" s="66">
        <v>180</v>
      </c>
      <c r="F35" s="67">
        <f t="shared" si="8"/>
        <v>14673060</v>
      </c>
      <c r="G35" s="68">
        <v>0.02</v>
      </c>
      <c r="H35" s="69">
        <f>SUM(F35*G35)</f>
        <v>293461.2</v>
      </c>
      <c r="I35" s="61">
        <v>293461.2</v>
      </c>
      <c r="J35" s="323" t="s">
        <v>3</v>
      </c>
      <c r="K35" s="323" t="s">
        <v>3</v>
      </c>
      <c r="L35" s="323" t="s">
        <v>3</v>
      </c>
      <c r="M35" s="323" t="s">
        <v>3</v>
      </c>
      <c r="N35" s="323" t="s">
        <v>3</v>
      </c>
      <c r="O35" s="70">
        <f t="shared" si="9"/>
        <v>0</v>
      </c>
    </row>
    <row r="36" spans="1:15" ht="24" customHeight="1" thickBot="1">
      <c r="A36" s="330"/>
      <c r="B36" s="373" t="s">
        <v>10</v>
      </c>
      <c r="C36" s="332"/>
      <c r="D36" s="374">
        <v>101747</v>
      </c>
      <c r="E36" s="375">
        <f>SUM(F36/D36)</f>
        <v>610.15303645316328</v>
      </c>
      <c r="F36" s="376">
        <f>SUM(F30:F35)</f>
        <v>62081241</v>
      </c>
      <c r="G36" s="377">
        <f>SUM(H36/F36)</f>
        <v>0.10579845563976403</v>
      </c>
      <c r="H36" s="35">
        <f t="shared" ref="H36:O36" si="10">SUM(H30:H35)</f>
        <v>6568099.4220000003</v>
      </c>
      <c r="I36" s="336">
        <f t="shared" si="10"/>
        <v>6610833.1619999995</v>
      </c>
      <c r="J36" s="36">
        <f t="shared" si="10"/>
        <v>0</v>
      </c>
      <c r="K36" s="36">
        <f t="shared" si="10"/>
        <v>0</v>
      </c>
      <c r="L36" s="36">
        <f t="shared" si="10"/>
        <v>4.6566128730773926E-10</v>
      </c>
      <c r="M36" s="36">
        <f t="shared" si="10"/>
        <v>0</v>
      </c>
      <c r="N36" s="36">
        <f t="shared" si="10"/>
        <v>0</v>
      </c>
      <c r="O36" s="378">
        <f t="shared" si="10"/>
        <v>-42733.739999999532</v>
      </c>
    </row>
    <row r="37" spans="1:15" ht="20.100000000000001" customHeight="1" thickBot="1">
      <c r="A37" s="357"/>
      <c r="B37" s="379"/>
      <c r="C37" s="338"/>
      <c r="D37" s="338"/>
      <c r="E37" s="338"/>
      <c r="F37" s="380"/>
      <c r="G37" s="338"/>
      <c r="H37" s="32"/>
      <c r="I37" s="381"/>
      <c r="J37" s="382"/>
      <c r="K37" s="382"/>
      <c r="L37" s="382"/>
      <c r="M37" s="382"/>
      <c r="N37" s="382"/>
      <c r="O37" s="382"/>
    </row>
    <row r="38" spans="1:15" ht="24" customHeight="1" thickBot="1">
      <c r="A38" s="383"/>
      <c r="B38" s="384" t="s">
        <v>82</v>
      </c>
      <c r="C38" s="385"/>
      <c r="D38" s="386"/>
      <c r="E38" s="385"/>
      <c r="F38" s="385"/>
      <c r="G38" s="385"/>
      <c r="H38" s="46"/>
      <c r="I38" s="385"/>
      <c r="J38" s="385"/>
      <c r="K38" s="385"/>
      <c r="L38" s="385"/>
      <c r="M38" s="385"/>
      <c r="N38" s="385"/>
      <c r="O38" s="387"/>
    </row>
    <row r="39" spans="1:15" ht="24" customHeight="1">
      <c r="A39" s="388"/>
      <c r="B39" s="389" t="s">
        <v>0</v>
      </c>
      <c r="C39" s="83"/>
      <c r="D39" s="390">
        <f>SUM(D18)</f>
        <v>56</v>
      </c>
      <c r="E39" s="391">
        <f>F39/D39</f>
        <v>4879.4642857142853</v>
      </c>
      <c r="F39" s="392">
        <f>SUM(F18)</f>
        <v>273250</v>
      </c>
      <c r="G39" s="393">
        <f>H39/F39</f>
        <v>0.30817200365965236</v>
      </c>
      <c r="H39" s="37">
        <f t="shared" ref="H39:O39" si="11">SUM(H18)</f>
        <v>84208</v>
      </c>
      <c r="I39" s="394">
        <f t="shared" si="11"/>
        <v>102279.98300000001</v>
      </c>
      <c r="J39" s="37">
        <f t="shared" si="11"/>
        <v>-100</v>
      </c>
      <c r="K39" s="37">
        <f t="shared" si="11"/>
        <v>0</v>
      </c>
      <c r="L39" s="37">
        <f t="shared" si="11"/>
        <v>0</v>
      </c>
      <c r="M39" s="37">
        <f t="shared" si="11"/>
        <v>0</v>
      </c>
      <c r="N39" s="38">
        <f t="shared" si="11"/>
        <v>0</v>
      </c>
      <c r="O39" s="395">
        <f t="shared" si="11"/>
        <v>-18071.983</v>
      </c>
    </row>
    <row r="40" spans="1:15" ht="24" customHeight="1">
      <c r="A40" s="396"/>
      <c r="B40" s="397" t="s">
        <v>30</v>
      </c>
      <c r="C40" s="57"/>
      <c r="D40" s="398">
        <f>SUM(D28)</f>
        <v>20858</v>
      </c>
      <c r="E40" s="399">
        <f>F40/D40</f>
        <v>11</v>
      </c>
      <c r="F40" s="400">
        <f>SUM(F28)</f>
        <v>229438</v>
      </c>
      <c r="G40" s="399">
        <f>H40/F40</f>
        <v>9.3327272727272721</v>
      </c>
      <c r="H40" s="39">
        <f t="shared" ref="H40:O40" si="12">SUM(H28)</f>
        <v>2141282.2799999998</v>
      </c>
      <c r="I40" s="401">
        <f t="shared" si="12"/>
        <v>2154458.2799999998</v>
      </c>
      <c r="J40" s="40">
        <f t="shared" si="12"/>
        <v>29472</v>
      </c>
      <c r="K40" s="40">
        <f t="shared" si="12"/>
        <v>-750</v>
      </c>
      <c r="L40" s="40">
        <f t="shared" si="12"/>
        <v>0</v>
      </c>
      <c r="M40" s="40">
        <f t="shared" si="12"/>
        <v>0</v>
      </c>
      <c r="N40" s="40">
        <f t="shared" si="12"/>
        <v>0</v>
      </c>
      <c r="O40" s="402">
        <f t="shared" si="12"/>
        <v>-13175.999999999993</v>
      </c>
    </row>
    <row r="41" spans="1:15" ht="24" customHeight="1" thickBot="1">
      <c r="A41" s="403"/>
      <c r="B41" s="404" t="s">
        <v>48</v>
      </c>
      <c r="C41" s="405"/>
      <c r="D41" s="406">
        <f>SUM(D32)</f>
        <v>101747</v>
      </c>
      <c r="E41" s="407">
        <f>F41/D41</f>
        <v>610.15303645316328</v>
      </c>
      <c r="F41" s="408">
        <f>SUM(F36)</f>
        <v>62081241</v>
      </c>
      <c r="G41" s="407">
        <f>H41/F41</f>
        <v>0.10579845563976403</v>
      </c>
      <c r="H41" s="41">
        <f>SUM(H36)</f>
        <v>6568099.4220000003</v>
      </c>
      <c r="I41" s="409">
        <f t="shared" ref="I41:O41" si="13">SUM(I36)</f>
        <v>6610833.1619999995</v>
      </c>
      <c r="J41" s="42">
        <f t="shared" si="13"/>
        <v>0</v>
      </c>
      <c r="K41" s="42">
        <f t="shared" si="13"/>
        <v>0</v>
      </c>
      <c r="L41" s="42">
        <f t="shared" si="13"/>
        <v>4.6566128730773926E-10</v>
      </c>
      <c r="M41" s="42">
        <f t="shared" si="13"/>
        <v>0</v>
      </c>
      <c r="N41" s="42">
        <f t="shared" si="13"/>
        <v>0</v>
      </c>
      <c r="O41" s="410">
        <f t="shared" si="13"/>
        <v>-42733.739999999532</v>
      </c>
    </row>
    <row r="42" spans="1:15" ht="24" customHeight="1" thickTop="1" thickBot="1">
      <c r="A42" s="411"/>
      <c r="B42" s="412" t="s">
        <v>83</v>
      </c>
      <c r="C42" s="413"/>
      <c r="D42" s="414">
        <f>SUM(D39:D41)</f>
        <v>122661</v>
      </c>
      <c r="E42" s="415">
        <f>SUM(F42/D42)</f>
        <v>511.21864325254154</v>
      </c>
      <c r="F42" s="416">
        <f>SUM(F39:F41,D42)</f>
        <v>62706590</v>
      </c>
      <c r="G42" s="417">
        <f>SUM(H42/F42)</f>
        <v>0.14023390048797105</v>
      </c>
      <c r="H42" s="43">
        <f>SUM(H39:H41)</f>
        <v>8793589.7019999996</v>
      </c>
      <c r="I42" s="418">
        <f t="shared" ref="I42:O42" si="14">SUM(I39:I41)</f>
        <v>8867571.4249999989</v>
      </c>
      <c r="J42" s="44">
        <f t="shared" si="14"/>
        <v>29372</v>
      </c>
      <c r="K42" s="44">
        <f t="shared" si="14"/>
        <v>-750</v>
      </c>
      <c r="L42" s="44">
        <f t="shared" si="14"/>
        <v>4.6566128730773926E-10</v>
      </c>
      <c r="M42" s="44">
        <f t="shared" si="14"/>
        <v>0</v>
      </c>
      <c r="N42" s="45">
        <f t="shared" si="14"/>
        <v>0</v>
      </c>
      <c r="O42" s="419">
        <f t="shared" si="14"/>
        <v>-73981.722999999532</v>
      </c>
    </row>
    <row r="43" spans="1:15" ht="13.5" thickTop="1"/>
  </sheetData>
  <sheetProtection formatCells="0" formatColumns="0" formatRows="0" insertColumns="0" insertRows="0" insertHyperlinks="0" selectLockedCells="1"/>
  <phoneticPr fontId="15" type="noConversion"/>
  <pageMargins left="0.44" right="0.43" top="0.88" bottom="0.78" header="0.5" footer="0.5"/>
  <pageSetup scale="69" orientation="landscape" r:id="rId1"/>
  <headerFooter alignWithMargins="0">
    <oddHeader>&amp;C&amp;11RECORDKEEPING BURDEN</oddHeader>
    <oddFooter>&amp;CPage &amp;P of &amp;N</oddFooter>
  </headerFooter>
  <legacyDrawing r:id="rId2"/>
</worksheet>
</file>

<file path=xl/worksheets/sheet3.xml><?xml version="1.0" encoding="utf-8"?>
<worksheet xmlns="http://schemas.openxmlformats.org/spreadsheetml/2006/main" xmlns:r="http://schemas.openxmlformats.org/officeDocument/2006/relationships">
  <dimension ref="A1:G6"/>
  <sheetViews>
    <sheetView workbookViewId="0">
      <selection activeCell="D3" sqref="D3"/>
    </sheetView>
  </sheetViews>
  <sheetFormatPr defaultRowHeight="12.75"/>
  <cols>
    <col min="1" max="1" width="32.28515625" customWidth="1"/>
    <col min="2" max="5" width="17.28515625" customWidth="1"/>
    <col min="6" max="6" width="18.7109375" customWidth="1"/>
    <col min="7" max="7" width="20.42578125" customWidth="1"/>
    <col min="8" max="8" width="14.85546875" customWidth="1"/>
  </cols>
  <sheetData>
    <row r="1" spans="1:7" ht="16.5" thickBot="1">
      <c r="A1" s="9" t="s">
        <v>152</v>
      </c>
      <c r="B1" s="10"/>
      <c r="C1" s="10"/>
      <c r="D1" s="10"/>
      <c r="E1" s="10"/>
      <c r="F1" s="11"/>
    </row>
    <row r="2" spans="1:7" ht="23.25" thickBot="1">
      <c r="A2" s="12" t="s">
        <v>3</v>
      </c>
      <c r="B2" s="12" t="s">
        <v>23</v>
      </c>
      <c r="C2" s="12" t="s">
        <v>24</v>
      </c>
      <c r="D2" s="12" t="s">
        <v>114</v>
      </c>
      <c r="E2" s="13" t="s">
        <v>26</v>
      </c>
      <c r="F2" s="14" t="s">
        <v>113</v>
      </c>
    </row>
    <row r="3" spans="1:7">
      <c r="A3" s="26" t="s">
        <v>46</v>
      </c>
      <c r="B3" s="15">
        <f>'#0006 Reporting with REV'!D45</f>
        <v>122661</v>
      </c>
      <c r="C3" s="27">
        <f>'#0006 Reporting with REV'!E45</f>
        <v>10.89531309870293</v>
      </c>
      <c r="D3" s="16">
        <f>'#0006 Reporting with REV'!F45</f>
        <v>1336430</v>
      </c>
      <c r="E3" s="17">
        <f>'#0006 Reporting with REV'!G45</f>
        <v>0.71454190642233417</v>
      </c>
      <c r="F3" s="18">
        <f>'#0006 Reporting with REV'!H45</f>
        <v>954935.24</v>
      </c>
      <c r="G3" s="33"/>
    </row>
    <row r="4" spans="1:7" ht="13.5" thickBot="1">
      <c r="A4" s="24" t="s">
        <v>95</v>
      </c>
      <c r="B4" s="77">
        <f>'#0006 Recordkeeping with R'!D42</f>
        <v>122661</v>
      </c>
      <c r="C4" s="78">
        <f>'#0006 Recordkeeping with R'!E42</f>
        <v>511.21864325254154</v>
      </c>
      <c r="D4" s="79">
        <f>'#0006 Recordkeeping with R'!F42</f>
        <v>62706590</v>
      </c>
      <c r="E4" s="19">
        <f>'#0006 Recordkeeping with R'!G42</f>
        <v>0.14023390048797105</v>
      </c>
      <c r="F4" s="20">
        <f>'#0006 Recordkeeping with R'!H42</f>
        <v>8793589.7019999996</v>
      </c>
      <c r="G4" s="1"/>
    </row>
    <row r="5" spans="1:7" ht="13.5" thickBot="1">
      <c r="A5" s="25" t="s">
        <v>96</v>
      </c>
      <c r="B5" s="21">
        <v>122661</v>
      </c>
      <c r="C5" s="110">
        <f>SUM(D5/B5)</f>
        <v>522.1139563512445</v>
      </c>
      <c r="D5" s="22">
        <f>SUM(D3:D4)</f>
        <v>64043020</v>
      </c>
      <c r="E5" s="111">
        <f>SUM(F5/D5)</f>
        <v>0.15221838292447795</v>
      </c>
      <c r="F5" s="23">
        <f>SUM(F3:F4)</f>
        <v>9748524.9419999998</v>
      </c>
      <c r="G5" s="33"/>
    </row>
    <row r="6" spans="1:7" ht="14.25">
      <c r="A6" s="122" t="s">
        <v>155</v>
      </c>
    </row>
  </sheetData>
  <sheetProtection selectLockedCell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#0006 Reporting with REV</vt:lpstr>
      <vt:lpstr>#0006 Recordkeeping with R</vt:lpstr>
      <vt:lpstr>#0006 Summary with REV</vt:lpstr>
      <vt:lpstr>'#0006 Recordkeeping with R'!Print_Titles</vt:lpstr>
      <vt:lpstr>'#0006 Reporting with REV'!Print_Titles</vt:lpstr>
    </vt:vector>
  </TitlesOfParts>
  <Company>USDA FSC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bkowtha</cp:lastModifiedBy>
  <cp:lastPrinted>2012-03-05T13:27:50Z</cp:lastPrinted>
  <dcterms:created xsi:type="dcterms:W3CDTF">1998-06-30T13:37:28Z</dcterms:created>
  <dcterms:modified xsi:type="dcterms:W3CDTF">2012-08-03T17:55:20Z</dcterms:modified>
</cp:coreProperties>
</file>