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60" activeTab="1"/>
  </bookViews>
  <sheets>
    <sheet name="Task 2-C Table 1" sheetId="4" r:id="rId1"/>
    <sheet name="Task 2-C Table 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 l="1"/>
  <c r="L6" i="2"/>
  <c r="C7" i="2"/>
  <c r="D7" i="2"/>
  <c r="F7" i="2" s="1"/>
  <c r="H7" i="2" s="1"/>
  <c r="N7" i="2" s="1"/>
  <c r="G7" i="2"/>
  <c r="I7" i="2"/>
  <c r="K7" i="2" s="1"/>
  <c r="M7" i="2" s="1"/>
  <c r="L7" i="2"/>
  <c r="G9" i="2"/>
  <c r="H9" i="2" s="1"/>
  <c r="N9" i="2" s="1"/>
  <c r="M9" i="2"/>
  <c r="C10" i="2"/>
  <c r="C6" i="2" s="1"/>
  <c r="D10" i="2"/>
  <c r="F10" i="2"/>
  <c r="I10" i="2" s="1"/>
  <c r="K10" i="2" s="1"/>
  <c r="M10" i="2" s="1"/>
  <c r="H10" i="2"/>
  <c r="L10" i="2"/>
  <c r="C11" i="2"/>
  <c r="D9" i="2" s="1"/>
  <c r="F9" i="2" s="1"/>
  <c r="D11" i="2"/>
  <c r="F11" i="2"/>
  <c r="H11" i="2" s="1"/>
  <c r="L11" i="2"/>
  <c r="D6" i="2" l="1"/>
  <c r="I6" i="2"/>
  <c r="C12" i="2"/>
  <c r="N10" i="2"/>
  <c r="I11" i="2"/>
  <c r="K11" i="2" s="1"/>
  <c r="M11" i="2" s="1"/>
  <c r="N11" i="2" s="1"/>
  <c r="G23" i="4"/>
  <c r="G22" i="4"/>
  <c r="G21" i="4"/>
  <c r="E23" i="4"/>
  <c r="E22" i="4"/>
  <c r="E21" i="4"/>
  <c r="E19" i="4"/>
  <c r="G18" i="4"/>
  <c r="E18" i="4"/>
  <c r="F24" i="4"/>
  <c r="C24" i="4"/>
  <c r="B23" i="4"/>
  <c r="B19" i="4" s="1"/>
  <c r="B22" i="4"/>
  <c r="B18" i="4" s="1"/>
  <c r="K10" i="4"/>
  <c r="C10" i="4"/>
  <c r="E10" i="4" s="1"/>
  <c r="G10" i="4" s="1"/>
  <c r="B10" i="4"/>
  <c r="H10" i="4" s="1"/>
  <c r="J10" i="4" s="1"/>
  <c r="K9" i="4"/>
  <c r="C9" i="4"/>
  <c r="E9" i="4" s="1"/>
  <c r="G9" i="4" s="1"/>
  <c r="B9" i="4"/>
  <c r="L8" i="4"/>
  <c r="F8" i="4"/>
  <c r="K6" i="4"/>
  <c r="F6" i="4"/>
  <c r="K5" i="4"/>
  <c r="F5" i="4"/>
  <c r="K6" i="2" l="1"/>
  <c r="I12" i="2"/>
  <c r="C9" i="2"/>
  <c r="I9" i="2" s="1"/>
  <c r="F6" i="2"/>
  <c r="D12" i="2"/>
  <c r="B24" i="4"/>
  <c r="C8" i="4"/>
  <c r="E8" i="4" s="1"/>
  <c r="B5" i="4"/>
  <c r="H5" i="4" s="1"/>
  <c r="H9" i="4"/>
  <c r="J9" i="4" s="1"/>
  <c r="L9" i="4" s="1"/>
  <c r="M9" i="4" s="1"/>
  <c r="C5" i="4"/>
  <c r="E5" i="4" s="1"/>
  <c r="G5" i="4" s="1"/>
  <c r="B6" i="4"/>
  <c r="H6" i="4" s="1"/>
  <c r="J6" i="4" s="1"/>
  <c r="L6" i="4" s="1"/>
  <c r="G8" i="4"/>
  <c r="M8" i="4" s="1"/>
  <c r="J5" i="4"/>
  <c r="L10" i="4"/>
  <c r="M10" i="4" s="1"/>
  <c r="F12" i="2" l="1"/>
  <c r="H6" i="2"/>
  <c r="K12" i="2"/>
  <c r="M6" i="2"/>
  <c r="M12" i="2" s="1"/>
  <c r="B11" i="4"/>
  <c r="J11" i="4"/>
  <c r="C6" i="4"/>
  <c r="C11" i="4" s="1"/>
  <c r="H11" i="4"/>
  <c r="L5" i="4"/>
  <c r="L11" i="4" s="1"/>
  <c r="N6" i="2" l="1"/>
  <c r="N12" i="2" s="1"/>
  <c r="H12" i="2"/>
  <c r="B8" i="4"/>
  <c r="H8" i="4" s="1"/>
  <c r="E6" i="4"/>
  <c r="E11" i="4" s="1"/>
  <c r="M5" i="4"/>
  <c r="G6" i="4"/>
  <c r="M6" i="4" l="1"/>
  <c r="M11" i="4" s="1"/>
  <c r="G11" i="4"/>
</calcChain>
</file>

<file path=xl/sharedStrings.xml><?xml version="1.0" encoding="utf-8"?>
<sst xmlns="http://schemas.openxmlformats.org/spreadsheetml/2006/main" count="77" uniqueCount="42">
  <si>
    <t>Respondents</t>
  </si>
  <si>
    <t>Non-Respondents</t>
  </si>
  <si>
    <t>Affected Public</t>
  </si>
  <si>
    <t>Instrument</t>
  </si>
  <si>
    <t>SAMPLE SIZE</t>
  </si>
  <si>
    <t>Number of respondents</t>
  </si>
  <si>
    <t>Frequency of data collection</t>
  </si>
  <si>
    <t>Total responses</t>
  </si>
  <si>
    <t>Time per response (hours)</t>
  </si>
  <si>
    <t>Number of non-respondents</t>
  </si>
  <si>
    <t>Grand Total burden estimate</t>
  </si>
  <si>
    <t>Individual/ Households Subtotal</t>
  </si>
  <si>
    <t>Individuals and Households</t>
  </si>
  <si>
    <t>Screening for English Language Groups</t>
  </si>
  <si>
    <t>Screening for Spanish Language Groups</t>
  </si>
  <si>
    <t>Confirmation and follow up</t>
  </si>
  <si>
    <t>Group Discussion (English)</t>
  </si>
  <si>
    <t>Group Discussion (Spanish)</t>
  </si>
  <si>
    <t>-</t>
  </si>
  <si>
    <t>Specifications:</t>
  </si>
  <si>
    <t>- 2-hour groups</t>
  </si>
  <si>
    <t>- recruit 12 to seat 8</t>
  </si>
  <si>
    <t>- 15 minutes to finish screener</t>
  </si>
  <si>
    <t>- 12 English Language groups</t>
  </si>
  <si>
    <t>- 12 Spanish Language groups</t>
  </si>
  <si>
    <t>- assumes 1 recruit for every 7 calls</t>
  </si>
  <si>
    <t>- assumes 5 minutes for every non-response (screener or FG)</t>
  </si>
  <si>
    <t>Screening  (Focus Groups)</t>
  </si>
  <si>
    <t>Focus Groups</t>
  </si>
  <si>
    <t>Time per response
(hours)</t>
  </si>
  <si>
    <t>Total Estimated Burden
(hours)</t>
  </si>
  <si>
    <t>Total Estimated Burden (hours)</t>
  </si>
  <si>
    <t>- assumes 5 minutes for every confirmation &amp; follow-up</t>
  </si>
  <si>
    <t>Individual/
Households Subtotal</t>
  </si>
  <si>
    <t>Total Number of Participants</t>
  </si>
  <si>
    <t>Proportion of Responders</t>
  </si>
  <si>
    <t>Proportion of non-respondents</t>
  </si>
  <si>
    <t>Table 1</t>
  </si>
  <si>
    <t># of Resp</t>
  </si>
  <si>
    <t>Total Resp</t>
  </si>
  <si>
    <t># of non-respondents</t>
  </si>
  <si>
    <t>Total Responses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</si>
</sst>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rgb="FF92D05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BD1F5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1" xfId="0" applyFont="1" applyBorder="1"/>
    <xf numFmtId="0" fontId="5" fillId="0" borderId="17" xfId="0" applyFont="1" applyBorder="1" applyAlignment="1">
      <alignment vertical="top"/>
    </xf>
    <xf numFmtId="0" fontId="2" fillId="0" borderId="18" xfId="0" applyFont="1" applyBorder="1" applyAlignment="1">
      <alignment horizontal="center"/>
    </xf>
    <xf numFmtId="3" fontId="2" fillId="0" borderId="18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 wrapText="1"/>
    </xf>
    <xf numFmtId="0" fontId="2" fillId="0" borderId="17" xfId="0" applyFont="1" applyBorder="1" applyAlignment="1">
      <alignment vertical="top"/>
    </xf>
    <xf numFmtId="2" fontId="2" fillId="0" borderId="18" xfId="0" applyNumberFormat="1" applyFont="1" applyFill="1" applyBorder="1" applyAlignment="1">
      <alignment horizontal="center" wrapText="1"/>
    </xf>
    <xf numFmtId="2" fontId="5" fillId="0" borderId="19" xfId="0" applyNumberFormat="1" applyFont="1" applyFill="1" applyBorder="1" applyAlignment="1">
      <alignment horizontal="center" wrapText="1"/>
    </xf>
    <xf numFmtId="164" fontId="5" fillId="0" borderId="23" xfId="0" applyNumberFormat="1" applyFont="1" applyBorder="1" applyAlignment="1">
      <alignment horizontal="center" wrapText="1"/>
    </xf>
    <xf numFmtId="164" fontId="5" fillId="0" borderId="23" xfId="1" applyNumberFormat="1" applyFont="1" applyBorder="1"/>
    <xf numFmtId="0" fontId="5" fillId="0" borderId="23" xfId="0" applyFont="1" applyBorder="1" applyAlignment="1">
      <alignment horizontal="center"/>
    </xf>
    <xf numFmtId="164" fontId="5" fillId="0" borderId="23" xfId="1" applyNumberFormat="1" applyFont="1" applyBorder="1" applyAlignment="1">
      <alignment horizontal="center"/>
    </xf>
    <xf numFmtId="0" fontId="5" fillId="0" borderId="23" xfId="0" applyFont="1" applyBorder="1" applyAlignment="1">
      <alignment horizontal="center" wrapText="1"/>
    </xf>
    <xf numFmtId="164" fontId="5" fillId="0" borderId="25" xfId="1" applyNumberFormat="1" applyFont="1" applyFill="1" applyBorder="1"/>
    <xf numFmtId="0" fontId="5" fillId="7" borderId="22" xfId="0" applyFont="1" applyFill="1" applyBorder="1" applyAlignment="1">
      <alignment horizontal="center"/>
    </xf>
    <xf numFmtId="0" fontId="0" fillId="0" borderId="0" xfId="0" quotePrefix="1"/>
    <xf numFmtId="0" fontId="5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3" fontId="5" fillId="0" borderId="18" xfId="0" applyNumberFormat="1" applyFont="1" applyBorder="1" applyAlignment="1">
      <alignment horizontal="center"/>
    </xf>
    <xf numFmtId="0" fontId="5" fillId="0" borderId="13" xfId="0" applyFont="1" applyFill="1" applyBorder="1" applyAlignment="1">
      <alignment horizontal="center" wrapText="1"/>
    </xf>
    <xf numFmtId="165" fontId="5" fillId="0" borderId="18" xfId="0" applyNumberFormat="1" applyFont="1" applyBorder="1" applyAlignment="1">
      <alignment horizontal="center"/>
    </xf>
    <xf numFmtId="1" fontId="5" fillId="0" borderId="18" xfId="0" applyNumberFormat="1" applyFont="1" applyBorder="1" applyAlignment="1">
      <alignment horizontal="center"/>
    </xf>
    <xf numFmtId="2" fontId="5" fillId="0" borderId="18" xfId="0" applyNumberFormat="1" applyFont="1" applyFill="1" applyBorder="1" applyAlignment="1">
      <alignment horizontal="center" wrapText="1"/>
    </xf>
    <xf numFmtId="1" fontId="0" fillId="0" borderId="0" xfId="0" applyNumberFormat="1"/>
    <xf numFmtId="1" fontId="5" fillId="0" borderId="18" xfId="0" applyNumberFormat="1" applyFont="1" applyFill="1" applyBorder="1" applyAlignment="1">
      <alignment horizontal="center" wrapText="1"/>
    </xf>
    <xf numFmtId="165" fontId="5" fillId="0" borderId="18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/>
    <xf numFmtId="0" fontId="7" fillId="0" borderId="0" xfId="0" applyFont="1"/>
    <xf numFmtId="2" fontId="0" fillId="0" borderId="0" xfId="0" applyNumberFormat="1"/>
    <xf numFmtId="43" fontId="5" fillId="0" borderId="23" xfId="1" applyNumberFormat="1" applyFont="1" applyBorder="1" applyAlignment="1">
      <alignment horizontal="center"/>
    </xf>
    <xf numFmtId="9" fontId="2" fillId="0" borderId="18" xfId="2" applyFont="1" applyFill="1" applyBorder="1" applyAlignment="1">
      <alignment horizontal="center" wrapText="1"/>
    </xf>
    <xf numFmtId="9" fontId="5" fillId="0" borderId="18" xfId="2" applyFont="1" applyFill="1" applyBorder="1" applyAlignment="1">
      <alignment horizontal="center" wrapText="1"/>
    </xf>
    <xf numFmtId="0" fontId="5" fillId="0" borderId="26" xfId="0" applyFont="1" applyBorder="1" applyAlignment="1">
      <alignment vertical="top"/>
    </xf>
    <xf numFmtId="0" fontId="2" fillId="0" borderId="26" xfId="0" applyFont="1" applyBorder="1" applyAlignment="1">
      <alignment vertical="top"/>
    </xf>
    <xf numFmtId="0" fontId="5" fillId="7" borderId="23" xfId="0" applyFont="1" applyFill="1" applyBorder="1" applyAlignment="1">
      <alignment horizontal="center"/>
    </xf>
    <xf numFmtId="0" fontId="8" fillId="0" borderId="0" xfId="0" applyFont="1"/>
    <xf numFmtId="0" fontId="5" fillId="0" borderId="28" xfId="0" applyFont="1" applyBorder="1" applyAlignment="1">
      <alignment vertical="top"/>
    </xf>
    <xf numFmtId="0" fontId="2" fillId="0" borderId="28" xfId="0" applyFont="1" applyBorder="1" applyAlignment="1">
      <alignment vertical="top"/>
    </xf>
    <xf numFmtId="0" fontId="5" fillId="9" borderId="25" xfId="0" applyFont="1" applyFill="1" applyBorder="1" applyAlignment="1">
      <alignment vertical="top"/>
    </xf>
    <xf numFmtId="0" fontId="4" fillId="0" borderId="30" xfId="0" applyFont="1" applyFill="1" applyBorder="1" applyAlignment="1"/>
    <xf numFmtId="164" fontId="5" fillId="0" borderId="23" xfId="0" applyNumberFormat="1" applyFont="1" applyBorder="1" applyAlignment="1">
      <alignment vertical="center" wrapText="1"/>
    </xf>
    <xf numFmtId="164" fontId="5" fillId="0" borderId="23" xfId="1" applyNumberFormat="1" applyFont="1" applyBorder="1" applyAlignment="1">
      <alignment vertical="center"/>
    </xf>
    <xf numFmtId="0" fontId="5" fillId="0" borderId="23" xfId="0" applyFont="1" applyBorder="1" applyAlignment="1"/>
    <xf numFmtId="164" fontId="5" fillId="0" borderId="23" xfId="1" applyNumberFormat="1" applyFont="1" applyBorder="1" applyAlignment="1"/>
    <xf numFmtId="0" fontId="5" fillId="0" borderId="23" xfId="0" applyFont="1" applyBorder="1" applyAlignment="1">
      <alignment wrapText="1"/>
    </xf>
    <xf numFmtId="43" fontId="5" fillId="0" borderId="23" xfId="1" applyNumberFormat="1" applyFont="1" applyBorder="1" applyAlignment="1"/>
    <xf numFmtId="164" fontId="5" fillId="0" borderId="25" xfId="1" applyNumberFormat="1" applyFont="1" applyFill="1" applyBorder="1" applyAlignment="1"/>
    <xf numFmtId="0" fontId="6" fillId="4" borderId="6" xfId="0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wrapText="1"/>
    </xf>
    <xf numFmtId="0" fontId="6" fillId="4" borderId="26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center" wrapText="1"/>
    </xf>
    <xf numFmtId="0" fontId="6" fillId="5" borderId="12" xfId="0" applyFont="1" applyFill="1" applyBorder="1" applyAlignment="1">
      <alignment horizontal="center" wrapText="1"/>
    </xf>
    <xf numFmtId="0" fontId="6" fillId="8" borderId="9" xfId="0" applyFont="1" applyFill="1" applyBorder="1" applyAlignment="1">
      <alignment horizontal="center" wrapText="1"/>
    </xf>
    <xf numFmtId="0" fontId="6" fillId="8" borderId="14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6" fillId="5" borderId="8" xfId="0" applyFont="1" applyFill="1" applyBorder="1" applyAlignment="1">
      <alignment horizontal="center" wrapText="1"/>
    </xf>
    <xf numFmtId="0" fontId="6" fillId="5" borderId="13" xfId="0" applyFont="1" applyFill="1" applyBorder="1" applyAlignment="1">
      <alignment horizontal="center" wrapText="1"/>
    </xf>
    <xf numFmtId="0" fontId="6" fillId="8" borderId="31" xfId="0" applyFont="1" applyFill="1" applyBorder="1" applyAlignment="1">
      <alignment horizontal="center" wrapText="1"/>
    </xf>
    <xf numFmtId="0" fontId="6" fillId="8" borderId="32" xfId="0" applyFont="1" applyFill="1" applyBorder="1" applyAlignment="1">
      <alignment horizontal="center" wrapText="1"/>
    </xf>
    <xf numFmtId="0" fontId="5" fillId="0" borderId="29" xfId="0" applyFont="1" applyBorder="1" applyAlignment="1">
      <alignment horizontal="center" vertical="center" textRotation="90" wrapText="1"/>
    </xf>
    <xf numFmtId="0" fontId="5" fillId="0" borderId="20" xfId="0" applyFont="1" applyBorder="1" applyAlignment="1">
      <alignment horizontal="center" vertical="center" textRotation="90" wrapText="1"/>
    </xf>
    <xf numFmtId="0" fontId="5" fillId="0" borderId="21" xfId="0" applyFont="1" applyBorder="1" applyAlignment="1">
      <alignment horizontal="center" vertical="center" textRotation="90" wrapText="1"/>
    </xf>
    <xf numFmtId="0" fontId="5" fillId="7" borderId="15" xfId="0" applyFont="1" applyFill="1" applyBorder="1" applyAlignment="1">
      <alignment horizontal="center"/>
    </xf>
    <xf numFmtId="0" fontId="5" fillId="7" borderId="16" xfId="0" applyFont="1" applyFill="1" applyBorder="1" applyAlignment="1">
      <alignment horizontal="center"/>
    </xf>
    <xf numFmtId="0" fontId="5" fillId="7" borderId="22" xfId="0" applyFont="1" applyFill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28" xfId="0" applyFont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4" fillId="3" borderId="24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 wrapText="1"/>
    </xf>
    <xf numFmtId="0" fontId="6" fillId="4" borderId="32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28" xfId="0" applyFont="1" applyFill="1" applyBorder="1" applyAlignment="1">
      <alignment horizontal="center" wrapText="1"/>
    </xf>
    <xf numFmtId="0" fontId="6" fillId="5" borderId="6" xfId="0" applyFont="1" applyFill="1" applyBorder="1" applyAlignment="1">
      <alignment horizontal="center" wrapText="1"/>
    </xf>
    <xf numFmtId="0" fontId="6" fillId="5" borderId="26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BD1F5"/>
      <color rgb="FFEC14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K26" sqref="K26"/>
    </sheetView>
  </sheetViews>
  <sheetFormatPr defaultRowHeight="15" x14ac:dyDescent="0.25"/>
  <cols>
    <col min="1" max="1" width="35.28515625" customWidth="1"/>
    <col min="2" max="2" width="12.7109375" customWidth="1"/>
    <col min="3" max="3" width="11.28515625" customWidth="1"/>
    <col min="4" max="4" width="0" hidden="1" customWidth="1"/>
    <col min="5" max="5" width="12" customWidth="1"/>
    <col min="6" max="7" width="11.5703125" customWidth="1"/>
    <col min="8" max="8" width="13.140625" customWidth="1"/>
    <col min="10" max="10" width="13.5703125" customWidth="1"/>
    <col min="11" max="11" width="10" bestFit="1" customWidth="1"/>
    <col min="13" max="13" width="15.7109375" customWidth="1"/>
  </cols>
  <sheetData>
    <row r="1" spans="1:15" ht="15" customHeight="1" x14ac:dyDescent="0.25">
      <c r="A1" s="50" t="s">
        <v>3</v>
      </c>
      <c r="B1" s="50" t="s">
        <v>34</v>
      </c>
      <c r="C1" s="50" t="s">
        <v>5</v>
      </c>
      <c r="D1" s="50" t="s">
        <v>6</v>
      </c>
      <c r="E1" s="50" t="s">
        <v>7</v>
      </c>
      <c r="F1" s="50" t="s">
        <v>8</v>
      </c>
      <c r="G1" s="63" t="s">
        <v>31</v>
      </c>
      <c r="H1" s="53" t="s">
        <v>9</v>
      </c>
      <c r="I1" s="65" t="s">
        <v>6</v>
      </c>
      <c r="J1" s="65" t="s">
        <v>7</v>
      </c>
      <c r="K1" s="65" t="s">
        <v>29</v>
      </c>
      <c r="L1" s="65" t="s">
        <v>30</v>
      </c>
      <c r="M1" s="55" t="s">
        <v>10</v>
      </c>
    </row>
    <row r="2" spans="1:15" ht="37.5" customHeight="1" thickBot="1" x14ac:dyDescent="0.3">
      <c r="A2" s="51"/>
      <c r="B2" s="51"/>
      <c r="C2" s="51"/>
      <c r="D2" s="52"/>
      <c r="E2" s="51"/>
      <c r="F2" s="51"/>
      <c r="G2" s="64"/>
      <c r="H2" s="54"/>
      <c r="I2" s="66"/>
      <c r="J2" s="66"/>
      <c r="K2" s="66"/>
      <c r="L2" s="66"/>
      <c r="M2" s="56"/>
    </row>
    <row r="3" spans="1:15" ht="15.7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</row>
    <row r="4" spans="1:15" ht="15.75" thickBot="1" x14ac:dyDescent="0.3">
      <c r="A4" s="2" t="s">
        <v>27</v>
      </c>
      <c r="B4" s="5"/>
      <c r="C4" s="3"/>
      <c r="D4" s="3"/>
      <c r="E4" s="4"/>
      <c r="F4" s="3"/>
      <c r="G4" s="9"/>
      <c r="H4" s="3"/>
      <c r="I4" s="5"/>
      <c r="J4" s="5"/>
      <c r="K4" s="5"/>
      <c r="L4" s="5"/>
      <c r="M4" s="7"/>
    </row>
    <row r="5" spans="1:15" ht="15.75" thickBot="1" x14ac:dyDescent="0.3">
      <c r="A5" s="8" t="s">
        <v>13</v>
      </c>
      <c r="B5" s="6">
        <f>B9*7</f>
        <v>1008</v>
      </c>
      <c r="C5" s="24">
        <f>B5*0.25</f>
        <v>252</v>
      </c>
      <c r="D5" s="19">
        <v>1</v>
      </c>
      <c r="E5" s="21">
        <f>C5*D5</f>
        <v>252</v>
      </c>
      <c r="F5" s="19">
        <f>15/60</f>
        <v>0.25</v>
      </c>
      <c r="G5" s="25">
        <f>F5*E5</f>
        <v>63</v>
      </c>
      <c r="H5" s="24">
        <f>B5*0.75</f>
        <v>756</v>
      </c>
      <c r="I5" s="6">
        <v>1</v>
      </c>
      <c r="J5" s="27">
        <f>H5*I5</f>
        <v>756</v>
      </c>
      <c r="K5" s="28">
        <f>5/60</f>
        <v>8.3333333333333329E-2</v>
      </c>
      <c r="L5" s="25">
        <f>K5*J5</f>
        <v>63</v>
      </c>
      <c r="M5" s="10">
        <f t="shared" ref="M5:M6" si="0">SUM(G5+L5)</f>
        <v>126</v>
      </c>
      <c r="O5" s="26"/>
    </row>
    <row r="6" spans="1:15" ht="15.75" thickBot="1" x14ac:dyDescent="0.3">
      <c r="A6" s="8" t="s">
        <v>14</v>
      </c>
      <c r="B6" s="6">
        <f>B10*7</f>
        <v>1008</v>
      </c>
      <c r="C6" s="24">
        <f>B6*0.25</f>
        <v>252</v>
      </c>
      <c r="D6" s="19">
        <v>1</v>
      </c>
      <c r="E6" s="21">
        <f>C6*D6</f>
        <v>252</v>
      </c>
      <c r="F6" s="19">
        <f>15/60</f>
        <v>0.25</v>
      </c>
      <c r="G6" s="25">
        <f>F6*E6</f>
        <v>63</v>
      </c>
      <c r="H6" s="24">
        <f>B6*0.75</f>
        <v>756</v>
      </c>
      <c r="I6" s="6">
        <v>1</v>
      </c>
      <c r="J6" s="27">
        <f>H6*I6</f>
        <v>756</v>
      </c>
      <c r="K6" s="28">
        <f>5/60</f>
        <v>8.3333333333333329E-2</v>
      </c>
      <c r="L6" s="25">
        <f>K6*J6</f>
        <v>63</v>
      </c>
      <c r="M6" s="10">
        <f t="shared" si="0"/>
        <v>126</v>
      </c>
      <c r="O6" s="26"/>
    </row>
    <row r="7" spans="1:15" ht="15.75" thickBot="1" x14ac:dyDescent="0.3">
      <c r="A7" s="2" t="s">
        <v>28</v>
      </c>
      <c r="B7" s="5"/>
      <c r="C7" s="3"/>
      <c r="D7" s="3"/>
      <c r="E7" s="4"/>
      <c r="F7" s="3"/>
      <c r="G7" s="9"/>
      <c r="H7" s="3"/>
      <c r="I7" s="5"/>
      <c r="J7" s="5"/>
      <c r="K7" s="5"/>
      <c r="L7" s="5"/>
      <c r="M7" s="7"/>
    </row>
    <row r="8" spans="1:15" ht="15.75" thickBot="1" x14ac:dyDescent="0.3">
      <c r="A8" s="8" t="s">
        <v>15</v>
      </c>
      <c r="B8" s="27">
        <f>C5+C6</f>
        <v>504</v>
      </c>
      <c r="C8" s="19">
        <f>B9+B10</f>
        <v>288</v>
      </c>
      <c r="D8" s="19">
        <v>1</v>
      </c>
      <c r="E8" s="21">
        <f>C8*D8</f>
        <v>288</v>
      </c>
      <c r="F8" s="23">
        <f>5/60</f>
        <v>8.3333333333333329E-2</v>
      </c>
      <c r="G8" s="25">
        <f>F8*E8</f>
        <v>24</v>
      </c>
      <c r="H8" s="24">
        <f>B8-E8</f>
        <v>216</v>
      </c>
      <c r="I8" s="6">
        <v>1</v>
      </c>
      <c r="J8" s="6">
        <v>0</v>
      </c>
      <c r="K8" s="6">
        <v>0</v>
      </c>
      <c r="L8" s="6">
        <f>K8*J8</f>
        <v>0</v>
      </c>
      <c r="M8" s="10">
        <f t="shared" ref="M8:M10" si="1">SUM(G8+L8)</f>
        <v>24</v>
      </c>
    </row>
    <row r="9" spans="1:15" ht="15.75" thickBot="1" x14ac:dyDescent="0.3">
      <c r="A9" s="8" t="s">
        <v>16</v>
      </c>
      <c r="B9" s="20">
        <f>12*12</f>
        <v>144</v>
      </c>
      <c r="C9" s="19">
        <f>8*12</f>
        <v>96</v>
      </c>
      <c r="D9" s="19">
        <v>1</v>
      </c>
      <c r="E9" s="21">
        <f>D9*C9</f>
        <v>96</v>
      </c>
      <c r="F9" s="19">
        <v>2</v>
      </c>
      <c r="G9" s="25">
        <f>F9*E9</f>
        <v>192</v>
      </c>
      <c r="H9" s="21">
        <f>B9-E9</f>
        <v>48</v>
      </c>
      <c r="I9" s="6">
        <v>1</v>
      </c>
      <c r="J9" s="6">
        <f>H9*I9</f>
        <v>48</v>
      </c>
      <c r="K9" s="23">
        <f>5/60</f>
        <v>8.3333333333333329E-2</v>
      </c>
      <c r="L9" s="25">
        <f>K9*J9</f>
        <v>4</v>
      </c>
      <c r="M9" s="10">
        <f>SUM(G9+L9)</f>
        <v>196</v>
      </c>
    </row>
    <row r="10" spans="1:15" ht="15.75" thickBot="1" x14ac:dyDescent="0.3">
      <c r="A10" s="8" t="s">
        <v>17</v>
      </c>
      <c r="B10" s="20">
        <f>12*12</f>
        <v>144</v>
      </c>
      <c r="C10" s="20">
        <f>8*12</f>
        <v>96</v>
      </c>
      <c r="D10" s="20">
        <v>1</v>
      </c>
      <c r="E10" s="20">
        <f>D10*C10</f>
        <v>96</v>
      </c>
      <c r="F10" s="20">
        <v>2</v>
      </c>
      <c r="G10" s="25">
        <f>F10*E10</f>
        <v>192</v>
      </c>
      <c r="H10" s="21">
        <f>B10-E10</f>
        <v>48</v>
      </c>
      <c r="I10" s="22">
        <v>1</v>
      </c>
      <c r="J10" s="6">
        <f>H10*I10</f>
        <v>48</v>
      </c>
      <c r="K10" s="23">
        <f>5/60</f>
        <v>8.3333333333333329E-2</v>
      </c>
      <c r="L10" s="25">
        <f>K10*J10</f>
        <v>4</v>
      </c>
      <c r="M10" s="10">
        <f t="shared" si="1"/>
        <v>196</v>
      </c>
    </row>
    <row r="11" spans="1:15" ht="15.75" thickBot="1" x14ac:dyDescent="0.3">
      <c r="A11" s="17"/>
      <c r="B11" s="11">
        <f>B5+B6</f>
        <v>2016</v>
      </c>
      <c r="C11" s="12">
        <f>C5+C6</f>
        <v>504</v>
      </c>
      <c r="D11" s="13" t="s">
        <v>18</v>
      </c>
      <c r="E11" s="14">
        <f>SUM(E5:E10)</f>
        <v>984</v>
      </c>
      <c r="F11" s="15" t="s">
        <v>18</v>
      </c>
      <c r="G11" s="32">
        <f>SUM(G5:G10)</f>
        <v>534</v>
      </c>
      <c r="H11" s="16">
        <f>H5+H6</f>
        <v>1512</v>
      </c>
      <c r="I11" s="13" t="s">
        <v>18</v>
      </c>
      <c r="J11" s="14">
        <f>SUM(J5:J10)</f>
        <v>1608</v>
      </c>
      <c r="K11" s="13" t="s">
        <v>18</v>
      </c>
      <c r="L11" s="32">
        <f>SUM(L5:L10)</f>
        <v>134</v>
      </c>
      <c r="M11" s="32">
        <f>SUM(M5:M10)</f>
        <v>668</v>
      </c>
      <c r="N11" s="31"/>
    </row>
    <row r="14" spans="1:15" ht="15.75" thickBot="1" x14ac:dyDescent="0.3">
      <c r="A14" s="38" t="s">
        <v>37</v>
      </c>
    </row>
    <row r="15" spans="1:15" x14ac:dyDescent="0.25">
      <c r="A15" s="59" t="s">
        <v>3</v>
      </c>
      <c r="B15" s="61" t="s">
        <v>34</v>
      </c>
      <c r="C15" s="50" t="s">
        <v>5</v>
      </c>
      <c r="E15" s="50" t="s">
        <v>35</v>
      </c>
      <c r="F15" s="53" t="s">
        <v>9</v>
      </c>
      <c r="G15" s="53" t="s">
        <v>36</v>
      </c>
    </row>
    <row r="16" spans="1:15" ht="19.5" customHeight="1" x14ac:dyDescent="0.25">
      <c r="A16" s="60"/>
      <c r="B16" s="62"/>
      <c r="C16" s="51"/>
      <c r="E16" s="51"/>
      <c r="F16" s="54"/>
      <c r="G16" s="54"/>
    </row>
    <row r="17" spans="1:7" ht="15.75" thickBot="1" x14ac:dyDescent="0.3">
      <c r="A17" s="35" t="s">
        <v>27</v>
      </c>
      <c r="B17" s="5"/>
      <c r="C17" s="5"/>
      <c r="E17" s="33"/>
      <c r="F17" s="5"/>
      <c r="G17" s="33"/>
    </row>
    <row r="18" spans="1:7" ht="15.75" thickBot="1" x14ac:dyDescent="0.3">
      <c r="A18" s="36" t="s">
        <v>13</v>
      </c>
      <c r="B18" s="6">
        <f>B22*7</f>
        <v>1008</v>
      </c>
      <c r="C18" s="6">
        <v>252</v>
      </c>
      <c r="E18" s="34">
        <f>C18/B18</f>
        <v>0.25</v>
      </c>
      <c r="F18" s="6">
        <v>756</v>
      </c>
      <c r="G18" s="34">
        <f>F18/B18</f>
        <v>0.75</v>
      </c>
    </row>
    <row r="19" spans="1:7" ht="15.75" thickBot="1" x14ac:dyDescent="0.3">
      <c r="A19" s="36" t="s">
        <v>14</v>
      </c>
      <c r="B19" s="6">
        <f>B23*7</f>
        <v>1008</v>
      </c>
      <c r="C19" s="6">
        <v>252</v>
      </c>
      <c r="E19" s="34">
        <f>C19/B19</f>
        <v>0.25</v>
      </c>
      <c r="F19" s="6">
        <v>756</v>
      </c>
      <c r="G19" s="34"/>
    </row>
    <row r="20" spans="1:7" ht="15.75" thickBot="1" x14ac:dyDescent="0.3">
      <c r="A20" s="35" t="s">
        <v>28</v>
      </c>
      <c r="B20" s="5"/>
      <c r="C20" s="5"/>
      <c r="E20" s="33"/>
      <c r="F20" s="5"/>
      <c r="G20" s="33"/>
    </row>
    <row r="21" spans="1:7" ht="15.75" thickBot="1" x14ac:dyDescent="0.3">
      <c r="A21" s="36" t="s">
        <v>15</v>
      </c>
      <c r="B21" s="27">
        <v>504</v>
      </c>
      <c r="C21" s="27">
        <v>288</v>
      </c>
      <c r="E21" s="34">
        <f>C21/B21</f>
        <v>0.5714285714285714</v>
      </c>
      <c r="F21" s="27">
        <v>216</v>
      </c>
      <c r="G21" s="34">
        <f>F21/B21</f>
        <v>0.42857142857142855</v>
      </c>
    </row>
    <row r="22" spans="1:7" ht="15.75" thickBot="1" x14ac:dyDescent="0.3">
      <c r="A22" s="36" t="s">
        <v>16</v>
      </c>
      <c r="B22" s="20">
        <f>12*12</f>
        <v>144</v>
      </c>
      <c r="C22" s="20">
        <v>96</v>
      </c>
      <c r="E22" s="34">
        <f>C22/B22</f>
        <v>0.66666666666666663</v>
      </c>
      <c r="F22" s="20">
        <v>48</v>
      </c>
      <c r="G22" s="34">
        <f>F22/B22</f>
        <v>0.33333333333333331</v>
      </c>
    </row>
    <row r="23" spans="1:7" ht="15.75" thickBot="1" x14ac:dyDescent="0.3">
      <c r="A23" s="36" t="s">
        <v>17</v>
      </c>
      <c r="B23" s="20">
        <f>12*12</f>
        <v>144</v>
      </c>
      <c r="C23" s="20">
        <v>96</v>
      </c>
      <c r="E23" s="34">
        <f>C23/B23</f>
        <v>0.66666666666666663</v>
      </c>
      <c r="F23" s="20">
        <v>48</v>
      </c>
      <c r="G23" s="34">
        <f>F23/B23</f>
        <v>0.33333333333333331</v>
      </c>
    </row>
    <row r="24" spans="1:7" ht="15.75" thickBot="1" x14ac:dyDescent="0.3">
      <c r="A24" s="37"/>
      <c r="B24" s="20">
        <f>B18+B19</f>
        <v>2016</v>
      </c>
      <c r="C24" s="20">
        <f>C18+C19</f>
        <v>504</v>
      </c>
      <c r="E24" s="33"/>
      <c r="F24" s="20">
        <f>F18+F19</f>
        <v>1512</v>
      </c>
      <c r="G24" s="33"/>
    </row>
  </sheetData>
  <mergeCells count="20">
    <mergeCell ref="G15:G16"/>
    <mergeCell ref="M1:M2"/>
    <mergeCell ref="A3:M3"/>
    <mergeCell ref="A15:A16"/>
    <mergeCell ref="B15:B16"/>
    <mergeCell ref="C15:C16"/>
    <mergeCell ref="F15:F16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  <mergeCell ref="E15:E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I24" sqref="I24"/>
    </sheetView>
  </sheetViews>
  <sheetFormatPr defaultRowHeight="15" x14ac:dyDescent="0.25"/>
  <cols>
    <col min="1" max="1" width="9.28515625" customWidth="1"/>
    <col min="2" max="2" width="30" bestFit="1" customWidth="1"/>
    <col min="3" max="3" width="7.140625" customWidth="1"/>
    <col min="4" max="4" width="7" customWidth="1"/>
    <col min="6" max="6" width="6.5703125" customWidth="1"/>
    <col min="7" max="7" width="8.7109375" customWidth="1"/>
    <col min="9" max="9" width="12.140625" customWidth="1"/>
    <col min="11" max="11" width="10.140625" customWidth="1"/>
    <col min="12" max="13" width="8.5703125" customWidth="1"/>
    <col min="14" max="14" width="11.140625" customWidth="1"/>
  </cols>
  <sheetData>
    <row r="1" spans="1:16" ht="15.75" thickBot="1" x14ac:dyDescent="0.3">
      <c r="A1" s="1"/>
      <c r="B1" s="29"/>
      <c r="C1" s="29"/>
      <c r="D1" s="81" t="s">
        <v>0</v>
      </c>
      <c r="E1" s="82"/>
      <c r="F1" s="82"/>
      <c r="G1" s="82"/>
      <c r="H1" s="83"/>
      <c r="I1" s="78" t="s">
        <v>1</v>
      </c>
      <c r="J1" s="79"/>
      <c r="K1" s="79"/>
      <c r="L1" s="79"/>
      <c r="M1" s="80"/>
      <c r="N1" s="42"/>
    </row>
    <row r="2" spans="1:16" ht="15" customHeight="1" x14ac:dyDescent="0.25">
      <c r="A2" s="75" t="s">
        <v>2</v>
      </c>
      <c r="B2" s="50" t="s">
        <v>3</v>
      </c>
      <c r="C2" s="50" t="s">
        <v>4</v>
      </c>
      <c r="D2" s="50" t="s">
        <v>38</v>
      </c>
      <c r="E2" s="50" t="s">
        <v>6</v>
      </c>
      <c r="F2" s="50" t="s">
        <v>39</v>
      </c>
      <c r="G2" s="50" t="s">
        <v>8</v>
      </c>
      <c r="H2" s="84" t="s">
        <v>31</v>
      </c>
      <c r="I2" s="86" t="s">
        <v>40</v>
      </c>
      <c r="J2" s="88" t="s">
        <v>6</v>
      </c>
      <c r="K2" s="88" t="s">
        <v>41</v>
      </c>
      <c r="L2" s="88" t="s">
        <v>29</v>
      </c>
      <c r="M2" s="88" t="s">
        <v>30</v>
      </c>
      <c r="N2" s="67" t="s">
        <v>10</v>
      </c>
    </row>
    <row r="3" spans="1:16" ht="37.5" customHeight="1" thickBot="1" x14ac:dyDescent="0.3">
      <c r="A3" s="76"/>
      <c r="B3" s="52"/>
      <c r="C3" s="52"/>
      <c r="D3" s="52"/>
      <c r="E3" s="52"/>
      <c r="F3" s="52"/>
      <c r="G3" s="52"/>
      <c r="H3" s="85"/>
      <c r="I3" s="87"/>
      <c r="J3" s="89"/>
      <c r="K3" s="89"/>
      <c r="L3" s="89"/>
      <c r="M3" s="89"/>
      <c r="N3" s="68"/>
    </row>
    <row r="4" spans="1:16" ht="15.75" customHeight="1" x14ac:dyDescent="0.25">
      <c r="A4" s="69" t="s">
        <v>33</v>
      </c>
      <c r="B4" s="77" t="s">
        <v>12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6" ht="15.75" thickBot="1" x14ac:dyDescent="0.3">
      <c r="A5" s="70"/>
      <c r="B5" s="39" t="s">
        <v>27</v>
      </c>
      <c r="C5" s="5"/>
      <c r="D5" s="3"/>
      <c r="E5" s="3"/>
      <c r="F5" s="4"/>
      <c r="G5" s="3"/>
      <c r="H5" s="9"/>
      <c r="I5" s="3"/>
      <c r="J5" s="5"/>
      <c r="K5" s="5"/>
      <c r="L5" s="5"/>
      <c r="M5" s="5"/>
      <c r="N5" s="7"/>
    </row>
    <row r="6" spans="1:16" ht="15.75" thickBot="1" x14ac:dyDescent="0.3">
      <c r="A6" s="70"/>
      <c r="B6" s="40" t="s">
        <v>13</v>
      </c>
      <c r="C6" s="6">
        <f>C10*7</f>
        <v>1008</v>
      </c>
      <c r="D6" s="24">
        <f>C6*0.25</f>
        <v>252</v>
      </c>
      <c r="E6" s="19">
        <v>1</v>
      </c>
      <c r="F6" s="21">
        <f>D6*E6</f>
        <v>252</v>
      </c>
      <c r="G6" s="19">
        <f>15/60</f>
        <v>0.25</v>
      </c>
      <c r="H6" s="25">
        <f>G6*F6</f>
        <v>63</v>
      </c>
      <c r="I6" s="24">
        <f>C6*0.75</f>
        <v>756</v>
      </c>
      <c r="J6" s="6">
        <v>1</v>
      </c>
      <c r="K6" s="27">
        <f>I6*J6</f>
        <v>756</v>
      </c>
      <c r="L6" s="28">
        <f>5/60</f>
        <v>8.3333333333333329E-2</v>
      </c>
      <c r="M6" s="25">
        <f>L6*K6</f>
        <v>63</v>
      </c>
      <c r="N6" s="10">
        <f t="shared" ref="N6:N7" si="0">SUM(H6+M6)</f>
        <v>126</v>
      </c>
      <c r="P6" s="26"/>
    </row>
    <row r="7" spans="1:16" ht="15.75" thickBot="1" x14ac:dyDescent="0.3">
      <c r="A7" s="70"/>
      <c r="B7" s="40" t="s">
        <v>14</v>
      </c>
      <c r="C7" s="6">
        <f>C11*7</f>
        <v>1008</v>
      </c>
      <c r="D7" s="24">
        <f>C7*0.25</f>
        <v>252</v>
      </c>
      <c r="E7" s="19">
        <v>1</v>
      </c>
      <c r="F7" s="21">
        <f>D7*E7</f>
        <v>252</v>
      </c>
      <c r="G7" s="19">
        <f>15/60</f>
        <v>0.25</v>
      </c>
      <c r="H7" s="25">
        <f>G7*F7</f>
        <v>63</v>
      </c>
      <c r="I7" s="24">
        <f>C7*0.75</f>
        <v>756</v>
      </c>
      <c r="J7" s="6">
        <v>1</v>
      </c>
      <c r="K7" s="27">
        <f>I7*J7</f>
        <v>756</v>
      </c>
      <c r="L7" s="28">
        <f>5/60</f>
        <v>8.3333333333333329E-2</v>
      </c>
      <c r="M7" s="25">
        <f>L7*K7</f>
        <v>63</v>
      </c>
      <c r="N7" s="10">
        <f t="shared" si="0"/>
        <v>126</v>
      </c>
      <c r="P7" s="26"/>
    </row>
    <row r="8" spans="1:16" ht="15.75" thickBot="1" x14ac:dyDescent="0.3">
      <c r="A8" s="70"/>
      <c r="B8" s="39" t="s">
        <v>28</v>
      </c>
      <c r="C8" s="5"/>
      <c r="D8" s="3"/>
      <c r="E8" s="3"/>
      <c r="F8" s="4"/>
      <c r="G8" s="3"/>
      <c r="H8" s="9"/>
      <c r="I8" s="3"/>
      <c r="J8" s="5"/>
      <c r="K8" s="5"/>
      <c r="L8" s="5"/>
      <c r="M8" s="5"/>
      <c r="N8" s="7"/>
    </row>
    <row r="9" spans="1:16" ht="15.75" thickBot="1" x14ac:dyDescent="0.3">
      <c r="A9" s="70"/>
      <c r="B9" s="40" t="s">
        <v>15</v>
      </c>
      <c r="C9" s="27">
        <f>D6+D7</f>
        <v>504</v>
      </c>
      <c r="D9" s="19">
        <f>C10+C11</f>
        <v>288</v>
      </c>
      <c r="E9" s="19">
        <v>1</v>
      </c>
      <c r="F9" s="21">
        <f>D9*E9</f>
        <v>288</v>
      </c>
      <c r="G9" s="23">
        <f>5/60</f>
        <v>8.3333333333333329E-2</v>
      </c>
      <c r="H9" s="25">
        <f>G9*F9</f>
        <v>24</v>
      </c>
      <c r="I9" s="24">
        <f>C9-F9</f>
        <v>216</v>
      </c>
      <c r="J9" s="6">
        <v>1</v>
      </c>
      <c r="K9" s="6">
        <v>0</v>
      </c>
      <c r="L9" s="6">
        <v>0</v>
      </c>
      <c r="M9" s="6">
        <f>L9*K9</f>
        <v>0</v>
      </c>
      <c r="N9" s="10">
        <f t="shared" ref="N9:N11" si="1">SUM(H9+M9)</f>
        <v>24</v>
      </c>
    </row>
    <row r="10" spans="1:16" ht="15.75" thickBot="1" x14ac:dyDescent="0.3">
      <c r="A10" s="70"/>
      <c r="B10" s="40" t="s">
        <v>16</v>
      </c>
      <c r="C10" s="20">
        <f>12*12</f>
        <v>144</v>
      </c>
      <c r="D10" s="19">
        <f>8*12</f>
        <v>96</v>
      </c>
      <c r="E10" s="19">
        <v>1</v>
      </c>
      <c r="F10" s="21">
        <f>E10*D10</f>
        <v>96</v>
      </c>
      <c r="G10" s="19">
        <v>2</v>
      </c>
      <c r="H10" s="25">
        <f>G10*F10</f>
        <v>192</v>
      </c>
      <c r="I10" s="21">
        <f>C10-F10</f>
        <v>48</v>
      </c>
      <c r="J10" s="6">
        <v>1</v>
      </c>
      <c r="K10" s="6">
        <f>I10*J10</f>
        <v>48</v>
      </c>
      <c r="L10" s="23">
        <f>5/60</f>
        <v>8.3333333333333329E-2</v>
      </c>
      <c r="M10" s="25">
        <f>L10*K10</f>
        <v>4</v>
      </c>
      <c r="N10" s="10">
        <f>SUM(H10+M10)</f>
        <v>196</v>
      </c>
    </row>
    <row r="11" spans="1:16" ht="15.75" thickBot="1" x14ac:dyDescent="0.3">
      <c r="A11" s="71"/>
      <c r="B11" s="40" t="s">
        <v>17</v>
      </c>
      <c r="C11" s="20">
        <f>12*12</f>
        <v>144</v>
      </c>
      <c r="D11" s="20">
        <f>8*12</f>
        <v>96</v>
      </c>
      <c r="E11" s="20">
        <v>1</v>
      </c>
      <c r="F11" s="20">
        <f>E11*D11</f>
        <v>96</v>
      </c>
      <c r="G11" s="20">
        <v>2</v>
      </c>
      <c r="H11" s="25">
        <f>G11*F11</f>
        <v>192</v>
      </c>
      <c r="I11" s="21">
        <f>C11-F11</f>
        <v>48</v>
      </c>
      <c r="J11" s="22">
        <v>1</v>
      </c>
      <c r="K11" s="6">
        <f>I11*J11</f>
        <v>48</v>
      </c>
      <c r="L11" s="23">
        <f>5/60</f>
        <v>8.3333333333333329E-2</v>
      </c>
      <c r="M11" s="25">
        <f>L11*K11</f>
        <v>4</v>
      </c>
      <c r="N11" s="10">
        <f t="shared" si="1"/>
        <v>196</v>
      </c>
    </row>
    <row r="12" spans="1:16" ht="15.75" thickBot="1" x14ac:dyDescent="0.3">
      <c r="B12" s="41" t="s">
        <v>11</v>
      </c>
      <c r="C12" s="43">
        <f>C6+C7</f>
        <v>2016</v>
      </c>
      <c r="D12" s="44">
        <f>D6+D7</f>
        <v>504</v>
      </c>
      <c r="E12" s="45" t="s">
        <v>18</v>
      </c>
      <c r="F12" s="46">
        <f>SUM(F6:F11)</f>
        <v>984</v>
      </c>
      <c r="G12" s="47" t="s">
        <v>18</v>
      </c>
      <c r="H12" s="48">
        <f>SUM(H6:H11)</f>
        <v>534</v>
      </c>
      <c r="I12" s="49">
        <f>I6+I7</f>
        <v>1512</v>
      </c>
      <c r="J12" s="45" t="s">
        <v>18</v>
      </c>
      <c r="K12" s="46">
        <f>SUM(K6:K11)</f>
        <v>1608</v>
      </c>
      <c r="L12" s="45" t="s">
        <v>18</v>
      </c>
      <c r="M12" s="48">
        <f>SUM(M6:M11)</f>
        <v>134</v>
      </c>
      <c r="N12" s="48">
        <f>SUM(N6:N11)</f>
        <v>668</v>
      </c>
      <c r="O12" s="31"/>
    </row>
    <row r="14" spans="1:16" x14ac:dyDescent="0.25">
      <c r="A14" s="30" t="s">
        <v>19</v>
      </c>
    </row>
    <row r="15" spans="1:16" ht="15.75" thickBot="1" x14ac:dyDescent="0.3">
      <c r="A15" s="18" t="s">
        <v>20</v>
      </c>
    </row>
    <row r="16" spans="1:16" ht="15.75" thickBot="1" x14ac:dyDescent="0.3">
      <c r="A16" s="18" t="s">
        <v>21</v>
      </c>
      <c r="F16" s="72"/>
      <c r="G16" s="73"/>
      <c r="H16" s="74"/>
    </row>
    <row r="17" spans="1:1" x14ac:dyDescent="0.25">
      <c r="A17" s="18" t="s">
        <v>22</v>
      </c>
    </row>
    <row r="18" spans="1:1" x14ac:dyDescent="0.25">
      <c r="A18" s="18" t="s">
        <v>23</v>
      </c>
    </row>
    <row r="19" spans="1:1" x14ac:dyDescent="0.25">
      <c r="A19" s="18" t="s">
        <v>24</v>
      </c>
    </row>
    <row r="20" spans="1:1" x14ac:dyDescent="0.25">
      <c r="A20" s="18" t="s">
        <v>25</v>
      </c>
    </row>
    <row r="21" spans="1:1" x14ac:dyDescent="0.25">
      <c r="A21" s="18" t="s">
        <v>26</v>
      </c>
    </row>
    <row r="22" spans="1:1" x14ac:dyDescent="0.25">
      <c r="A22" s="18" t="s">
        <v>32</v>
      </c>
    </row>
  </sheetData>
  <mergeCells count="19">
    <mergeCell ref="I1:M1"/>
    <mergeCell ref="D1:H1"/>
    <mergeCell ref="H2:H3"/>
    <mergeCell ref="I2:I3"/>
    <mergeCell ref="J2:J3"/>
    <mergeCell ref="K2:K3"/>
    <mergeCell ref="L2:L3"/>
    <mergeCell ref="M2:M3"/>
    <mergeCell ref="D2:D3"/>
    <mergeCell ref="E2:E3"/>
    <mergeCell ref="F2:F3"/>
    <mergeCell ref="G2:G3"/>
    <mergeCell ref="N2:N3"/>
    <mergeCell ref="A4:A11"/>
    <mergeCell ref="F16:H16"/>
    <mergeCell ref="A2:A3"/>
    <mergeCell ref="B2:B3"/>
    <mergeCell ref="C2:C3"/>
    <mergeCell ref="B4:N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8756F45E0CCA4DB76B37FAB2D22996" ma:contentTypeVersion="1" ma:contentTypeDescription="Create a new document." ma:contentTypeScope="" ma:versionID="71ced4472ea1eee46904cb9b825c1906">
  <xsd:schema xmlns:xsd="http://www.w3.org/2001/XMLSchema" xmlns:p="http://schemas.microsoft.com/office/2006/metadata/properties" xmlns:ns2="f45687d0-0c5e-4dca-b76b-37fab2d22996" targetNamespace="http://schemas.microsoft.com/office/2006/metadata/properties" ma:root="true" ma:fieldsID="5fc536c5b4a492ab2aab67c098c9b4a3" ns2:_="">
    <xsd:import namespace="f45687d0-0c5e-4dca-b76b-37fab2d22996"/>
    <xsd:element name="properties">
      <xsd:complexType>
        <xsd:sequence>
          <xsd:element name="documentManagement">
            <xsd:complexType>
              <xsd:all>
                <xsd:element ref="ns2:Activ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f45687d0-0c5e-4dca-b76b-37fab2d22996" elementFormDefault="qualified">
    <xsd:import namespace="http://schemas.microsoft.com/office/2006/documentManagement/types"/>
    <xsd:element name="Active" ma:index="8" nillable="true" ma:displayName="Active" ma:internalName="Active">
      <xsd:simpleType>
        <xsd:restriction base="dms:Text">
          <xsd:maxLength value="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Active xmlns="f45687d0-0c5e-4dca-b76b-37fab2d22996" xsi:nil="true"/>
  </documentManagement>
</p:properties>
</file>

<file path=customXml/itemProps1.xml><?xml version="1.0" encoding="utf-8"?>
<ds:datastoreItem xmlns:ds="http://schemas.openxmlformats.org/officeDocument/2006/customXml" ds:itemID="{0CFE4A00-9A1F-4065-89C0-8F21DA7426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5687d0-0c5e-4dca-b76b-37fab2d22996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3D12CB7C-F455-4107-9783-D33B7A7EAB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EA9400-25D6-443D-BFEB-683CAF2D0F6D}">
  <ds:schemaRefs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f45687d0-0c5e-4dca-b76b-37fab2d22996"/>
    <ds:schemaRef ds:uri="http://schemas.microsoft.com/office/2006/documentManagement/typ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Task 2-C Table 1</vt:lpstr>
      <vt:lpstr>Task 2-C Table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Alec Ulasevich</dc:creator>
  <cp:lastModifiedBy>Jessica Larson</cp:lastModifiedBy>
  <dcterms:created xsi:type="dcterms:W3CDTF">2015-03-04T21:08:44Z</dcterms:created>
  <dcterms:modified xsi:type="dcterms:W3CDTF">2015-05-06T13:42:50Z</dcterms:modified>
</cp:coreProperties>
</file>