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-15" yWindow="-15" windowWidth="12060" windowHeight="7005" tabRatio="421"/>
  </bookViews>
  <sheets>
    <sheet name="TABLES" sheetId="1" r:id="rId1"/>
    <sheet name="Module1" sheetId="3" state="veryHidden" r:id=""/>
  </sheets>
  <definedNames>
    <definedName name="compliance">TABLES!#REF!</definedName>
    <definedName name="corrective">TABLES!#REF!</definedName>
    <definedName name="CRITERION1">TABLES!#REF!</definedName>
    <definedName name="CRITERION2">TABLES!#REF!</definedName>
    <definedName name="detection">TABLES!#REF!</definedName>
    <definedName name="inflator94">TABLES!#REF!</definedName>
    <definedName name="inflator97">TABLES!#REF!</definedName>
    <definedName name="interim">TABLES!#REF!</definedName>
    <definedName name="new">TABLES!#REF!</definedName>
    <definedName name="permitted">TABLES!#REF!</definedName>
    <definedName name="_xlnm.Print_Area" localSheetId="0">TABLES!$A$3:$M$81</definedName>
    <definedName name="_xlnm.Print_Area">TABLES!#REF!</definedName>
    <definedName name="Print_Area_MI" localSheetId="0">TABLES!#REF!</definedName>
    <definedName name="PRINT_AREA_MI">TABLES!#REF!</definedName>
    <definedName name="_xlnm.Print_Titles">TABLES!#REF!</definedName>
    <definedName name="Print_Titles_MI" localSheetId="0">TABLES!#REF!</definedName>
    <definedName name="PRINT1">TABLES!$A$22:$L$25</definedName>
    <definedName name="PRINT2">TABLES!#REF!</definedName>
    <definedName name="PRINT3">TABLES!#REF!</definedName>
    <definedName name="PRINT4">TABLES!#REF!</definedName>
    <definedName name="PRINT5">TABLES!#REF!</definedName>
    <definedName name="RANGE1">TABLES!#REF!</definedName>
    <definedName name="RANGE2">TABLES!#REF!</definedName>
    <definedName name="TEST1">TABLES!$E$12</definedName>
    <definedName name="TOPBORD1">TABLES!$A$13:$L$20</definedName>
    <definedName name="TOPBORD2">TABLES!#REF!</definedName>
    <definedName name="TOPBORD3">TABLES!#REF!</definedName>
    <definedName name="TOPBORD4">TABLES!#REF!</definedName>
  </definedNames>
  <calcPr calcId="125725"/>
</workbook>
</file>

<file path=xl/calcChain.xml><?xml version="1.0" encoding="utf-8"?>
<calcChain xmlns="http://schemas.openxmlformats.org/spreadsheetml/2006/main">
  <c r="G33" i="1"/>
  <c r="C35"/>
  <c r="C27"/>
  <c r="G78"/>
  <c r="G74"/>
  <c r="G73"/>
  <c r="G72"/>
  <c r="C80"/>
  <c r="D80"/>
  <c r="E80"/>
  <c r="B80"/>
  <c r="M80"/>
  <c r="C70"/>
  <c r="B70"/>
  <c r="D70"/>
  <c r="E70"/>
  <c r="M70"/>
  <c r="E76"/>
  <c r="D76"/>
  <c r="C76"/>
  <c r="B76"/>
  <c r="G27"/>
  <c r="G30"/>
  <c r="L30"/>
  <c r="B31"/>
  <c r="C31"/>
  <c r="D31"/>
  <c r="E31"/>
  <c r="B35"/>
  <c r="D35"/>
  <c r="E35"/>
  <c r="C25"/>
  <c r="E25"/>
  <c r="B25"/>
  <c r="J36"/>
  <c r="I25"/>
  <c r="I36"/>
  <c r="H25"/>
  <c r="H31"/>
  <c r="H36"/>
  <c r="F29"/>
  <c r="F30"/>
  <c r="F34"/>
  <c r="F35"/>
  <c r="F33"/>
  <c r="F22"/>
  <c r="F23"/>
  <c r="F25"/>
  <c r="I35"/>
  <c r="H35"/>
  <c r="F64"/>
  <c r="F65"/>
  <c r="F66"/>
  <c r="F67"/>
  <c r="F68"/>
  <c r="F69"/>
  <c r="F70"/>
  <c r="F72"/>
  <c r="F73"/>
  <c r="F74"/>
  <c r="F75"/>
  <c r="F78"/>
  <c r="F79"/>
  <c r="F80"/>
  <c r="G64"/>
  <c r="G65"/>
  <c r="G66"/>
  <c r="G67"/>
  <c r="G68"/>
  <c r="G69"/>
  <c r="G70"/>
  <c r="G75"/>
  <c r="L75"/>
  <c r="H70"/>
  <c r="H76"/>
  <c r="H81"/>
  <c r="I70"/>
  <c r="I80"/>
  <c r="I76"/>
  <c r="I81"/>
  <c r="J81"/>
  <c r="G23"/>
  <c r="L23"/>
  <c r="G24"/>
  <c r="L24"/>
  <c r="K33"/>
  <c r="K27"/>
  <c r="K28"/>
  <c r="K29"/>
  <c r="K31"/>
  <c r="K36"/>
  <c r="L78"/>
  <c r="L69"/>
  <c r="L67"/>
  <c r="L68"/>
  <c r="L64"/>
  <c r="L70"/>
  <c r="L65"/>
  <c r="L66"/>
  <c r="L72"/>
  <c r="L73"/>
  <c r="L74"/>
  <c r="K78"/>
  <c r="K79"/>
  <c r="K80"/>
  <c r="K69"/>
  <c r="K67"/>
  <c r="K68"/>
  <c r="K64"/>
  <c r="K70"/>
  <c r="K65"/>
  <c r="K66"/>
  <c r="K72"/>
  <c r="K73"/>
  <c r="K74"/>
  <c r="K75"/>
  <c r="K34"/>
  <c r="K35"/>
  <c r="K22"/>
  <c r="K25"/>
  <c r="K23"/>
  <c r="K24"/>
  <c r="M35"/>
  <c r="F76"/>
  <c r="F81"/>
  <c r="K76"/>
  <c r="K81"/>
  <c r="M76"/>
  <c r="M81"/>
  <c r="G76"/>
  <c r="F31"/>
  <c r="M31"/>
  <c r="M38"/>
  <c r="L76"/>
  <c r="L33"/>
  <c r="L27"/>
  <c r="G22"/>
  <c r="G79"/>
  <c r="G29"/>
  <c r="L29"/>
  <c r="G28"/>
  <c r="L28"/>
  <c r="G34"/>
  <c r="L34"/>
  <c r="L35"/>
  <c r="M36"/>
  <c r="M39"/>
  <c r="G35"/>
  <c r="G80"/>
  <c r="G81"/>
  <c r="L79"/>
  <c r="L80"/>
  <c r="L81"/>
  <c r="G25"/>
  <c r="L22"/>
  <c r="L25"/>
  <c r="L31"/>
  <c r="G31"/>
  <c r="G38"/>
  <c r="L36"/>
  <c r="G36"/>
  <c r="G39"/>
</calcChain>
</file>

<file path=xl/sharedStrings.xml><?xml version="1.0" encoding="utf-8"?>
<sst xmlns="http://schemas.openxmlformats.org/spreadsheetml/2006/main" count="148" uniqueCount="78">
  <si>
    <t>AGENCY</t>
  </si>
  <si>
    <t>Legal</t>
  </si>
  <si>
    <t>Managerial</t>
  </si>
  <si>
    <t>Technical</t>
  </si>
  <si>
    <t>Clerical</t>
  </si>
  <si>
    <t>(FPS)</t>
  </si>
  <si>
    <t>EXHIBIT 1</t>
  </si>
  <si>
    <t>Total Hours and Costs</t>
  </si>
  <si>
    <t>Leg.</t>
  </si>
  <si>
    <t>Mgr.</t>
  </si>
  <si>
    <t>Tech.</t>
  </si>
  <si>
    <t>Cler.</t>
  </si>
  <si>
    <t>Respon.</t>
  </si>
  <si>
    <t>Labor</t>
  </si>
  <si>
    <t>Capital/</t>
  </si>
  <si>
    <t>Number of</t>
  </si>
  <si>
    <t>Total</t>
  </si>
  <si>
    <t>Hours/</t>
  </si>
  <si>
    <t>Cost/</t>
  </si>
  <si>
    <t>Startup</t>
  </si>
  <si>
    <t>O &amp; M</t>
  </si>
  <si>
    <t>or</t>
  </si>
  <si>
    <t>INFORMATION COLLECTION ACTIVITY</t>
  </si>
  <si>
    <t>Year</t>
  </si>
  <si>
    <t>Cost</t>
  </si>
  <si>
    <t>Activities</t>
  </si>
  <si>
    <t>Hours/Year</t>
  </si>
  <si>
    <t>Memorandum of Understanding</t>
  </si>
  <si>
    <t xml:space="preserve">  Gather information and complete the MOU</t>
  </si>
  <si>
    <t xml:space="preserve">  Sign and submit MOU to EPA</t>
  </si>
  <si>
    <t>SUBTOTAL</t>
  </si>
  <si>
    <t xml:space="preserve">  Review the requirements and previous report(s)</t>
  </si>
  <si>
    <t xml:space="preserve">  Gather the requested data and other information</t>
  </si>
  <si>
    <t xml:space="preserve">  Complete the report</t>
  </si>
  <si>
    <t xml:space="preserve">  Sign and submit report to EPA</t>
  </si>
  <si>
    <t>Additional Activities</t>
  </si>
  <si>
    <t xml:space="preserve">  Provide EPA with new information</t>
  </si>
  <si>
    <t>TOTAL</t>
  </si>
  <si>
    <t>EXHIBIT 2</t>
  </si>
  <si>
    <t xml:space="preserve">  Review MOU and follow up, if necessary</t>
  </si>
  <si>
    <t xml:space="preserve">  Sign the MOU</t>
  </si>
  <si>
    <t xml:space="preserve">  Develop a cover letter</t>
  </si>
  <si>
    <t xml:space="preserve">  Send cover letter and original MOU back to Partner</t>
  </si>
  <si>
    <t xml:space="preserve">  File copies of cover letter and MOU</t>
  </si>
  <si>
    <t xml:space="preserve">  Enter MOU information into a data base</t>
  </si>
  <si>
    <t>RESPONDENT</t>
  </si>
  <si>
    <t xml:space="preserve">  Review MOU</t>
  </si>
  <si>
    <t xml:space="preserve">  Participate in meetings and activities of VAIP Partnership</t>
  </si>
  <si>
    <t xml:space="preserve">  Make copies of data</t>
  </si>
  <si>
    <t xml:space="preserve">  File copies of data</t>
  </si>
  <si>
    <t xml:space="preserve"> </t>
  </si>
  <si>
    <t>Responses</t>
  </si>
  <si>
    <t>Additional Activities**</t>
  </si>
  <si>
    <t xml:space="preserve">Hours and Costs to the Agency </t>
  </si>
  <si>
    <t xml:space="preserve">Respondent Hours and Costs Estimates  </t>
  </si>
  <si>
    <t>hours/</t>
  </si>
  <si>
    <t xml:space="preserve">  Enter changes in Partner's information into database</t>
  </si>
  <si>
    <t xml:space="preserve">  Participate in meetings and activities of Partnership </t>
  </si>
  <si>
    <t>** Additional Activities include annual partnership meeting.</t>
  </si>
  <si>
    <t xml:space="preserve">* Labor is the major cost associated with Tracking Reports.  No "Startup" or "O&amp;M" costs since these systems are already in place and used </t>
  </si>
  <si>
    <t>for production process and cost analysis by the respondent.</t>
  </si>
  <si>
    <t>Annual Reporting SUBTOTAL</t>
  </si>
  <si>
    <t>Annual Activities SUBTOTAL</t>
  </si>
  <si>
    <t>Hours</t>
  </si>
  <si>
    <t>(Annual)</t>
  </si>
  <si>
    <t>Memorandum of Understanding - (1 time cost)</t>
  </si>
  <si>
    <t>Salary + overhead</t>
  </si>
  <si>
    <t xml:space="preserve"> ANNUAL TOTAL PER RESPONDENT</t>
  </si>
  <si>
    <t>2012 Information Collection Request Estimated Burden for the Voluntary Aluminum Industry Partnership</t>
  </si>
  <si>
    <t>2012 ESTIMATED ANNUAL RESPONDENT [COMPANY] BURDEN AND COST</t>
  </si>
  <si>
    <t>2012 ESTIMATED ANNUAL AGENCY [EPA] BURDEN AND COST</t>
  </si>
  <si>
    <t>Annual Progress Report (Information Collection)*</t>
  </si>
  <si>
    <t>PROGRAM TOTAL BURDEN FOR 6 RESPONDENTS</t>
  </si>
  <si>
    <t>Progress Report</t>
  </si>
  <si>
    <t xml:space="preserve">  Review submission and follow up, if necessary</t>
  </si>
  <si>
    <t xml:space="preserve">  Enter information into tracking system</t>
  </si>
  <si>
    <t>TOTAL REPORTING BURDEN FOR 6 RESPONDENTS</t>
  </si>
  <si>
    <t xml:space="preserve">MOU SUBTOTAL  </t>
  </si>
</sst>
</file>

<file path=xl/styles.xml><?xml version="1.0" encoding="utf-8"?>
<styleSheet xmlns="http://schemas.openxmlformats.org/spreadsheetml/2006/main">
  <numFmts count="11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General_)"/>
    <numFmt numFmtId="165" formatCode="0.00_)"/>
    <numFmt numFmtId="170" formatCode="0.0"/>
    <numFmt numFmtId="172" formatCode="#,##0.0"/>
    <numFmt numFmtId="176" formatCode="0.0_);[Red]\(0.0\)"/>
    <numFmt numFmtId="179" formatCode="&quot;$&quot;#,##0"/>
  </numFmts>
  <fonts count="3">
    <font>
      <sz val="8"/>
      <name val="Helv"/>
    </font>
    <font>
      <sz val="10"/>
      <name val="Arial"/>
    </font>
    <font>
      <b/>
      <sz val="8"/>
      <name val="Helv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gray125">
        <fgColor indexed="8"/>
      </patternFill>
    </fill>
  </fills>
  <borders count="42">
    <border>
      <left/>
      <right/>
      <top/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164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46">
    <xf numFmtId="164" fontId="0" fillId="0" borderId="0" xfId="0"/>
    <xf numFmtId="5" fontId="0" fillId="0" borderId="1" xfId="0" applyNumberFormat="1" applyBorder="1" applyProtection="1"/>
    <xf numFmtId="164" fontId="0" fillId="0" borderId="0" xfId="0" applyNumberFormat="1" applyBorder="1" applyProtection="1"/>
    <xf numFmtId="5" fontId="0" fillId="0" borderId="0" xfId="0" applyNumberFormat="1" applyBorder="1"/>
    <xf numFmtId="164" fontId="0" fillId="0" borderId="0" xfId="0" applyBorder="1"/>
    <xf numFmtId="164" fontId="0" fillId="2" borderId="0" xfId="0" applyFill="1" applyBorder="1"/>
    <xf numFmtId="164" fontId="0" fillId="0" borderId="0" xfId="0" applyNumberFormat="1" applyBorder="1" applyAlignment="1" applyProtection="1">
      <alignment horizontal="left"/>
    </xf>
    <xf numFmtId="0" fontId="0" fillId="0" borderId="0" xfId="0" applyNumberFormat="1" applyBorder="1"/>
    <xf numFmtId="7" fontId="0" fillId="0" borderId="0" xfId="0" applyNumberFormat="1" applyBorder="1"/>
    <xf numFmtId="4" fontId="0" fillId="0" borderId="0" xfId="0" applyNumberFormat="1" applyBorder="1"/>
    <xf numFmtId="164" fontId="2" fillId="2" borderId="0" xfId="0" applyNumberFormat="1" applyFont="1" applyFill="1" applyBorder="1" applyAlignment="1" applyProtection="1">
      <alignment horizontal="left"/>
    </xf>
    <xf numFmtId="164" fontId="2" fillId="0" borderId="0" xfId="0" applyFont="1" applyBorder="1"/>
    <xf numFmtId="5" fontId="2" fillId="0" borderId="0" xfId="0" applyNumberFormat="1" applyFont="1" applyBorder="1"/>
    <xf numFmtId="164" fontId="2" fillId="2" borderId="0" xfId="0" applyFont="1" applyFill="1" applyBorder="1"/>
    <xf numFmtId="164" fontId="2" fillId="0" borderId="2" xfId="0" applyFont="1" applyBorder="1"/>
    <xf numFmtId="5" fontId="2" fillId="0" borderId="3" xfId="0" applyNumberFormat="1" applyFont="1" applyBorder="1"/>
    <xf numFmtId="4" fontId="2" fillId="0" borderId="0" xfId="0" applyNumberFormat="1" applyFont="1" applyBorder="1" applyAlignment="1" applyProtection="1">
      <alignment horizontal="center"/>
    </xf>
    <xf numFmtId="164" fontId="2" fillId="0" borderId="0" xfId="0" applyNumberFormat="1" applyFont="1" applyBorder="1" applyAlignment="1" applyProtection="1">
      <alignment horizontal="center"/>
    </xf>
    <xf numFmtId="5" fontId="2" fillId="0" borderId="0" xfId="0" applyNumberFormat="1" applyFont="1" applyBorder="1" applyAlignment="1" applyProtection="1">
      <alignment horizontal="center"/>
    </xf>
    <xf numFmtId="165" fontId="2" fillId="0" borderId="0" xfId="0" applyNumberFormat="1" applyFont="1" applyBorder="1" applyAlignment="1" applyProtection="1">
      <alignment horizontal="center"/>
    </xf>
    <xf numFmtId="5" fontId="0" fillId="0" borderId="4" xfId="0" applyNumberFormat="1" applyBorder="1" applyProtection="1"/>
    <xf numFmtId="164" fontId="2" fillId="0" borderId="5" xfId="0" applyNumberFormat="1" applyFont="1" applyBorder="1" applyAlignment="1" applyProtection="1">
      <alignment horizontal="centerContinuous"/>
    </xf>
    <xf numFmtId="164" fontId="2" fillId="0" borderId="5" xfId="0" applyFont="1" applyBorder="1" applyAlignment="1">
      <alignment horizontal="centerContinuous"/>
    </xf>
    <xf numFmtId="5" fontId="2" fillId="0" borderId="5" xfId="0" applyNumberFormat="1" applyFont="1" applyBorder="1" applyAlignment="1">
      <alignment horizontal="centerContinuous"/>
    </xf>
    <xf numFmtId="4" fontId="2" fillId="0" borderId="5" xfId="0" applyNumberFormat="1" applyFont="1" applyBorder="1" applyAlignment="1">
      <alignment horizontal="centerContinuous"/>
    </xf>
    <xf numFmtId="164" fontId="0" fillId="0" borderId="0" xfId="0" applyBorder="1" applyAlignment="1">
      <alignment horizontal="right"/>
    </xf>
    <xf numFmtId="164" fontId="0" fillId="0" borderId="0" xfId="0" applyFont="1" applyBorder="1"/>
    <xf numFmtId="5" fontId="0" fillId="0" borderId="4" xfId="0" applyNumberFormat="1" applyFont="1" applyBorder="1" applyProtection="1"/>
    <xf numFmtId="37" fontId="0" fillId="0" borderId="1" xfId="1" applyNumberFormat="1" applyFont="1" applyBorder="1" applyProtection="1"/>
    <xf numFmtId="164" fontId="0" fillId="3" borderId="6" xfId="0" applyFill="1" applyBorder="1" applyAlignment="1" applyProtection="1">
      <alignment horizontal="left"/>
    </xf>
    <xf numFmtId="164" fontId="0" fillId="3" borderId="7" xfId="0" applyFill="1" applyBorder="1"/>
    <xf numFmtId="5" fontId="0" fillId="3" borderId="7" xfId="0" applyNumberFormat="1" applyFill="1" applyBorder="1" applyProtection="1"/>
    <xf numFmtId="7" fontId="0" fillId="3" borderId="8" xfId="0" applyNumberFormat="1" applyFill="1" applyBorder="1" applyProtection="1"/>
    <xf numFmtId="7" fontId="0" fillId="3" borderId="7" xfId="0" applyNumberFormat="1" applyFill="1" applyBorder="1" applyProtection="1"/>
    <xf numFmtId="164" fontId="0" fillId="0" borderId="6" xfId="0" applyFill="1" applyBorder="1" applyAlignment="1" applyProtection="1">
      <alignment horizontal="left"/>
    </xf>
    <xf numFmtId="164" fontId="0" fillId="0" borderId="9" xfId="0" applyBorder="1" applyAlignment="1" applyProtection="1">
      <alignment horizontal="left"/>
    </xf>
    <xf numFmtId="164" fontId="0" fillId="0" borderId="10" xfId="0" applyBorder="1" applyAlignment="1" applyProtection="1">
      <alignment horizontal="left"/>
    </xf>
    <xf numFmtId="164" fontId="0" fillId="0" borderId="11" xfId="0" applyBorder="1" applyAlignment="1" applyProtection="1">
      <alignment horizontal="left"/>
    </xf>
    <xf numFmtId="164" fontId="0" fillId="0" borderId="5" xfId="0" applyFont="1" applyBorder="1"/>
    <xf numFmtId="164" fontId="0" fillId="0" borderId="12" xfId="0" applyBorder="1" applyAlignment="1" applyProtection="1">
      <alignment horizontal="left"/>
    </xf>
    <xf numFmtId="164" fontId="0" fillId="0" borderId="13" xfId="0" applyFill="1" applyBorder="1" applyAlignment="1" applyProtection="1">
      <alignment horizontal="left"/>
    </xf>
    <xf numFmtId="37" fontId="0" fillId="0" borderId="4" xfId="1" applyNumberFormat="1" applyFont="1" applyBorder="1" applyProtection="1"/>
    <xf numFmtId="164" fontId="2" fillId="2" borderId="14" xfId="0" applyNumberFormat="1" applyFont="1" applyFill="1" applyBorder="1" applyAlignment="1" applyProtection="1">
      <alignment horizontal="left"/>
    </xf>
    <xf numFmtId="164" fontId="2" fillId="0" borderId="14" xfId="0" applyNumberFormat="1" applyFont="1" applyBorder="1" applyAlignment="1" applyProtection="1">
      <alignment horizontal="center"/>
    </xf>
    <xf numFmtId="5" fontId="2" fillId="0" borderId="14" xfId="0" applyNumberFormat="1" applyFont="1" applyBorder="1" applyAlignment="1" applyProtection="1">
      <alignment horizontal="center"/>
    </xf>
    <xf numFmtId="165" fontId="2" fillId="0" borderId="14" xfId="0" applyNumberFormat="1" applyFont="1" applyBorder="1" applyAlignment="1" applyProtection="1">
      <alignment horizontal="center"/>
    </xf>
    <xf numFmtId="4" fontId="2" fillId="0" borderId="14" xfId="0" applyNumberFormat="1" applyFont="1" applyBorder="1" applyAlignment="1" applyProtection="1">
      <alignment horizontal="center"/>
    </xf>
    <xf numFmtId="164" fontId="0" fillId="0" borderId="14" xfId="0" applyBorder="1"/>
    <xf numFmtId="164" fontId="0" fillId="2" borderId="15" xfId="0" applyNumberFormat="1" applyFill="1" applyBorder="1" applyAlignment="1" applyProtection="1">
      <alignment horizontal="left"/>
    </xf>
    <xf numFmtId="5" fontId="0" fillId="0" borderId="16" xfId="0" applyNumberFormat="1" applyBorder="1" applyAlignment="1" applyProtection="1">
      <alignment horizontal="center"/>
    </xf>
    <xf numFmtId="37" fontId="0" fillId="0" borderId="16" xfId="1" applyNumberFormat="1" applyFont="1" applyBorder="1" applyProtection="1"/>
    <xf numFmtId="164" fontId="0" fillId="0" borderId="0" xfId="0" applyBorder="1" applyAlignment="1">
      <alignment wrapText="1"/>
    </xf>
    <xf numFmtId="164" fontId="0" fillId="0" borderId="17" xfId="0" applyBorder="1" applyAlignment="1">
      <alignment wrapText="1"/>
    </xf>
    <xf numFmtId="164" fontId="0" fillId="0" borderId="5" xfId="0" applyBorder="1"/>
    <xf numFmtId="164" fontId="0" fillId="0" borderId="17" xfId="0" applyBorder="1"/>
    <xf numFmtId="164" fontId="0" fillId="0" borderId="18" xfId="0" applyBorder="1" applyAlignment="1" applyProtection="1">
      <alignment horizontal="left"/>
    </xf>
    <xf numFmtId="170" fontId="0" fillId="0" borderId="12" xfId="0" applyNumberFormat="1" applyBorder="1" applyProtection="1"/>
    <xf numFmtId="170" fontId="0" fillId="0" borderId="1" xfId="0" applyNumberFormat="1" applyBorder="1" applyProtection="1"/>
    <xf numFmtId="170" fontId="0" fillId="0" borderId="4" xfId="0" applyNumberFormat="1" applyFont="1" applyBorder="1" applyProtection="1"/>
    <xf numFmtId="170" fontId="0" fillId="0" borderId="1" xfId="0" applyNumberFormat="1" applyFont="1" applyBorder="1" applyProtection="1"/>
    <xf numFmtId="164" fontId="0" fillId="2" borderId="19" xfId="0" applyNumberFormat="1" applyFill="1" applyBorder="1" applyAlignment="1" applyProtection="1">
      <alignment horizontal="left"/>
    </xf>
    <xf numFmtId="164" fontId="0" fillId="0" borderId="20" xfId="0" applyBorder="1" applyAlignment="1" applyProtection="1">
      <alignment horizontal="left"/>
    </xf>
    <xf numFmtId="176" fontId="0" fillId="0" borderId="21" xfId="0" applyNumberFormat="1" applyBorder="1" applyAlignment="1" applyProtection="1">
      <alignment horizontal="right"/>
    </xf>
    <xf numFmtId="5" fontId="0" fillId="0" borderId="16" xfId="0" applyNumberFormat="1" applyBorder="1" applyAlignment="1" applyProtection="1">
      <alignment horizontal="right"/>
    </xf>
    <xf numFmtId="5" fontId="0" fillId="0" borderId="16" xfId="0" applyNumberFormat="1" applyBorder="1" applyAlignment="1" applyProtection="1"/>
    <xf numFmtId="5" fontId="2" fillId="0" borderId="22" xfId="0" applyNumberFormat="1" applyFont="1" applyBorder="1"/>
    <xf numFmtId="5" fontId="2" fillId="0" borderId="23" xfId="0" applyNumberFormat="1" applyFont="1" applyBorder="1" applyAlignment="1" applyProtection="1">
      <alignment horizontal="center"/>
    </xf>
    <xf numFmtId="5" fontId="2" fillId="0" borderId="24" xfId="0" applyNumberFormat="1" applyFont="1" applyBorder="1" applyAlignment="1" applyProtection="1">
      <alignment horizontal="center"/>
    </xf>
    <xf numFmtId="7" fontId="0" fillId="3" borderId="25" xfId="0" applyNumberFormat="1" applyFill="1" applyBorder="1" applyProtection="1"/>
    <xf numFmtId="5" fontId="0" fillId="0" borderId="24" xfId="1" applyNumberFormat="1" applyFont="1" applyBorder="1" applyProtection="1"/>
    <xf numFmtId="5" fontId="2" fillId="0" borderId="23" xfId="0" applyNumberFormat="1" applyFont="1" applyBorder="1"/>
    <xf numFmtId="5" fontId="0" fillId="0" borderId="26" xfId="0" applyNumberFormat="1" applyFont="1" applyBorder="1" applyProtection="1"/>
    <xf numFmtId="164" fontId="2" fillId="0" borderId="27" xfId="0" applyNumberFormat="1" applyFont="1" applyBorder="1" applyAlignment="1" applyProtection="1">
      <alignment horizontal="center"/>
    </xf>
    <xf numFmtId="164" fontId="2" fillId="0" borderId="28" xfId="0" applyNumberFormat="1" applyFont="1" applyBorder="1" applyAlignment="1" applyProtection="1">
      <alignment horizontal="center"/>
    </xf>
    <xf numFmtId="170" fontId="0" fillId="0" borderId="12" xfId="0" applyNumberFormat="1" applyBorder="1" applyAlignment="1" applyProtection="1">
      <alignment horizontal="center"/>
    </xf>
    <xf numFmtId="170" fontId="0" fillId="0" borderId="1" xfId="0" applyNumberFormat="1" applyBorder="1" applyAlignment="1" applyProtection="1">
      <alignment horizontal="center"/>
    </xf>
    <xf numFmtId="5" fontId="0" fillId="0" borderId="1" xfId="0" applyNumberFormat="1" applyBorder="1" applyAlignment="1" applyProtection="1">
      <alignment horizontal="center"/>
    </xf>
    <xf numFmtId="170" fontId="0" fillId="0" borderId="29" xfId="0" applyNumberFormat="1" applyFont="1" applyBorder="1" applyAlignment="1" applyProtection="1">
      <alignment horizontal="center"/>
    </xf>
    <xf numFmtId="170" fontId="0" fillId="0" borderId="4" xfId="0" applyNumberFormat="1" applyFont="1" applyBorder="1" applyAlignment="1" applyProtection="1">
      <alignment horizontal="center"/>
    </xf>
    <xf numFmtId="5" fontId="0" fillId="0" borderId="4" xfId="0" applyNumberFormat="1" applyBorder="1" applyAlignment="1" applyProtection="1">
      <alignment horizontal="center"/>
    </xf>
    <xf numFmtId="170" fontId="0" fillId="0" borderId="1" xfId="0" applyNumberFormat="1" applyFont="1" applyBorder="1" applyAlignment="1" applyProtection="1">
      <alignment horizontal="center"/>
    </xf>
    <xf numFmtId="176" fontId="0" fillId="0" borderId="21" xfId="0" applyNumberFormat="1" applyBorder="1" applyAlignment="1" applyProtection="1">
      <alignment horizontal="center"/>
    </xf>
    <xf numFmtId="6" fontId="0" fillId="0" borderId="21" xfId="0" applyNumberFormat="1" applyBorder="1" applyAlignment="1" applyProtection="1">
      <alignment horizontal="center"/>
    </xf>
    <xf numFmtId="1" fontId="0" fillId="0" borderId="16" xfId="1" applyNumberFormat="1" applyFont="1" applyBorder="1" applyAlignment="1" applyProtection="1">
      <alignment horizontal="center"/>
    </xf>
    <xf numFmtId="164" fontId="0" fillId="3" borderId="7" xfId="0" applyFill="1" applyBorder="1" applyAlignment="1">
      <alignment horizontal="center"/>
    </xf>
    <xf numFmtId="5" fontId="0" fillId="3" borderId="7" xfId="0" applyNumberFormat="1" applyFill="1" applyBorder="1" applyAlignment="1" applyProtection="1">
      <alignment horizontal="center"/>
    </xf>
    <xf numFmtId="176" fontId="0" fillId="0" borderId="30" xfId="0" applyNumberFormat="1" applyBorder="1" applyAlignment="1" applyProtection="1">
      <alignment horizontal="center"/>
    </xf>
    <xf numFmtId="179" fontId="0" fillId="0" borderId="30" xfId="0" applyNumberFormat="1" applyBorder="1" applyAlignment="1" applyProtection="1">
      <alignment horizontal="center"/>
    </xf>
    <xf numFmtId="1" fontId="0" fillId="0" borderId="31" xfId="1" applyNumberFormat="1" applyFont="1" applyBorder="1" applyAlignment="1" applyProtection="1">
      <alignment horizontal="center"/>
    </xf>
    <xf numFmtId="5" fontId="0" fillId="0" borderId="30" xfId="2" applyNumberFormat="1" applyFont="1" applyBorder="1" applyAlignment="1" applyProtection="1">
      <alignment horizontal="center"/>
    </xf>
    <xf numFmtId="172" fontId="0" fillId="0" borderId="1" xfId="1" applyNumberFormat="1" applyFont="1" applyBorder="1" applyAlignment="1" applyProtection="1">
      <alignment horizontal="center"/>
    </xf>
    <xf numFmtId="5" fontId="0" fillId="0" borderId="4" xfId="0" applyNumberFormat="1" applyFont="1" applyBorder="1" applyAlignment="1" applyProtection="1">
      <alignment horizontal="center"/>
    </xf>
    <xf numFmtId="172" fontId="0" fillId="0" borderId="4" xfId="1" applyNumberFormat="1" applyFont="1" applyBorder="1" applyAlignment="1" applyProtection="1">
      <alignment horizontal="center"/>
    </xf>
    <xf numFmtId="172" fontId="0" fillId="0" borderId="16" xfId="1" applyNumberFormat="1" applyFont="1" applyBorder="1" applyAlignment="1" applyProtection="1">
      <alignment horizontal="center"/>
    </xf>
    <xf numFmtId="5" fontId="0" fillId="0" borderId="24" xfId="1" applyNumberFormat="1" applyFont="1" applyBorder="1" applyAlignment="1" applyProtection="1">
      <alignment horizontal="center"/>
    </xf>
    <xf numFmtId="172" fontId="0" fillId="3" borderId="7" xfId="0" applyNumberFormat="1" applyFill="1" applyBorder="1" applyAlignment="1" applyProtection="1">
      <alignment horizontal="center"/>
    </xf>
    <xf numFmtId="7" fontId="0" fillId="3" borderId="25" xfId="0" applyNumberFormat="1" applyFill="1" applyBorder="1" applyAlignment="1" applyProtection="1">
      <alignment horizontal="center"/>
    </xf>
    <xf numFmtId="172" fontId="0" fillId="0" borderId="31" xfId="1" applyNumberFormat="1" applyFont="1" applyBorder="1" applyAlignment="1" applyProtection="1">
      <alignment horizontal="center"/>
    </xf>
    <xf numFmtId="5" fontId="0" fillId="0" borderId="32" xfId="1" applyNumberFormat="1" applyFont="1" applyBorder="1" applyAlignment="1" applyProtection="1">
      <alignment horizontal="center"/>
    </xf>
    <xf numFmtId="3" fontId="0" fillId="0" borderId="16" xfId="1" applyNumberFormat="1" applyFont="1" applyBorder="1" applyAlignment="1" applyProtection="1">
      <alignment horizontal="center"/>
    </xf>
    <xf numFmtId="164" fontId="0" fillId="3" borderId="6" xfId="0" applyFill="1" applyBorder="1" applyAlignment="1" applyProtection="1"/>
    <xf numFmtId="44" fontId="0" fillId="0" borderId="0" xfId="2" applyFont="1"/>
    <xf numFmtId="3" fontId="0" fillId="0" borderId="1" xfId="0" applyNumberFormat="1" applyBorder="1" applyAlignment="1" applyProtection="1">
      <alignment horizontal="center"/>
    </xf>
    <xf numFmtId="3" fontId="0" fillId="0" borderId="4" xfId="0" applyNumberFormat="1" applyBorder="1" applyAlignment="1" applyProtection="1">
      <alignment horizontal="center"/>
    </xf>
    <xf numFmtId="3" fontId="0" fillId="0" borderId="1" xfId="0" applyNumberFormat="1" applyBorder="1" applyAlignment="1" applyProtection="1">
      <alignment horizontal="center" wrapText="1"/>
    </xf>
    <xf numFmtId="0" fontId="0" fillId="0" borderId="16" xfId="0" applyNumberFormat="1" applyBorder="1" applyAlignment="1" applyProtection="1">
      <alignment horizontal="center"/>
    </xf>
    <xf numFmtId="37" fontId="0" fillId="3" borderId="33" xfId="0" applyNumberFormat="1" applyFill="1" applyBorder="1" applyProtection="1"/>
    <xf numFmtId="5" fontId="0" fillId="0" borderId="23" xfId="0" applyNumberFormat="1" applyFont="1" applyBorder="1" applyAlignment="1" applyProtection="1">
      <alignment horizontal="center"/>
    </xf>
    <xf numFmtId="5" fontId="0" fillId="0" borderId="26" xfId="0" applyNumberFormat="1" applyFont="1" applyBorder="1" applyAlignment="1" applyProtection="1">
      <alignment horizontal="center"/>
    </xf>
    <xf numFmtId="6" fontId="0" fillId="0" borderId="34" xfId="0" applyNumberFormat="1" applyBorder="1" applyAlignment="1" applyProtection="1">
      <alignment horizontal="center"/>
    </xf>
    <xf numFmtId="37" fontId="0" fillId="3" borderId="25" xfId="0" applyNumberFormat="1" applyFill="1" applyBorder="1" applyAlignment="1" applyProtection="1">
      <alignment horizontal="center"/>
    </xf>
    <xf numFmtId="179" fontId="0" fillId="0" borderId="35" xfId="0" applyNumberFormat="1" applyBorder="1" applyAlignment="1" applyProtection="1">
      <alignment horizontal="center"/>
    </xf>
    <xf numFmtId="5" fontId="0" fillId="0" borderId="35" xfId="2" applyNumberFormat="1" applyFont="1" applyBorder="1" applyAlignment="1" applyProtection="1">
      <alignment horizontal="center"/>
    </xf>
    <xf numFmtId="5" fontId="0" fillId="0" borderId="24" xfId="0" applyNumberFormat="1" applyBorder="1" applyAlignment="1" applyProtection="1">
      <alignment horizontal="center"/>
    </xf>
    <xf numFmtId="3" fontId="0" fillId="0" borderId="1" xfId="0" applyNumberFormat="1" applyBorder="1" applyProtection="1"/>
    <xf numFmtId="3" fontId="0" fillId="0" borderId="4" xfId="0" applyNumberFormat="1" applyBorder="1" applyProtection="1"/>
    <xf numFmtId="3" fontId="0" fillId="0" borderId="31" xfId="0" applyNumberFormat="1" applyBorder="1" applyProtection="1"/>
    <xf numFmtId="3" fontId="0" fillId="0" borderId="1" xfId="0" applyNumberFormat="1" applyBorder="1" applyAlignment="1" applyProtection="1">
      <alignment wrapText="1"/>
    </xf>
    <xf numFmtId="0" fontId="0" fillId="0" borderId="16" xfId="2" applyNumberFormat="1" applyFont="1" applyBorder="1" applyAlignment="1" applyProtection="1">
      <alignment horizontal="right"/>
    </xf>
    <xf numFmtId="37" fontId="0" fillId="3" borderId="25" xfId="0" applyNumberFormat="1" applyFill="1" applyBorder="1" applyProtection="1"/>
    <xf numFmtId="5" fontId="0" fillId="0" borderId="23" xfId="0" applyNumberFormat="1" applyFont="1" applyBorder="1" applyProtection="1"/>
    <xf numFmtId="5" fontId="0" fillId="0" borderId="24" xfId="0" applyNumberFormat="1" applyBorder="1" applyAlignment="1" applyProtection="1">
      <alignment horizontal="right"/>
    </xf>
    <xf numFmtId="164" fontId="0" fillId="0" borderId="16" xfId="0" applyNumberFormat="1" applyBorder="1" applyAlignment="1" applyProtection="1">
      <alignment horizontal="center"/>
    </xf>
    <xf numFmtId="37" fontId="0" fillId="0" borderId="16" xfId="0" applyNumberFormat="1" applyBorder="1" applyAlignment="1" applyProtection="1">
      <alignment horizontal="center"/>
    </xf>
    <xf numFmtId="5" fontId="0" fillId="0" borderId="16" xfId="1" applyNumberFormat="1" applyFont="1" applyBorder="1" applyProtection="1"/>
    <xf numFmtId="176" fontId="0" fillId="0" borderId="36" xfId="0" applyNumberFormat="1" applyBorder="1" applyAlignment="1" applyProtection="1">
      <alignment horizontal="center"/>
    </xf>
    <xf numFmtId="5" fontId="2" fillId="0" borderId="37" xfId="0" applyNumberFormat="1" applyFont="1" applyBorder="1"/>
    <xf numFmtId="164" fontId="0" fillId="0" borderId="38" xfId="0" applyBorder="1"/>
    <xf numFmtId="164" fontId="2" fillId="0" borderId="39" xfId="0" applyFont="1" applyBorder="1" applyAlignment="1">
      <alignment horizontal="center"/>
    </xf>
    <xf numFmtId="164" fontId="2" fillId="0" borderId="40" xfId="0" applyFont="1" applyBorder="1" applyAlignment="1">
      <alignment horizontal="center"/>
    </xf>
    <xf numFmtId="164" fontId="0" fillId="0" borderId="41" xfId="0" applyFont="1" applyBorder="1"/>
    <xf numFmtId="44" fontId="0" fillId="0" borderId="0" xfId="2" applyNumberFormat="1" applyFont="1"/>
    <xf numFmtId="164" fontId="0" fillId="2" borderId="0" xfId="0" applyNumberFormat="1" applyFill="1" applyBorder="1" applyAlignment="1" applyProtection="1">
      <alignment horizontal="left"/>
    </xf>
    <xf numFmtId="164" fontId="0" fillId="0" borderId="0" xfId="0" applyNumberFormat="1" applyBorder="1" applyAlignment="1" applyProtection="1">
      <alignment horizontal="center"/>
    </xf>
    <xf numFmtId="37" fontId="0" fillId="0" borderId="0" xfId="0" applyNumberFormat="1" applyBorder="1" applyAlignment="1" applyProtection="1">
      <alignment horizontal="center"/>
    </xf>
    <xf numFmtId="5" fontId="0" fillId="0" borderId="0" xfId="0" applyNumberFormat="1" applyBorder="1" applyAlignment="1" applyProtection="1">
      <alignment horizontal="center"/>
    </xf>
    <xf numFmtId="6" fontId="0" fillId="0" borderId="0" xfId="0" applyNumberFormat="1" applyBorder="1" applyAlignment="1" applyProtection="1">
      <alignment horizontal="center"/>
    </xf>
    <xf numFmtId="3" fontId="0" fillId="0" borderId="0" xfId="1" applyNumberFormat="1" applyFont="1" applyBorder="1" applyAlignment="1" applyProtection="1">
      <alignment horizontal="center"/>
    </xf>
    <xf numFmtId="172" fontId="0" fillId="0" borderId="0" xfId="1" applyNumberFormat="1" applyFont="1" applyBorder="1" applyAlignment="1" applyProtection="1">
      <alignment horizontal="center"/>
    </xf>
    <xf numFmtId="5" fontId="0" fillId="0" borderId="0" xfId="1" applyNumberFormat="1" applyFont="1" applyBorder="1" applyAlignment="1" applyProtection="1">
      <alignment horizontal="center"/>
    </xf>
    <xf numFmtId="176" fontId="0" fillId="0" borderId="0" xfId="0" applyNumberFormat="1" applyBorder="1" applyAlignment="1" applyProtection="1">
      <alignment horizontal="center"/>
    </xf>
    <xf numFmtId="170" fontId="0" fillId="0" borderId="12" xfId="0" applyNumberFormat="1" applyBorder="1" applyAlignment="1" applyProtection="1"/>
    <xf numFmtId="170" fontId="0" fillId="0" borderId="29" xfId="0" applyNumberFormat="1" applyFont="1" applyBorder="1" applyAlignment="1" applyProtection="1"/>
    <xf numFmtId="170" fontId="0" fillId="0" borderId="1" xfId="0" applyNumberFormat="1" applyFont="1" applyBorder="1" applyAlignment="1" applyProtection="1"/>
    <xf numFmtId="176" fontId="0" fillId="0" borderId="21" xfId="0" applyNumberFormat="1" applyBorder="1" applyAlignment="1" applyProtection="1"/>
    <xf numFmtId="37" fontId="0" fillId="0" borderId="16" xfId="1" applyNumberFormat="1" applyFont="1" applyBorder="1" applyAlignment="1" applyProtection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syncVertical="1" syncRef="A12" transitionEvaluation="1"/>
  <dimension ref="A1:IV81"/>
  <sheetViews>
    <sheetView showGridLines="0" tabSelected="1" topLeftCell="A12" zoomScaleNormal="100" workbookViewId="0"/>
  </sheetViews>
  <sheetFormatPr defaultColWidth="9.83203125" defaultRowHeight="10.5"/>
  <cols>
    <col min="1" max="1" width="45.83203125" style="5" customWidth="1"/>
    <col min="2" max="2" width="11.33203125" style="4" customWidth="1"/>
    <col min="3" max="3" width="9" style="4" customWidth="1"/>
    <col min="4" max="4" width="8.5" style="4" customWidth="1"/>
    <col min="5" max="5" width="9.6640625" style="4" customWidth="1"/>
    <col min="6" max="6" width="8.1640625" style="4" hidden="1" customWidth="1"/>
    <col min="7" max="7" width="9.83203125" style="3" customWidth="1"/>
    <col min="8" max="8" width="10.83203125" style="3" customWidth="1"/>
    <col min="9" max="9" width="7.1640625" style="3" customWidth="1"/>
    <col min="10" max="10" width="10.5" style="4" hidden="1" customWidth="1"/>
    <col min="11" max="11" width="11.1640625" style="9" hidden="1" customWidth="1"/>
    <col min="12" max="12" width="11.6640625" style="3" hidden="1" customWidth="1"/>
    <col min="13" max="16384" width="9.83203125" style="4"/>
  </cols>
  <sheetData>
    <row r="1" spans="1:12">
      <c r="A1" s="5" t="s">
        <v>68</v>
      </c>
    </row>
    <row r="3" spans="1:12">
      <c r="B3" s="6" t="s">
        <v>45</v>
      </c>
      <c r="C3" s="7"/>
      <c r="E3" s="6" t="s">
        <v>0</v>
      </c>
      <c r="G3"/>
      <c r="I3" s="4"/>
      <c r="J3" s="6"/>
      <c r="K3" s="7"/>
      <c r="L3"/>
    </row>
    <row r="4" spans="1:12">
      <c r="B4" s="6" t="s">
        <v>66</v>
      </c>
      <c r="C4" s="7"/>
      <c r="E4" s="6" t="s">
        <v>66</v>
      </c>
      <c r="G4"/>
      <c r="I4" s="4"/>
      <c r="J4" s="6"/>
      <c r="K4" s="7"/>
      <c r="L4"/>
    </row>
    <row r="5" spans="1:12">
      <c r="B5" s="6" t="s">
        <v>1</v>
      </c>
      <c r="C5" s="8">
        <v>149</v>
      </c>
      <c r="E5" s="6" t="s">
        <v>1</v>
      </c>
      <c r="F5" s="8">
        <v>70.56</v>
      </c>
      <c r="G5" s="131">
        <v>76</v>
      </c>
      <c r="I5" s="4"/>
      <c r="J5" s="6"/>
      <c r="K5" s="8"/>
      <c r="L5"/>
    </row>
    <row r="6" spans="1:12">
      <c r="B6" s="6" t="s">
        <v>2</v>
      </c>
      <c r="C6" s="8">
        <v>109</v>
      </c>
      <c r="E6" s="6" t="s">
        <v>2</v>
      </c>
      <c r="F6" s="8">
        <v>66</v>
      </c>
      <c r="G6" s="101">
        <v>71</v>
      </c>
      <c r="I6" s="4"/>
      <c r="J6" s="6"/>
      <c r="K6" s="8"/>
      <c r="L6"/>
    </row>
    <row r="7" spans="1:12">
      <c r="B7" s="6" t="s">
        <v>3</v>
      </c>
      <c r="C7" s="8">
        <v>84</v>
      </c>
      <c r="D7" s="2"/>
      <c r="E7" s="6" t="s">
        <v>3</v>
      </c>
      <c r="F7" s="8">
        <v>48.38</v>
      </c>
      <c r="G7" s="101">
        <v>52</v>
      </c>
      <c r="I7" s="4"/>
      <c r="J7" s="6"/>
      <c r="K7" s="8"/>
      <c r="L7"/>
    </row>
    <row r="8" spans="1:12">
      <c r="B8" s="6" t="s">
        <v>4</v>
      </c>
      <c r="C8" s="8">
        <v>48</v>
      </c>
      <c r="D8" s="2"/>
      <c r="E8" s="6" t="s">
        <v>4</v>
      </c>
      <c r="F8" s="8">
        <v>19.440000000000001</v>
      </c>
      <c r="G8" s="101">
        <v>21</v>
      </c>
      <c r="I8" s="4"/>
      <c r="J8" s="6"/>
      <c r="K8" s="8"/>
      <c r="L8"/>
    </row>
    <row r="9" spans="1:12">
      <c r="C9" s="3"/>
      <c r="E9" s="3"/>
      <c r="F9" s="25" t="s">
        <v>5</v>
      </c>
      <c r="G9"/>
      <c r="H9" s="4"/>
      <c r="I9" s="4"/>
      <c r="J9" s="3"/>
      <c r="K9" s="3"/>
      <c r="L9"/>
    </row>
    <row r="10" spans="1:12" hidden="1">
      <c r="H10" s="4"/>
      <c r="I10" s="4"/>
      <c r="J10" s="3"/>
      <c r="K10" s="3"/>
      <c r="L10" s="25"/>
    </row>
    <row r="11" spans="1:12" hidden="1">
      <c r="H11" s="4"/>
      <c r="I11" s="4"/>
      <c r="J11" s="3"/>
      <c r="K11" s="3"/>
      <c r="L11" s="25"/>
    </row>
    <row r="13" spans="1:12">
      <c r="A13" s="10" t="s">
        <v>6</v>
      </c>
      <c r="B13" s="11"/>
      <c r="C13" s="11"/>
      <c r="D13" s="11"/>
      <c r="E13" s="11"/>
      <c r="F13" s="11"/>
      <c r="G13" s="12"/>
    </row>
    <row r="14" spans="1:12">
      <c r="A14" s="10" t="s">
        <v>69</v>
      </c>
      <c r="B14" s="11"/>
      <c r="C14" s="11"/>
      <c r="D14" s="11"/>
      <c r="E14" s="11"/>
      <c r="F14" s="11"/>
      <c r="G14" s="12"/>
    </row>
    <row r="15" spans="1:12">
      <c r="A15" s="10"/>
      <c r="B15" s="11"/>
      <c r="C15" s="11"/>
      <c r="D15" s="11"/>
      <c r="E15" s="11"/>
      <c r="F15" s="11"/>
      <c r="G15" s="12"/>
    </row>
    <row r="16" spans="1:12" ht="11.25" thickBot="1">
      <c r="A16" s="13"/>
      <c r="B16" s="21" t="s">
        <v>54</v>
      </c>
      <c r="C16" s="22"/>
      <c r="D16" s="22"/>
      <c r="E16" s="22"/>
      <c r="F16" s="22"/>
      <c r="G16" s="23"/>
      <c r="H16" s="23"/>
      <c r="I16" s="23"/>
      <c r="J16" s="21" t="s">
        <v>7</v>
      </c>
      <c r="K16" s="24"/>
      <c r="L16" s="23"/>
    </row>
    <row r="17" spans="1:256">
      <c r="A17" s="13"/>
      <c r="B17" s="14"/>
      <c r="C17" s="11"/>
      <c r="D17" s="11"/>
      <c r="E17" s="11"/>
      <c r="F17" s="11"/>
      <c r="G17" s="12"/>
      <c r="H17" s="12"/>
      <c r="I17" s="65"/>
      <c r="J17" s="11"/>
      <c r="K17"/>
      <c r="L17" s="126"/>
      <c r="M17" s="127"/>
    </row>
    <row r="18" spans="1:256">
      <c r="A18" s="13"/>
      <c r="B18" s="72" t="s">
        <v>8</v>
      </c>
      <c r="C18" s="17" t="s">
        <v>9</v>
      </c>
      <c r="D18" s="17" t="s">
        <v>10</v>
      </c>
      <c r="E18" s="17" t="s">
        <v>11</v>
      </c>
      <c r="F18" s="17" t="s">
        <v>12</v>
      </c>
      <c r="G18" s="18" t="s">
        <v>13</v>
      </c>
      <c r="H18" s="18" t="s">
        <v>14</v>
      </c>
      <c r="I18" s="70"/>
      <c r="J18" s="17" t="s">
        <v>51</v>
      </c>
      <c r="K18" s="16" t="s">
        <v>15</v>
      </c>
      <c r="L18" s="18" t="s">
        <v>16</v>
      </c>
      <c r="M18" s="128" t="s">
        <v>16</v>
      </c>
    </row>
    <row r="19" spans="1:256">
      <c r="A19" s="13"/>
      <c r="B19" s="72" t="s">
        <v>55</v>
      </c>
      <c r="C19" s="17" t="s">
        <v>55</v>
      </c>
      <c r="D19" s="17" t="s">
        <v>55</v>
      </c>
      <c r="E19" s="19" t="s">
        <v>55</v>
      </c>
      <c r="F19" s="17" t="s">
        <v>17</v>
      </c>
      <c r="G19" s="18" t="s">
        <v>18</v>
      </c>
      <c r="H19" s="18" t="s">
        <v>19</v>
      </c>
      <c r="I19" s="66" t="s">
        <v>20</v>
      </c>
      <c r="J19" s="17" t="s">
        <v>21</v>
      </c>
      <c r="K19" s="16" t="s">
        <v>16</v>
      </c>
      <c r="L19" s="18" t="s">
        <v>18</v>
      </c>
      <c r="M19" s="128" t="s">
        <v>63</v>
      </c>
    </row>
    <row r="20" spans="1:256" s="47" customFormat="1" ht="11.25" thickBot="1">
      <c r="A20" s="42" t="s">
        <v>22</v>
      </c>
      <c r="B20" s="73" t="s">
        <v>23</v>
      </c>
      <c r="C20" s="43" t="s">
        <v>23</v>
      </c>
      <c r="D20" s="43" t="s">
        <v>23</v>
      </c>
      <c r="E20" s="43" t="s">
        <v>23</v>
      </c>
      <c r="F20" s="43" t="s">
        <v>23</v>
      </c>
      <c r="G20" s="44" t="s">
        <v>23</v>
      </c>
      <c r="H20" s="44" t="s">
        <v>24</v>
      </c>
      <c r="I20" s="67" t="s">
        <v>24</v>
      </c>
      <c r="J20" s="45" t="s">
        <v>25</v>
      </c>
      <c r="K20" s="46" t="s">
        <v>26</v>
      </c>
      <c r="L20" s="44" t="s">
        <v>23</v>
      </c>
      <c r="M20" s="129" t="s">
        <v>64</v>
      </c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</row>
    <row r="21" spans="1:256" customFormat="1">
      <c r="A21" s="34" t="s">
        <v>65</v>
      </c>
      <c r="B21" s="29"/>
      <c r="C21" s="30"/>
      <c r="D21" s="30"/>
      <c r="E21" s="31"/>
      <c r="F21" s="30"/>
      <c r="G21" s="30"/>
      <c r="H21" s="30"/>
      <c r="I21" s="106"/>
      <c r="J21" s="30"/>
      <c r="K21" s="33"/>
      <c r="L21" s="68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</row>
    <row r="22" spans="1:256">
      <c r="A22" s="35" t="s">
        <v>46</v>
      </c>
      <c r="B22" s="74">
        <v>0</v>
      </c>
      <c r="C22" s="74">
        <v>0</v>
      </c>
      <c r="D22" s="75">
        <v>0</v>
      </c>
      <c r="E22" s="75">
        <v>0</v>
      </c>
      <c r="F22" s="75">
        <f>+E22+D22+C22+B22</f>
        <v>0</v>
      </c>
      <c r="G22" s="76">
        <f>ROUND((C22*C6)+(D22*C7)+(E22*C8)+(B22*C5),0)</f>
        <v>0</v>
      </c>
      <c r="H22" s="76">
        <v>0</v>
      </c>
      <c r="I22" s="79">
        <v>0</v>
      </c>
      <c r="J22" s="102">
        <v>0</v>
      </c>
      <c r="K22" s="90">
        <f>+J22*F22</f>
        <v>0</v>
      </c>
      <c r="L22" s="91">
        <f>+J22*(G22+H22+I22)</f>
        <v>0</v>
      </c>
    </row>
    <row r="23" spans="1:256" s="26" customFormat="1">
      <c r="A23" s="35" t="s">
        <v>28</v>
      </c>
      <c r="B23" s="77">
        <v>0</v>
      </c>
      <c r="C23" s="78">
        <v>0</v>
      </c>
      <c r="D23" s="78">
        <v>0</v>
      </c>
      <c r="E23" s="78">
        <v>0</v>
      </c>
      <c r="F23" s="78">
        <f>+E23+D23+C23+B23</f>
        <v>0</v>
      </c>
      <c r="G23" s="79">
        <f>ROUND((C23*C6)+(D23*C7)+(E23*C8)+(B23*C5),0)</f>
        <v>0</v>
      </c>
      <c r="H23" s="79">
        <v>0</v>
      </c>
      <c r="I23" s="107">
        <v>0</v>
      </c>
      <c r="J23" s="103">
        <v>0</v>
      </c>
      <c r="K23" s="92">
        <f>+J23*F23</f>
        <v>0</v>
      </c>
      <c r="L23" s="91">
        <f>+J23*(G23+H23+I23)</f>
        <v>0</v>
      </c>
    </row>
    <row r="24" spans="1:256" s="38" customFormat="1">
      <c r="A24" s="39" t="s">
        <v>29</v>
      </c>
      <c r="B24" s="80">
        <v>0</v>
      </c>
      <c r="C24" s="80">
        <v>0</v>
      </c>
      <c r="D24" s="80">
        <v>0</v>
      </c>
      <c r="E24" s="80">
        <v>0</v>
      </c>
      <c r="F24" s="80">
        <v>0</v>
      </c>
      <c r="G24" s="76">
        <f>ROUND((C24*C6)+(D24*C7)+(E24*C8)+(B24*C5),0)</f>
        <v>0</v>
      </c>
      <c r="H24" s="76">
        <v>0</v>
      </c>
      <c r="I24" s="108">
        <v>0</v>
      </c>
      <c r="J24" s="102">
        <v>0</v>
      </c>
      <c r="K24" s="90">
        <f>+J24*F24</f>
        <v>0</v>
      </c>
      <c r="L24" s="91">
        <f>+J24*(G24+H24+I24)</f>
        <v>0</v>
      </c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6"/>
      <c r="AL24" s="26"/>
      <c r="AM24" s="26"/>
      <c r="AN24" s="26"/>
      <c r="AO24" s="26"/>
      <c r="AP24" s="26"/>
      <c r="AQ24" s="26"/>
      <c r="AR24" s="26"/>
      <c r="AS24" s="26"/>
      <c r="AT24" s="26"/>
      <c r="AU24" s="26"/>
      <c r="AV24" s="26"/>
      <c r="AW24" s="26"/>
      <c r="AX24" s="26"/>
      <c r="AY24" s="26"/>
      <c r="AZ24" s="26"/>
      <c r="BA24" s="26"/>
      <c r="BB24" s="26"/>
      <c r="BC24" s="26"/>
      <c r="BD24" s="26"/>
      <c r="BE24" s="26"/>
      <c r="BF24" s="26"/>
      <c r="BG24" s="26"/>
      <c r="BH24" s="26"/>
      <c r="BI24" s="26"/>
      <c r="BJ24" s="26"/>
      <c r="BK24" s="26"/>
      <c r="BL24" s="26"/>
      <c r="BM24" s="26"/>
      <c r="BN24" s="26"/>
      <c r="BO24" s="26"/>
      <c r="BP24" s="26"/>
      <c r="BQ24" s="26"/>
      <c r="BR24" s="26"/>
      <c r="BS24" s="26"/>
      <c r="BT24" s="26"/>
      <c r="BU24" s="26"/>
      <c r="BV24" s="26"/>
      <c r="BW24" s="26"/>
      <c r="BX24" s="26"/>
      <c r="BY24" s="26"/>
      <c r="BZ24" s="26"/>
      <c r="CA24" s="26"/>
      <c r="CB24" s="26"/>
      <c r="CC24" s="26"/>
      <c r="CD24" s="26"/>
      <c r="CE24" s="26"/>
      <c r="CF24" s="26"/>
      <c r="CG24" s="26"/>
      <c r="CH24" s="26"/>
      <c r="CI24" s="26"/>
      <c r="CJ24" s="26"/>
      <c r="CK24" s="26"/>
      <c r="CL24" s="26"/>
      <c r="CM24" s="26"/>
      <c r="CN24" s="26"/>
      <c r="CO24" s="26"/>
      <c r="CP24" s="26"/>
      <c r="CQ24" s="26"/>
      <c r="CR24" s="26"/>
      <c r="CS24" s="26"/>
      <c r="CT24" s="26"/>
      <c r="CU24" s="26"/>
      <c r="CV24" s="26"/>
      <c r="CW24" s="26"/>
      <c r="CX24" s="26"/>
      <c r="CY24" s="26"/>
      <c r="CZ24" s="26"/>
      <c r="DA24" s="26"/>
      <c r="DB24" s="26"/>
      <c r="DC24" s="26"/>
      <c r="DD24" s="26"/>
      <c r="DE24" s="26"/>
      <c r="DF24" s="26"/>
      <c r="DG24" s="26"/>
      <c r="DH24" s="26"/>
      <c r="DI24" s="26"/>
      <c r="DJ24" s="26"/>
      <c r="DK24" s="26"/>
      <c r="DL24" s="26"/>
      <c r="DM24" s="26"/>
      <c r="DN24" s="26"/>
      <c r="DO24" s="26"/>
      <c r="DP24" s="26"/>
      <c r="DQ24" s="26"/>
      <c r="DR24" s="26"/>
      <c r="DS24" s="26"/>
      <c r="DT24" s="26"/>
      <c r="DU24" s="26"/>
      <c r="DV24" s="26"/>
      <c r="DW24" s="26"/>
      <c r="DX24" s="26"/>
      <c r="DY24" s="26"/>
      <c r="DZ24" s="26"/>
      <c r="EA24" s="26"/>
      <c r="EB24" s="26"/>
      <c r="EC24" s="26"/>
      <c r="ED24" s="26"/>
      <c r="EE24" s="26"/>
      <c r="EF24" s="26"/>
      <c r="EG24" s="26"/>
      <c r="EH24" s="26"/>
      <c r="EI24" s="26"/>
      <c r="EJ24" s="26"/>
      <c r="EK24" s="26"/>
      <c r="EL24" s="26"/>
      <c r="EM24" s="26"/>
      <c r="EN24" s="26"/>
      <c r="EO24" s="26"/>
      <c r="EP24" s="26"/>
      <c r="EQ24" s="26"/>
      <c r="ER24" s="26"/>
      <c r="ES24" s="26"/>
      <c r="ET24" s="26"/>
      <c r="EU24" s="26"/>
      <c r="EV24" s="26"/>
      <c r="EW24" s="26"/>
      <c r="EX24" s="26"/>
      <c r="EY24" s="26"/>
      <c r="EZ24" s="26"/>
      <c r="FA24" s="26"/>
      <c r="FB24" s="26"/>
      <c r="FC24" s="26"/>
      <c r="FD24" s="26"/>
      <c r="FE24" s="26"/>
      <c r="FF24" s="26"/>
      <c r="FG24" s="26"/>
      <c r="FH24" s="26"/>
      <c r="FI24" s="26"/>
      <c r="FJ24" s="26"/>
      <c r="FK24" s="26"/>
      <c r="FL24" s="26"/>
      <c r="FM24" s="26"/>
      <c r="FN24" s="26"/>
      <c r="FO24" s="26"/>
      <c r="FP24" s="26"/>
      <c r="FQ24" s="26"/>
      <c r="FR24" s="26"/>
      <c r="FS24" s="26"/>
      <c r="FT24" s="26"/>
      <c r="FU24" s="26"/>
      <c r="FV24" s="26"/>
      <c r="FW24" s="26"/>
      <c r="FX24" s="26"/>
      <c r="FY24" s="26"/>
      <c r="FZ24" s="26"/>
      <c r="GA24" s="26"/>
      <c r="GB24" s="26"/>
      <c r="GC24" s="26"/>
      <c r="GD24" s="26"/>
      <c r="GE24" s="26"/>
      <c r="GF24" s="26"/>
      <c r="GG24" s="26"/>
      <c r="GH24" s="26"/>
      <c r="GI24" s="26"/>
      <c r="GJ24" s="26"/>
      <c r="GK24" s="26"/>
      <c r="GL24" s="26"/>
      <c r="GM24" s="26"/>
      <c r="GN24" s="26"/>
      <c r="GO24" s="26"/>
      <c r="GP24" s="26"/>
      <c r="GQ24" s="26"/>
      <c r="GR24" s="26"/>
      <c r="GS24" s="26"/>
      <c r="GT24" s="26"/>
      <c r="GU24" s="26"/>
      <c r="GV24" s="26"/>
      <c r="GW24" s="26"/>
      <c r="GX24" s="26"/>
      <c r="GY24" s="26"/>
      <c r="GZ24" s="26"/>
      <c r="HA24" s="26"/>
      <c r="HB24" s="26"/>
      <c r="HC24" s="26"/>
      <c r="HD24" s="26"/>
      <c r="HE24" s="26"/>
      <c r="HF24" s="26"/>
      <c r="HG24" s="26"/>
      <c r="HH24" s="26"/>
      <c r="HI24" s="26"/>
      <c r="HJ24" s="26"/>
      <c r="HK24" s="26"/>
      <c r="HL24" s="26"/>
      <c r="HM24" s="26"/>
      <c r="HN24" s="26"/>
      <c r="HO24" s="26"/>
      <c r="HP24" s="26"/>
      <c r="HQ24" s="26"/>
      <c r="HR24" s="26"/>
      <c r="HS24" s="26"/>
      <c r="HT24" s="26"/>
      <c r="HU24" s="26"/>
      <c r="HV24" s="26"/>
      <c r="HW24" s="26"/>
      <c r="HX24" s="26"/>
      <c r="HY24" s="26"/>
      <c r="HZ24" s="26"/>
      <c r="IA24" s="26"/>
      <c r="IB24" s="26"/>
      <c r="IC24" s="26"/>
      <c r="ID24" s="26"/>
      <c r="IE24" s="26"/>
      <c r="IF24" s="26"/>
      <c r="IG24" s="26"/>
      <c r="IH24" s="26"/>
      <c r="II24" s="26"/>
      <c r="IJ24" s="26"/>
      <c r="IK24" s="26"/>
      <c r="IL24" s="26"/>
      <c r="IM24" s="26"/>
      <c r="IN24" s="26"/>
      <c r="IO24" s="26"/>
      <c r="IP24" s="26"/>
      <c r="IQ24" s="26"/>
      <c r="IR24" s="26"/>
      <c r="IS24" s="26"/>
      <c r="IT24" s="26"/>
      <c r="IU24" s="26"/>
      <c r="IV24" s="26"/>
    </row>
    <row r="25" spans="1:256" s="26" customFormat="1" ht="11.25" thickBot="1">
      <c r="A25" s="48" t="s">
        <v>77</v>
      </c>
      <c r="B25" s="81">
        <f t="shared" ref="B25:I25" si="0">SUM(B22:B24)</f>
        <v>0</v>
      </c>
      <c r="C25" s="81">
        <f t="shared" si="0"/>
        <v>0</v>
      </c>
      <c r="D25" s="81">
        <v>0</v>
      </c>
      <c r="E25" s="81">
        <f t="shared" si="0"/>
        <v>0</v>
      </c>
      <c r="F25" s="81">
        <f t="shared" si="0"/>
        <v>0</v>
      </c>
      <c r="G25" s="82">
        <f t="shared" si="0"/>
        <v>0</v>
      </c>
      <c r="H25" s="82">
        <f t="shared" si="0"/>
        <v>0</v>
      </c>
      <c r="I25" s="109">
        <f t="shared" si="0"/>
        <v>0</v>
      </c>
      <c r="J25" s="83">
        <v>0</v>
      </c>
      <c r="K25" s="93">
        <f>SUM(K22:K24)</f>
        <v>0</v>
      </c>
      <c r="L25" s="94">
        <f>SUM(L22:L24)</f>
        <v>0</v>
      </c>
      <c r="M25" s="130">
        <v>0</v>
      </c>
      <c r="N25"/>
    </row>
    <row r="26" spans="1:256">
      <c r="A26" s="40" t="s">
        <v>71</v>
      </c>
      <c r="B26" s="100"/>
      <c r="C26" s="84"/>
      <c r="D26" s="84"/>
      <c r="E26" s="85"/>
      <c r="F26" s="84"/>
      <c r="G26" s="84"/>
      <c r="H26" s="84"/>
      <c r="I26" s="110"/>
      <c r="J26" s="84"/>
      <c r="K26" s="95"/>
      <c r="L26" s="96"/>
    </row>
    <row r="27" spans="1:256">
      <c r="A27" s="35" t="s">
        <v>31</v>
      </c>
      <c r="B27" s="74">
        <v>0</v>
      </c>
      <c r="C27" s="74">
        <f>(1*1.45)</f>
        <v>1.45</v>
      </c>
      <c r="D27" s="74">
        <v>1</v>
      </c>
      <c r="E27" s="75">
        <v>0</v>
      </c>
      <c r="F27" s="75">
        <v>1</v>
      </c>
      <c r="G27" s="76">
        <f>ROUND((C27*C6)+(D27*C7)+(E27*C8)+(B27*C5),0)</f>
        <v>242</v>
      </c>
      <c r="H27" s="76">
        <v>0</v>
      </c>
      <c r="I27" s="79">
        <v>0</v>
      </c>
      <c r="J27" s="102">
        <v>8</v>
      </c>
      <c r="K27" s="90">
        <f>+J27*F27</f>
        <v>8</v>
      </c>
      <c r="L27" s="91">
        <f>+J27*(G27+H27+I27)</f>
        <v>1936</v>
      </c>
    </row>
    <row r="28" spans="1:256">
      <c r="A28" s="35" t="s">
        <v>32</v>
      </c>
      <c r="B28" s="74">
        <v>0</v>
      </c>
      <c r="C28" s="74">
        <v>5</v>
      </c>
      <c r="D28" s="74">
        <v>10</v>
      </c>
      <c r="E28" s="75">
        <v>0</v>
      </c>
      <c r="F28" s="75">
        <v>7</v>
      </c>
      <c r="G28" s="76">
        <f>ROUND((C28*C6)+(D28*C7)+(E28*C8)+(B28*C5),0)</f>
        <v>1385</v>
      </c>
      <c r="H28" s="76">
        <v>0</v>
      </c>
      <c r="I28" s="79">
        <v>0</v>
      </c>
      <c r="J28" s="102">
        <v>8</v>
      </c>
      <c r="K28" s="90">
        <f>+J28*F28</f>
        <v>56</v>
      </c>
      <c r="L28" s="91">
        <f>+J28*(G28+H28+I28)</f>
        <v>11080</v>
      </c>
    </row>
    <row r="29" spans="1:256">
      <c r="A29" s="36" t="s">
        <v>33</v>
      </c>
      <c r="B29" s="80">
        <v>0</v>
      </c>
      <c r="C29" s="74">
        <v>5</v>
      </c>
      <c r="D29" s="74">
        <v>6</v>
      </c>
      <c r="E29" s="80">
        <v>2</v>
      </c>
      <c r="F29" s="80">
        <f>+E29+D29+C29+B29</f>
        <v>13</v>
      </c>
      <c r="G29" s="76">
        <f>ROUND((C29*C6)+(D29*C7)+(E29*C8)+(B29*C5),0)</f>
        <v>1145</v>
      </c>
      <c r="H29" s="76">
        <v>0</v>
      </c>
      <c r="I29" s="91">
        <v>0</v>
      </c>
      <c r="J29" s="102">
        <v>8</v>
      </c>
      <c r="K29" s="90">
        <f>+J29*F29</f>
        <v>104</v>
      </c>
      <c r="L29" s="91">
        <f>+J29*(G29+H29+I29)</f>
        <v>9160</v>
      </c>
    </row>
    <row r="30" spans="1:256" s="26" customFormat="1">
      <c r="A30" s="37" t="s">
        <v>34</v>
      </c>
      <c r="B30" s="80">
        <v>0</v>
      </c>
      <c r="C30" s="74">
        <v>0.5</v>
      </c>
      <c r="D30" s="74">
        <v>0</v>
      </c>
      <c r="E30" s="80">
        <v>0.5</v>
      </c>
      <c r="F30" s="80">
        <f>+E30+D30+C30+B30</f>
        <v>1</v>
      </c>
      <c r="G30" s="76">
        <f>ROUND((C30*C6)+(D30*C7)+(E30*C8)+(B30*C5),0)</f>
        <v>79</v>
      </c>
      <c r="H30" s="76">
        <v>0</v>
      </c>
      <c r="I30" s="91">
        <v>0</v>
      </c>
      <c r="J30" s="102">
        <v>8</v>
      </c>
      <c r="K30" s="90">
        <v>4.5</v>
      </c>
      <c r="L30" s="91">
        <f>+J30*(G30+H30+I30)</f>
        <v>632</v>
      </c>
    </row>
    <row r="31" spans="1:256" s="26" customFormat="1" ht="11.25" thickBot="1">
      <c r="A31" s="60" t="s">
        <v>61</v>
      </c>
      <c r="B31" s="86">
        <f>SUM(B27:B30)</f>
        <v>0</v>
      </c>
      <c r="C31" s="86">
        <f t="shared" ref="C31:H31" si="1">SUM(C27:C30)</f>
        <v>11.95</v>
      </c>
      <c r="D31" s="86">
        <f t="shared" si="1"/>
        <v>17</v>
      </c>
      <c r="E31" s="86">
        <f t="shared" si="1"/>
        <v>2.5</v>
      </c>
      <c r="F31" s="86">
        <f t="shared" si="1"/>
        <v>22</v>
      </c>
      <c r="G31" s="87">
        <f t="shared" si="1"/>
        <v>2851</v>
      </c>
      <c r="H31" s="87">
        <f t="shared" si="1"/>
        <v>0</v>
      </c>
      <c r="I31" s="111">
        <v>0</v>
      </c>
      <c r="J31" s="88">
        <v>8</v>
      </c>
      <c r="K31" s="97">
        <f>SUM(K27:K30)</f>
        <v>172.5</v>
      </c>
      <c r="L31" s="98">
        <f>SUM(L27:L30)</f>
        <v>22808</v>
      </c>
      <c r="M31" s="125">
        <f>SUM(B31:E31)</f>
        <v>31.45</v>
      </c>
    </row>
    <row r="32" spans="1:256">
      <c r="A32" s="34" t="s">
        <v>52</v>
      </c>
      <c r="B32" s="100"/>
      <c r="C32" s="84"/>
      <c r="D32" s="84"/>
      <c r="E32" s="85"/>
      <c r="F32" s="84"/>
      <c r="G32" s="84"/>
      <c r="H32" s="84"/>
      <c r="I32" s="110"/>
      <c r="J32" s="84"/>
      <c r="K32" s="95"/>
      <c r="L32" s="96"/>
    </row>
    <row r="33" spans="1:13">
      <c r="A33" s="35" t="s">
        <v>47</v>
      </c>
      <c r="B33" s="74">
        <v>0</v>
      </c>
      <c r="C33" s="74">
        <v>8</v>
      </c>
      <c r="D33" s="75">
        <v>0</v>
      </c>
      <c r="E33" s="75">
        <v>0</v>
      </c>
      <c r="F33" s="75">
        <f>+E33+D33+C33+B33</f>
        <v>8</v>
      </c>
      <c r="G33" s="76">
        <f>ROUND((C33*C6)+(D33*C7)+(E33*C8)+(B33*C5),0)</f>
        <v>872</v>
      </c>
      <c r="H33" s="76">
        <v>0</v>
      </c>
      <c r="I33" s="79">
        <v>0</v>
      </c>
      <c r="J33" s="102">
        <v>1</v>
      </c>
      <c r="K33" s="90">
        <f>+J33*F33</f>
        <v>8</v>
      </c>
      <c r="L33" s="91">
        <f>+J33*(G33+H33+I33)</f>
        <v>872</v>
      </c>
    </row>
    <row r="34" spans="1:13" s="51" customFormat="1">
      <c r="A34" s="52" t="s">
        <v>36</v>
      </c>
      <c r="B34" s="77">
        <v>0</v>
      </c>
      <c r="C34" s="78">
        <v>0.5</v>
      </c>
      <c r="D34" s="78">
        <v>0</v>
      </c>
      <c r="E34" s="78">
        <v>0</v>
      </c>
      <c r="F34" s="78">
        <f>+E34+D34+C34+B34</f>
        <v>0.5</v>
      </c>
      <c r="G34" s="79">
        <f>ROUND((C34*C6)+(D34*C7)+(E34*C8)+(B34*C5),0)</f>
        <v>55</v>
      </c>
      <c r="H34" s="79">
        <v>0</v>
      </c>
      <c r="I34" s="91">
        <v>0</v>
      </c>
      <c r="J34" s="104">
        <v>1</v>
      </c>
      <c r="K34" s="92">
        <f>+J34*F34</f>
        <v>0.5</v>
      </c>
      <c r="L34" s="91">
        <f>+J34*(G34+H34+I34)</f>
        <v>55</v>
      </c>
    </row>
    <row r="35" spans="1:13" s="26" customFormat="1" ht="11.25" thickBot="1">
      <c r="A35" s="48" t="s">
        <v>62</v>
      </c>
      <c r="B35" s="86">
        <f>SUM(B33:B34)</f>
        <v>0</v>
      </c>
      <c r="C35" s="86">
        <f>SUM(C33:C34)</f>
        <v>8.5</v>
      </c>
      <c r="D35" s="86" t="b">
        <f>B35=B35=A14</f>
        <v>0</v>
      </c>
      <c r="E35" s="86">
        <f>SUM(E33:E34)</f>
        <v>0</v>
      </c>
      <c r="F35" s="86">
        <f>SUM(F33:F34)</f>
        <v>8.5</v>
      </c>
      <c r="G35" s="89">
        <f>SUM(G33:G34)</f>
        <v>927</v>
      </c>
      <c r="H35" s="89">
        <f>SUM(H33:H34)</f>
        <v>0</v>
      </c>
      <c r="I35" s="112">
        <f>SUM(I33:I34)</f>
        <v>0</v>
      </c>
      <c r="J35" s="105">
        <v>1</v>
      </c>
      <c r="K35" s="93">
        <f>SUM(K33:K34)</f>
        <v>8.5</v>
      </c>
      <c r="L35" s="94">
        <f>SUM(L33:L34)</f>
        <v>927</v>
      </c>
      <c r="M35" s="125">
        <f>SUM(B35:E35)</f>
        <v>8.5</v>
      </c>
    </row>
    <row r="36" spans="1:13" s="26" customFormat="1" ht="11.25" thickBot="1">
      <c r="A36" s="48" t="s">
        <v>67</v>
      </c>
      <c r="B36" s="122"/>
      <c r="C36" s="123"/>
      <c r="D36" s="123"/>
      <c r="E36" s="123"/>
      <c r="F36" s="49"/>
      <c r="G36" s="82">
        <f>SUM(G35,G31)</f>
        <v>3778</v>
      </c>
      <c r="H36" s="49">
        <f>SUM(H22:H34)</f>
        <v>0</v>
      </c>
      <c r="I36" s="113">
        <f>SUM(I22:I34)</f>
        <v>0</v>
      </c>
      <c r="J36" s="99">
        <f>SUM(J25+J31+J35)</f>
        <v>9</v>
      </c>
      <c r="K36" s="93">
        <f>SUM(K25+K31+K35)</f>
        <v>181</v>
      </c>
      <c r="L36" s="94">
        <f>SUM(L25+L31+L35)</f>
        <v>23735</v>
      </c>
      <c r="M36" s="81">
        <f>SUM(M31:M35)</f>
        <v>39.950000000000003</v>
      </c>
    </row>
    <row r="37" spans="1:13" s="26" customFormat="1">
      <c r="A37" s="132"/>
      <c r="B37" s="133"/>
      <c r="C37" s="134"/>
      <c r="D37" s="134"/>
      <c r="E37" s="134"/>
      <c r="F37" s="135"/>
      <c r="G37" s="136"/>
      <c r="H37" s="135"/>
      <c r="I37" s="135"/>
      <c r="J37" s="137"/>
      <c r="K37" s="138"/>
      <c r="L37" s="139"/>
      <c r="M37" s="140"/>
    </row>
    <row r="38" spans="1:13" s="26" customFormat="1">
      <c r="A38" s="132" t="s">
        <v>76</v>
      </c>
      <c r="B38" s="133"/>
      <c r="C38" s="134"/>
      <c r="D38" s="134"/>
      <c r="E38" s="134"/>
      <c r="F38" s="135"/>
      <c r="G38" s="136">
        <f>SUM(G31*6)</f>
        <v>17106</v>
      </c>
      <c r="H38" s="135"/>
      <c r="I38" s="135"/>
      <c r="J38" s="137"/>
      <c r="K38" s="138"/>
      <c r="L38" s="139"/>
      <c r="M38" s="140">
        <f>+SUM(M31*6)</f>
        <v>188.7</v>
      </c>
    </row>
    <row r="39" spans="1:13" s="26" customFormat="1">
      <c r="A39" s="132" t="s">
        <v>72</v>
      </c>
      <c r="B39" s="133"/>
      <c r="C39" s="134"/>
      <c r="D39" s="134"/>
      <c r="E39" s="134"/>
      <c r="F39" s="135"/>
      <c r="G39" s="136">
        <f>SUM(G36*6)</f>
        <v>22668</v>
      </c>
      <c r="H39" s="135"/>
      <c r="I39" s="135"/>
      <c r="J39" s="137"/>
      <c r="K39" s="138"/>
      <c r="L39" s="139"/>
      <c r="M39" s="140">
        <f>SUM(M36*6)</f>
        <v>239.70000000000002</v>
      </c>
    </row>
    <row r="40" spans="1:13" s="26" customFormat="1">
      <c r="A40" s="5"/>
      <c r="B40" s="4"/>
      <c r="C40" s="4"/>
      <c r="D40" s="4"/>
      <c r="E40" s="4"/>
      <c r="F40" s="4"/>
      <c r="G40" s="3" t="s">
        <v>50</v>
      </c>
      <c r="H40" s="3"/>
      <c r="I40" s="3"/>
      <c r="J40" s="4"/>
      <c r="K40" s="9"/>
      <c r="L40" s="3"/>
    </row>
    <row r="41" spans="1:13">
      <c r="A41" s="5" t="s">
        <v>59</v>
      </c>
    </row>
    <row r="42" spans="1:13">
      <c r="A42" s="5" t="s">
        <v>60</v>
      </c>
    </row>
    <row r="43" spans="1:13">
      <c r="A43" s="5" t="s">
        <v>58</v>
      </c>
      <c r="H43" s="4"/>
      <c r="I43" s="4"/>
      <c r="J43" s="3"/>
      <c r="K43" s="3"/>
      <c r="L43" s="25"/>
    </row>
    <row r="48" spans="1:13">
      <c r="B48" s="6" t="s">
        <v>45</v>
      </c>
      <c r="C48" s="7"/>
      <c r="E48" s="6" t="s">
        <v>0</v>
      </c>
      <c r="G48"/>
    </row>
    <row r="49" spans="1:13">
      <c r="B49" s="6" t="s">
        <v>66</v>
      </c>
      <c r="C49" s="7"/>
      <c r="E49" s="6" t="s">
        <v>66</v>
      </c>
      <c r="G49"/>
    </row>
    <row r="50" spans="1:13">
      <c r="B50" s="6" t="s">
        <v>1</v>
      </c>
      <c r="C50" s="8">
        <v>178</v>
      </c>
      <c r="E50" s="6" t="s">
        <v>1</v>
      </c>
      <c r="F50" s="8">
        <v>70.56</v>
      </c>
      <c r="G50" s="101">
        <v>88</v>
      </c>
    </row>
    <row r="51" spans="1:13">
      <c r="B51" s="6" t="s">
        <v>2</v>
      </c>
      <c r="C51" s="8">
        <v>79</v>
      </c>
      <c r="E51" s="6" t="s">
        <v>2</v>
      </c>
      <c r="F51" s="8">
        <v>66</v>
      </c>
      <c r="G51" s="101">
        <v>84</v>
      </c>
    </row>
    <row r="52" spans="1:13">
      <c r="B52" s="6" t="s">
        <v>3</v>
      </c>
      <c r="C52" s="8">
        <v>70</v>
      </c>
      <c r="D52" s="2"/>
      <c r="E52" s="6" t="s">
        <v>3</v>
      </c>
      <c r="F52" s="8">
        <v>48.38</v>
      </c>
      <c r="G52" s="101">
        <v>38</v>
      </c>
    </row>
    <row r="53" spans="1:13">
      <c r="B53" s="6" t="s">
        <v>4</v>
      </c>
      <c r="C53" s="8">
        <v>47</v>
      </c>
      <c r="D53" s="2"/>
      <c r="E53" s="6" t="s">
        <v>4</v>
      </c>
      <c r="F53" s="8">
        <v>19.440000000000001</v>
      </c>
      <c r="G53" s="101">
        <v>37</v>
      </c>
    </row>
    <row r="56" spans="1:13">
      <c r="A56" s="10" t="s">
        <v>38</v>
      </c>
      <c r="B56" s="11"/>
      <c r="C56" s="11"/>
      <c r="D56" s="11"/>
      <c r="E56" s="11"/>
      <c r="F56" s="11"/>
      <c r="G56" s="12"/>
    </row>
    <row r="57" spans="1:13">
      <c r="A57" s="10" t="s">
        <v>70</v>
      </c>
      <c r="B57" s="11"/>
      <c r="C57" s="11"/>
      <c r="D57" s="11"/>
      <c r="E57" s="11"/>
      <c r="F57" s="11"/>
      <c r="G57" s="12"/>
    </row>
    <row r="58" spans="1:13" ht="11.25" thickBot="1">
      <c r="A58" s="13"/>
      <c r="B58" s="21" t="s">
        <v>53</v>
      </c>
      <c r="C58" s="22"/>
      <c r="D58" s="22"/>
      <c r="E58" s="22"/>
      <c r="F58" s="22"/>
      <c r="G58" s="23"/>
      <c r="H58" s="23"/>
      <c r="I58" s="23"/>
      <c r="J58" s="21" t="s">
        <v>7</v>
      </c>
      <c r="K58" s="24"/>
      <c r="L58" s="23"/>
    </row>
    <row r="59" spans="1:13">
      <c r="A59" s="13"/>
      <c r="B59" s="14"/>
      <c r="C59" s="11"/>
      <c r="D59" s="11"/>
      <c r="E59" s="11"/>
      <c r="F59" s="11"/>
      <c r="G59" s="12"/>
      <c r="H59" s="12"/>
      <c r="I59" s="65"/>
      <c r="J59" s="11"/>
      <c r="K59" s="16" t="s">
        <v>15</v>
      </c>
      <c r="L59" s="15"/>
      <c r="M59" s="127"/>
    </row>
    <row r="60" spans="1:13">
      <c r="A60" s="13"/>
      <c r="B60" s="72" t="s">
        <v>8</v>
      </c>
      <c r="C60" s="17" t="s">
        <v>9</v>
      </c>
      <c r="D60" s="17" t="s">
        <v>10</v>
      </c>
      <c r="E60" s="17" t="s">
        <v>11</v>
      </c>
      <c r="F60" s="17" t="s">
        <v>12</v>
      </c>
      <c r="G60" s="18" t="s">
        <v>13</v>
      </c>
      <c r="H60" s="18" t="s">
        <v>14</v>
      </c>
      <c r="I60" s="70"/>
      <c r="J60" s="17" t="s">
        <v>12</v>
      </c>
      <c r="K60" s="16" t="s">
        <v>16</v>
      </c>
      <c r="L60" s="18" t="s">
        <v>16</v>
      </c>
      <c r="M60" s="128" t="s">
        <v>16</v>
      </c>
    </row>
    <row r="61" spans="1:13">
      <c r="A61" s="13"/>
      <c r="B61" s="72" t="s">
        <v>55</v>
      </c>
      <c r="C61" s="17" t="s">
        <v>55</v>
      </c>
      <c r="D61" s="17" t="s">
        <v>55</v>
      </c>
      <c r="E61" s="19" t="s">
        <v>55</v>
      </c>
      <c r="F61" s="17" t="s">
        <v>17</v>
      </c>
      <c r="G61" s="18" t="s">
        <v>18</v>
      </c>
      <c r="H61" s="18" t="s">
        <v>19</v>
      </c>
      <c r="I61" s="66" t="s">
        <v>20</v>
      </c>
      <c r="J61" s="17" t="s">
        <v>21</v>
      </c>
      <c r="K61" s="16" t="s">
        <v>17</v>
      </c>
      <c r="L61" s="18" t="s">
        <v>18</v>
      </c>
      <c r="M61" s="128" t="s">
        <v>63</v>
      </c>
    </row>
    <row r="62" spans="1:13" ht="11.25" thickBot="1">
      <c r="A62" s="42" t="s">
        <v>22</v>
      </c>
      <c r="B62" s="73" t="s">
        <v>23</v>
      </c>
      <c r="C62" s="43" t="s">
        <v>23</v>
      </c>
      <c r="D62" s="43" t="s">
        <v>23</v>
      </c>
      <c r="E62" s="43" t="s">
        <v>23</v>
      </c>
      <c r="F62" s="43" t="s">
        <v>23</v>
      </c>
      <c r="G62" s="44" t="s">
        <v>23</v>
      </c>
      <c r="H62" s="44" t="s">
        <v>24</v>
      </c>
      <c r="I62" s="67" t="s">
        <v>24</v>
      </c>
      <c r="J62" s="45" t="s">
        <v>25</v>
      </c>
      <c r="K62" s="46" t="s">
        <v>23</v>
      </c>
      <c r="L62" s="44" t="s">
        <v>23</v>
      </c>
      <c r="M62" s="129" t="s">
        <v>64</v>
      </c>
    </row>
    <row r="63" spans="1:13">
      <c r="A63" s="34" t="s">
        <v>27</v>
      </c>
      <c r="B63" s="100"/>
      <c r="C63" s="30"/>
      <c r="D63" s="30"/>
      <c r="E63" s="31"/>
      <c r="F63" s="30"/>
      <c r="G63" s="30"/>
      <c r="H63" s="30"/>
      <c r="I63" s="119"/>
      <c r="J63" s="30"/>
      <c r="K63" s="33"/>
      <c r="L63" s="32"/>
    </row>
    <row r="64" spans="1:13">
      <c r="A64" s="37" t="s">
        <v>39</v>
      </c>
      <c r="B64" s="141">
        <v>0</v>
      </c>
      <c r="C64" s="56">
        <v>0</v>
      </c>
      <c r="D64" s="57">
        <v>0</v>
      </c>
      <c r="E64" s="57">
        <v>0</v>
      </c>
      <c r="F64" s="57">
        <f t="shared" ref="F64:F69" si="2">+E64+D64+C64+B64</f>
        <v>0</v>
      </c>
      <c r="G64" s="1">
        <f>ROUND((C64*F6)+(D64*F7)+(E64*F8)+(B64*F5),0)</f>
        <v>0</v>
      </c>
      <c r="H64" s="1">
        <v>0</v>
      </c>
      <c r="I64" s="20">
        <v>0</v>
      </c>
      <c r="J64" s="114">
        <v>2</v>
      </c>
      <c r="K64" s="28">
        <f t="shared" ref="K64:K69" si="3">+J64*F64</f>
        <v>0</v>
      </c>
      <c r="L64" s="27">
        <f t="shared" ref="L64:L69" si="4">+J64*(G64+H64+I64)</f>
        <v>0</v>
      </c>
    </row>
    <row r="65" spans="1:256">
      <c r="A65" s="37" t="s">
        <v>40</v>
      </c>
      <c r="B65" s="141">
        <v>0</v>
      </c>
      <c r="C65" s="57">
        <v>0</v>
      </c>
      <c r="D65" s="57">
        <v>0</v>
      </c>
      <c r="E65" s="57">
        <v>0</v>
      </c>
      <c r="F65" s="57">
        <f t="shared" si="2"/>
        <v>0</v>
      </c>
      <c r="G65" s="1">
        <f>ROUND((C65*F6)+(D65*F7)+(E65*F8)+(B65*F5),0)</f>
        <v>0</v>
      </c>
      <c r="H65" s="1">
        <v>0</v>
      </c>
      <c r="I65" s="20">
        <v>0</v>
      </c>
      <c r="J65" s="114">
        <v>2</v>
      </c>
      <c r="K65" s="28">
        <f t="shared" si="3"/>
        <v>0</v>
      </c>
      <c r="L65" s="27">
        <f t="shared" si="4"/>
        <v>0</v>
      </c>
    </row>
    <row r="66" spans="1:256" s="53" customFormat="1">
      <c r="A66" s="54" t="s">
        <v>41</v>
      </c>
      <c r="B66" s="141">
        <v>0</v>
      </c>
      <c r="C66" s="57">
        <v>0</v>
      </c>
      <c r="D66" s="57">
        <v>0</v>
      </c>
      <c r="E66" s="57">
        <v>0</v>
      </c>
      <c r="F66" s="57">
        <f t="shared" si="2"/>
        <v>0</v>
      </c>
      <c r="G66" s="1">
        <f>ROUND((C66*F6)+(D66*F7)+(E66*F8)+(B66*F5),0)</f>
        <v>0</v>
      </c>
      <c r="H66" s="1">
        <v>0</v>
      </c>
      <c r="I66" s="20">
        <v>0</v>
      </c>
      <c r="J66" s="114">
        <v>2</v>
      </c>
      <c r="K66" s="28">
        <f t="shared" si="3"/>
        <v>0</v>
      </c>
      <c r="L66" s="27">
        <f t="shared" si="4"/>
        <v>0</v>
      </c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  <c r="DA66" s="4"/>
      <c r="DB66" s="4"/>
      <c r="DC66" s="4"/>
      <c r="DD66" s="4"/>
      <c r="DE66" s="4"/>
      <c r="DF66" s="4"/>
      <c r="DG66" s="4"/>
      <c r="DH66" s="4"/>
      <c r="DI66" s="4"/>
      <c r="DJ66" s="4"/>
      <c r="DK66" s="4"/>
      <c r="DL66" s="4"/>
      <c r="DM66" s="4"/>
      <c r="DN66" s="4"/>
      <c r="DO66" s="4"/>
      <c r="DP66" s="4"/>
      <c r="DQ66" s="4"/>
      <c r="DR66" s="4"/>
      <c r="DS66" s="4"/>
      <c r="DT66" s="4"/>
      <c r="DU66" s="4"/>
      <c r="DV66" s="4"/>
      <c r="DW66" s="4"/>
      <c r="DX66" s="4"/>
      <c r="DY66" s="4"/>
      <c r="DZ66" s="4"/>
      <c r="EA66" s="4"/>
      <c r="EB66" s="4"/>
      <c r="EC66" s="4"/>
      <c r="ED66" s="4"/>
      <c r="EE66" s="4"/>
      <c r="EF66" s="4"/>
      <c r="EG66" s="4"/>
      <c r="EH66" s="4"/>
      <c r="EI66" s="4"/>
      <c r="EJ66" s="4"/>
      <c r="EK66" s="4"/>
      <c r="EL66" s="4"/>
      <c r="EM66" s="4"/>
      <c r="EN66" s="4"/>
      <c r="EO66" s="4"/>
      <c r="EP66" s="4"/>
      <c r="EQ66" s="4"/>
      <c r="ER66" s="4"/>
      <c r="ES66" s="4"/>
      <c r="ET66" s="4"/>
      <c r="EU66" s="4"/>
      <c r="EV66" s="4"/>
      <c r="EW66" s="4"/>
      <c r="EX66" s="4"/>
      <c r="EY66" s="4"/>
      <c r="EZ66" s="4"/>
      <c r="FA66" s="4"/>
      <c r="FB66" s="4"/>
      <c r="FC66" s="4"/>
      <c r="FD66" s="4"/>
      <c r="FE66" s="4"/>
      <c r="FF66" s="4"/>
      <c r="FG66" s="4"/>
      <c r="FH66" s="4"/>
      <c r="FI66" s="4"/>
      <c r="FJ66" s="4"/>
      <c r="FK66" s="4"/>
      <c r="FL66" s="4"/>
      <c r="FM66" s="4"/>
      <c r="FN66" s="4"/>
      <c r="FO66" s="4"/>
      <c r="FP66" s="4"/>
      <c r="FQ66" s="4"/>
      <c r="FR66" s="4"/>
      <c r="FS66" s="4"/>
      <c r="FT66" s="4"/>
      <c r="FU66" s="4"/>
      <c r="FV66" s="4"/>
      <c r="FW66" s="4"/>
      <c r="FX66" s="4"/>
      <c r="FY66" s="4"/>
      <c r="FZ66" s="4"/>
      <c r="GA66" s="4"/>
      <c r="GB66" s="4"/>
      <c r="GC66" s="4"/>
      <c r="GD66" s="4"/>
      <c r="GE66" s="4"/>
      <c r="GF66" s="4"/>
      <c r="GG66" s="4"/>
      <c r="GH66" s="4"/>
      <c r="GI66" s="4"/>
      <c r="GJ66" s="4"/>
      <c r="GK66" s="4"/>
      <c r="GL66" s="4"/>
      <c r="GM66" s="4"/>
      <c r="GN66" s="4"/>
      <c r="GO66" s="4"/>
      <c r="GP66" s="4"/>
      <c r="GQ66" s="4"/>
      <c r="GR66" s="4"/>
      <c r="GS66" s="4"/>
      <c r="GT66" s="4"/>
      <c r="GU66" s="4"/>
      <c r="GV66" s="4"/>
      <c r="GW66" s="4"/>
      <c r="GX66" s="4"/>
      <c r="GY66" s="4"/>
      <c r="GZ66" s="4"/>
      <c r="HA66" s="4"/>
      <c r="HB66" s="4"/>
      <c r="HC66" s="4"/>
      <c r="HD66" s="4"/>
      <c r="HE66" s="4"/>
      <c r="HF66" s="4"/>
      <c r="HG66" s="4"/>
      <c r="HH66" s="4"/>
      <c r="HI66" s="4"/>
      <c r="HJ66" s="4"/>
      <c r="HK66" s="4"/>
      <c r="HL66" s="4"/>
      <c r="HM66" s="4"/>
      <c r="HN66" s="4"/>
      <c r="HO66" s="4"/>
      <c r="HP66" s="4"/>
      <c r="HQ66" s="4"/>
      <c r="HR66" s="4"/>
      <c r="HS66" s="4"/>
      <c r="HT66" s="4"/>
      <c r="HU66" s="4"/>
      <c r="HV66" s="4"/>
      <c r="HW66" s="4"/>
      <c r="HX66" s="4"/>
      <c r="HY66" s="4"/>
      <c r="HZ66" s="4"/>
      <c r="IA66" s="4"/>
      <c r="IB66" s="4"/>
      <c r="IC66" s="4"/>
      <c r="ID66" s="4"/>
      <c r="IE66" s="4"/>
      <c r="IF66" s="4"/>
      <c r="IG66" s="4"/>
      <c r="IH66" s="4"/>
      <c r="II66" s="4"/>
      <c r="IJ66" s="4"/>
      <c r="IK66" s="4"/>
      <c r="IL66" s="4"/>
      <c r="IM66" s="4"/>
      <c r="IN66" s="4"/>
      <c r="IO66" s="4"/>
      <c r="IP66" s="4"/>
      <c r="IQ66" s="4"/>
      <c r="IR66" s="4"/>
      <c r="IS66" s="4"/>
      <c r="IT66" s="4"/>
      <c r="IU66" s="4"/>
      <c r="IV66" s="4"/>
    </row>
    <row r="67" spans="1:256">
      <c r="A67" s="55" t="s">
        <v>42</v>
      </c>
      <c r="B67" s="142">
        <v>0</v>
      </c>
      <c r="C67" s="58">
        <v>0</v>
      </c>
      <c r="D67" s="58">
        <v>0</v>
      </c>
      <c r="E67" s="58">
        <v>0</v>
      </c>
      <c r="F67" s="58">
        <f t="shared" si="2"/>
        <v>0</v>
      </c>
      <c r="G67" s="20">
        <f>ROUND((C67*F6)+(D67*F7)+(E67*F8)+(B67*F5),0)</f>
        <v>0</v>
      </c>
      <c r="H67" s="20">
        <v>0</v>
      </c>
      <c r="I67" s="120">
        <v>0</v>
      </c>
      <c r="J67" s="115">
        <v>2</v>
      </c>
      <c r="K67" s="41">
        <f t="shared" si="3"/>
        <v>0</v>
      </c>
      <c r="L67" s="71">
        <f t="shared" si="4"/>
        <v>0</v>
      </c>
    </row>
    <row r="68" spans="1:256">
      <c r="A68" s="37" t="s">
        <v>43</v>
      </c>
      <c r="B68" s="143">
        <v>0</v>
      </c>
      <c r="C68" s="59">
        <v>0</v>
      </c>
      <c r="D68" s="59">
        <v>0</v>
      </c>
      <c r="E68" s="59">
        <v>0</v>
      </c>
      <c r="F68" s="59">
        <f t="shared" si="2"/>
        <v>0</v>
      </c>
      <c r="G68" s="1">
        <f>ROUND((C68*F6)+(D68*F7)+(E68*F8)+(B68*F5),0)</f>
        <v>0</v>
      </c>
      <c r="H68" s="1">
        <v>0</v>
      </c>
      <c r="I68" s="71">
        <v>0</v>
      </c>
      <c r="J68" s="114">
        <v>2</v>
      </c>
      <c r="K68" s="28">
        <f t="shared" si="3"/>
        <v>0</v>
      </c>
      <c r="L68" s="27">
        <f t="shared" si="4"/>
        <v>0</v>
      </c>
    </row>
    <row r="69" spans="1:256">
      <c r="A69" s="61" t="s">
        <v>44</v>
      </c>
      <c r="B69" s="143">
        <v>0</v>
      </c>
      <c r="C69" s="59">
        <v>0</v>
      </c>
      <c r="D69" s="59">
        <v>0</v>
      </c>
      <c r="E69" s="59">
        <v>0</v>
      </c>
      <c r="F69" s="59">
        <f t="shared" si="2"/>
        <v>0</v>
      </c>
      <c r="G69" s="1">
        <f>ROUND((C69*F6)+(D69*F7)+(E69*F8)+(B69*F5),0)</f>
        <v>0</v>
      </c>
      <c r="H69" s="1">
        <v>0</v>
      </c>
      <c r="I69" s="71">
        <v>0</v>
      </c>
      <c r="J69" s="114">
        <v>2</v>
      </c>
      <c r="K69" s="28">
        <f t="shared" si="3"/>
        <v>0</v>
      </c>
      <c r="L69" s="27">
        <f t="shared" si="4"/>
        <v>0</v>
      </c>
      <c r="O69" s="25"/>
    </row>
    <row r="70" spans="1:256" ht="11.25" thickBot="1">
      <c r="A70" s="48" t="s">
        <v>30</v>
      </c>
      <c r="B70" s="144">
        <f t="shared" ref="B70:I70" si="5">SUM(B64:B69)</f>
        <v>0</v>
      </c>
      <c r="C70" s="62">
        <f t="shared" si="5"/>
        <v>0</v>
      </c>
      <c r="D70" s="62">
        <f t="shared" si="5"/>
        <v>0</v>
      </c>
      <c r="E70" s="62">
        <f t="shared" si="5"/>
        <v>0</v>
      </c>
      <c r="F70" s="62">
        <f t="shared" si="5"/>
        <v>0</v>
      </c>
      <c r="G70" s="63">
        <f t="shared" si="5"/>
        <v>0</v>
      </c>
      <c r="H70" s="64">
        <f t="shared" si="5"/>
        <v>0</v>
      </c>
      <c r="I70" s="121">
        <f t="shared" si="5"/>
        <v>0</v>
      </c>
      <c r="J70" s="116">
        <v>2</v>
      </c>
      <c r="K70" s="50">
        <f>SUM(K64:K69)</f>
        <v>0</v>
      </c>
      <c r="L70" s="69">
        <f>SUM(L64:L69)</f>
        <v>0</v>
      </c>
      <c r="M70" s="125">
        <f>SUM(B70:E70)</f>
        <v>0</v>
      </c>
    </row>
    <row r="71" spans="1:256">
      <c r="A71" s="40" t="s">
        <v>73</v>
      </c>
      <c r="B71" s="100"/>
      <c r="C71" s="30"/>
      <c r="D71" s="30"/>
      <c r="E71" s="31"/>
      <c r="F71" s="30"/>
      <c r="G71" s="30"/>
      <c r="H71" s="30"/>
      <c r="I71" s="119"/>
      <c r="J71" s="30"/>
      <c r="K71" s="33"/>
      <c r="L71" s="68"/>
    </row>
    <row r="72" spans="1:256">
      <c r="A72" s="37" t="s">
        <v>74</v>
      </c>
      <c r="B72" s="141">
        <v>0</v>
      </c>
      <c r="C72" s="56">
        <v>7</v>
      </c>
      <c r="D72" s="56">
        <v>10</v>
      </c>
      <c r="E72" s="57">
        <v>1</v>
      </c>
      <c r="F72" s="57">
        <f>+E72+D72+C72+B72</f>
        <v>18</v>
      </c>
      <c r="G72" s="1">
        <f>ROUND((C72*G6)+(D72*G7)+(E72*G8)+(B72*G5),0)</f>
        <v>1038</v>
      </c>
      <c r="H72" s="1">
        <v>0</v>
      </c>
      <c r="I72" s="20">
        <v>0</v>
      </c>
      <c r="J72" s="114">
        <v>8</v>
      </c>
      <c r="K72" s="28">
        <f>+J72*F72</f>
        <v>144</v>
      </c>
      <c r="L72" s="27">
        <f>+J72*(G72+H72+I72)</f>
        <v>8304</v>
      </c>
    </row>
    <row r="73" spans="1:256">
      <c r="A73" s="37" t="s">
        <v>48</v>
      </c>
      <c r="B73" s="141">
        <v>0</v>
      </c>
      <c r="C73" s="56">
        <v>0</v>
      </c>
      <c r="D73" s="56">
        <v>1</v>
      </c>
      <c r="E73" s="57">
        <v>3</v>
      </c>
      <c r="F73" s="57">
        <f>+E73+D73+C73+B73</f>
        <v>4</v>
      </c>
      <c r="G73" s="1">
        <f>ROUND((C73*G6)+(D73*G7)+(E73*G8)+(B73*G5),0)</f>
        <v>115</v>
      </c>
      <c r="H73" s="1">
        <v>0</v>
      </c>
      <c r="I73" s="20">
        <v>0</v>
      </c>
      <c r="J73" s="114">
        <v>8</v>
      </c>
      <c r="K73" s="28">
        <f>+J73*F73</f>
        <v>32</v>
      </c>
      <c r="L73" s="27">
        <f>+J73*(G73+H73+I73)</f>
        <v>920</v>
      </c>
    </row>
    <row r="74" spans="1:256">
      <c r="A74" s="37" t="s">
        <v>49</v>
      </c>
      <c r="B74" s="143">
        <v>0</v>
      </c>
      <c r="C74" s="56">
        <v>0</v>
      </c>
      <c r="D74" s="56">
        <v>4</v>
      </c>
      <c r="E74" s="59">
        <v>3</v>
      </c>
      <c r="F74" s="59">
        <f>+E74+D74+C74+B74</f>
        <v>7</v>
      </c>
      <c r="G74" s="1">
        <f>ROUND((C74*G6)+(D74*G7)+(E74*G8)+(B74*G5),0)</f>
        <v>271</v>
      </c>
      <c r="H74" s="1">
        <v>0</v>
      </c>
      <c r="I74" s="27">
        <v>0</v>
      </c>
      <c r="J74" s="114">
        <v>8</v>
      </c>
      <c r="K74" s="28">
        <f>+J74*F74</f>
        <v>56</v>
      </c>
      <c r="L74" s="27">
        <f>+J74*(G74+H74+I74)</f>
        <v>2168</v>
      </c>
    </row>
    <row r="75" spans="1:256">
      <c r="A75" s="37" t="s">
        <v>75</v>
      </c>
      <c r="B75" s="143">
        <v>0</v>
      </c>
      <c r="C75" s="56">
        <v>4</v>
      </c>
      <c r="D75" s="56">
        <v>6</v>
      </c>
      <c r="E75" s="59">
        <v>3</v>
      </c>
      <c r="F75" s="59">
        <f>+E75+D75+C75+B75</f>
        <v>13</v>
      </c>
      <c r="G75" s="1">
        <f>ROUND((C75*F6)+(D75*F7)+(E75*F8)+(B75*F5),0)</f>
        <v>613</v>
      </c>
      <c r="H75" s="1">
        <v>0</v>
      </c>
      <c r="I75" s="27">
        <v>0</v>
      </c>
      <c r="J75" s="114">
        <v>8</v>
      </c>
      <c r="K75" s="28">
        <f>+J75*F75</f>
        <v>104</v>
      </c>
      <c r="L75" s="27">
        <f>+J75*(G75+H75+I75)</f>
        <v>4904</v>
      </c>
    </row>
    <row r="76" spans="1:256" ht="11.25" thickBot="1">
      <c r="A76" s="48" t="s">
        <v>30</v>
      </c>
      <c r="B76" s="62">
        <f t="shared" ref="B76:I76" si="6">SUM(B72:B75)</f>
        <v>0</v>
      </c>
      <c r="C76" s="62">
        <f t="shared" si="6"/>
        <v>11</v>
      </c>
      <c r="D76" s="62">
        <f t="shared" si="6"/>
        <v>21</v>
      </c>
      <c r="E76" s="62">
        <f t="shared" si="6"/>
        <v>10</v>
      </c>
      <c r="F76" s="62">
        <f t="shared" si="6"/>
        <v>42</v>
      </c>
      <c r="G76" s="63">
        <f t="shared" si="6"/>
        <v>2037</v>
      </c>
      <c r="H76" s="63">
        <f t="shared" si="6"/>
        <v>0</v>
      </c>
      <c r="I76" s="121">
        <f t="shared" si="6"/>
        <v>0</v>
      </c>
      <c r="J76" s="114">
        <v>8</v>
      </c>
      <c r="K76" s="50">
        <f>SUM(K72:K75)</f>
        <v>336</v>
      </c>
      <c r="L76" s="69">
        <f>SUM(L72:L75)</f>
        <v>16296</v>
      </c>
      <c r="M76" s="125">
        <f>SUM(B76:E76)</f>
        <v>42</v>
      </c>
    </row>
    <row r="77" spans="1:256">
      <c r="A77" s="34" t="s">
        <v>35</v>
      </c>
      <c r="B77" s="100"/>
      <c r="C77" s="30"/>
      <c r="D77" s="30"/>
      <c r="E77" s="31"/>
      <c r="F77" s="30"/>
      <c r="G77" s="30"/>
      <c r="H77" s="30"/>
      <c r="I77" s="119"/>
      <c r="J77" s="30"/>
      <c r="K77" s="33"/>
      <c r="L77" s="68"/>
    </row>
    <row r="78" spans="1:256">
      <c r="A78" s="54" t="s">
        <v>57</v>
      </c>
      <c r="B78" s="141">
        <v>0</v>
      </c>
      <c r="C78" s="56">
        <v>10</v>
      </c>
      <c r="D78" s="57">
        <v>2</v>
      </c>
      <c r="E78" s="57">
        <v>1</v>
      </c>
      <c r="F78" s="57">
        <f>+E78+D78+C78+B78</f>
        <v>13</v>
      </c>
      <c r="G78" s="1">
        <f>ROUND((C78*G6)+(D78*G7)+(E78*G8)+(B78*G5),0)</f>
        <v>835</v>
      </c>
      <c r="H78" s="1">
        <v>0</v>
      </c>
      <c r="I78" s="20">
        <v>0</v>
      </c>
      <c r="J78" s="114">
        <v>2</v>
      </c>
      <c r="K78" s="28">
        <f>+J78*F78</f>
        <v>26</v>
      </c>
      <c r="L78" s="27">
        <f>+J78*(G78+H78+I78)</f>
        <v>1670</v>
      </c>
    </row>
    <row r="79" spans="1:256" ht="12.75" customHeight="1">
      <c r="A79" s="52" t="s">
        <v>56</v>
      </c>
      <c r="B79" s="142">
        <v>0</v>
      </c>
      <c r="C79" s="58">
        <v>0</v>
      </c>
      <c r="D79" s="58">
        <v>2</v>
      </c>
      <c r="E79" s="58">
        <v>1</v>
      </c>
      <c r="F79" s="58">
        <f>+E79+D79+C79+B79</f>
        <v>3</v>
      </c>
      <c r="G79" s="20">
        <f>ROUND((C79*C6)+(D79*C7)+(E79*C8)+(B79*C5),0)</f>
        <v>216</v>
      </c>
      <c r="H79" s="20">
        <v>0</v>
      </c>
      <c r="I79" s="27">
        <v>0</v>
      </c>
      <c r="J79" s="117">
        <v>1</v>
      </c>
      <c r="K79" s="41">
        <f>+J79*F79</f>
        <v>3</v>
      </c>
      <c r="L79" s="27">
        <f>+J79*(G79+H79+I79)</f>
        <v>216</v>
      </c>
    </row>
    <row r="80" spans="1:256" s="51" customFormat="1" ht="11.25" thickBot="1">
      <c r="A80" s="48" t="s">
        <v>30</v>
      </c>
      <c r="B80" s="62">
        <f t="shared" ref="B80:G80" si="7">SUM(B78:B79)</f>
        <v>0</v>
      </c>
      <c r="C80" s="62">
        <f t="shared" si="7"/>
        <v>10</v>
      </c>
      <c r="D80" s="62">
        <f t="shared" si="7"/>
        <v>4</v>
      </c>
      <c r="E80" s="62">
        <f t="shared" si="7"/>
        <v>2</v>
      </c>
      <c r="F80" s="62">
        <f t="shared" si="7"/>
        <v>16</v>
      </c>
      <c r="G80" s="63">
        <f t="shared" si="7"/>
        <v>1051</v>
      </c>
      <c r="H80" s="63">
        <v>0</v>
      </c>
      <c r="I80" s="121">
        <f>SUM(I78:I79)</f>
        <v>0</v>
      </c>
      <c r="J80" s="118">
        <v>3</v>
      </c>
      <c r="K80" s="50">
        <f>SUM(K78:K79)</f>
        <v>29</v>
      </c>
      <c r="L80" s="69">
        <f>SUM(L78:L79)</f>
        <v>1886</v>
      </c>
      <c r="M80" s="125">
        <f>SUM(B80:E80)</f>
        <v>16</v>
      </c>
    </row>
    <row r="81" spans="1:13" s="26" customFormat="1" ht="11.25" thickBot="1">
      <c r="A81" s="48" t="s">
        <v>37</v>
      </c>
      <c r="B81" s="145"/>
      <c r="C81" s="50"/>
      <c r="D81" s="50"/>
      <c r="E81" s="50"/>
      <c r="F81" s="50">
        <f t="shared" ref="F81:K81" si="8">SUM(F70+F76+F80)</f>
        <v>58</v>
      </c>
      <c r="G81" s="124">
        <f t="shared" si="8"/>
        <v>3088</v>
      </c>
      <c r="H81" s="124">
        <f t="shared" si="8"/>
        <v>0</v>
      </c>
      <c r="I81" s="69">
        <f t="shared" si="8"/>
        <v>0</v>
      </c>
      <c r="J81" s="50">
        <f t="shared" si="8"/>
        <v>13</v>
      </c>
      <c r="K81" s="50">
        <f t="shared" si="8"/>
        <v>365</v>
      </c>
      <c r="L81" s="69">
        <f>L70+L76+L80</f>
        <v>18182</v>
      </c>
      <c r="M81" s="81">
        <f>SUM(M70:M76:M80)</f>
        <v>58</v>
      </c>
    </row>
  </sheetData>
  <phoneticPr fontId="0" type="noConversion"/>
  <printOptions horizontalCentered="1" gridLinesSet="0"/>
  <pageMargins left="0" right="0" top="1" bottom="1" header="0.25" footer="0.25"/>
  <pageSetup orientation="landscape" horizontalDpi="4294967292" r:id="rId1"/>
  <headerFooter alignWithMargins="0">
    <oddFooter>&amp;C&amp;D&amp;RPage &amp;P</oddFooter>
  </headerFooter>
  <rowBreaks count="1" manualBreakCount="1">
    <brk id="46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TABLES</vt:lpstr>
      <vt:lpstr>TABLES!Print_Area</vt:lpstr>
      <vt:lpstr>PRINT1</vt:lpstr>
      <vt:lpstr>TEST1</vt:lpstr>
      <vt:lpstr>TOPBORD1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Matthew G. Glos</dc:creator>
  <cp:lastModifiedBy>ckerwin</cp:lastModifiedBy>
  <cp:lastPrinted>2012-04-12T20:05:26Z</cp:lastPrinted>
  <dcterms:created xsi:type="dcterms:W3CDTF">2002-05-17T22:29:41Z</dcterms:created>
  <dcterms:modified xsi:type="dcterms:W3CDTF">2012-04-18T14:15:39Z</dcterms:modified>
</cp:coreProperties>
</file>