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15195" windowHeight="8445" tabRatio="470" activeTab="2"/>
  </bookViews>
  <sheets>
    <sheet name="C-1" sheetId="4" r:id="rId1"/>
    <sheet name="C-2" sheetId="5" r:id="rId2"/>
    <sheet name="C-3" sheetId="6" r:id="rId3"/>
  </sheets>
  <definedNames>
    <definedName name="compliance">#REF!</definedName>
    <definedName name="corrective">#REF!</definedName>
    <definedName name="CRITERION1">#REF!</definedName>
    <definedName name="CRITERION2">#REF!</definedName>
    <definedName name="detection">#REF!</definedName>
    <definedName name="inflator94">#REF!</definedName>
    <definedName name="inflator97">#REF!</definedName>
    <definedName name="interim">#REF!</definedName>
    <definedName name="new">#REF!</definedName>
    <definedName name="permitted">#REF!</definedName>
    <definedName name="_xlnm.Print_Area" localSheetId="0">'C-1'!$A$3:$K$36</definedName>
    <definedName name="_xlnm.Print_Area" localSheetId="1">'C-2'!$A$1:$K$34</definedName>
    <definedName name="_xlnm.Print_Area">#REF!</definedName>
    <definedName name="PRINT_AREA_MI">#REF!</definedName>
    <definedName name="_xlnm.Print_Titles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RANGE1">#REF!</definedName>
    <definedName name="RANGE2">#REF!</definedName>
    <definedName name="TEST1">#REF!</definedName>
    <definedName name="TOPBORD1">#REF!</definedName>
    <definedName name="TOPBORD2">#REF!</definedName>
    <definedName name="TOPBORD3">#REF!</definedName>
    <definedName name="TOPBORD4">#REF!</definedName>
    <definedName name="Z_6C45BF1D_C6D8_4D7B_9159_243A9F8A5AB0_.wvu.PrintArea" localSheetId="0" hidden="1">'C-1'!$A$3:$K$36</definedName>
    <definedName name="Z_6C45BF1D_C6D8_4D7B_9159_243A9F8A5AB0_.wvu.PrintArea" localSheetId="1" hidden="1">'C-2'!$A$1:$K$34</definedName>
    <definedName name="Z_800D9AF1_EEFD_44A5_8891_375BBDB61A66_.wvu.PrintArea" localSheetId="0" hidden="1">'C-1'!$A$3:$K$36</definedName>
    <definedName name="Z_800D9AF1_EEFD_44A5_8891_375BBDB61A66_.wvu.PrintArea" localSheetId="1" hidden="1">'C-2'!$A$1:$K$34</definedName>
  </definedNames>
  <calcPr calcId="125725"/>
  <customWorkbookViews>
    <customWorkbookView name="HP Authorized Customer - Personal View" guid="{6C45BF1D-C6D8-4D7B-9159-243A9F8A5AB0}" mergeInterval="0" personalView="1" maximized="1" windowWidth="1276" windowHeight="848" activeSheetId="6"/>
    <customWorkbookView name="Anthony Amato - Personal View" guid="{800D9AF1-EEFD-44A5-8891-375BBDB61A66}" mergeInterval="0" personalView="1" maximized="1" windowWidth="1020" windowHeight="579" tabRatio="800" activeSheetId="3" showComments="commIndAndComment"/>
  </customWorkbookViews>
</workbook>
</file>

<file path=xl/calcChain.xml><?xml version="1.0" encoding="utf-8"?>
<calcChain xmlns="http://schemas.openxmlformats.org/spreadsheetml/2006/main">
  <c r="I24" i="6"/>
  <c r="I24" i="5"/>
  <c r="J24"/>
  <c r="J25"/>
  <c r="I24" i="4"/>
  <c r="E9" i="6"/>
  <c r="F9"/>
  <c r="K9"/>
  <c r="J9"/>
  <c r="J11"/>
  <c r="E10"/>
  <c r="F10"/>
  <c r="K10"/>
  <c r="J10"/>
  <c r="E13"/>
  <c r="J13"/>
  <c r="F13"/>
  <c r="K13"/>
  <c r="E14"/>
  <c r="F14"/>
  <c r="J14"/>
  <c r="K14"/>
  <c r="E15"/>
  <c r="F15"/>
  <c r="K15"/>
  <c r="J15"/>
  <c r="E18"/>
  <c r="F18"/>
  <c r="I18"/>
  <c r="J18"/>
  <c r="J22"/>
  <c r="E19"/>
  <c r="F19"/>
  <c r="I19"/>
  <c r="J19"/>
  <c r="E20"/>
  <c r="F20"/>
  <c r="K20"/>
  <c r="J20"/>
  <c r="E21"/>
  <c r="F21"/>
  <c r="J21"/>
  <c r="K21"/>
  <c r="E24"/>
  <c r="F24"/>
  <c r="K24"/>
  <c r="K25"/>
  <c r="J24"/>
  <c r="J25"/>
  <c r="E26"/>
  <c r="J26"/>
  <c r="F26"/>
  <c r="K26"/>
  <c r="I27"/>
  <c r="E9" i="5"/>
  <c r="J9"/>
  <c r="J11"/>
  <c r="F9"/>
  <c r="K9"/>
  <c r="K11"/>
  <c r="E10"/>
  <c r="F10"/>
  <c r="J10"/>
  <c r="K10"/>
  <c r="E13"/>
  <c r="F13"/>
  <c r="K13"/>
  <c r="J13"/>
  <c r="E14"/>
  <c r="F14"/>
  <c r="K14"/>
  <c r="J14"/>
  <c r="E15"/>
  <c r="F15"/>
  <c r="K15"/>
  <c r="J15"/>
  <c r="E18"/>
  <c r="F18"/>
  <c r="I18"/>
  <c r="K18"/>
  <c r="J18"/>
  <c r="E19"/>
  <c r="F19"/>
  <c r="I19"/>
  <c r="K19"/>
  <c r="E20"/>
  <c r="J20"/>
  <c r="F20"/>
  <c r="K20"/>
  <c r="E21"/>
  <c r="J21"/>
  <c r="F21"/>
  <c r="K21"/>
  <c r="E24"/>
  <c r="F24"/>
  <c r="K24"/>
  <c r="K25"/>
  <c r="E26"/>
  <c r="F26"/>
  <c r="K26"/>
  <c r="J26"/>
  <c r="I27"/>
  <c r="E9" i="4"/>
  <c r="F9"/>
  <c r="K9"/>
  <c r="K11"/>
  <c r="J9"/>
  <c r="E10"/>
  <c r="J10"/>
  <c r="J11"/>
  <c r="F10"/>
  <c r="K10"/>
  <c r="E13"/>
  <c r="J13"/>
  <c r="F13"/>
  <c r="K13"/>
  <c r="E14"/>
  <c r="J14"/>
  <c r="F14"/>
  <c r="K14"/>
  <c r="E15"/>
  <c r="J15"/>
  <c r="F15"/>
  <c r="K15"/>
  <c r="E18"/>
  <c r="F18"/>
  <c r="I18"/>
  <c r="J18"/>
  <c r="E19"/>
  <c r="F19"/>
  <c r="I19"/>
  <c r="K19"/>
  <c r="E20"/>
  <c r="J20"/>
  <c r="F20"/>
  <c r="K20"/>
  <c r="E21"/>
  <c r="J21"/>
  <c r="F21"/>
  <c r="K21"/>
  <c r="E24"/>
  <c r="J24"/>
  <c r="J25"/>
  <c r="F24"/>
  <c r="E26"/>
  <c r="J26"/>
  <c r="F26"/>
  <c r="K26"/>
  <c r="I27"/>
  <c r="K18" i="6"/>
  <c r="K18" i="4"/>
  <c r="K22"/>
  <c r="K24"/>
  <c r="K25"/>
  <c r="J16"/>
  <c r="K16" i="5"/>
  <c r="K11" i="6"/>
  <c r="J19" i="4"/>
  <c r="J22"/>
  <c r="J27"/>
  <c r="K19" i="6"/>
  <c r="K22"/>
  <c r="J16"/>
  <c r="K16"/>
  <c r="J27"/>
  <c r="K27"/>
  <c r="J16" i="5"/>
  <c r="K22"/>
  <c r="K27"/>
  <c r="J19"/>
  <c r="J22"/>
  <c r="J27"/>
  <c r="K16" i="4"/>
  <c r="K27"/>
</calcChain>
</file>

<file path=xl/sharedStrings.xml><?xml version="1.0" encoding="utf-8"?>
<sst xmlns="http://schemas.openxmlformats.org/spreadsheetml/2006/main" count="171" uniqueCount="56">
  <si>
    <t>Hours and Costs Per Respondent Per Activity</t>
  </si>
  <si>
    <t>Total Hours and Costs</t>
  </si>
  <si>
    <t>Mgr.*</t>
  </si>
  <si>
    <t>Tech.*</t>
  </si>
  <si>
    <t>Cler.*</t>
  </si>
  <si>
    <t>Labor</t>
  </si>
  <si>
    <t>Capital/</t>
  </si>
  <si>
    <t>Hours/</t>
  </si>
  <si>
    <t>Cost/</t>
  </si>
  <si>
    <t>Startup</t>
  </si>
  <si>
    <t>O &amp; M</t>
  </si>
  <si>
    <t>Number of</t>
  </si>
  <si>
    <t>Total</t>
  </si>
  <si>
    <t>INFORMATION COLLECTION ACTIVITY</t>
  </si>
  <si>
    <t>Year</t>
  </si>
  <si>
    <t>Cost</t>
  </si>
  <si>
    <t>Respondents</t>
  </si>
  <si>
    <t>Hours/Year</t>
  </si>
  <si>
    <t>SUBTOTAL</t>
  </si>
  <si>
    <t>Annual Information Reporting Forms</t>
  </si>
  <si>
    <t>TOTAL</t>
  </si>
  <si>
    <t>Agency</t>
  </si>
  <si>
    <t>of</t>
  </si>
  <si>
    <t>Per Hour</t>
  </si>
  <si>
    <t xml:space="preserve">Review completed information form </t>
  </si>
  <si>
    <t>Enter information into database and file copy of the form</t>
  </si>
  <si>
    <t>Initiate Information Follow-ups</t>
  </si>
  <si>
    <t>Receive Information updates</t>
  </si>
  <si>
    <r>
      <t xml:space="preserve">Prepare and send pre-populated forms to existing partners </t>
    </r>
    <r>
      <rPr>
        <vertAlign val="superscript"/>
        <sz val="8"/>
        <rFont val="Helv"/>
      </rPr>
      <t>a</t>
    </r>
  </si>
  <si>
    <r>
      <t xml:space="preserve">Call or email partner to request clarification of Partnership Agreement or annual reporting form </t>
    </r>
    <r>
      <rPr>
        <vertAlign val="superscript"/>
        <sz val="8"/>
        <rFont val="Helv"/>
      </rPr>
      <t>b</t>
    </r>
  </si>
  <si>
    <r>
      <t xml:space="preserve">Request additional technical information via e-mail or telephone </t>
    </r>
    <r>
      <rPr>
        <vertAlign val="superscript"/>
        <sz val="8"/>
        <rFont val="Helv"/>
      </rPr>
      <t>c</t>
    </r>
  </si>
  <si>
    <r>
      <t xml:space="preserve">Review and enter contact or profile information updates received from partners via GPP Website </t>
    </r>
    <r>
      <rPr>
        <vertAlign val="superscript"/>
        <sz val="8"/>
        <rFont val="Helv"/>
      </rPr>
      <t>d</t>
    </r>
  </si>
  <si>
    <r>
      <t xml:space="preserve">Annual management review of GPP program </t>
    </r>
    <r>
      <rPr>
        <vertAlign val="superscript"/>
        <sz val="8"/>
        <rFont val="Helv"/>
      </rPr>
      <t>e</t>
    </r>
  </si>
  <si>
    <t xml:space="preserve">       Review PA</t>
  </si>
  <si>
    <t xml:space="preserve">       Enter PA information into Upshot/database</t>
  </si>
  <si>
    <t>From Partners</t>
  </si>
  <si>
    <r>
      <t xml:space="preserve">e </t>
    </r>
    <r>
      <rPr>
        <sz val="8"/>
        <rFont val="Helv"/>
      </rPr>
      <t>Assumed an annual EPA management review of Green Power Partnership program information collection activities and success.</t>
    </r>
  </si>
  <si>
    <r>
      <t xml:space="preserve">Number </t>
    </r>
    <r>
      <rPr>
        <b/>
        <vertAlign val="superscript"/>
        <sz val="8"/>
        <rFont val="Helv"/>
      </rPr>
      <t>f</t>
    </r>
  </si>
  <si>
    <t>Review and enter data after receipt of information</t>
  </si>
  <si>
    <t>Partnership Agreement</t>
  </si>
  <si>
    <t xml:space="preserve">       Enter PA information into SalesForce</t>
  </si>
  <si>
    <t>Enter information into database and save copy of the form</t>
  </si>
  <si>
    <t xml:space="preserve">* Work represented in this table is performed by a government contractor. As such, rates reflect those charged by the contractor to EPA. </t>
  </si>
  <si>
    <r>
      <t xml:space="preserve">d </t>
    </r>
    <r>
      <rPr>
        <sz val="8"/>
        <rFont val="Helv"/>
      </rPr>
      <t>An estimated 20% of all GPP partners are likely to make web updates because there is a promotional GPP Partner Profile on each individual partner page.  All updates must be reviewed by Agency staff.</t>
    </r>
  </si>
  <si>
    <r>
      <t>c</t>
    </r>
    <r>
      <rPr>
        <sz val="8"/>
        <rFont val="Helv"/>
      </rPr>
      <t xml:space="preserve"> The Agency expects to request 100 GPP partners to provide additional technical information in 2012.</t>
    </r>
  </si>
  <si>
    <r>
      <t>c</t>
    </r>
    <r>
      <rPr>
        <sz val="8"/>
        <rFont val="Helv"/>
      </rPr>
      <t xml:space="preserve"> The Agency expects to request 100 GPP partners to provide additional technical information in 2013.</t>
    </r>
  </si>
  <si>
    <r>
      <t xml:space="preserve">d </t>
    </r>
    <r>
      <rPr>
        <sz val="8"/>
        <rFont val="Helv"/>
      </rPr>
      <t>An estimated 20% of all GPP partners are likely to make web updates because there is a promotional GPP Partner Profile on each individual partner page.  All updates must be reviewed by program contractors.</t>
    </r>
  </si>
  <si>
    <r>
      <t>b</t>
    </r>
    <r>
      <rPr>
        <sz val="8"/>
        <rFont val="Helv"/>
      </rPr>
      <t xml:space="preserve"> On average, program contractors must contact 50% of new partners regarding the Partnership Agreement and 40% of existing partners regarding the yearly report form.  Each follow-up call is estimated to take 10 minutes.</t>
    </r>
  </si>
  <si>
    <r>
      <t>c</t>
    </r>
    <r>
      <rPr>
        <sz val="8"/>
        <rFont val="Helv"/>
      </rPr>
      <t xml:space="preserve"> The Agency expects to request 100 GPP partners to provide additional technical information in 2014.</t>
    </r>
  </si>
  <si>
    <r>
      <t>b</t>
    </r>
    <r>
      <rPr>
        <sz val="8"/>
        <rFont val="Helv"/>
      </rPr>
      <t xml:space="preserve"> On average, the Agency must contact 50% of new partners regarding the Partnership Agreement and 40% of existing partners regarding the yearly report form.  Each follow-up call is estimated to take 10 minutes.</t>
    </r>
  </si>
  <si>
    <t>f The total number of unique respondents submitting information in 2012 is 1585, including 1335 existing Partners who submit annual forms and 250 new partners who submit Partnership Agreements.</t>
  </si>
  <si>
    <t>f The total number of unique respondents submitting information in 2013 is 1720, including 1470 existing Partners who submit annual forms and 250 new partners who submit Partnership Agreements.</t>
  </si>
  <si>
    <r>
      <t>a</t>
    </r>
    <r>
      <rPr>
        <sz val="8"/>
        <rFont val="Helv"/>
      </rPr>
      <t xml:space="preserve"> Partners receive a pre-populated form with their data and simply review and update their information.  Assumes 1470 partners previously completed the form and will update it in 2013.</t>
    </r>
  </si>
  <si>
    <r>
      <t>a</t>
    </r>
    <r>
      <rPr>
        <sz val="8"/>
        <rFont val="Helv"/>
      </rPr>
      <t xml:space="preserve"> Partners receive a pre-populated form with their data and simply review and update their information.  Assumes 1335 partners previously completed the form and will update it in 2012.</t>
    </r>
  </si>
  <si>
    <t>f The total number of unique respondents submitting information in 2014 is 1855, including 1605 existing Partners who submit annual forms and 250 new partners who submit Partnership Agreements.</t>
  </si>
  <si>
    <r>
      <t>a</t>
    </r>
    <r>
      <rPr>
        <sz val="8"/>
        <rFont val="Helv"/>
      </rPr>
      <t xml:space="preserve"> Partners receive a pre-populated form with their data and simply review and update their information.  Assumes 1605 partners previously completed the form and will update it in 2014.</t>
    </r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</si>
</sst>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71" formatCode="#,##0.0_);\(#,##0.0\)"/>
    <numFmt numFmtId="172" formatCode="#,##0.0"/>
    <numFmt numFmtId="178" formatCode="&quot;$&quot;#,##0.00"/>
    <numFmt numFmtId="179" formatCode="&quot;$&quot;#,##0"/>
  </numFmts>
  <fonts count="6">
    <font>
      <sz val="10"/>
      <name val="Arial"/>
    </font>
    <font>
      <sz val="10"/>
      <name val="Arial"/>
    </font>
    <font>
      <sz val="8"/>
      <name val="Helv"/>
    </font>
    <font>
      <b/>
      <sz val="8"/>
      <name val="Helv"/>
    </font>
    <font>
      <vertAlign val="superscript"/>
      <sz val="8"/>
      <name val="Helv"/>
    </font>
    <font>
      <b/>
      <vertAlign val="superscript"/>
      <sz val="8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8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</cellStyleXfs>
  <cellXfs count="209">
    <xf numFmtId="0" fontId="0" fillId="0" borderId="0" xfId="0"/>
    <xf numFmtId="164" fontId="2" fillId="2" borderId="0" xfId="3" applyFill="1" applyBorder="1"/>
    <xf numFmtId="164" fontId="2" fillId="0" borderId="0" xfId="3" applyBorder="1"/>
    <xf numFmtId="164" fontId="2" fillId="0" borderId="0" xfId="3"/>
    <xf numFmtId="5" fontId="2" fillId="0" borderId="0" xfId="3" applyNumberFormat="1" applyBorder="1"/>
    <xf numFmtId="164" fontId="2" fillId="0" borderId="0" xfId="3" applyBorder="1" applyAlignment="1">
      <alignment horizontal="right"/>
    </xf>
    <xf numFmtId="164" fontId="3" fillId="2" borderId="0" xfId="3" applyNumberFormat="1" applyFont="1" applyFill="1" applyBorder="1" applyAlignment="1" applyProtection="1">
      <alignment horizontal="left"/>
    </xf>
    <xf numFmtId="164" fontId="3" fillId="0" borderId="0" xfId="3" applyFont="1" applyBorder="1"/>
    <xf numFmtId="5" fontId="3" fillId="0" borderId="0" xfId="3" applyNumberFormat="1" applyFont="1" applyBorder="1"/>
    <xf numFmtId="4" fontId="2" fillId="0" borderId="0" xfId="3" applyNumberFormat="1" applyBorder="1"/>
    <xf numFmtId="164" fontId="3" fillId="2" borderId="1" xfId="3" applyFont="1" applyFill="1" applyBorder="1"/>
    <xf numFmtId="164" fontId="3" fillId="0" borderId="0" xfId="3" applyNumberFormat="1" applyFont="1" applyBorder="1" applyAlignment="1" applyProtection="1">
      <alignment horizontal="center"/>
    </xf>
    <xf numFmtId="5" fontId="3" fillId="0" borderId="0" xfId="3" applyNumberFormat="1" applyFont="1" applyBorder="1" applyAlignment="1" applyProtection="1">
      <alignment horizontal="center"/>
    </xf>
    <xf numFmtId="4" fontId="3" fillId="0" borderId="0" xfId="3" applyNumberFormat="1" applyFont="1" applyBorder="1" applyAlignment="1" applyProtection="1">
      <alignment horizontal="center"/>
    </xf>
    <xf numFmtId="164" fontId="2" fillId="0" borderId="2" xfId="3" applyBorder="1"/>
    <xf numFmtId="178" fontId="2" fillId="0" borderId="3" xfId="3" applyNumberFormat="1" applyBorder="1" applyProtection="1"/>
    <xf numFmtId="5" fontId="2" fillId="0" borderId="3" xfId="3" applyNumberFormat="1" applyBorder="1" applyProtection="1"/>
    <xf numFmtId="5" fontId="2" fillId="0" borderId="4" xfId="3" applyNumberFormat="1" applyBorder="1" applyProtection="1"/>
    <xf numFmtId="3" fontId="2" fillId="0" borderId="5" xfId="3" applyNumberFormat="1" applyBorder="1" applyProtection="1"/>
    <xf numFmtId="164" fontId="2" fillId="0" borderId="0" xfId="3" applyFont="1" applyBorder="1"/>
    <xf numFmtId="164" fontId="2" fillId="0" borderId="2" xfId="3" applyFont="1" applyBorder="1"/>
    <xf numFmtId="5" fontId="2" fillId="0" borderId="4" xfId="3" applyNumberFormat="1" applyFont="1" applyBorder="1" applyProtection="1"/>
    <xf numFmtId="3" fontId="2" fillId="0" borderId="6" xfId="3" applyNumberFormat="1" applyBorder="1" applyProtection="1"/>
    <xf numFmtId="164" fontId="2" fillId="0" borderId="7" xfId="3" applyFont="1" applyBorder="1"/>
    <xf numFmtId="172" fontId="2" fillId="0" borderId="8" xfId="1" applyNumberFormat="1" applyFont="1" applyBorder="1" applyProtection="1"/>
    <xf numFmtId="164" fontId="4" fillId="2" borderId="0" xfId="3" applyFont="1" applyFill="1" applyBorder="1"/>
    <xf numFmtId="5" fontId="3" fillId="0" borderId="0" xfId="3" applyNumberFormat="1" applyFont="1" applyBorder="1" applyAlignment="1">
      <alignment horizontal="centerContinuous"/>
    </xf>
    <xf numFmtId="164" fontId="2" fillId="3" borderId="9" xfId="3" applyFill="1" applyBorder="1"/>
    <xf numFmtId="164" fontId="2" fillId="3" borderId="0" xfId="3" applyFill="1" applyBorder="1"/>
    <xf numFmtId="5" fontId="2" fillId="3" borderId="0" xfId="3" applyNumberFormat="1" applyFill="1" applyBorder="1" applyProtection="1"/>
    <xf numFmtId="37" fontId="2" fillId="3" borderId="0" xfId="3" applyNumberFormat="1" applyFill="1" applyBorder="1" applyProtection="1"/>
    <xf numFmtId="7" fontId="2" fillId="3" borderId="0" xfId="3" applyNumberFormat="1" applyFill="1" applyBorder="1" applyProtection="1"/>
    <xf numFmtId="7" fontId="2" fillId="3" borderId="10" xfId="3" applyNumberFormat="1" applyFill="1" applyBorder="1" applyProtection="1"/>
    <xf numFmtId="2" fontId="2" fillId="0" borderId="11" xfId="3" applyNumberFormat="1" applyBorder="1" applyProtection="1"/>
    <xf numFmtId="178" fontId="2" fillId="0" borderId="11" xfId="3" applyNumberFormat="1" applyBorder="1" applyProtection="1"/>
    <xf numFmtId="5" fontId="2" fillId="0" borderId="11" xfId="3" applyNumberFormat="1" applyBorder="1" applyProtection="1"/>
    <xf numFmtId="5" fontId="2" fillId="0" borderId="12" xfId="3" applyNumberFormat="1" applyBorder="1" applyProtection="1"/>
    <xf numFmtId="3" fontId="2" fillId="0" borderId="13" xfId="3" applyNumberFormat="1" applyBorder="1" applyProtection="1"/>
    <xf numFmtId="172" fontId="2" fillId="0" borderId="11" xfId="1" applyNumberFormat="1" applyFont="1" applyBorder="1" applyProtection="1"/>
    <xf numFmtId="5" fontId="2" fillId="0" borderId="14" xfId="3" applyNumberFormat="1" applyFont="1" applyBorder="1" applyProtection="1"/>
    <xf numFmtId="5" fontId="2" fillId="0" borderId="12" xfId="3" applyNumberFormat="1" applyFont="1" applyBorder="1" applyProtection="1"/>
    <xf numFmtId="2" fontId="2" fillId="0" borderId="15" xfId="3" applyNumberFormat="1" applyBorder="1" applyAlignment="1" applyProtection="1">
      <alignment horizontal="right"/>
    </xf>
    <xf numFmtId="178" fontId="2" fillId="0" borderId="15" xfId="3" applyNumberFormat="1" applyBorder="1" applyAlignment="1" applyProtection="1">
      <alignment horizontal="right"/>
    </xf>
    <xf numFmtId="6" fontId="2" fillId="0" borderId="15" xfId="3" applyNumberFormat="1" applyBorder="1" applyAlignment="1" applyProtection="1">
      <alignment horizontal="right"/>
    </xf>
    <xf numFmtId="3" fontId="2" fillId="0" borderId="16" xfId="3" applyNumberFormat="1" applyBorder="1" applyProtection="1"/>
    <xf numFmtId="2" fontId="2" fillId="3" borderId="17" xfId="3" applyNumberFormat="1" applyFill="1" applyBorder="1"/>
    <xf numFmtId="178" fontId="2" fillId="3" borderId="17" xfId="3" applyNumberFormat="1" applyFill="1" applyBorder="1"/>
    <xf numFmtId="164" fontId="2" fillId="3" borderId="17" xfId="3" applyFill="1" applyBorder="1"/>
    <xf numFmtId="37" fontId="2" fillId="3" borderId="17" xfId="3" applyNumberFormat="1" applyFill="1" applyBorder="1" applyProtection="1"/>
    <xf numFmtId="172" fontId="2" fillId="3" borderId="17" xfId="3" applyNumberFormat="1" applyFill="1" applyBorder="1" applyProtection="1"/>
    <xf numFmtId="7" fontId="2" fillId="3" borderId="18" xfId="3" applyNumberFormat="1" applyFill="1" applyBorder="1" applyProtection="1"/>
    <xf numFmtId="2" fontId="2" fillId="0" borderId="19" xfId="3" applyNumberFormat="1" applyBorder="1" applyAlignment="1" applyProtection="1">
      <alignment horizontal="right"/>
    </xf>
    <xf numFmtId="178" fontId="2" fillId="0" borderId="19" xfId="3" applyNumberFormat="1" applyBorder="1" applyAlignment="1" applyProtection="1">
      <alignment horizontal="right"/>
    </xf>
    <xf numFmtId="179" fontId="2" fillId="0" borderId="19" xfId="3" applyNumberFormat="1" applyBorder="1" applyAlignment="1" applyProtection="1">
      <alignment horizontal="right"/>
    </xf>
    <xf numFmtId="172" fontId="2" fillId="0" borderId="20" xfId="1" applyNumberFormat="1" applyFont="1" applyBorder="1" applyProtection="1"/>
    <xf numFmtId="5" fontId="2" fillId="0" borderId="21" xfId="1" applyNumberFormat="1" applyFont="1" applyBorder="1" applyProtection="1"/>
    <xf numFmtId="179" fontId="2" fillId="1" borderId="17" xfId="3" applyNumberFormat="1" applyFill="1" applyBorder="1" applyAlignment="1" applyProtection="1">
      <alignment horizontal="right"/>
    </xf>
    <xf numFmtId="3" fontId="2" fillId="1" borderId="17" xfId="3" applyNumberFormat="1" applyFill="1" applyBorder="1" applyProtection="1"/>
    <xf numFmtId="172" fontId="2" fillId="1" borderId="17" xfId="1" applyNumberFormat="1" applyFont="1" applyFill="1" applyBorder="1" applyProtection="1"/>
    <xf numFmtId="5" fontId="2" fillId="1" borderId="18" xfId="1" applyNumberFormat="1" applyFont="1" applyFill="1" applyBorder="1" applyProtection="1"/>
    <xf numFmtId="179" fontId="2" fillId="0" borderId="22" xfId="3" applyNumberFormat="1" applyBorder="1" applyAlignment="1" applyProtection="1">
      <alignment horizontal="right"/>
    </xf>
    <xf numFmtId="179" fontId="2" fillId="0" borderId="23" xfId="3" applyNumberFormat="1" applyBorder="1" applyAlignment="1" applyProtection="1">
      <alignment horizontal="right"/>
    </xf>
    <xf numFmtId="179" fontId="2" fillId="0" borderId="11" xfId="3" applyNumberFormat="1" applyBorder="1" applyAlignment="1" applyProtection="1">
      <alignment horizontal="right"/>
    </xf>
    <xf numFmtId="179" fontId="2" fillId="0" borderId="24" xfId="3" applyNumberFormat="1" applyBorder="1" applyAlignment="1" applyProtection="1">
      <alignment horizontal="right"/>
    </xf>
    <xf numFmtId="2" fontId="2" fillId="0" borderId="25" xfId="3" applyNumberFormat="1" applyBorder="1" applyAlignment="1" applyProtection="1">
      <alignment horizontal="right"/>
    </xf>
    <xf numFmtId="178" fontId="2" fillId="0" borderId="25" xfId="3" applyNumberFormat="1" applyBorder="1" applyAlignment="1" applyProtection="1">
      <alignment horizontal="right"/>
    </xf>
    <xf numFmtId="179" fontId="2" fillId="0" borderId="25" xfId="3" applyNumberFormat="1" applyBorder="1" applyAlignment="1" applyProtection="1">
      <alignment horizontal="right"/>
    </xf>
    <xf numFmtId="172" fontId="2" fillId="0" borderId="26" xfId="1" applyNumberFormat="1" applyFont="1" applyBorder="1" applyProtection="1"/>
    <xf numFmtId="5" fontId="2" fillId="0" borderId="27" xfId="1" applyNumberFormat="1" applyFont="1" applyBorder="1" applyProtection="1"/>
    <xf numFmtId="179" fontId="2" fillId="0" borderId="28" xfId="3" applyNumberFormat="1" applyBorder="1" applyAlignment="1" applyProtection="1">
      <alignment horizontal="right"/>
    </xf>
    <xf numFmtId="164" fontId="3" fillId="0" borderId="0" xfId="3" applyFont="1" applyBorder="1" applyAlignment="1">
      <alignment horizontal="centerContinuous"/>
    </xf>
    <xf numFmtId="164" fontId="3" fillId="0" borderId="0" xfId="3" applyNumberFormat="1" applyFont="1" applyBorder="1" applyAlignment="1" applyProtection="1">
      <alignment horizontal="centerContinuous"/>
    </xf>
    <xf numFmtId="4" fontId="3" fillId="0" borderId="0" xfId="3" applyNumberFormat="1" applyFont="1" applyBorder="1" applyAlignment="1">
      <alignment horizontal="centerContinuous"/>
    </xf>
    <xf numFmtId="164" fontId="4" fillId="2" borderId="0" xfId="3" applyFont="1" applyFill="1" applyBorder="1" applyAlignment="1"/>
    <xf numFmtId="171" fontId="3" fillId="0" borderId="29" xfId="1" applyNumberFormat="1" applyFont="1" applyBorder="1" applyProtection="1"/>
    <xf numFmtId="5" fontId="3" fillId="0" borderId="30" xfId="1" applyNumberFormat="1" applyFont="1" applyBorder="1" applyProtection="1"/>
    <xf numFmtId="5" fontId="2" fillId="0" borderId="10" xfId="1" applyNumberFormat="1" applyFont="1" applyBorder="1" applyProtection="1"/>
    <xf numFmtId="179" fontId="2" fillId="0" borderId="31" xfId="3" applyNumberFormat="1" applyBorder="1" applyAlignment="1" applyProtection="1">
      <alignment horizontal="right"/>
    </xf>
    <xf numFmtId="3" fontId="2" fillId="0" borderId="32" xfId="3" applyNumberFormat="1" applyBorder="1" applyProtection="1"/>
    <xf numFmtId="172" fontId="2" fillId="0" borderId="31" xfId="1" applyNumberFormat="1" applyFont="1" applyBorder="1" applyProtection="1"/>
    <xf numFmtId="165" fontId="3" fillId="0" borderId="33" xfId="3" applyNumberFormat="1" applyFont="1" applyBorder="1" applyAlignment="1" applyProtection="1">
      <alignment horizontal="center"/>
    </xf>
    <xf numFmtId="165" fontId="3" fillId="0" borderId="29" xfId="3" applyNumberFormat="1" applyFont="1" applyBorder="1" applyAlignment="1" applyProtection="1">
      <alignment horizontal="center"/>
    </xf>
    <xf numFmtId="164" fontId="2" fillId="2" borderId="0" xfId="3" applyFont="1" applyFill="1" applyBorder="1" applyAlignment="1"/>
    <xf numFmtId="172" fontId="2" fillId="0" borderId="34" xfId="1" applyNumberFormat="1" applyFont="1" applyBorder="1" applyProtection="1"/>
    <xf numFmtId="164" fontId="3" fillId="0" borderId="35" xfId="3" applyNumberFormat="1" applyFont="1" applyBorder="1" applyAlignment="1" applyProtection="1">
      <alignment horizontal="center"/>
    </xf>
    <xf numFmtId="164" fontId="3" fillId="0" borderId="36" xfId="3" applyNumberFormat="1" applyFont="1" applyBorder="1" applyAlignment="1" applyProtection="1">
      <alignment horizontal="center"/>
    </xf>
    <xf numFmtId="5" fontId="3" fillId="0" borderId="36" xfId="3" applyNumberFormat="1" applyFont="1" applyBorder="1" applyAlignment="1" applyProtection="1">
      <alignment horizontal="center"/>
    </xf>
    <xf numFmtId="4" fontId="3" fillId="0" borderId="36" xfId="3" applyNumberFormat="1" applyFont="1" applyBorder="1" applyAlignment="1" applyProtection="1">
      <alignment horizontal="center"/>
    </xf>
    <xf numFmtId="164" fontId="3" fillId="0" borderId="33" xfId="3" applyNumberFormat="1" applyFont="1" applyBorder="1" applyAlignment="1" applyProtection="1">
      <alignment horizontal="center"/>
    </xf>
    <xf numFmtId="164" fontId="3" fillId="0" borderId="29" xfId="3" applyNumberFormat="1" applyFont="1" applyBorder="1" applyAlignment="1" applyProtection="1">
      <alignment horizontal="center"/>
    </xf>
    <xf numFmtId="5" fontId="3" fillId="0" borderId="29" xfId="3" applyNumberFormat="1" applyFont="1" applyBorder="1" applyAlignment="1" applyProtection="1">
      <alignment horizontal="center"/>
    </xf>
    <xf numFmtId="4" fontId="3" fillId="0" borderId="29" xfId="3" applyNumberFormat="1" applyFont="1" applyBorder="1" applyAlignment="1" applyProtection="1">
      <alignment horizontal="center"/>
    </xf>
    <xf numFmtId="5" fontId="3" fillId="0" borderId="37" xfId="3" applyNumberFormat="1" applyFont="1" applyBorder="1" applyAlignment="1" applyProtection="1">
      <alignment horizontal="center"/>
    </xf>
    <xf numFmtId="5" fontId="3" fillId="0" borderId="30" xfId="3" applyNumberFormat="1" applyFont="1" applyBorder="1" applyAlignment="1" applyProtection="1">
      <alignment horizontal="center"/>
    </xf>
    <xf numFmtId="179" fontId="2" fillId="0" borderId="34" xfId="3" applyNumberFormat="1" applyBorder="1" applyAlignment="1" applyProtection="1">
      <alignment horizontal="right"/>
    </xf>
    <xf numFmtId="179" fontId="2" fillId="0" borderId="38" xfId="3" applyNumberFormat="1" applyBorder="1" applyAlignment="1" applyProtection="1">
      <alignment horizontal="right"/>
    </xf>
    <xf numFmtId="3" fontId="2" fillId="0" borderId="39" xfId="3" applyNumberFormat="1" applyBorder="1" applyProtection="1"/>
    <xf numFmtId="5" fontId="2" fillId="0" borderId="38" xfId="1" applyNumberFormat="1" applyFont="1" applyBorder="1" applyProtection="1"/>
    <xf numFmtId="164" fontId="2" fillId="2" borderId="40" xfId="3" applyNumberFormat="1" applyFont="1" applyFill="1" applyBorder="1" applyAlignment="1" applyProtection="1">
      <alignment horizontal="left" wrapText="1"/>
    </xf>
    <xf numFmtId="179" fontId="2" fillId="0" borderId="41" xfId="3" applyNumberFormat="1" applyBorder="1" applyAlignment="1" applyProtection="1">
      <alignment horizontal="right"/>
    </xf>
    <xf numFmtId="3" fontId="2" fillId="0" borderId="42" xfId="3" applyNumberFormat="1" applyBorder="1" applyProtection="1"/>
    <xf numFmtId="179" fontId="2" fillId="0" borderId="43" xfId="3" applyNumberFormat="1" applyBorder="1" applyAlignment="1" applyProtection="1">
      <alignment horizontal="right"/>
    </xf>
    <xf numFmtId="164" fontId="3" fillId="2" borderId="44" xfId="3" applyFont="1" applyFill="1" applyBorder="1"/>
    <xf numFmtId="164" fontId="2" fillId="0" borderId="9" xfId="3" applyBorder="1"/>
    <xf numFmtId="164" fontId="2" fillId="0" borderId="9" xfId="3" applyFont="1" applyBorder="1"/>
    <xf numFmtId="37" fontId="3" fillId="0" borderId="45" xfId="3" applyNumberFormat="1" applyFont="1" applyBorder="1" applyAlignment="1" applyProtection="1">
      <alignment horizontal="right"/>
    </xf>
    <xf numFmtId="164" fontId="3" fillId="0" borderId="46" xfId="3" applyNumberFormat="1" applyFont="1" applyBorder="1" applyAlignment="1" applyProtection="1">
      <alignment horizontal="center"/>
    </xf>
    <xf numFmtId="164" fontId="3" fillId="0" borderId="47" xfId="3" applyNumberFormat="1" applyFont="1" applyBorder="1" applyAlignment="1" applyProtection="1">
      <alignment horizontal="center"/>
    </xf>
    <xf numFmtId="5" fontId="3" fillId="0" borderId="47" xfId="3" applyNumberFormat="1" applyFont="1" applyBorder="1" applyAlignment="1" applyProtection="1">
      <alignment horizontal="center"/>
    </xf>
    <xf numFmtId="5" fontId="3" fillId="0" borderId="48" xfId="3" applyNumberFormat="1" applyFont="1" applyBorder="1"/>
    <xf numFmtId="4" fontId="3" fillId="0" borderId="47" xfId="3" applyNumberFormat="1" applyFont="1" applyBorder="1" applyAlignment="1" applyProtection="1">
      <alignment horizontal="center"/>
    </xf>
    <xf numFmtId="5" fontId="3" fillId="0" borderId="48" xfId="3" applyNumberFormat="1" applyFont="1" applyBorder="1" applyAlignment="1" applyProtection="1">
      <alignment horizontal="center"/>
    </xf>
    <xf numFmtId="164" fontId="2" fillId="2" borderId="49" xfId="3" applyNumberFormat="1" applyFont="1" applyFill="1" applyBorder="1" applyAlignment="1" applyProtection="1">
      <alignment horizontal="left" wrapText="1"/>
    </xf>
    <xf numFmtId="164" fontId="2" fillId="0" borderId="50" xfId="3" applyFont="1" applyBorder="1" applyAlignment="1" applyProtection="1">
      <alignment horizontal="left" wrapText="1"/>
    </xf>
    <xf numFmtId="164" fontId="4" fillId="2" borderId="0" xfId="3" applyFont="1" applyFill="1" applyBorder="1" applyAlignment="1">
      <alignment horizontal="left" wrapText="1"/>
    </xf>
    <xf numFmtId="164" fontId="3" fillId="0" borderId="51" xfId="3" applyNumberFormat="1" applyFont="1" applyBorder="1" applyAlignment="1" applyProtection="1">
      <alignment horizontal="center"/>
    </xf>
    <xf numFmtId="164" fontId="3" fillId="0" borderId="52" xfId="3" applyNumberFormat="1" applyFont="1" applyBorder="1" applyAlignment="1" applyProtection="1">
      <alignment horizontal="center"/>
    </xf>
    <xf numFmtId="164" fontId="3" fillId="0" borderId="53" xfId="3" applyNumberFormat="1" applyFont="1" applyBorder="1" applyAlignment="1" applyProtection="1">
      <alignment horizontal="center"/>
    </xf>
    <xf numFmtId="164" fontId="3" fillId="0" borderId="54" xfId="3" applyNumberFormat="1" applyFont="1" applyBorder="1" applyAlignment="1" applyProtection="1">
      <alignment horizontal="center"/>
    </xf>
    <xf numFmtId="164" fontId="3" fillId="0" borderId="55" xfId="3" applyNumberFormat="1" applyFont="1" applyBorder="1" applyAlignment="1" applyProtection="1">
      <alignment horizontal="center"/>
    </xf>
    <xf numFmtId="164" fontId="2" fillId="2" borderId="0" xfId="3" applyFont="1" applyFill="1" applyBorder="1"/>
    <xf numFmtId="164" fontId="2" fillId="0" borderId="0" xfId="3" applyBorder="1" applyAlignment="1">
      <alignment wrapText="1"/>
    </xf>
    <xf numFmtId="164" fontId="3" fillId="0" borderId="0" xfId="3" applyFont="1" applyBorder="1" applyAlignment="1">
      <alignment horizontal="centerContinuous" wrapText="1"/>
    </xf>
    <xf numFmtId="5" fontId="3" fillId="0" borderId="0" xfId="3" applyNumberFormat="1" applyFont="1" applyBorder="1" applyAlignment="1">
      <alignment horizontal="centerContinuous" wrapText="1"/>
    </xf>
    <xf numFmtId="164" fontId="3" fillId="0" borderId="0" xfId="3" applyNumberFormat="1" applyFont="1" applyBorder="1" applyAlignment="1" applyProtection="1">
      <alignment horizontal="centerContinuous" wrapText="1"/>
    </xf>
    <xf numFmtId="164" fontId="3" fillId="0" borderId="0" xfId="3" applyFont="1" applyBorder="1" applyAlignment="1">
      <alignment wrapText="1"/>
    </xf>
    <xf numFmtId="5" fontId="3" fillId="0" borderId="0" xfId="3" applyNumberFormat="1" applyFont="1" applyBorder="1" applyAlignment="1">
      <alignment wrapText="1"/>
    </xf>
    <xf numFmtId="5" fontId="2" fillId="0" borderId="0" xfId="3" applyNumberFormat="1" applyBorder="1" applyAlignment="1">
      <alignment wrapText="1"/>
    </xf>
    <xf numFmtId="164" fontId="2" fillId="2" borderId="0" xfId="3" applyFont="1" applyFill="1" applyBorder="1" applyAlignment="1">
      <alignment wrapText="1"/>
    </xf>
    <xf numFmtId="164" fontId="3" fillId="0" borderId="0" xfId="3" applyNumberFormat="1" applyFont="1" applyBorder="1" applyAlignment="1" applyProtection="1">
      <alignment horizontal="center" wrapText="1"/>
    </xf>
    <xf numFmtId="164" fontId="4" fillId="2" borderId="0" xfId="3" applyFont="1" applyFill="1" applyBorder="1" applyAlignment="1">
      <alignment horizontal="left"/>
    </xf>
    <xf numFmtId="164" fontId="3" fillId="2" borderId="1" xfId="3" applyFont="1" applyFill="1" applyBorder="1" applyAlignment="1">
      <alignment wrapText="1"/>
    </xf>
    <xf numFmtId="164" fontId="3" fillId="2" borderId="40" xfId="3" applyNumberFormat="1" applyFont="1" applyFill="1" applyBorder="1" applyAlignment="1" applyProtection="1">
      <alignment horizontal="left" wrapText="1"/>
    </xf>
    <xf numFmtId="164" fontId="3" fillId="0" borderId="56" xfId="3" applyFont="1" applyFill="1" applyBorder="1" applyAlignment="1" applyProtection="1">
      <alignment horizontal="left" wrapText="1"/>
    </xf>
    <xf numFmtId="164" fontId="2" fillId="0" borderId="50" xfId="3" applyFont="1" applyFill="1" applyBorder="1" applyAlignment="1" applyProtection="1">
      <alignment horizontal="left" wrapText="1"/>
    </xf>
    <xf numFmtId="164" fontId="2" fillId="0" borderId="57" xfId="3" applyFont="1" applyBorder="1" applyAlignment="1" applyProtection="1">
      <alignment horizontal="left" wrapText="1"/>
    </xf>
    <xf numFmtId="164" fontId="2" fillId="2" borderId="40" xfId="3" applyNumberFormat="1" applyFill="1" applyBorder="1" applyAlignment="1" applyProtection="1">
      <alignment horizontal="left" wrapText="1"/>
    </xf>
    <xf numFmtId="164" fontId="3" fillId="0" borderId="57" xfId="3" applyFont="1" applyFill="1" applyBorder="1" applyAlignment="1" applyProtection="1">
      <alignment horizontal="left" wrapText="1"/>
    </xf>
    <xf numFmtId="164" fontId="2" fillId="0" borderId="1" xfId="3" applyBorder="1" applyAlignment="1" applyProtection="1">
      <alignment horizontal="left" wrapText="1"/>
    </xf>
    <xf numFmtId="164" fontId="2" fillId="0" borderId="58" xfId="3" applyBorder="1" applyAlignment="1" applyProtection="1">
      <alignment horizontal="left" wrapText="1"/>
    </xf>
    <xf numFmtId="164" fontId="2" fillId="2" borderId="59" xfId="3" applyNumberFormat="1" applyFill="1" applyBorder="1" applyAlignment="1" applyProtection="1">
      <alignment horizontal="left" wrapText="1"/>
    </xf>
    <xf numFmtId="164" fontId="2" fillId="2" borderId="57" xfId="3" applyNumberFormat="1" applyFont="1" applyFill="1" applyBorder="1" applyAlignment="1" applyProtection="1">
      <alignment horizontal="left" wrapText="1"/>
    </xf>
    <xf numFmtId="164" fontId="3" fillId="2" borderId="60" xfId="3" applyNumberFormat="1" applyFont="1" applyFill="1" applyBorder="1" applyAlignment="1" applyProtection="1">
      <alignment horizontal="left" wrapText="1"/>
    </xf>
    <xf numFmtId="165" fontId="3" fillId="0" borderId="29" xfId="3" applyNumberFormat="1" applyFont="1" applyBorder="1" applyAlignment="1" applyProtection="1">
      <alignment horizontal="right"/>
    </xf>
    <xf numFmtId="44" fontId="3" fillId="0" borderId="29" xfId="2" applyFont="1" applyBorder="1" applyAlignment="1" applyProtection="1">
      <alignment horizontal="right"/>
    </xf>
    <xf numFmtId="178" fontId="3" fillId="0" borderId="36" xfId="3" applyNumberFormat="1" applyFont="1" applyFill="1" applyBorder="1" applyAlignment="1" applyProtection="1">
      <alignment horizontal="center"/>
    </xf>
    <xf numFmtId="3" fontId="2" fillId="0" borderId="16" xfId="3" applyNumberFormat="1" applyFill="1" applyBorder="1" applyProtection="1"/>
    <xf numFmtId="3" fontId="2" fillId="0" borderId="61" xfId="3" applyNumberFormat="1" applyFill="1" applyBorder="1" applyProtection="1"/>
    <xf numFmtId="3" fontId="2" fillId="0" borderId="62" xfId="3" applyNumberFormat="1" applyFill="1" applyBorder="1" applyProtection="1"/>
    <xf numFmtId="3" fontId="2" fillId="0" borderId="63" xfId="3" applyNumberFormat="1" applyFill="1" applyBorder="1" applyProtection="1"/>
    <xf numFmtId="3" fontId="2" fillId="0" borderId="42" xfId="3" applyNumberFormat="1" applyFill="1" applyBorder="1" applyProtection="1"/>
    <xf numFmtId="3" fontId="2" fillId="0" borderId="39" xfId="3" applyNumberFormat="1" applyFill="1" applyBorder="1" applyProtection="1"/>
    <xf numFmtId="3" fontId="2" fillId="0" borderId="32" xfId="3" applyNumberFormat="1" applyFill="1" applyBorder="1" applyProtection="1"/>
    <xf numFmtId="2" fontId="2" fillId="0" borderId="13" xfId="3" applyNumberFormat="1" applyFill="1" applyBorder="1" applyProtection="1"/>
    <xf numFmtId="2" fontId="2" fillId="0" borderId="11" xfId="3" applyNumberFormat="1" applyFill="1" applyBorder="1" applyProtection="1"/>
    <xf numFmtId="2" fontId="2" fillId="0" borderId="13" xfId="3" applyNumberFormat="1" applyFont="1" applyFill="1" applyBorder="1" applyProtection="1"/>
    <xf numFmtId="2" fontId="2" fillId="0" borderId="11" xfId="3" applyNumberFormat="1" applyFont="1" applyFill="1" applyBorder="1" applyProtection="1"/>
    <xf numFmtId="2" fontId="2" fillId="0" borderId="8" xfId="3" applyNumberFormat="1" applyFill="1" applyBorder="1" applyAlignment="1" applyProtection="1">
      <alignment horizontal="right"/>
    </xf>
    <xf numFmtId="2" fontId="2" fillId="0" borderId="15" xfId="3" applyNumberFormat="1" applyFill="1" applyBorder="1" applyAlignment="1" applyProtection="1">
      <alignment horizontal="right"/>
    </xf>
    <xf numFmtId="2" fontId="2" fillId="0" borderId="3" xfId="3" applyNumberFormat="1" applyFill="1" applyBorder="1" applyProtection="1"/>
    <xf numFmtId="2" fontId="2" fillId="0" borderId="64" xfId="3" applyNumberFormat="1" applyFill="1" applyBorder="1" applyProtection="1"/>
    <xf numFmtId="2" fontId="2" fillId="0" borderId="20" xfId="3" applyNumberFormat="1" applyFill="1" applyBorder="1" applyAlignment="1" applyProtection="1">
      <alignment horizontal="right"/>
    </xf>
    <xf numFmtId="2" fontId="2" fillId="0" borderId="19" xfId="3" applyNumberFormat="1" applyFill="1" applyBorder="1" applyAlignment="1" applyProtection="1">
      <alignment horizontal="right"/>
    </xf>
    <xf numFmtId="2" fontId="2" fillId="0" borderId="65" xfId="3" applyNumberFormat="1" applyFill="1" applyBorder="1" applyAlignment="1" applyProtection="1">
      <alignment horizontal="right"/>
    </xf>
    <xf numFmtId="2" fontId="2" fillId="0" borderId="11" xfId="3" applyNumberFormat="1" applyFill="1" applyBorder="1" applyAlignment="1" applyProtection="1">
      <alignment horizontal="right"/>
    </xf>
    <xf numFmtId="2" fontId="2" fillId="0" borderId="13" xfId="3" applyNumberFormat="1" applyFill="1" applyBorder="1" applyAlignment="1" applyProtection="1">
      <alignment horizontal="right"/>
    </xf>
    <xf numFmtId="2" fontId="2" fillId="0" borderId="26" xfId="3" applyNumberFormat="1" applyFill="1" applyBorder="1" applyAlignment="1" applyProtection="1">
      <alignment horizontal="right"/>
    </xf>
    <xf numFmtId="2" fontId="2" fillId="0" borderId="25" xfId="3" applyNumberFormat="1" applyFill="1" applyBorder="1" applyAlignment="1" applyProtection="1">
      <alignment horizontal="right"/>
    </xf>
    <xf numFmtId="2" fontId="2" fillId="0" borderId="41" xfId="3" applyNumberFormat="1" applyFill="1" applyBorder="1" applyAlignment="1" applyProtection="1">
      <alignment horizontal="right"/>
    </xf>
    <xf numFmtId="2" fontId="2" fillId="0" borderId="66" xfId="3" applyNumberFormat="1" applyFill="1" applyBorder="1" applyAlignment="1" applyProtection="1">
      <alignment horizontal="right"/>
    </xf>
    <xf numFmtId="2" fontId="2" fillId="0" borderId="34" xfId="3" applyNumberFormat="1" applyFill="1" applyBorder="1" applyAlignment="1" applyProtection="1">
      <alignment horizontal="right"/>
    </xf>
    <xf numFmtId="2" fontId="2" fillId="0" borderId="67" xfId="3" applyNumberFormat="1" applyFill="1" applyBorder="1" applyAlignment="1" applyProtection="1">
      <alignment horizontal="right"/>
    </xf>
    <xf numFmtId="2" fontId="2" fillId="0" borderId="31" xfId="3" applyNumberFormat="1" applyFill="1" applyBorder="1" applyAlignment="1" applyProtection="1">
      <alignment horizontal="right"/>
    </xf>
    <xf numFmtId="165" fontId="3" fillId="0" borderId="33" xfId="3" applyNumberFormat="1" applyFont="1" applyFill="1" applyBorder="1" applyAlignment="1" applyProtection="1">
      <alignment horizontal="center"/>
    </xf>
    <xf numFmtId="165" fontId="3" fillId="0" borderId="29" xfId="3" applyNumberFormat="1" applyFont="1" applyFill="1" applyBorder="1" applyAlignment="1" applyProtection="1">
      <alignment horizontal="center"/>
    </xf>
    <xf numFmtId="165" fontId="3" fillId="0" borderId="29" xfId="3" applyNumberFormat="1" applyFont="1" applyFill="1" applyBorder="1" applyAlignment="1" applyProtection="1">
      <alignment horizontal="right"/>
    </xf>
    <xf numFmtId="164" fontId="2" fillId="0" borderId="0" xfId="3" applyFill="1" applyBorder="1"/>
    <xf numFmtId="178" fontId="2" fillId="3" borderId="68" xfId="3" applyNumberFormat="1" applyFill="1" applyBorder="1"/>
    <xf numFmtId="164" fontId="2" fillId="3" borderId="69" xfId="3" applyFill="1" applyBorder="1"/>
    <xf numFmtId="37" fontId="2" fillId="3" borderId="69" xfId="3" applyNumberFormat="1" applyFill="1" applyBorder="1" applyProtection="1"/>
    <xf numFmtId="172" fontId="2" fillId="3" borderId="69" xfId="3" applyNumberFormat="1" applyFill="1" applyBorder="1" applyProtection="1"/>
    <xf numFmtId="178" fontId="2" fillId="3" borderId="70" xfId="3" applyNumberFormat="1" applyFill="1" applyBorder="1"/>
    <xf numFmtId="164" fontId="2" fillId="3" borderId="23" xfId="3" applyFill="1" applyBorder="1"/>
    <xf numFmtId="37" fontId="2" fillId="3" borderId="23" xfId="3" applyNumberFormat="1" applyFill="1" applyBorder="1" applyProtection="1"/>
    <xf numFmtId="172" fontId="2" fillId="3" borderId="23" xfId="3" applyNumberFormat="1" applyFill="1" applyBorder="1" applyProtection="1"/>
    <xf numFmtId="5" fontId="2" fillId="0" borderId="71" xfId="3" applyNumberFormat="1" applyBorder="1" applyProtection="1"/>
    <xf numFmtId="3" fontId="2" fillId="0" borderId="63" xfId="3" applyNumberFormat="1" applyBorder="1" applyProtection="1"/>
    <xf numFmtId="2" fontId="2" fillId="0" borderId="72" xfId="3" applyNumberFormat="1" applyFill="1" applyBorder="1" applyProtection="1"/>
    <xf numFmtId="178" fontId="2" fillId="0" borderId="72" xfId="3" applyNumberFormat="1" applyBorder="1" applyProtection="1"/>
    <xf numFmtId="2" fontId="2" fillId="0" borderId="73" xfId="3" applyNumberFormat="1" applyFill="1" applyBorder="1" applyProtection="1"/>
    <xf numFmtId="178" fontId="2" fillId="0" borderId="74" xfId="3" applyNumberFormat="1" applyBorder="1" applyProtection="1"/>
    <xf numFmtId="5" fontId="2" fillId="0" borderId="69" xfId="3" applyNumberFormat="1" applyBorder="1"/>
    <xf numFmtId="2" fontId="2" fillId="0" borderId="25" xfId="3" applyNumberFormat="1" applyFill="1" applyBorder="1" applyProtection="1"/>
    <xf numFmtId="165" fontId="3" fillId="0" borderId="75" xfId="3" applyNumberFormat="1" applyFont="1" applyBorder="1" applyAlignment="1" applyProtection="1">
      <alignment horizontal="right"/>
    </xf>
    <xf numFmtId="178" fontId="2" fillId="0" borderId="25" xfId="3" applyNumberFormat="1" applyBorder="1" applyProtection="1"/>
    <xf numFmtId="178" fontId="3" fillId="0" borderId="75" xfId="3" applyNumberFormat="1" applyFont="1" applyBorder="1" applyAlignment="1" applyProtection="1">
      <alignment horizontal="right"/>
    </xf>
    <xf numFmtId="164" fontId="4" fillId="2" borderId="0" xfId="3" applyFont="1" applyFill="1" applyBorder="1" applyAlignment="1">
      <alignment wrapText="1"/>
    </xf>
    <xf numFmtId="2" fontId="2" fillId="0" borderId="73" xfId="3" applyNumberFormat="1" applyBorder="1" applyProtection="1"/>
    <xf numFmtId="178" fontId="2" fillId="0" borderId="76" xfId="3" applyNumberFormat="1" applyBorder="1" applyProtection="1"/>
    <xf numFmtId="2" fontId="2" fillId="0" borderId="25" xfId="3" applyNumberFormat="1" applyBorder="1" applyProtection="1"/>
    <xf numFmtId="2" fontId="2" fillId="0" borderId="77" xfId="3" applyNumberFormat="1" applyBorder="1" applyAlignment="1" applyProtection="1">
      <alignment horizontal="right"/>
    </xf>
    <xf numFmtId="179" fontId="2" fillId="0" borderId="78" xfId="3" applyNumberFormat="1" applyBorder="1" applyAlignment="1" applyProtection="1">
      <alignment horizontal="right"/>
    </xf>
    <xf numFmtId="164" fontId="4" fillId="2" borderId="0" xfId="3" applyFont="1" applyFill="1" applyBorder="1" applyAlignment="1">
      <alignment horizontal="left" wrapText="1"/>
    </xf>
    <xf numFmtId="164" fontId="3" fillId="0" borderId="51" xfId="3" applyNumberFormat="1" applyFont="1" applyBorder="1" applyAlignment="1" applyProtection="1">
      <alignment horizontal="center"/>
    </xf>
    <xf numFmtId="164" fontId="3" fillId="0" borderId="52" xfId="3" applyNumberFormat="1" applyFont="1" applyBorder="1" applyAlignment="1" applyProtection="1">
      <alignment horizontal="center"/>
    </xf>
    <xf numFmtId="164" fontId="3" fillId="0" borderId="53" xfId="3" applyNumberFormat="1" applyFont="1" applyBorder="1" applyAlignment="1" applyProtection="1">
      <alignment horizontal="center"/>
    </xf>
    <xf numFmtId="164" fontId="3" fillId="0" borderId="54" xfId="3" applyNumberFormat="1" applyFont="1" applyBorder="1" applyAlignment="1" applyProtection="1">
      <alignment horizontal="center"/>
    </xf>
    <xf numFmtId="164" fontId="3" fillId="0" borderId="55" xfId="3" applyNumberFormat="1" applyFont="1" applyBorder="1" applyAlignment="1" applyProtection="1">
      <alignment horizontal="center"/>
    </xf>
    <xf numFmtId="164" fontId="2" fillId="2" borderId="0" xfId="3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_GPP_burden estimate_v5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36"/>
  <sheetViews>
    <sheetView topLeftCell="A7" zoomScaleNormal="100" workbookViewId="0">
      <selection activeCell="A32" sqref="A32"/>
    </sheetView>
  </sheetViews>
  <sheetFormatPr defaultColWidth="8.42578125" defaultRowHeight="10.5"/>
  <cols>
    <col min="1" max="1" width="39.28515625" style="1" customWidth="1"/>
    <col min="2" max="2" width="8.7109375" style="2" customWidth="1"/>
    <col min="3" max="3" width="10.42578125" style="2" customWidth="1"/>
    <col min="4" max="4" width="9.85546875" style="2" customWidth="1"/>
    <col min="5" max="5" width="9" style="2" customWidth="1"/>
    <col min="6" max="6" width="10.140625" style="2" customWidth="1"/>
    <col min="7" max="7" width="8.7109375" style="4" customWidth="1"/>
    <col min="8" max="8" width="6.85546875" style="4" customWidth="1"/>
    <col min="9" max="9" width="12" style="4" bestFit="1" customWidth="1"/>
    <col min="10" max="10" width="12" style="2" bestFit="1" customWidth="1"/>
    <col min="11" max="11" width="11.28515625" style="9" customWidth="1"/>
    <col min="12" max="12" width="11.42578125" style="4" customWidth="1"/>
    <col min="13" max="16384" width="8.42578125" style="2"/>
  </cols>
  <sheetData>
    <row r="1" spans="1:27">
      <c r="A1" s="6"/>
      <c r="B1" s="7"/>
      <c r="C1" s="7"/>
      <c r="D1" s="7"/>
      <c r="E1" s="7"/>
      <c r="F1" s="7"/>
      <c r="G1" s="8"/>
    </row>
    <row r="2" spans="1:27" ht="11.25" thickBot="1">
      <c r="A2" s="6"/>
      <c r="B2" s="7"/>
      <c r="C2" s="7"/>
      <c r="D2" s="7"/>
      <c r="E2" s="7"/>
      <c r="F2" s="7"/>
      <c r="G2" s="8"/>
    </row>
    <row r="3" spans="1:27" s="14" customFormat="1" ht="14.25" customHeight="1" thickBot="1">
      <c r="A3" s="102"/>
      <c r="B3" s="206" t="s">
        <v>0</v>
      </c>
      <c r="C3" s="204"/>
      <c r="D3" s="204"/>
      <c r="E3" s="204"/>
      <c r="F3" s="204"/>
      <c r="G3" s="204"/>
      <c r="H3" s="207"/>
      <c r="I3" s="203" t="s">
        <v>1</v>
      </c>
      <c r="J3" s="204"/>
      <c r="K3" s="205"/>
      <c r="L3" s="10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" customFormat="1" ht="15" thickTop="1">
      <c r="A4" s="131"/>
      <c r="B4" s="106" t="s">
        <v>2</v>
      </c>
      <c r="C4" s="107" t="s">
        <v>3</v>
      </c>
      <c r="D4" s="107" t="s">
        <v>4</v>
      </c>
      <c r="E4" s="107" t="s">
        <v>21</v>
      </c>
      <c r="F4" s="108" t="s">
        <v>5</v>
      </c>
      <c r="G4" s="108" t="s">
        <v>6</v>
      </c>
      <c r="H4" s="109"/>
      <c r="I4" s="106" t="s">
        <v>37</v>
      </c>
      <c r="J4" s="110" t="s">
        <v>11</v>
      </c>
      <c r="K4" s="111" t="s">
        <v>12</v>
      </c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>
      <c r="A5" s="131"/>
      <c r="B5" s="145">
        <v>93</v>
      </c>
      <c r="C5" s="145">
        <v>78</v>
      </c>
      <c r="D5" s="145">
        <v>52.5</v>
      </c>
      <c r="E5" s="85" t="s">
        <v>7</v>
      </c>
      <c r="F5" s="86" t="s">
        <v>8</v>
      </c>
      <c r="G5" s="86" t="s">
        <v>9</v>
      </c>
      <c r="H5" s="92" t="s">
        <v>10</v>
      </c>
      <c r="I5" s="84" t="s">
        <v>22</v>
      </c>
      <c r="J5" s="87" t="s">
        <v>12</v>
      </c>
      <c r="K5" s="92" t="s">
        <v>8</v>
      </c>
      <c r="L5" s="10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1.25" thickBot="1">
      <c r="A6" s="132" t="s">
        <v>13</v>
      </c>
      <c r="B6" s="88" t="s">
        <v>23</v>
      </c>
      <c r="C6" s="89" t="s">
        <v>23</v>
      </c>
      <c r="D6" s="89" t="s">
        <v>23</v>
      </c>
      <c r="E6" s="89" t="s">
        <v>14</v>
      </c>
      <c r="F6" s="90" t="s">
        <v>14</v>
      </c>
      <c r="G6" s="90" t="s">
        <v>15</v>
      </c>
      <c r="H6" s="93" t="s">
        <v>15</v>
      </c>
      <c r="I6" s="80" t="s">
        <v>16</v>
      </c>
      <c r="J6" s="91" t="s">
        <v>17</v>
      </c>
      <c r="K6" s="93" t="s">
        <v>14</v>
      </c>
      <c r="L6" s="103"/>
    </row>
    <row r="7" spans="1:27" s="19" customFormat="1">
      <c r="A7" s="133" t="s">
        <v>39</v>
      </c>
      <c r="B7" s="27"/>
      <c r="C7" s="28"/>
      <c r="D7" s="29"/>
      <c r="E7" s="28"/>
      <c r="F7" s="28"/>
      <c r="G7" s="28"/>
      <c r="H7" s="30"/>
      <c r="I7" s="28"/>
      <c r="J7" s="31"/>
      <c r="K7" s="32"/>
      <c r="L7" s="103"/>
    </row>
    <row r="8" spans="1:27" s="19" customFormat="1">
      <c r="A8" s="134" t="s">
        <v>35</v>
      </c>
      <c r="B8" s="27"/>
      <c r="C8" s="28"/>
      <c r="D8" s="29"/>
      <c r="E8" s="28"/>
      <c r="F8" s="28"/>
      <c r="G8" s="28"/>
      <c r="H8" s="30"/>
      <c r="I8" s="28"/>
      <c r="J8" s="31"/>
      <c r="K8" s="32"/>
      <c r="L8" s="103"/>
    </row>
    <row r="9" spans="1:27" s="19" customFormat="1">
      <c r="A9" s="113" t="s">
        <v>33</v>
      </c>
      <c r="B9" s="153">
        <v>0.05</v>
      </c>
      <c r="C9" s="154">
        <v>0.05</v>
      </c>
      <c r="D9" s="154">
        <v>0.1</v>
      </c>
      <c r="E9" s="154">
        <f>B9+C9+D9</f>
        <v>0.2</v>
      </c>
      <c r="F9" s="34">
        <f>(B9*$B$5)+(C9*$C$5)+(D9*$D$5)</f>
        <v>13.8</v>
      </c>
      <c r="G9" s="35">
        <v>0</v>
      </c>
      <c r="H9" s="36">
        <v>0</v>
      </c>
      <c r="I9" s="37">
        <v>250</v>
      </c>
      <c r="J9" s="38">
        <f>I9*E9</f>
        <v>50</v>
      </c>
      <c r="K9" s="39">
        <f>I9*F9</f>
        <v>3450</v>
      </c>
      <c r="L9" s="103"/>
    </row>
    <row r="10" spans="1:27" s="19" customFormat="1">
      <c r="A10" s="135" t="s">
        <v>40</v>
      </c>
      <c r="B10" s="155">
        <v>0.15</v>
      </c>
      <c r="C10" s="156">
        <v>0.15</v>
      </c>
      <c r="D10" s="156">
        <v>0.2</v>
      </c>
      <c r="E10" s="154">
        <f>B10+C10+D10</f>
        <v>0.5</v>
      </c>
      <c r="F10" s="34">
        <f>(B10*$B$5)+(C10*$C$5)+(D10*$D$5)</f>
        <v>36.15</v>
      </c>
      <c r="G10" s="16">
        <v>0</v>
      </c>
      <c r="H10" s="185">
        <v>0</v>
      </c>
      <c r="I10" s="186">
        <v>250</v>
      </c>
      <c r="J10" s="38">
        <f>I10*E10</f>
        <v>125</v>
      </c>
      <c r="K10" s="39">
        <f>I10*F10</f>
        <v>9037.5</v>
      </c>
      <c r="L10" s="104"/>
    </row>
    <row r="11" spans="1:27" ht="11.25" thickBot="1">
      <c r="A11" s="136" t="s">
        <v>18</v>
      </c>
      <c r="B11" s="157"/>
      <c r="C11" s="158"/>
      <c r="D11" s="158"/>
      <c r="E11" s="158"/>
      <c r="F11" s="42"/>
      <c r="G11" s="43"/>
      <c r="H11" s="43"/>
      <c r="I11" s="44"/>
      <c r="J11" s="24">
        <f>SUM(J9:J10)</f>
        <v>175</v>
      </c>
      <c r="K11" s="76">
        <f>SUM(K9:K10)</f>
        <v>12487.5</v>
      </c>
      <c r="L11" s="104"/>
    </row>
    <row r="12" spans="1:27">
      <c r="A12" s="137" t="s">
        <v>19</v>
      </c>
      <c r="B12" s="46"/>
      <c r="C12" s="47"/>
      <c r="D12" s="48"/>
      <c r="E12" s="47"/>
      <c r="F12" s="49"/>
      <c r="G12" s="47"/>
      <c r="H12" s="48"/>
      <c r="I12" s="47"/>
      <c r="J12" s="49"/>
      <c r="K12" s="50"/>
      <c r="L12" s="103"/>
    </row>
    <row r="13" spans="1:27" s="23" customFormat="1" ht="25.5" thickBot="1">
      <c r="A13" s="113" t="s">
        <v>28</v>
      </c>
      <c r="B13" s="159">
        <v>0.05</v>
      </c>
      <c r="C13" s="160">
        <v>0.05</v>
      </c>
      <c r="D13" s="159">
        <v>0.15</v>
      </c>
      <c r="E13" s="154">
        <f>B13+C13+D13</f>
        <v>0.25</v>
      </c>
      <c r="F13" s="34">
        <f>(B13*$B$5)+(C13*$C$5)+(D13*$D$5)</f>
        <v>16.425000000000001</v>
      </c>
      <c r="G13" s="16">
        <v>0</v>
      </c>
      <c r="H13" s="17">
        <v>0</v>
      </c>
      <c r="I13" s="18">
        <v>1335</v>
      </c>
      <c r="J13" s="38">
        <f>I13*E13</f>
        <v>333.75</v>
      </c>
      <c r="K13" s="39">
        <f>I13*F13</f>
        <v>21927.375</v>
      </c>
      <c r="L13" s="103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s="19" customFormat="1">
      <c r="A14" s="138" t="s">
        <v>24</v>
      </c>
      <c r="B14" s="159">
        <v>7.4999999999999997E-2</v>
      </c>
      <c r="C14" s="159">
        <v>7.4999999999999997E-2</v>
      </c>
      <c r="D14" s="159">
        <v>0.1</v>
      </c>
      <c r="E14" s="154">
        <f>B14+C14+D14</f>
        <v>0.25</v>
      </c>
      <c r="F14" s="34">
        <f>(B14*$B$5)+(C14*$C$5)+(D14*$D$5)</f>
        <v>18.074999999999999</v>
      </c>
      <c r="G14" s="16">
        <v>0</v>
      </c>
      <c r="H14" s="21">
        <v>0</v>
      </c>
      <c r="I14" s="18">
        <v>1335</v>
      </c>
      <c r="J14" s="38">
        <f>I14*E14</f>
        <v>333.75</v>
      </c>
      <c r="K14" s="39">
        <f>I14*F14</f>
        <v>24130.125</v>
      </c>
      <c r="L14" s="103"/>
    </row>
    <row r="15" spans="1:27" s="19" customFormat="1" ht="21">
      <c r="A15" s="139" t="s">
        <v>41</v>
      </c>
      <c r="B15" s="159">
        <v>0.08</v>
      </c>
      <c r="C15" s="160">
        <v>0.08</v>
      </c>
      <c r="D15" s="159">
        <v>0.34</v>
      </c>
      <c r="E15" s="154">
        <f>B15+C15+D15</f>
        <v>0.5</v>
      </c>
      <c r="F15" s="34">
        <f>(B15*$B$5)+(C15*$C$5)+(D15*$D$5)</f>
        <v>31.53</v>
      </c>
      <c r="G15" s="16">
        <v>0</v>
      </c>
      <c r="H15" s="21">
        <v>0</v>
      </c>
      <c r="I15" s="18">
        <v>1335</v>
      </c>
      <c r="J15" s="38">
        <f>I15*E15</f>
        <v>667.5</v>
      </c>
      <c r="K15" s="39">
        <f>I15*F15</f>
        <v>42092.55</v>
      </c>
      <c r="L15" s="104"/>
    </row>
    <row r="16" spans="1:27" s="19" customFormat="1" ht="11.25" thickBot="1">
      <c r="A16" s="140" t="s">
        <v>18</v>
      </c>
      <c r="B16" s="161"/>
      <c r="C16" s="162"/>
      <c r="D16" s="162"/>
      <c r="E16" s="162"/>
      <c r="F16" s="52"/>
      <c r="G16" s="53"/>
      <c r="H16" s="53"/>
      <c r="I16" s="22"/>
      <c r="J16" s="54">
        <f>SUM(J13:J15)</f>
        <v>1335</v>
      </c>
      <c r="K16" s="55">
        <f>SUM(K13:K15)</f>
        <v>88150.05</v>
      </c>
      <c r="L16" s="104"/>
    </row>
    <row r="17" spans="1:27" s="19" customFormat="1" ht="11.25" thickBot="1">
      <c r="A17" s="132" t="s">
        <v>26</v>
      </c>
      <c r="B17" s="46"/>
      <c r="C17" s="47"/>
      <c r="D17" s="48"/>
      <c r="E17" s="47"/>
      <c r="F17" s="49"/>
      <c r="G17" s="47"/>
      <c r="H17" s="56"/>
      <c r="I17" s="57"/>
      <c r="J17" s="58"/>
      <c r="K17" s="59"/>
      <c r="L17" s="104"/>
    </row>
    <row r="18" spans="1:27" s="19" customFormat="1" ht="24.75">
      <c r="A18" s="112" t="s">
        <v>29</v>
      </c>
      <c r="B18" s="159">
        <v>7.4999999999999997E-2</v>
      </c>
      <c r="C18" s="159">
        <v>7.4999999999999997E-2</v>
      </c>
      <c r="D18" s="159">
        <v>0.15</v>
      </c>
      <c r="E18" s="154">
        <f>B18+C18+D18</f>
        <v>0.3</v>
      </c>
      <c r="F18" s="34">
        <f>(B18*$B$5)+(C18*$C$5)+(D18*$D$5)</f>
        <v>20.7</v>
      </c>
      <c r="G18" s="60">
        <v>0</v>
      </c>
      <c r="H18" s="61">
        <v>0</v>
      </c>
      <c r="I18" s="146">
        <f>(0.5*I9)+(0.4*I13)</f>
        <v>659</v>
      </c>
      <c r="J18" s="38">
        <f>I18*E18</f>
        <v>197.7</v>
      </c>
      <c r="K18" s="39">
        <f>I18*F18</f>
        <v>13641.3</v>
      </c>
      <c r="L18" s="104"/>
    </row>
    <row r="19" spans="1:27" s="19" customFormat="1">
      <c r="A19" s="135" t="s">
        <v>38</v>
      </c>
      <c r="B19" s="159">
        <v>0.08</v>
      </c>
      <c r="C19" s="160">
        <v>0.08</v>
      </c>
      <c r="D19" s="159">
        <v>0.34</v>
      </c>
      <c r="E19" s="154">
        <f>B19+C19+D19</f>
        <v>0.5</v>
      </c>
      <c r="F19" s="34">
        <f>(B19*$B$5)+(C19*$C$5)+(D19*$D$5)</f>
        <v>31.53</v>
      </c>
      <c r="G19" s="62">
        <v>0</v>
      </c>
      <c r="H19" s="63">
        <v>0</v>
      </c>
      <c r="I19" s="147">
        <f>I18</f>
        <v>659</v>
      </c>
      <c r="J19" s="38">
        <f>I19*E19</f>
        <v>329.5</v>
      </c>
      <c r="K19" s="39">
        <f>I19*F19</f>
        <v>20778.27</v>
      </c>
      <c r="L19" s="104"/>
    </row>
    <row r="20" spans="1:27" s="19" customFormat="1" ht="24.75">
      <c r="A20" s="141" t="s">
        <v>30</v>
      </c>
      <c r="B20" s="163">
        <v>0</v>
      </c>
      <c r="C20" s="164">
        <v>7.4999999999999997E-2</v>
      </c>
      <c r="D20" s="164">
        <v>7.4999999999999997E-2</v>
      </c>
      <c r="E20" s="154">
        <f>B20+C20+D20</f>
        <v>0.15</v>
      </c>
      <c r="F20" s="34">
        <f>(B20*$B$5)+(C20*$C$5)+(D20*$D$5)</f>
        <v>9.7874999999999996</v>
      </c>
      <c r="G20" s="60">
        <v>0</v>
      </c>
      <c r="H20" s="61">
        <v>0</v>
      </c>
      <c r="I20" s="148">
        <v>100</v>
      </c>
      <c r="J20" s="38">
        <f>I20*E20</f>
        <v>15</v>
      </c>
      <c r="K20" s="39">
        <f>I20*F20</f>
        <v>978.75</v>
      </c>
      <c r="L20" s="104"/>
    </row>
    <row r="21" spans="1:27" s="19" customFormat="1" ht="24.75" customHeight="1">
      <c r="A21" s="135" t="s">
        <v>38</v>
      </c>
      <c r="B21" s="165">
        <v>0</v>
      </c>
      <c r="C21" s="164">
        <v>7.4999999999999997E-2</v>
      </c>
      <c r="D21" s="164">
        <v>7.4999999999999997E-2</v>
      </c>
      <c r="E21" s="154">
        <f>B21+C21+D21</f>
        <v>0.15</v>
      </c>
      <c r="F21" s="34">
        <f>(B21*$B$5)+(C21*$C$5)+(D21*$D$5)</f>
        <v>9.7874999999999996</v>
      </c>
      <c r="G21" s="62">
        <v>0</v>
      </c>
      <c r="H21" s="63">
        <v>0</v>
      </c>
      <c r="I21" s="149">
        <v>100</v>
      </c>
      <c r="J21" s="38">
        <f>I21*E21</f>
        <v>15</v>
      </c>
      <c r="K21" s="39">
        <f>I21*F21</f>
        <v>978.75</v>
      </c>
      <c r="L21" s="104"/>
    </row>
    <row r="22" spans="1:27" s="19" customFormat="1" ht="11.25" thickBot="1">
      <c r="A22" s="140" t="s">
        <v>18</v>
      </c>
      <c r="B22" s="166"/>
      <c r="C22" s="167"/>
      <c r="D22" s="167"/>
      <c r="E22" s="167"/>
      <c r="F22" s="65"/>
      <c r="G22" s="66"/>
      <c r="H22" s="66"/>
      <c r="I22" s="149"/>
      <c r="J22" s="67">
        <f>SUM(J18:J21)</f>
        <v>557.20000000000005</v>
      </c>
      <c r="K22" s="68">
        <f>SUM(K18:K21)</f>
        <v>36377.07</v>
      </c>
      <c r="L22" s="104"/>
    </row>
    <row r="23" spans="1:27" s="19" customFormat="1" ht="11.25" thickBot="1">
      <c r="A23" s="142" t="s">
        <v>27</v>
      </c>
      <c r="B23" s="46"/>
      <c r="C23" s="47"/>
      <c r="D23" s="48"/>
      <c r="E23" s="47"/>
      <c r="F23" s="49"/>
      <c r="G23" s="47"/>
      <c r="H23" s="56"/>
      <c r="I23" s="57"/>
      <c r="J23" s="58"/>
      <c r="K23" s="59"/>
      <c r="L23" s="104"/>
    </row>
    <row r="24" spans="1:27" s="20" customFormat="1" ht="25.5" thickBot="1">
      <c r="A24" s="98" t="s">
        <v>31</v>
      </c>
      <c r="B24" s="168">
        <v>7.4999999999999997E-2</v>
      </c>
      <c r="C24" s="168">
        <v>7.4999999999999997E-2</v>
      </c>
      <c r="D24" s="168">
        <v>0.1</v>
      </c>
      <c r="E24" s="187">
        <f>B24+C24+D24</f>
        <v>0.25</v>
      </c>
      <c r="F24" s="188">
        <f>(B24*$B$5)+(C24*$C$5)+(D24*$D$5)</f>
        <v>18.074999999999999</v>
      </c>
      <c r="G24" s="99">
        <v>0</v>
      </c>
      <c r="H24" s="101">
        <v>0</v>
      </c>
      <c r="I24" s="100">
        <f>(I9+I13)*0.2</f>
        <v>317</v>
      </c>
      <c r="J24" s="38">
        <f>I24*E24</f>
        <v>79.25</v>
      </c>
      <c r="K24" s="39">
        <f>I24*F24</f>
        <v>5729.7749999999996</v>
      </c>
      <c r="L24" s="10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14" customFormat="1" ht="11.25" thickBot="1">
      <c r="A25" s="136" t="s">
        <v>18</v>
      </c>
      <c r="B25" s="169"/>
      <c r="C25" s="170"/>
      <c r="D25" s="170"/>
      <c r="E25" s="170"/>
      <c r="F25" s="15"/>
      <c r="G25" s="94"/>
      <c r="H25" s="95"/>
      <c r="I25" s="96"/>
      <c r="J25" s="83">
        <f>J24</f>
        <v>79.25</v>
      </c>
      <c r="K25" s="97">
        <f>K24</f>
        <v>5729.7749999999996</v>
      </c>
      <c r="L25" s="1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14" customFormat="1" ht="15" thickBot="1">
      <c r="A26" s="98" t="s">
        <v>32</v>
      </c>
      <c r="B26" s="171">
        <v>16</v>
      </c>
      <c r="C26" s="172">
        <v>0</v>
      </c>
      <c r="D26" s="172">
        <v>0</v>
      </c>
      <c r="E26" s="189">
        <f>B26+C26+D26</f>
        <v>16</v>
      </c>
      <c r="F26" s="190">
        <f>(B26*$B$5)+(C26*$C$5)+(D26*$D$5)</f>
        <v>1488</v>
      </c>
      <c r="G26" s="77">
        <v>0</v>
      </c>
      <c r="H26" s="69">
        <v>0</v>
      </c>
      <c r="I26" s="78"/>
      <c r="J26" s="79">
        <f>E26</f>
        <v>16</v>
      </c>
      <c r="K26" s="39">
        <f>F26</f>
        <v>1488</v>
      </c>
      <c r="L26" s="1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thickBot="1">
      <c r="A27" s="132" t="s">
        <v>20</v>
      </c>
      <c r="B27" s="173"/>
      <c r="C27" s="174"/>
      <c r="D27" s="174"/>
      <c r="E27" s="175"/>
      <c r="F27" s="144"/>
      <c r="G27" s="81"/>
      <c r="H27" s="93"/>
      <c r="I27" s="105">
        <f>I9+I13</f>
        <v>1585</v>
      </c>
      <c r="J27" s="74">
        <f>(J11+J16+J22+J25+J26)</f>
        <v>2162.4499999999998</v>
      </c>
      <c r="K27" s="75">
        <f>SUM(K11+K16+K22+K25+K26)</f>
        <v>144232.39499999999</v>
      </c>
    </row>
    <row r="29" spans="1:27" ht="12" customHeight="1">
      <c r="A29" s="208" t="s">
        <v>42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5"/>
    </row>
    <row r="30" spans="1:27" ht="7.5" customHeight="1">
      <c r="A30" s="202" t="s">
        <v>53</v>
      </c>
      <c r="B30" s="202"/>
      <c r="C30" s="202"/>
      <c r="D30" s="202"/>
      <c r="E30" s="202"/>
      <c r="F30" s="202"/>
      <c r="G30" s="202"/>
      <c r="H30" s="202"/>
      <c r="I30" s="202"/>
      <c r="J30" s="202"/>
    </row>
    <row r="31" spans="1:27">
      <c r="A31" s="202"/>
      <c r="B31" s="202"/>
      <c r="C31" s="202"/>
      <c r="D31" s="202"/>
      <c r="E31" s="202"/>
      <c r="F31" s="202"/>
      <c r="G31" s="202"/>
      <c r="H31" s="202"/>
      <c r="I31" s="202"/>
      <c r="J31" s="202"/>
    </row>
    <row r="32" spans="1:27" ht="14.25">
      <c r="A32" s="25" t="s">
        <v>49</v>
      </c>
      <c r="D32" s="70"/>
      <c r="E32" s="70"/>
      <c r="F32" s="70"/>
      <c r="G32" s="26"/>
      <c r="H32" s="26"/>
      <c r="I32" s="26"/>
      <c r="J32" s="71"/>
      <c r="K32" s="72"/>
      <c r="L32" s="8"/>
    </row>
    <row r="33" spans="1:12" ht="14.25" customHeight="1">
      <c r="A33" s="25" t="s">
        <v>44</v>
      </c>
      <c r="D33" s="7"/>
      <c r="E33" s="7"/>
      <c r="F33" s="7"/>
      <c r="G33" s="8"/>
      <c r="L33" s="26"/>
    </row>
    <row r="34" spans="1:12" ht="14.25">
      <c r="A34" s="25" t="s">
        <v>43</v>
      </c>
      <c r="D34" s="7"/>
      <c r="E34" s="7"/>
      <c r="F34" s="7"/>
      <c r="G34" s="8"/>
      <c r="L34" s="26"/>
    </row>
    <row r="35" spans="1:12" ht="14.25">
      <c r="A35" s="73" t="s">
        <v>36</v>
      </c>
      <c r="B35" s="82"/>
      <c r="C35" s="82"/>
      <c r="D35" s="82"/>
      <c r="E35" s="82"/>
      <c r="F35" s="82"/>
      <c r="G35" s="82"/>
      <c r="H35" s="82"/>
      <c r="I35" s="82"/>
      <c r="J35" s="11"/>
      <c r="K35" s="13"/>
      <c r="L35" s="12"/>
    </row>
    <row r="36" spans="1:12" ht="15" customHeight="1">
      <c r="A36" s="120" t="s">
        <v>50</v>
      </c>
      <c r="B36" s="82"/>
      <c r="C36" s="82"/>
      <c r="D36" s="82"/>
      <c r="E36" s="82"/>
      <c r="F36" s="82"/>
      <c r="G36" s="82"/>
      <c r="H36" s="82"/>
      <c r="I36" s="82"/>
      <c r="J36" s="11"/>
      <c r="K36" s="13"/>
      <c r="L36" s="12"/>
    </row>
  </sheetData>
  <customSheetViews>
    <customSheetView guid="{6C45BF1D-C6D8-4D7B-9159-243A9F8A5AB0}" showPageBreaks="1" fitToPage="1" printArea="1" showRuler="0">
      <selection activeCell="I28" sqref="I28"/>
      <pageMargins left="0.75" right="0.75" top="1" bottom="1" header="0.5" footer="0.5"/>
      <pageSetup scale="77" orientation="landscape" r:id="rId1"/>
      <headerFooter alignWithMargins="0">
        <oddHeader>&amp;C&amp;"Arial,Bold"&amp;12Table 2-1.  Green Power Partnership  Agency (EPA) Burden for Year 1</oddHeader>
        <oddFooter>&amp;C&amp;A</oddFooter>
      </headerFooter>
    </customSheetView>
    <customSheetView guid="{800D9AF1-EEFD-44A5-8891-375BBDB61A66}" showPageBreaks="1" fitToPage="1" printArea="1" showRuler="0">
      <selection activeCell="H10" sqref="H10"/>
      <pageMargins left="0.75" right="0.75" top="1" bottom="1" header="0.5" footer="0.5"/>
      <pageSetup scale="78" orientation="landscape" r:id="rId2"/>
      <headerFooter alignWithMargins="0">
        <oddHeader>&amp;C&amp;"Arial,Bold"&amp;12Table 2-1.  Green Power Partnership  Agency (EPA) Burden for Year 1</oddHeader>
        <oddFooter>&amp;C&amp;A</oddFooter>
      </headerFooter>
    </customSheetView>
  </customSheetViews>
  <mergeCells count="4">
    <mergeCell ref="A30:J31"/>
    <mergeCell ref="I3:K3"/>
    <mergeCell ref="B3:H3"/>
    <mergeCell ref="A29:K29"/>
  </mergeCells>
  <phoneticPr fontId="2" type="noConversion"/>
  <pageMargins left="0.75" right="0.75" top="1" bottom="1" header="0.5" footer="0.5"/>
  <pageSetup scale="89" orientation="landscape" r:id="rId3"/>
  <headerFooter alignWithMargins="0">
    <oddHeader>&amp;C&amp;"Arial,Bold"&amp;12Table C-1.  Green Power Partnership  Agency (EPA) Burden for Year 1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P40"/>
  <sheetViews>
    <sheetView topLeftCell="B4" zoomScaleNormal="100" workbookViewId="0">
      <selection activeCell="A31" sqref="A31"/>
    </sheetView>
  </sheetViews>
  <sheetFormatPr defaultColWidth="8.42578125" defaultRowHeight="10.5"/>
  <cols>
    <col min="1" max="1" width="44.7109375" style="1" customWidth="1"/>
    <col min="2" max="2" width="8.7109375" style="2" customWidth="1"/>
    <col min="3" max="3" width="12.85546875" style="2" bestFit="1" customWidth="1"/>
    <col min="4" max="4" width="9.85546875" style="2" bestFit="1" customWidth="1"/>
    <col min="5" max="5" width="9.5703125" style="2" bestFit="1" customWidth="1"/>
    <col min="6" max="6" width="10.28515625" style="2" customWidth="1"/>
    <col min="7" max="7" width="10.28515625" style="4" bestFit="1" customWidth="1"/>
    <col min="8" max="8" width="9.28515625" style="4" customWidth="1"/>
    <col min="9" max="9" width="12" style="4" bestFit="1" customWidth="1"/>
    <col min="10" max="10" width="12" style="2" bestFit="1" customWidth="1"/>
    <col min="11" max="11" width="11.28515625" style="9" customWidth="1"/>
    <col min="12" max="12" width="11.42578125" style="4" customWidth="1"/>
    <col min="13" max="16384" width="8.42578125" style="2"/>
  </cols>
  <sheetData>
    <row r="1" spans="1:27">
      <c r="A1" s="6"/>
      <c r="B1" s="7"/>
      <c r="C1" s="7"/>
      <c r="D1" s="7"/>
      <c r="E1" s="7"/>
      <c r="F1" s="7"/>
      <c r="G1" s="8"/>
      <c r="L1" s="103"/>
    </row>
    <row r="2" spans="1:27" ht="11.25" thickBot="1">
      <c r="A2" s="6"/>
      <c r="B2" s="7"/>
      <c r="C2" s="7"/>
      <c r="D2" s="7"/>
      <c r="E2" s="7"/>
      <c r="F2" s="7"/>
      <c r="G2" s="8"/>
      <c r="L2" s="103"/>
    </row>
    <row r="3" spans="1:27" ht="11.25" thickBot="1">
      <c r="A3" s="102"/>
      <c r="B3" s="118" t="s">
        <v>0</v>
      </c>
      <c r="C3" s="116"/>
      <c r="D3" s="116"/>
      <c r="E3" s="116"/>
      <c r="F3" s="116"/>
      <c r="G3" s="116"/>
      <c r="H3" s="119"/>
      <c r="I3" s="115" t="s">
        <v>1</v>
      </c>
      <c r="J3" s="116"/>
      <c r="K3" s="117"/>
      <c r="L3" s="103"/>
    </row>
    <row r="4" spans="1:27" s="14" customFormat="1" ht="15.75" thickTop="1" thickBot="1">
      <c r="A4" s="10"/>
      <c r="B4" s="106" t="s">
        <v>2</v>
      </c>
      <c r="C4" s="107" t="s">
        <v>3</v>
      </c>
      <c r="D4" s="107" t="s">
        <v>4</v>
      </c>
      <c r="E4" s="107" t="s">
        <v>21</v>
      </c>
      <c r="F4" s="108" t="s">
        <v>5</v>
      </c>
      <c r="G4" s="108" t="s">
        <v>6</v>
      </c>
      <c r="H4" s="109"/>
      <c r="I4" s="106" t="s">
        <v>37</v>
      </c>
      <c r="J4" s="110" t="s">
        <v>11</v>
      </c>
      <c r="K4" s="111" t="s">
        <v>12</v>
      </c>
      <c r="L4" s="10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>
      <c r="A5" s="131"/>
      <c r="B5" s="145">
        <v>93</v>
      </c>
      <c r="C5" s="145">
        <v>78</v>
      </c>
      <c r="D5" s="145">
        <v>52.5</v>
      </c>
      <c r="E5" s="85" t="s">
        <v>7</v>
      </c>
      <c r="F5" s="86" t="s">
        <v>8</v>
      </c>
      <c r="G5" s="86" t="s">
        <v>9</v>
      </c>
      <c r="H5" s="92" t="s">
        <v>10</v>
      </c>
      <c r="I5" s="84" t="s">
        <v>22</v>
      </c>
      <c r="J5" s="87" t="s">
        <v>12</v>
      </c>
      <c r="K5" s="92" t="s">
        <v>8</v>
      </c>
      <c r="L5" s="10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ht="11.25" thickBot="1">
      <c r="A6" s="132" t="s">
        <v>13</v>
      </c>
      <c r="B6" s="88" t="s">
        <v>23</v>
      </c>
      <c r="C6" s="89" t="s">
        <v>23</v>
      </c>
      <c r="D6" s="89" t="s">
        <v>23</v>
      </c>
      <c r="E6" s="89" t="s">
        <v>14</v>
      </c>
      <c r="F6" s="90" t="s">
        <v>14</v>
      </c>
      <c r="G6" s="90" t="s">
        <v>15</v>
      </c>
      <c r="H6" s="93" t="s">
        <v>15</v>
      </c>
      <c r="I6" s="80" t="s">
        <v>16</v>
      </c>
      <c r="J6" s="91" t="s">
        <v>17</v>
      </c>
      <c r="K6" s="93" t="s">
        <v>14</v>
      </c>
      <c r="L6" s="10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133" t="s">
        <v>39</v>
      </c>
      <c r="B7" s="177"/>
      <c r="C7" s="178"/>
      <c r="D7" s="179"/>
      <c r="E7" s="178"/>
      <c r="F7" s="180"/>
      <c r="G7" s="178"/>
      <c r="H7" s="179"/>
      <c r="I7" s="28"/>
      <c r="J7" s="31"/>
      <c r="K7" s="32"/>
      <c r="L7" s="103"/>
    </row>
    <row r="8" spans="1:27" s="19" customFormat="1">
      <c r="A8" s="134" t="s">
        <v>35</v>
      </c>
      <c r="B8" s="181"/>
      <c r="C8" s="182"/>
      <c r="D8" s="183"/>
      <c r="E8" s="182"/>
      <c r="F8" s="184"/>
      <c r="G8" s="182"/>
      <c r="H8" s="183"/>
      <c r="I8" s="28"/>
      <c r="J8" s="31"/>
      <c r="K8" s="32"/>
      <c r="L8" s="104"/>
    </row>
    <row r="9" spans="1:27" s="19" customFormat="1">
      <c r="A9" s="113" t="s">
        <v>33</v>
      </c>
      <c r="B9" s="153">
        <v>0.05</v>
      </c>
      <c r="C9" s="154">
        <v>0.05</v>
      </c>
      <c r="D9" s="154">
        <v>0.1</v>
      </c>
      <c r="E9" s="154">
        <f>B9+C9+D9</f>
        <v>0.2</v>
      </c>
      <c r="F9" s="34">
        <f>(B9*$B$5)+(C9*$C$5)+(D9*$D$5)</f>
        <v>13.8</v>
      </c>
      <c r="G9" s="35">
        <v>0</v>
      </c>
      <c r="H9" s="36">
        <v>0</v>
      </c>
      <c r="I9" s="37">
        <v>250</v>
      </c>
      <c r="J9" s="38">
        <f>I9*E9</f>
        <v>50</v>
      </c>
      <c r="K9" s="39">
        <f>I9*F9</f>
        <v>3450</v>
      </c>
      <c r="L9" s="104"/>
    </row>
    <row r="10" spans="1:27" s="19" customFormat="1">
      <c r="A10" s="135" t="s">
        <v>34</v>
      </c>
      <c r="B10" s="155">
        <v>0.15</v>
      </c>
      <c r="C10" s="156">
        <v>0.15</v>
      </c>
      <c r="D10" s="156">
        <v>0.2</v>
      </c>
      <c r="E10" s="154">
        <f>B10+C10+D10</f>
        <v>0.5</v>
      </c>
      <c r="F10" s="34">
        <f>(B10*$B$5)+(C10*$C$5)+(D10*$D$5)</f>
        <v>36.15</v>
      </c>
      <c r="G10" s="35"/>
      <c r="H10" s="40"/>
      <c r="I10" s="37">
        <v>250</v>
      </c>
      <c r="J10" s="38">
        <f>I10*E10</f>
        <v>125</v>
      </c>
      <c r="K10" s="39">
        <f>I10*F10</f>
        <v>9037.5</v>
      </c>
      <c r="L10" s="104"/>
    </row>
    <row r="11" spans="1:27" s="19" customFormat="1" ht="11.25" thickBot="1">
      <c r="A11" s="136" t="s">
        <v>18</v>
      </c>
      <c r="B11" s="157"/>
      <c r="C11" s="158"/>
      <c r="D11" s="158"/>
      <c r="E11" s="158"/>
      <c r="F11" s="42"/>
      <c r="G11" s="43"/>
      <c r="H11" s="43"/>
      <c r="I11" s="44"/>
      <c r="J11" s="24">
        <f>SUM(J9:J10)</f>
        <v>175</v>
      </c>
      <c r="K11" s="76">
        <f>SUM(K9:K10)</f>
        <v>12487.5</v>
      </c>
      <c r="L11" s="104"/>
    </row>
    <row r="12" spans="1:27" s="20" customFormat="1" ht="11.25" thickBot="1">
      <c r="A12" s="137" t="s">
        <v>19</v>
      </c>
      <c r="B12" s="46"/>
      <c r="C12" s="47"/>
      <c r="D12" s="48"/>
      <c r="E12" s="47"/>
      <c r="F12" s="49"/>
      <c r="G12" s="47"/>
      <c r="H12" s="48"/>
      <c r="I12" s="47"/>
      <c r="J12" s="49"/>
      <c r="K12" s="50"/>
      <c r="L12" s="104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s="14" customFormat="1" ht="15" thickBot="1">
      <c r="A13" s="113" t="s">
        <v>28</v>
      </c>
      <c r="B13" s="159">
        <v>0.05</v>
      </c>
      <c r="C13" s="160">
        <v>0.05</v>
      </c>
      <c r="D13" s="159">
        <v>0.15</v>
      </c>
      <c r="E13" s="154">
        <f>B13+C13+D13</f>
        <v>0.25</v>
      </c>
      <c r="F13" s="34">
        <f>(B13*$B$5)+(C13*$C$5)+(D13*$D$5)</f>
        <v>16.425000000000001</v>
      </c>
      <c r="G13" s="16">
        <v>0</v>
      </c>
      <c r="H13" s="17">
        <v>0</v>
      </c>
      <c r="I13" s="18">
        <v>1470</v>
      </c>
      <c r="J13" s="38">
        <f>I13*E13</f>
        <v>367.5</v>
      </c>
      <c r="K13" s="39">
        <f>I13*F13</f>
        <v>24144.75</v>
      </c>
      <c r="L13" s="103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3" customFormat="1">
      <c r="A14" s="138" t="s">
        <v>24</v>
      </c>
      <c r="B14" s="159">
        <v>7.4999999999999997E-2</v>
      </c>
      <c r="C14" s="159">
        <v>7.4999999999999997E-2</v>
      </c>
      <c r="D14" s="159">
        <v>0.1</v>
      </c>
      <c r="E14" s="154">
        <f>B14+C14+D14</f>
        <v>0.25</v>
      </c>
      <c r="F14" s="34">
        <f>(B14*$B$5)+(C14*$C$5)+(D14*$D$5)</f>
        <v>18.074999999999999</v>
      </c>
      <c r="G14" s="16">
        <v>0</v>
      </c>
      <c r="H14" s="21">
        <v>0</v>
      </c>
      <c r="I14" s="18">
        <v>1470</v>
      </c>
      <c r="J14" s="38">
        <f>I14*E14</f>
        <v>367.5</v>
      </c>
      <c r="K14" s="39">
        <f>I14*F14</f>
        <v>26570.25</v>
      </c>
      <c r="L14" s="10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139" t="s">
        <v>25</v>
      </c>
      <c r="B15" s="159">
        <v>0.08</v>
      </c>
      <c r="C15" s="160">
        <v>0.08</v>
      </c>
      <c r="D15" s="159">
        <v>0.34</v>
      </c>
      <c r="E15" s="154">
        <f>B15+C15+D15</f>
        <v>0.5</v>
      </c>
      <c r="F15" s="34">
        <f>(B15*$B$5)+(C15*$C$5)+(D15*$D$5)</f>
        <v>31.53</v>
      </c>
      <c r="G15" s="16">
        <v>0</v>
      </c>
      <c r="H15" s="21">
        <v>0</v>
      </c>
      <c r="I15" s="18">
        <v>1470</v>
      </c>
      <c r="J15" s="38">
        <f>I15*E15</f>
        <v>735</v>
      </c>
      <c r="K15" s="39">
        <f>I15*F15</f>
        <v>46349.1</v>
      </c>
      <c r="L15" s="103"/>
    </row>
    <row r="16" spans="1:27" ht="11.25" thickBot="1">
      <c r="A16" s="140" t="s">
        <v>18</v>
      </c>
      <c r="B16" s="161"/>
      <c r="C16" s="162"/>
      <c r="D16" s="162"/>
      <c r="E16" s="162"/>
      <c r="F16" s="52"/>
      <c r="G16" s="53"/>
      <c r="H16" s="53"/>
      <c r="I16" s="22"/>
      <c r="J16" s="54">
        <f>SUM(J13:J15)</f>
        <v>1470</v>
      </c>
      <c r="K16" s="55">
        <f>SUM(K13:K15)</f>
        <v>97064.1</v>
      </c>
      <c r="L16" s="103"/>
    </row>
    <row r="17" spans="1:27" s="19" customFormat="1" ht="11.25" thickBot="1">
      <c r="A17" s="132" t="s">
        <v>26</v>
      </c>
      <c r="B17" s="46"/>
      <c r="C17" s="47"/>
      <c r="D17" s="48"/>
      <c r="E17" s="47"/>
      <c r="F17" s="49"/>
      <c r="G17" s="47"/>
      <c r="H17" s="56"/>
      <c r="I17" s="57"/>
      <c r="J17" s="58"/>
      <c r="K17" s="59"/>
      <c r="L17" s="104"/>
    </row>
    <row r="18" spans="1:27" s="23" customFormat="1" ht="25.5" thickBot="1">
      <c r="A18" s="112" t="s">
        <v>29</v>
      </c>
      <c r="B18" s="159">
        <v>7.4999999999999997E-2</v>
      </c>
      <c r="C18" s="159">
        <v>7.4999999999999997E-2</v>
      </c>
      <c r="D18" s="159">
        <v>0.15</v>
      </c>
      <c r="E18" s="154">
        <f>B18+C18+D18</f>
        <v>0.3</v>
      </c>
      <c r="F18" s="34">
        <f>(B18*$B$5)+(C18*$C$5)+(D18*$D$5)</f>
        <v>20.7</v>
      </c>
      <c r="G18" s="60">
        <v>0</v>
      </c>
      <c r="H18" s="61">
        <v>0</v>
      </c>
      <c r="I18" s="146">
        <f>(0.5*I9)+(0.4*I13)</f>
        <v>713</v>
      </c>
      <c r="J18" s="38">
        <f>I18*E18</f>
        <v>213.9</v>
      </c>
      <c r="K18" s="39">
        <f>I18*F18</f>
        <v>14759.1</v>
      </c>
      <c r="L18" s="104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s="19" customFormat="1">
      <c r="A19" s="135" t="s">
        <v>38</v>
      </c>
      <c r="B19" s="159">
        <v>0.08</v>
      </c>
      <c r="C19" s="160">
        <v>0.08</v>
      </c>
      <c r="D19" s="159">
        <v>0.34</v>
      </c>
      <c r="E19" s="154">
        <f>B19+C19+D19</f>
        <v>0.5</v>
      </c>
      <c r="F19" s="34">
        <f>(B19*$B$5)+(C19*$C$5)+(D19*$D$5)</f>
        <v>31.53</v>
      </c>
      <c r="G19" s="62">
        <v>0</v>
      </c>
      <c r="H19" s="63">
        <v>0</v>
      </c>
      <c r="I19" s="147">
        <f>I18</f>
        <v>713</v>
      </c>
      <c r="J19" s="38">
        <f>I19*E19</f>
        <v>356.5</v>
      </c>
      <c r="K19" s="39">
        <f>I19*F19</f>
        <v>22480.89</v>
      </c>
      <c r="L19" s="104"/>
    </row>
    <row r="20" spans="1:27" s="19" customFormat="1" ht="24.75">
      <c r="A20" s="141" t="s">
        <v>30</v>
      </c>
      <c r="B20" s="163">
        <v>0</v>
      </c>
      <c r="C20" s="164">
        <v>7.4999999999999997E-2</v>
      </c>
      <c r="D20" s="164">
        <v>7.4999999999999997E-2</v>
      </c>
      <c r="E20" s="154">
        <f>B20+C20+D20</f>
        <v>0.15</v>
      </c>
      <c r="F20" s="34">
        <f>(B20*$B$5)+(C20*$C$5)+(D20*$D$5)</f>
        <v>9.7874999999999996</v>
      </c>
      <c r="G20" s="60">
        <v>0</v>
      </c>
      <c r="H20" s="61">
        <v>0</v>
      </c>
      <c r="I20" s="148">
        <v>100</v>
      </c>
      <c r="J20" s="38">
        <f>I20*E20</f>
        <v>15</v>
      </c>
      <c r="K20" s="39">
        <f>I20*F20</f>
        <v>978.75</v>
      </c>
      <c r="L20" s="104"/>
    </row>
    <row r="21" spans="1:27" s="19" customFormat="1">
      <c r="A21" s="135" t="s">
        <v>38</v>
      </c>
      <c r="B21" s="165">
        <v>0</v>
      </c>
      <c r="C21" s="164">
        <v>7.4999999999999997E-2</v>
      </c>
      <c r="D21" s="164">
        <v>7.4999999999999997E-2</v>
      </c>
      <c r="E21" s="154">
        <f>B21+C21+D21</f>
        <v>0.15</v>
      </c>
      <c r="F21" s="34">
        <f>(B21*$B$5)+(C21*$C$5)+(D21*$D$5)</f>
        <v>9.7874999999999996</v>
      </c>
      <c r="G21" s="62">
        <v>0</v>
      </c>
      <c r="H21" s="63">
        <v>0</v>
      </c>
      <c r="I21" s="149">
        <v>100</v>
      </c>
      <c r="J21" s="38">
        <f>I21*E21</f>
        <v>15</v>
      </c>
      <c r="K21" s="39">
        <f>I21*F21</f>
        <v>978.75</v>
      </c>
      <c r="L21" s="104"/>
    </row>
    <row r="22" spans="1:27" s="19" customFormat="1" ht="11.25" thickBot="1">
      <c r="A22" s="140" t="s">
        <v>18</v>
      </c>
      <c r="B22" s="166"/>
      <c r="C22" s="167"/>
      <c r="D22" s="167"/>
      <c r="E22" s="167"/>
      <c r="F22" s="65"/>
      <c r="G22" s="66"/>
      <c r="H22" s="66"/>
      <c r="I22" s="149"/>
      <c r="J22" s="67">
        <f>SUM(J18:J21)</f>
        <v>600.4</v>
      </c>
      <c r="K22" s="68">
        <f>SUM(K18:K21)</f>
        <v>39197.49</v>
      </c>
      <c r="L22" s="104"/>
    </row>
    <row r="23" spans="1:27" s="19" customFormat="1" ht="11.25" thickBot="1">
      <c r="A23" s="142" t="s">
        <v>27</v>
      </c>
      <c r="B23" s="46"/>
      <c r="C23" s="47"/>
      <c r="D23" s="48"/>
      <c r="E23" s="47"/>
      <c r="F23" s="49"/>
      <c r="G23" s="47"/>
      <c r="H23" s="56"/>
      <c r="I23" s="58"/>
      <c r="J23" s="58"/>
      <c r="K23" s="59"/>
      <c r="L23" s="104"/>
    </row>
    <row r="24" spans="1:27" s="19" customFormat="1" ht="25.5" thickBot="1">
      <c r="A24" s="98" t="s">
        <v>31</v>
      </c>
      <c r="B24" s="168">
        <v>7.4999999999999997E-2</v>
      </c>
      <c r="C24" s="168">
        <v>7.4999999999999997E-2</v>
      </c>
      <c r="D24" s="168">
        <v>0.1</v>
      </c>
      <c r="E24" s="187">
        <f>B24+C24+D24</f>
        <v>0.25</v>
      </c>
      <c r="F24" s="188">
        <f>(B24*$B$5)+(C24*$C$5)+(D24*$D$5)</f>
        <v>18.074999999999999</v>
      </c>
      <c r="G24" s="99">
        <v>0</v>
      </c>
      <c r="H24" s="101">
        <v>0</v>
      </c>
      <c r="I24" s="150">
        <f>(I9+I13)*0.2</f>
        <v>344</v>
      </c>
      <c r="J24" s="38">
        <f>I24*E24</f>
        <v>86</v>
      </c>
      <c r="K24" s="39">
        <f>I24*F24</f>
        <v>6217.8</v>
      </c>
      <c r="L24" s="104"/>
    </row>
    <row r="25" spans="1:27" s="19" customFormat="1" ht="11.25" thickBot="1">
      <c r="A25" s="136" t="s">
        <v>18</v>
      </c>
      <c r="B25" s="169"/>
      <c r="C25" s="170"/>
      <c r="D25" s="170"/>
      <c r="E25" s="170"/>
      <c r="F25" s="15"/>
      <c r="G25" s="94"/>
      <c r="H25" s="95"/>
      <c r="I25" s="151"/>
      <c r="J25" s="83">
        <f>J24</f>
        <v>86</v>
      </c>
      <c r="K25" s="97">
        <f>K24</f>
        <v>6217.8</v>
      </c>
      <c r="L25" s="104"/>
    </row>
    <row r="26" spans="1:27" s="19" customFormat="1" ht="15" thickBot="1">
      <c r="A26" s="98" t="s">
        <v>32</v>
      </c>
      <c r="B26" s="171">
        <v>16</v>
      </c>
      <c r="C26" s="172">
        <v>0</v>
      </c>
      <c r="D26" s="172">
        <v>0</v>
      </c>
      <c r="E26" s="192">
        <f>B26+C26+D26</f>
        <v>16</v>
      </c>
      <c r="F26" s="194">
        <f>(B26*$B$5)+(C26*$C$5)+(D26*$D$5)</f>
        <v>1488</v>
      </c>
      <c r="G26" s="77">
        <v>0</v>
      </c>
      <c r="H26" s="69">
        <v>0</v>
      </c>
      <c r="I26" s="152"/>
      <c r="J26" s="79">
        <f>E26</f>
        <v>16</v>
      </c>
      <c r="K26" s="39">
        <f>F26</f>
        <v>1488</v>
      </c>
      <c r="L26" s="104"/>
    </row>
    <row r="27" spans="1:27" s="19" customFormat="1" ht="11.25" thickBot="1">
      <c r="A27" s="132" t="s">
        <v>20</v>
      </c>
      <c r="B27" s="80"/>
      <c r="C27" s="81"/>
      <c r="D27" s="81"/>
      <c r="E27" s="193"/>
      <c r="F27" s="195"/>
      <c r="G27" s="81"/>
      <c r="H27" s="93"/>
      <c r="I27" s="105">
        <f>I9+I13</f>
        <v>1720</v>
      </c>
      <c r="J27" s="74">
        <f>(J11+J16+J22+J25+J26)</f>
        <v>2347.4</v>
      </c>
      <c r="K27" s="75">
        <f>SUM(K11+K16+K22+K25+K26)</f>
        <v>156454.88999999998</v>
      </c>
      <c r="L27" s="104"/>
    </row>
    <row r="28" spans="1:27" s="19" customFormat="1">
      <c r="A28" s="1"/>
      <c r="B28" s="2"/>
      <c r="C28" s="2"/>
      <c r="D28" s="2"/>
      <c r="E28" s="2"/>
      <c r="F28" s="2"/>
      <c r="G28" s="4"/>
      <c r="H28" s="4"/>
      <c r="I28" s="4"/>
      <c r="J28" s="2"/>
      <c r="K28" s="9"/>
    </row>
    <row r="29" spans="1:27" s="20" customFormat="1" ht="11.25" customHeight="1" thickBot="1">
      <c r="A29" s="208" t="s">
        <v>42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4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ht="4.5" customHeight="1">
      <c r="A30" s="196"/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27" ht="12" customHeight="1">
      <c r="A31" s="130" t="s">
        <v>52</v>
      </c>
      <c r="B31" s="114"/>
      <c r="C31" s="114"/>
      <c r="D31" s="114"/>
      <c r="E31" s="114"/>
      <c r="F31" s="114"/>
      <c r="G31" s="114"/>
      <c r="H31" s="114"/>
      <c r="I31" s="114"/>
      <c r="J31" s="114"/>
    </row>
    <row r="32" spans="1:27" ht="14.25" customHeight="1">
      <c r="A32" s="73" t="s">
        <v>49</v>
      </c>
      <c r="B32" s="121"/>
      <c r="C32" s="121"/>
      <c r="D32" s="122"/>
      <c r="E32" s="122"/>
      <c r="F32" s="122"/>
      <c r="G32" s="123"/>
      <c r="H32" s="123"/>
      <c r="I32" s="123"/>
      <c r="J32" s="124"/>
      <c r="K32" s="72"/>
    </row>
    <row r="33" spans="1:42" ht="12" customHeight="1">
      <c r="A33" s="73" t="s">
        <v>45</v>
      </c>
      <c r="B33" s="121"/>
      <c r="C33" s="121"/>
      <c r="D33" s="125"/>
      <c r="E33" s="125"/>
      <c r="F33" s="125"/>
      <c r="G33" s="126"/>
      <c r="H33" s="127"/>
      <c r="I33" s="127"/>
      <c r="J33" s="121"/>
    </row>
    <row r="34" spans="1:42" ht="14.25">
      <c r="A34" s="73" t="s">
        <v>43</v>
      </c>
      <c r="B34" s="121"/>
      <c r="C34" s="121"/>
      <c r="D34" s="125"/>
      <c r="E34" s="125"/>
      <c r="F34" s="125"/>
      <c r="G34" s="126"/>
      <c r="H34" s="127"/>
      <c r="I34" s="127"/>
      <c r="J34" s="121"/>
      <c r="L34" s="8"/>
    </row>
    <row r="35" spans="1:42" ht="14.25" customHeight="1">
      <c r="A35" s="73" t="s">
        <v>36</v>
      </c>
      <c r="B35" s="128"/>
      <c r="C35" s="128"/>
      <c r="D35" s="128"/>
      <c r="E35" s="128"/>
      <c r="F35" s="128"/>
      <c r="G35" s="128"/>
      <c r="H35" s="128"/>
      <c r="I35" s="128"/>
      <c r="J35" s="129"/>
      <c r="K35" s="13"/>
    </row>
    <row r="36" spans="1:42" s="14" customFormat="1" ht="11.25" thickBot="1">
      <c r="A36" s="120" t="s">
        <v>51</v>
      </c>
      <c r="B36" s="2"/>
      <c r="C36" s="2"/>
      <c r="D36" s="2"/>
      <c r="E36" s="2"/>
      <c r="F36" s="2"/>
      <c r="G36" s="4"/>
      <c r="H36" s="4"/>
      <c r="I36" s="4"/>
      <c r="J36" s="2"/>
      <c r="K36" s="13"/>
      <c r="L36" s="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4" customFormat="1" ht="11.25" thickBot="1">
      <c r="A37" s="1"/>
      <c r="B37" s="2"/>
      <c r="C37" s="2"/>
      <c r="D37" s="2"/>
      <c r="E37" s="2"/>
      <c r="F37" s="2"/>
      <c r="G37" s="4"/>
      <c r="H37" s="4"/>
      <c r="I37" s="4"/>
      <c r="J37" s="2"/>
      <c r="K37" s="9"/>
      <c r="L37" s="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4" customFormat="1" ht="11.25" thickBot="1">
      <c r="A38" s="1"/>
      <c r="B38" s="2"/>
      <c r="C38" s="2"/>
      <c r="D38" s="2"/>
      <c r="E38" s="2"/>
      <c r="F38" s="2"/>
      <c r="G38" s="4"/>
      <c r="H38" s="4"/>
      <c r="I38" s="4"/>
      <c r="J38" s="2"/>
      <c r="K38" s="9"/>
      <c r="L38" s="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1.25" thickBot="1"/>
    <row r="40" spans="1:42">
      <c r="G40" s="191"/>
    </row>
  </sheetData>
  <customSheetViews>
    <customSheetView guid="{6C45BF1D-C6D8-4D7B-9159-243A9F8A5AB0}" showPageBreaks="1" fitToPage="1" printArea="1" showRuler="0">
      <selection activeCell="I28" sqref="I28"/>
      <pageMargins left="0.75" right="0.75" top="1" bottom="1" header="0.5" footer="0.5"/>
      <pageSetup scale="79" orientation="landscape" r:id="rId1"/>
      <headerFooter alignWithMargins="0">
        <oddHeader>&amp;C&amp;"Arial,Bold"&amp;12Table 2-2.  Green Power Partnership  Agency (EPA) Burden for Year 2</oddHeader>
        <oddFooter>&amp;C&amp;A</oddFooter>
      </headerFooter>
    </customSheetView>
    <customSheetView guid="{800D9AF1-EEFD-44A5-8891-375BBDB61A66}" showPageBreaks="1" fitToPage="1" printArea="1" showRuler="0" topLeftCell="A13">
      <selection activeCell="B38" sqref="B38"/>
      <pageMargins left="0.75" right="0.75" top="1" bottom="1" header="0.5" footer="0.5"/>
      <pageSetup scale="79" orientation="landscape" r:id="rId2"/>
      <headerFooter alignWithMargins="0">
        <oddHeader>&amp;C&amp;"Arial,Bold"&amp;12Table 2-2.  Green Power Partnership  Agency (EPA) Burden for Year 2</oddHeader>
        <oddFooter>&amp;C&amp;A</oddFooter>
      </headerFooter>
    </customSheetView>
  </customSheetViews>
  <mergeCells count="1">
    <mergeCell ref="A29:K29"/>
  </mergeCells>
  <phoneticPr fontId="2" type="noConversion"/>
  <pageMargins left="0.75" right="0.75" top="1" bottom="1" header="0.5" footer="0.5"/>
  <pageSetup scale="82" orientation="landscape" r:id="rId3"/>
  <headerFooter alignWithMargins="0">
    <oddHeader>&amp;C&amp;"Arial,Bold"&amp;12Table C-2.  Green Power Partnership  Agency (EPA) Burden for Year 2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36"/>
  <sheetViews>
    <sheetView tabSelected="1" topLeftCell="B1" zoomScaleNormal="100" workbookViewId="0">
      <selection activeCell="A31" sqref="A31"/>
    </sheetView>
  </sheetViews>
  <sheetFormatPr defaultColWidth="8.42578125" defaultRowHeight="10.5"/>
  <cols>
    <col min="1" max="1" width="41" style="2" customWidth="1"/>
    <col min="2" max="2" width="10.28515625" style="9" customWidth="1"/>
    <col min="3" max="3" width="12.28515625" style="4" customWidth="1"/>
    <col min="4" max="4" width="8.7109375" style="2" customWidth="1"/>
    <col min="5" max="5" width="9.5703125" style="2" customWidth="1"/>
    <col min="6" max="6" width="10.140625" style="2" customWidth="1"/>
    <col min="7" max="7" width="9.7109375" style="2" customWidth="1"/>
    <col min="8" max="8" width="9.5703125" style="2" customWidth="1"/>
    <col min="9" max="9" width="12" style="2" customWidth="1"/>
    <col min="10" max="10" width="10.5703125" style="2" customWidth="1"/>
    <col min="11" max="11" width="10" style="2" customWidth="1"/>
    <col min="12" max="16384" width="8.42578125" style="2"/>
  </cols>
  <sheetData>
    <row r="1" spans="1:11">
      <c r="A1" s="6"/>
      <c r="B1" s="7"/>
      <c r="C1" s="7"/>
      <c r="D1" s="7"/>
      <c r="E1" s="7"/>
      <c r="F1" s="7"/>
      <c r="G1" s="8"/>
      <c r="H1" s="4"/>
      <c r="I1" s="4"/>
      <c r="K1" s="9"/>
    </row>
    <row r="2" spans="1:11" ht="11.25" thickBot="1">
      <c r="A2" s="6"/>
      <c r="B2" s="7"/>
      <c r="C2" s="7"/>
      <c r="D2" s="7"/>
      <c r="E2" s="7"/>
      <c r="F2" s="7"/>
      <c r="G2" s="8"/>
      <c r="H2" s="4"/>
      <c r="I2" s="4"/>
      <c r="K2" s="9"/>
    </row>
    <row r="3" spans="1:11" ht="11.25" thickBot="1">
      <c r="A3" s="102"/>
      <c r="B3" s="118" t="s">
        <v>0</v>
      </c>
      <c r="C3" s="116"/>
      <c r="D3" s="116"/>
      <c r="E3" s="116"/>
      <c r="F3" s="116"/>
      <c r="G3" s="116"/>
      <c r="H3" s="119"/>
      <c r="I3" s="115" t="s">
        <v>1</v>
      </c>
      <c r="J3" s="116"/>
      <c r="K3" s="117"/>
    </row>
    <row r="4" spans="1:11" ht="15" thickTop="1">
      <c r="A4" s="10"/>
      <c r="B4" s="106" t="s">
        <v>2</v>
      </c>
      <c r="C4" s="107" t="s">
        <v>3</v>
      </c>
      <c r="D4" s="107" t="s">
        <v>4</v>
      </c>
      <c r="E4" s="107" t="s">
        <v>21</v>
      </c>
      <c r="F4" s="108" t="s">
        <v>5</v>
      </c>
      <c r="G4" s="108" t="s">
        <v>6</v>
      </c>
      <c r="H4" s="109"/>
      <c r="I4" s="106" t="s">
        <v>37</v>
      </c>
      <c r="J4" s="110" t="s">
        <v>11</v>
      </c>
      <c r="K4" s="111" t="s">
        <v>12</v>
      </c>
    </row>
    <row r="5" spans="1:11">
      <c r="A5" s="131"/>
      <c r="B5" s="145">
        <v>93</v>
      </c>
      <c r="C5" s="145">
        <v>78</v>
      </c>
      <c r="D5" s="145">
        <v>52.5</v>
      </c>
      <c r="E5" s="85" t="s">
        <v>7</v>
      </c>
      <c r="F5" s="86" t="s">
        <v>8</v>
      </c>
      <c r="G5" s="86" t="s">
        <v>9</v>
      </c>
      <c r="H5" s="92" t="s">
        <v>10</v>
      </c>
      <c r="I5" s="84" t="s">
        <v>22</v>
      </c>
      <c r="J5" s="87" t="s">
        <v>12</v>
      </c>
      <c r="K5" s="92" t="s">
        <v>8</v>
      </c>
    </row>
    <row r="6" spans="1:11" ht="11.25" thickBot="1">
      <c r="A6" s="132" t="s">
        <v>13</v>
      </c>
      <c r="B6" s="88" t="s">
        <v>23</v>
      </c>
      <c r="C6" s="89" t="s">
        <v>23</v>
      </c>
      <c r="D6" s="89" t="s">
        <v>23</v>
      </c>
      <c r="E6" s="89" t="s">
        <v>14</v>
      </c>
      <c r="F6" s="90" t="s">
        <v>14</v>
      </c>
      <c r="G6" s="90" t="s">
        <v>15</v>
      </c>
      <c r="H6" s="93" t="s">
        <v>15</v>
      </c>
      <c r="I6" s="80" t="s">
        <v>16</v>
      </c>
      <c r="J6" s="91" t="s">
        <v>17</v>
      </c>
      <c r="K6" s="93" t="s">
        <v>14</v>
      </c>
    </row>
    <row r="7" spans="1:11">
      <c r="A7" s="133" t="s">
        <v>39</v>
      </c>
      <c r="B7" s="27"/>
      <c r="C7" s="28"/>
      <c r="D7" s="29"/>
      <c r="E7" s="28"/>
      <c r="F7" s="28"/>
      <c r="G7" s="28"/>
      <c r="H7" s="30"/>
      <c r="I7" s="28"/>
      <c r="J7" s="31"/>
      <c r="K7" s="32"/>
    </row>
    <row r="8" spans="1:11">
      <c r="A8" s="134" t="s">
        <v>35</v>
      </c>
      <c r="B8" s="27"/>
      <c r="C8" s="28"/>
      <c r="D8" s="29"/>
      <c r="E8" s="28"/>
      <c r="F8" s="28"/>
      <c r="G8" s="28"/>
      <c r="H8" s="30"/>
      <c r="I8" s="28"/>
      <c r="J8" s="31"/>
      <c r="K8" s="32"/>
    </row>
    <row r="9" spans="1:11">
      <c r="A9" s="113" t="s">
        <v>33</v>
      </c>
      <c r="B9" s="153">
        <v>0.05</v>
      </c>
      <c r="C9" s="154">
        <v>0.05</v>
      </c>
      <c r="D9" s="154">
        <v>0.1</v>
      </c>
      <c r="E9" s="33">
        <f>B9+C9+D9</f>
        <v>0.2</v>
      </c>
      <c r="F9" s="34">
        <f>(B9*$B$5)+(C9*$C$5)+(D9*$D$5)</f>
        <v>13.8</v>
      </c>
      <c r="G9" s="35">
        <v>0</v>
      </c>
      <c r="H9" s="36">
        <v>0</v>
      </c>
      <c r="I9" s="37">
        <v>250</v>
      </c>
      <c r="J9" s="38">
        <f>I9*E9</f>
        <v>50</v>
      </c>
      <c r="K9" s="39">
        <f>I9*F9</f>
        <v>3450</v>
      </c>
    </row>
    <row r="10" spans="1:11">
      <c r="A10" s="135" t="s">
        <v>34</v>
      </c>
      <c r="B10" s="155">
        <v>0.15</v>
      </c>
      <c r="C10" s="156">
        <v>0.15</v>
      </c>
      <c r="D10" s="156">
        <v>0.2</v>
      </c>
      <c r="E10" s="33">
        <f>B10+C10+D10</f>
        <v>0.5</v>
      </c>
      <c r="F10" s="34">
        <f>(B10*$B$5)+(C10*$C$5)+(D10*$D$5)</f>
        <v>36.15</v>
      </c>
      <c r="G10" s="35"/>
      <c r="H10" s="40"/>
      <c r="I10" s="37">
        <v>250</v>
      </c>
      <c r="J10" s="38">
        <f>I10*E10</f>
        <v>125</v>
      </c>
      <c r="K10" s="39">
        <f>I10*F10</f>
        <v>9037.5</v>
      </c>
    </row>
    <row r="11" spans="1:11" ht="11.25" thickBot="1">
      <c r="A11" s="136" t="s">
        <v>18</v>
      </c>
      <c r="B11" s="157"/>
      <c r="C11" s="158"/>
      <c r="D11" s="158"/>
      <c r="E11" s="41"/>
      <c r="F11" s="42"/>
      <c r="G11" s="43"/>
      <c r="H11" s="43"/>
      <c r="I11" s="44"/>
      <c r="J11" s="24">
        <f>SUM(J9:J10)</f>
        <v>175</v>
      </c>
      <c r="K11" s="76">
        <f>SUM(K9:K10)</f>
        <v>12487.5</v>
      </c>
    </row>
    <row r="12" spans="1:11">
      <c r="A12" s="137" t="s">
        <v>19</v>
      </c>
      <c r="B12" s="45"/>
      <c r="C12" s="46"/>
      <c r="D12" s="47"/>
      <c r="E12" s="48"/>
      <c r="F12" s="47"/>
      <c r="G12" s="47"/>
      <c r="H12" s="48"/>
      <c r="I12" s="47"/>
      <c r="J12" s="49"/>
      <c r="K12" s="50"/>
    </row>
    <row r="13" spans="1:11" ht="20.25" customHeight="1">
      <c r="A13" s="113" t="s">
        <v>28</v>
      </c>
      <c r="B13" s="159">
        <v>0.05</v>
      </c>
      <c r="C13" s="160">
        <v>0.05</v>
      </c>
      <c r="D13" s="159">
        <v>0.15</v>
      </c>
      <c r="E13" s="33">
        <f>B13+C13+D13</f>
        <v>0.25</v>
      </c>
      <c r="F13" s="34">
        <f>(B13*$B$5)+(C13*$C$5)+(D13*$D$5)</f>
        <v>16.425000000000001</v>
      </c>
      <c r="G13" s="16">
        <v>0</v>
      </c>
      <c r="H13" s="17">
        <v>0</v>
      </c>
      <c r="I13" s="18">
        <v>1605</v>
      </c>
      <c r="J13" s="38">
        <f>I13*E13</f>
        <v>401.25</v>
      </c>
      <c r="K13" s="39">
        <f>I13*F13</f>
        <v>26362.125</v>
      </c>
    </row>
    <row r="14" spans="1:11">
      <c r="A14" s="138" t="s">
        <v>24</v>
      </c>
      <c r="B14" s="159">
        <v>7.4999999999999997E-2</v>
      </c>
      <c r="C14" s="159">
        <v>7.4999999999999997E-2</v>
      </c>
      <c r="D14" s="159">
        <v>0.1</v>
      </c>
      <c r="E14" s="33">
        <f>B14+C14+D14</f>
        <v>0.25</v>
      </c>
      <c r="F14" s="34">
        <f>(B14*$B$5)+(C14*$C$5)+(D14*$D$5)</f>
        <v>18.074999999999999</v>
      </c>
      <c r="G14" s="16">
        <v>0</v>
      </c>
      <c r="H14" s="21">
        <v>0</v>
      </c>
      <c r="I14" s="18">
        <v>1605</v>
      </c>
      <c r="J14" s="38">
        <f>I14*E14</f>
        <v>401.25</v>
      </c>
      <c r="K14" s="39">
        <f>I14*F14</f>
        <v>29010.375</v>
      </c>
    </row>
    <row r="15" spans="1:11">
      <c r="A15" s="139" t="s">
        <v>25</v>
      </c>
      <c r="B15" s="159">
        <v>0.08</v>
      </c>
      <c r="C15" s="160">
        <v>0.08</v>
      </c>
      <c r="D15" s="159">
        <v>0.34</v>
      </c>
      <c r="E15" s="33">
        <f>B15+C15+D15</f>
        <v>0.5</v>
      </c>
      <c r="F15" s="34">
        <f>(B15*$B$5)+(C15*$C$5)+(D15*$D$5)</f>
        <v>31.53</v>
      </c>
      <c r="G15" s="16">
        <v>0</v>
      </c>
      <c r="H15" s="21">
        <v>0</v>
      </c>
      <c r="I15" s="18">
        <v>1605</v>
      </c>
      <c r="J15" s="38">
        <f>I15*E15</f>
        <v>802.5</v>
      </c>
      <c r="K15" s="39">
        <f>I15*F15</f>
        <v>50605.65</v>
      </c>
    </row>
    <row r="16" spans="1:11" ht="11.25" thickBot="1">
      <c r="A16" s="140" t="s">
        <v>18</v>
      </c>
      <c r="B16" s="161"/>
      <c r="C16" s="162"/>
      <c r="D16" s="162"/>
      <c r="E16" s="51"/>
      <c r="F16" s="52"/>
      <c r="G16" s="53"/>
      <c r="H16" s="53"/>
      <c r="I16" s="22"/>
      <c r="J16" s="54">
        <f>SUM(J13:J15)</f>
        <v>1605</v>
      </c>
      <c r="K16" s="55">
        <f>SUM(K13:K15)</f>
        <v>105978.15</v>
      </c>
    </row>
    <row r="17" spans="1:11" ht="11.25" thickBot="1">
      <c r="A17" s="132" t="s">
        <v>26</v>
      </c>
      <c r="B17" s="45"/>
      <c r="C17" s="46"/>
      <c r="D17" s="47"/>
      <c r="E17" s="48"/>
      <c r="F17" s="47"/>
      <c r="G17" s="56"/>
      <c r="H17" s="56"/>
      <c r="I17" s="57"/>
      <c r="J17" s="58"/>
      <c r="K17" s="59"/>
    </row>
    <row r="18" spans="1:11" ht="24.75">
      <c r="A18" s="112" t="s">
        <v>29</v>
      </c>
      <c r="B18" s="159">
        <v>7.4999999999999997E-2</v>
      </c>
      <c r="C18" s="159">
        <v>7.4999999999999997E-2</v>
      </c>
      <c r="D18" s="159">
        <v>0.15</v>
      </c>
      <c r="E18" s="33">
        <f>B18+C18+D18</f>
        <v>0.3</v>
      </c>
      <c r="F18" s="34">
        <f>(B18*$B$5)+(C18*$C$5)+(D18*$D$5)</f>
        <v>20.7</v>
      </c>
      <c r="G18" s="60">
        <v>0</v>
      </c>
      <c r="H18" s="61">
        <v>0</v>
      </c>
      <c r="I18" s="146">
        <f>(0.5*I9)+(0.4*I13)</f>
        <v>767</v>
      </c>
      <c r="J18" s="38">
        <f>I18*E18</f>
        <v>230.1</v>
      </c>
      <c r="K18" s="39">
        <f>I18*F18</f>
        <v>15876.9</v>
      </c>
    </row>
    <row r="19" spans="1:11">
      <c r="A19" s="135" t="s">
        <v>38</v>
      </c>
      <c r="B19" s="159">
        <v>0.08</v>
      </c>
      <c r="C19" s="160">
        <v>0.08</v>
      </c>
      <c r="D19" s="159">
        <v>0.34</v>
      </c>
      <c r="E19" s="33">
        <f>B19+C19+D19</f>
        <v>0.5</v>
      </c>
      <c r="F19" s="34">
        <f>(B19*$B$5)+(C19*$C$5)+(D19*$D$5)</f>
        <v>31.53</v>
      </c>
      <c r="G19" s="62">
        <v>0</v>
      </c>
      <c r="H19" s="63">
        <v>0</v>
      </c>
      <c r="I19" s="147">
        <f>I18</f>
        <v>767</v>
      </c>
      <c r="J19" s="38">
        <f>I19*E19</f>
        <v>383.5</v>
      </c>
      <c r="K19" s="39">
        <f>I19*F19</f>
        <v>24183.510000000002</v>
      </c>
    </row>
    <row r="20" spans="1:11" ht="24.75">
      <c r="A20" s="141" t="s">
        <v>30</v>
      </c>
      <c r="B20" s="163">
        <v>0</v>
      </c>
      <c r="C20" s="164">
        <v>7.4999999999999997E-2</v>
      </c>
      <c r="D20" s="164">
        <v>7.4999999999999997E-2</v>
      </c>
      <c r="E20" s="33">
        <f>B20+C20+D20</f>
        <v>0.15</v>
      </c>
      <c r="F20" s="34">
        <f>(B20*$B$5)+(C20*$C$5)+(D20*$D$5)</f>
        <v>9.7874999999999996</v>
      </c>
      <c r="G20" s="60">
        <v>0</v>
      </c>
      <c r="H20" s="61">
        <v>0</v>
      </c>
      <c r="I20" s="148">
        <v>100</v>
      </c>
      <c r="J20" s="38">
        <f>I20*E20</f>
        <v>15</v>
      </c>
      <c r="K20" s="39">
        <f>I20*F20</f>
        <v>978.75</v>
      </c>
    </row>
    <row r="21" spans="1:11">
      <c r="A21" s="135" t="s">
        <v>38</v>
      </c>
      <c r="B21" s="165">
        <v>0</v>
      </c>
      <c r="C21" s="164">
        <v>7.4999999999999997E-2</v>
      </c>
      <c r="D21" s="164">
        <v>7.4999999999999997E-2</v>
      </c>
      <c r="E21" s="33">
        <f>B21+C21+D21</f>
        <v>0.15</v>
      </c>
      <c r="F21" s="34">
        <f>(B21*$B$5)+(C21*$C$5)+(D21*$D$5)</f>
        <v>9.7874999999999996</v>
      </c>
      <c r="G21" s="62">
        <v>0</v>
      </c>
      <c r="H21" s="63">
        <v>0</v>
      </c>
      <c r="I21" s="149">
        <v>100</v>
      </c>
      <c r="J21" s="38">
        <f>I21*E21</f>
        <v>15</v>
      </c>
      <c r="K21" s="39">
        <f>I21*F21</f>
        <v>978.75</v>
      </c>
    </row>
    <row r="22" spans="1:11" ht="11.25" thickBot="1">
      <c r="A22" s="140" t="s">
        <v>18</v>
      </c>
      <c r="B22" s="166"/>
      <c r="C22" s="167"/>
      <c r="D22" s="167"/>
      <c r="E22" s="64"/>
      <c r="F22" s="65"/>
      <c r="G22" s="66"/>
      <c r="H22" s="66"/>
      <c r="I22" s="149"/>
      <c r="J22" s="67">
        <f>SUM(J18:J21)</f>
        <v>643.6</v>
      </c>
      <c r="K22" s="68">
        <f>SUM(K18:K21)</f>
        <v>42017.91</v>
      </c>
    </row>
    <row r="23" spans="1:11" ht="11.25" thickBot="1">
      <c r="A23" s="142" t="s">
        <v>27</v>
      </c>
      <c r="B23" s="45"/>
      <c r="C23" s="46"/>
      <c r="D23" s="47"/>
      <c r="E23" s="48"/>
      <c r="F23" s="47"/>
      <c r="G23" s="56"/>
      <c r="H23" s="56"/>
      <c r="I23" s="58"/>
      <c r="J23" s="58"/>
      <c r="K23" s="59"/>
    </row>
    <row r="24" spans="1:11" ht="25.5" thickBot="1">
      <c r="A24" s="98" t="s">
        <v>31</v>
      </c>
      <c r="B24" s="168">
        <v>7.4999999999999997E-2</v>
      </c>
      <c r="C24" s="168">
        <v>7.4999999999999997E-2</v>
      </c>
      <c r="D24" s="168">
        <v>0.1</v>
      </c>
      <c r="E24" s="199">
        <f>B24+C24+D24</f>
        <v>0.25</v>
      </c>
      <c r="F24" s="190">
        <f>(B24*$B$5)+(C24*$C$5)+(D24*$D$5)</f>
        <v>18.074999999999999</v>
      </c>
      <c r="G24" s="201">
        <v>0</v>
      </c>
      <c r="H24" s="101">
        <v>0</v>
      </c>
      <c r="I24" s="150">
        <f>(I9+I13)*0.2</f>
        <v>371</v>
      </c>
      <c r="J24" s="38">
        <f>I24*E24</f>
        <v>92.75</v>
      </c>
      <c r="K24" s="39">
        <f>I24*F24</f>
        <v>6705.8249999999998</v>
      </c>
    </row>
    <row r="25" spans="1:11" ht="11.25" thickBot="1">
      <c r="A25" s="136" t="s">
        <v>18</v>
      </c>
      <c r="B25" s="169"/>
      <c r="C25" s="170"/>
      <c r="D25" s="170"/>
      <c r="E25" s="200"/>
      <c r="F25" s="198"/>
      <c r="G25" s="94"/>
      <c r="H25" s="95"/>
      <c r="I25" s="151"/>
      <c r="J25" s="83">
        <f>J24</f>
        <v>92.75</v>
      </c>
      <c r="K25" s="97">
        <f>K24</f>
        <v>6705.8249999999998</v>
      </c>
    </row>
    <row r="26" spans="1:11" ht="15" thickBot="1">
      <c r="A26" s="98" t="s">
        <v>32</v>
      </c>
      <c r="B26" s="171">
        <v>16</v>
      </c>
      <c r="C26" s="172">
        <v>0</v>
      </c>
      <c r="D26" s="172">
        <v>0</v>
      </c>
      <c r="E26" s="197">
        <f>B26+C26+D26</f>
        <v>16</v>
      </c>
      <c r="F26" s="194">
        <f>(B26*$B$5)+(C26*$C$5)+(D26*$D$5)</f>
        <v>1488</v>
      </c>
      <c r="G26" s="77">
        <v>0</v>
      </c>
      <c r="H26" s="69">
        <v>0</v>
      </c>
      <c r="I26" s="152"/>
      <c r="J26" s="79">
        <f>E26</f>
        <v>16</v>
      </c>
      <c r="K26" s="39">
        <f>F26</f>
        <v>1488</v>
      </c>
    </row>
    <row r="27" spans="1:11" ht="11.25" thickBot="1">
      <c r="A27" s="132" t="s">
        <v>20</v>
      </c>
      <c r="B27" s="173"/>
      <c r="C27" s="174"/>
      <c r="D27" s="174"/>
      <c r="E27" s="143"/>
      <c r="F27" s="195"/>
      <c r="G27" s="81"/>
      <c r="H27" s="93"/>
      <c r="I27" s="105">
        <f>I9+I13</f>
        <v>1855</v>
      </c>
      <c r="J27" s="74">
        <f>(J11+J16+J22+J25+J26)</f>
        <v>2532.35</v>
      </c>
      <c r="K27" s="75">
        <f>SUM(K11+K16+K22+K25+K26)</f>
        <v>168677.38500000001</v>
      </c>
    </row>
    <row r="28" spans="1:11">
      <c r="A28" s="1"/>
      <c r="B28" s="2"/>
      <c r="C28" s="2"/>
      <c r="G28" s="4"/>
      <c r="H28" s="4"/>
      <c r="I28" s="4"/>
      <c r="K28" s="9"/>
    </row>
    <row r="29" spans="1:11" ht="19.5" customHeight="1">
      <c r="A29" s="208" t="s">
        <v>42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</row>
    <row r="30" spans="1:11" ht="13.5" customHeight="1">
      <c r="A30" s="130" t="s">
        <v>55</v>
      </c>
      <c r="B30" s="114"/>
      <c r="C30" s="114"/>
      <c r="D30" s="114"/>
      <c r="E30" s="114"/>
      <c r="F30" s="114"/>
      <c r="G30" s="114"/>
      <c r="H30" s="114"/>
      <c r="I30" s="114"/>
      <c r="J30" s="114"/>
      <c r="K30" s="9"/>
    </row>
    <row r="31" spans="1:11" ht="12.75" customHeight="1">
      <c r="A31" s="73" t="s">
        <v>47</v>
      </c>
      <c r="B31" s="121"/>
      <c r="C31" s="121"/>
      <c r="D31" s="122"/>
      <c r="E31" s="122"/>
      <c r="F31" s="122"/>
      <c r="G31" s="123"/>
      <c r="H31" s="123"/>
      <c r="I31" s="123"/>
      <c r="J31" s="124"/>
      <c r="K31" s="72"/>
    </row>
    <row r="32" spans="1:11" ht="14.25">
      <c r="A32" s="73" t="s">
        <v>48</v>
      </c>
      <c r="B32" s="121"/>
      <c r="C32" s="121"/>
      <c r="D32" s="125"/>
      <c r="E32" s="125"/>
      <c r="F32" s="125"/>
      <c r="G32" s="126"/>
      <c r="H32" s="127"/>
      <c r="I32" s="127"/>
      <c r="J32" s="121"/>
      <c r="K32" s="9"/>
    </row>
    <row r="33" spans="1:11" ht="14.25">
      <c r="A33" s="73" t="s">
        <v>46</v>
      </c>
      <c r="B33" s="121"/>
      <c r="C33" s="121"/>
      <c r="D33" s="125"/>
      <c r="E33" s="125"/>
      <c r="F33" s="125"/>
      <c r="G33" s="126"/>
      <c r="H33" s="127"/>
      <c r="I33" s="127"/>
      <c r="J33" s="121"/>
      <c r="K33" s="9"/>
    </row>
    <row r="34" spans="1:11" ht="14.25">
      <c r="A34" s="73" t="s">
        <v>36</v>
      </c>
      <c r="B34" s="128"/>
      <c r="C34" s="128"/>
      <c r="D34" s="128"/>
      <c r="E34" s="128"/>
      <c r="F34" s="128"/>
      <c r="G34" s="128"/>
      <c r="H34" s="128"/>
      <c r="I34" s="128"/>
      <c r="J34" s="129"/>
      <c r="K34" s="13"/>
    </row>
    <row r="35" spans="1:11" ht="14.25" customHeight="1">
      <c r="A35" s="120" t="s">
        <v>54</v>
      </c>
      <c r="H35" s="176"/>
      <c r="I35" s="176"/>
    </row>
    <row r="36" spans="1:11">
      <c r="A36" s="120"/>
      <c r="B36" s="82"/>
      <c r="C36" s="82"/>
      <c r="D36" s="82"/>
      <c r="E36" s="82"/>
      <c r="F36" s="82"/>
      <c r="G36" s="82"/>
      <c r="H36" s="82"/>
      <c r="I36" s="82"/>
      <c r="J36" s="11"/>
      <c r="K36" s="13"/>
    </row>
  </sheetData>
  <customSheetViews>
    <customSheetView guid="{6C45BF1D-C6D8-4D7B-9159-243A9F8A5AB0}" showPageBreaks="1" fitToPage="1" showRuler="0" topLeftCell="A2">
      <selection activeCell="I28" sqref="I28"/>
      <pageMargins left="0.75" right="0.75" top="1" bottom="1" header="0.5" footer="0.5"/>
      <pageSetup scale="35" orientation="landscape" r:id="rId1"/>
      <headerFooter alignWithMargins="0">
        <oddHeader>&amp;C&amp;"Arial,Bold"&amp;12Table 2-3.  Green Power Partnership  Agency (EPA) Burden for Year 3</oddHeader>
        <oddFooter>&amp;C&amp;A</oddFooter>
      </headerFooter>
    </customSheetView>
    <customSheetView guid="{800D9AF1-EEFD-44A5-8891-375BBDB61A66}" fitToPage="1" showRuler="0" topLeftCell="A4">
      <selection activeCell="A14" sqref="A14"/>
      <pageMargins left="0.75" right="0.75" top="1" bottom="1" header="0.5" footer="0.5"/>
      <pageSetup scale="78" orientation="landscape" r:id="rId2"/>
      <headerFooter alignWithMargins="0">
        <oddHeader>&amp;C&amp;"Arial,Bold"&amp;12Table 2-3.  Green Power Partnership  Agency (EPA) Burden for Year 3</oddHeader>
        <oddFooter>&amp;C&amp;A</oddFooter>
      </headerFooter>
    </customSheetView>
  </customSheetViews>
  <mergeCells count="1">
    <mergeCell ref="A29:K29"/>
  </mergeCells>
  <phoneticPr fontId="2" type="noConversion"/>
  <pageMargins left="0.75" right="0.75" top="1" bottom="1" header="0.5" footer="0.5"/>
  <pageSetup scale="86" orientation="landscape" r:id="rId3"/>
  <headerFooter alignWithMargins="0">
    <oddHeader>&amp;C&amp;"Arial,Bold"&amp;12Table C-3.  Green Power Partnership  Agency (EPA) Burden for Year 3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C-1</vt:lpstr>
      <vt:lpstr>C-2</vt:lpstr>
      <vt:lpstr>C-3</vt:lpstr>
      <vt:lpstr>'C-1'!Print_Area</vt:lpstr>
      <vt:lpstr>'C-2'!Print_Area</vt:lpstr>
    </vt:vector>
  </TitlesOfParts>
  <Company>Eastern Research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 - Morrisville</dc:creator>
  <cp:lastModifiedBy>Courtney Kerwin</cp:lastModifiedBy>
  <cp:lastPrinted>2008-10-08T15:58:31Z</cp:lastPrinted>
  <dcterms:created xsi:type="dcterms:W3CDTF">2004-12-17T18:57:12Z</dcterms:created>
  <dcterms:modified xsi:type="dcterms:W3CDTF">2012-05-08T14:20:52Z</dcterms:modified>
</cp:coreProperties>
</file>