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3215" windowHeight="7440" activeTab="0"/>
  </bookViews>
  <sheets>
    <sheet name="Sheet2" sheetId="1" r:id="rId1"/>
    <sheet name="Sheet3" sheetId="2" r:id="rId2"/>
  </sheets>
  <definedNames>
    <definedName name="_xlnm.Print_Area" localSheetId="0">'Sheet2'!$A$1:$O$113</definedName>
  </definedNames>
  <calcPr fullCalcOnLoad="1"/>
</workbook>
</file>

<file path=xl/sharedStrings.xml><?xml version="1.0" encoding="utf-8"?>
<sst xmlns="http://schemas.openxmlformats.org/spreadsheetml/2006/main" count="68" uniqueCount="52">
  <si>
    <t>Estimated Number of Affected Vessels</t>
  </si>
  <si>
    <t>OTP</t>
  </si>
  <si>
    <t>Lobster</t>
  </si>
  <si>
    <t>Gillnet</t>
  </si>
  <si>
    <t>Year 1 Responses</t>
  </si>
  <si>
    <t>Year 1 Cost Burden</t>
  </si>
  <si>
    <t>Annual Cost Burden in Years 2 &amp; 3</t>
  </si>
  <si>
    <t>Cost Burden in Years 2 &amp; 3 Combined</t>
  </si>
  <si>
    <t>Time Burden in Years 2 &amp; 3 Combined (hours)</t>
  </si>
  <si>
    <t>Annual Time Burden in Years 2 &amp; 3 (hours)</t>
  </si>
  <si>
    <t>TOTAL</t>
  </si>
  <si>
    <t>Annual Responses in 
Years 2 &amp; 3</t>
  </si>
  <si>
    <t>Year 1 Time Burden (hours)</t>
  </si>
  <si>
    <t>&lt;1</t>
  </si>
  <si>
    <t xml:space="preserve">  Notes:</t>
  </si>
  <si>
    <t xml:space="preserve">  Sums and products may not total due to rounding.</t>
  </si>
  <si>
    <t xml:space="preserve">  The Year 1 cost burden represents the immediate cost of marking all buoy lines, which is required within six months of publication of the rule.</t>
  </si>
  <si>
    <t xml:space="preserve">  Years 2 and 3 represent the second and third years after the publication of the final rule.</t>
  </si>
  <si>
    <t>Per Vessel Average</t>
  </si>
  <si>
    <t>TOTAL Cost Burden in Years1-3 Combined</t>
  </si>
  <si>
    <t>TOTAL Time Burden in Years 1-3 Combined (hours)</t>
  </si>
  <si>
    <t>SUBTOTAL</t>
  </si>
  <si>
    <t>Number of  Marks Per Model Vessel</t>
  </si>
  <si>
    <t>Lobster Current</t>
  </si>
  <si>
    <t>Gillnet Current</t>
  </si>
  <si>
    <t>ATTACHMENT A: CONSOLIDATED BURDEN TABLE - GEAR-MARKING REQUIREMENTS FOR THE ATLANTIC LARGE WHALE TAKE REDUCTION PLAN (ALWTRP)</t>
  </si>
  <si>
    <t>Estimated Burden for Vessels Currently Required to Mark Gear under the ALWTRP</t>
  </si>
  <si>
    <t>Newly Affected Vessels</t>
  </si>
  <si>
    <t>Currently Affected Vessels</t>
  </si>
  <si>
    <t>Total Affected Vessels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</si>
  <si>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</si>
  <si>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</si>
  <si>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</si>
  <si>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</si>
  <si>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</si>
  <si>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</si>
  <si>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</si>
  <si>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</si>
  <si>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</si>
  <si>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</si>
  <si>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</si>
  <si>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TOTAL Responses Years 1-3 Combined</t>
  </si>
  <si>
    <t>L</t>
  </si>
  <si>
    <t>M</t>
  </si>
  <si>
    <t>Responses in Years 2 &amp; 3 Combined</t>
  </si>
  <si>
    <t>N</t>
  </si>
  <si>
    <t>Total Affected Vessels 2009-2011</t>
  </si>
  <si>
    <t>Annualized number of responses over three years (Column F divided by 3)</t>
  </si>
  <si>
    <t>Annualized number of rule-related hours over three years (Column N total divided by 3)</t>
  </si>
  <si>
    <t>Annualized number of rule-related recordkeeping costs over three years (Column J total divided by 3)</t>
  </si>
  <si>
    <t>Total Affected Vessels 2012-2015</t>
  </si>
  <si>
    <t xml:space="preserve">Estimated Burden for Vessels  Required to Mark Gear Under the ALWTRP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</si>
</sst>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00"/>
    <numFmt numFmtId="170" formatCode="0.0000000"/>
    <numFmt numFmtId="171" formatCode="0.00000000"/>
    <numFmt numFmtId="172" formatCode="0.0000"/>
    <numFmt numFmtId="173" formatCode="0.000"/>
    <numFmt numFmtId="174" formatCode="0.0"/>
    <numFmt numFmtId="175" formatCode="0.0000000000"/>
    <numFmt numFmtId="176" formatCode="0.000000000"/>
    <numFmt numFmtId="177" formatCode="#,##0.0"/>
    <numFmt numFmtId="178" formatCode="_(* #,##0.0_);_(* \(#,##0.0\);_(* &quot;-&quot;??_);_(@_)"/>
    <numFmt numFmtId="179" formatCode="_(* #,##0_);_(* \(#,##0\);_(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$&quot;#,##0.0_);[Red]\(&quot;$&quot;#,##0.0\)"/>
  </numFmts>
  <fonts count="45">
    <font>
      <sz val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double"/>
      <right style="thin"/>
      <top style="thick"/>
      <bottom style="medium"/>
    </border>
    <border>
      <left style="thin"/>
      <right style="thin"/>
      <top style="thick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ck"/>
      <bottom style="medium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33" borderId="10" xfId="58" applyFont="1" applyFill="1" applyBorder="1" applyAlignment="1">
      <alignment horizontal="center"/>
      <protection/>
    </xf>
    <xf numFmtId="0" fontId="3" fillId="0" borderId="11" xfId="58" applyFont="1" applyFill="1" applyBorder="1" applyAlignment="1">
      <alignment horizontal="left" wrapText="1"/>
      <protection/>
    </xf>
    <xf numFmtId="0" fontId="3" fillId="0" borderId="11" xfId="58" applyFont="1" applyFill="1" applyBorder="1" applyAlignment="1">
      <alignment horizontal="right" wrapText="1"/>
      <protection/>
    </xf>
    <xf numFmtId="1" fontId="3" fillId="0" borderId="11" xfId="58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57" applyFont="1" applyFill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57" applyFont="1" applyFill="1" applyBorder="1" applyAlignment="1">
      <alignment horizontal="right" wrapText="1"/>
      <protection/>
    </xf>
    <xf numFmtId="179" fontId="9" fillId="0" borderId="12" xfId="42" applyNumberFormat="1" applyFont="1" applyBorder="1" applyAlignment="1">
      <alignment/>
    </xf>
    <xf numFmtId="3" fontId="2" fillId="0" borderId="12" xfId="0" applyNumberFormat="1" applyFont="1" applyFill="1" applyBorder="1" applyAlignment="1">
      <alignment horizontal="center" wrapText="1"/>
    </xf>
    <xf numFmtId="3" fontId="2" fillId="0" borderId="12" xfId="57" applyNumberFormat="1" applyFont="1" applyFill="1" applyBorder="1" applyAlignment="1">
      <alignment horizontal="center" wrapText="1"/>
      <protection/>
    </xf>
    <xf numFmtId="8" fontId="2" fillId="0" borderId="12" xfId="57" applyNumberFormat="1" applyFont="1" applyFill="1" applyBorder="1" applyAlignment="1">
      <alignment horizontal="center" wrapText="1"/>
      <protection/>
    </xf>
    <xf numFmtId="177" fontId="1" fillId="0" borderId="12" xfId="0" applyNumberFormat="1" applyFont="1" applyFill="1" applyBorder="1" applyAlignment="1">
      <alignment horizontal="center"/>
    </xf>
    <xf numFmtId="3" fontId="2" fillId="0" borderId="13" xfId="57" applyNumberFormat="1" applyFont="1" applyFill="1" applyBorder="1" applyAlignment="1">
      <alignment horizontal="center" wrapText="1"/>
      <protection/>
    </xf>
    <xf numFmtId="8" fontId="2" fillId="0" borderId="13" xfId="57" applyNumberFormat="1" applyFont="1" applyFill="1" applyBorder="1" applyAlignment="1">
      <alignment horizontal="center" wrapText="1"/>
      <protection/>
    </xf>
    <xf numFmtId="177" fontId="1" fillId="0" borderId="13" xfId="0" applyNumberFormat="1" applyFont="1" applyFill="1" applyBorder="1" applyAlignment="1">
      <alignment horizontal="center"/>
    </xf>
    <xf numFmtId="177" fontId="1" fillId="0" borderId="14" xfId="0" applyNumberFormat="1" applyFont="1" applyFill="1" applyBorder="1" applyAlignment="1">
      <alignment horizontal="center"/>
    </xf>
    <xf numFmtId="177" fontId="1" fillId="0" borderId="1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3" fontId="2" fillId="0" borderId="21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2" fillId="0" borderId="21" xfId="57" applyNumberFormat="1" applyFont="1" applyFill="1" applyBorder="1" applyAlignment="1">
      <alignment horizontal="center" wrapText="1"/>
      <protection/>
    </xf>
    <xf numFmtId="8" fontId="2" fillId="0" borderId="21" xfId="57" applyNumberFormat="1" applyFont="1" applyFill="1" applyBorder="1" applyAlignment="1">
      <alignment horizontal="center" wrapText="1"/>
      <protection/>
    </xf>
    <xf numFmtId="177" fontId="1" fillId="0" borderId="21" xfId="0" applyNumberFormat="1" applyFont="1" applyFill="1" applyBorder="1" applyAlignment="1">
      <alignment horizontal="center"/>
    </xf>
    <xf numFmtId="177" fontId="1" fillId="0" borderId="22" xfId="0" applyNumberFormat="1" applyFont="1" applyFill="1" applyBorder="1" applyAlignment="1">
      <alignment horizontal="center"/>
    </xf>
    <xf numFmtId="3" fontId="2" fillId="34" borderId="23" xfId="57" applyNumberFormat="1" applyFont="1" applyFill="1" applyBorder="1" applyAlignment="1">
      <alignment horizontal="right" wrapText="1"/>
      <protection/>
    </xf>
    <xf numFmtId="3" fontId="2" fillId="34" borderId="21" xfId="57" applyNumberFormat="1" applyFont="1" applyFill="1" applyBorder="1" applyAlignment="1">
      <alignment horizontal="center" wrapText="1"/>
      <protection/>
    </xf>
    <xf numFmtId="8" fontId="2" fillId="34" borderId="21" xfId="57" applyNumberFormat="1" applyFont="1" applyFill="1" applyBorder="1" applyAlignment="1">
      <alignment horizontal="center" wrapText="1"/>
      <protection/>
    </xf>
    <xf numFmtId="177" fontId="1" fillId="34" borderId="21" xfId="0" applyNumberFormat="1" applyFont="1" applyFill="1" applyBorder="1" applyAlignment="1">
      <alignment horizontal="center"/>
    </xf>
    <xf numFmtId="177" fontId="1" fillId="34" borderId="22" xfId="0" applyNumberFormat="1" applyFont="1" applyFill="1" applyBorder="1" applyAlignment="1">
      <alignment horizontal="center"/>
    </xf>
    <xf numFmtId="3" fontId="2" fillId="34" borderId="24" xfId="57" applyNumberFormat="1" applyFont="1" applyFill="1" applyBorder="1" applyAlignment="1">
      <alignment horizontal="right" wrapText="1"/>
      <protection/>
    </xf>
    <xf numFmtId="3" fontId="2" fillId="34" borderId="13" xfId="57" applyNumberFormat="1" applyFont="1" applyFill="1" applyBorder="1" applyAlignment="1">
      <alignment horizontal="center" wrapText="1"/>
      <protection/>
    </xf>
    <xf numFmtId="8" fontId="2" fillId="34" borderId="13" xfId="57" applyNumberFormat="1" applyFont="1" applyFill="1" applyBorder="1" applyAlignment="1">
      <alignment horizontal="center" wrapText="1"/>
      <protection/>
    </xf>
    <xf numFmtId="177" fontId="1" fillId="34" borderId="13" xfId="0" applyNumberFormat="1" applyFont="1" applyFill="1" applyBorder="1" applyAlignment="1">
      <alignment horizontal="center"/>
    </xf>
    <xf numFmtId="177" fontId="1" fillId="34" borderId="15" xfId="0" applyNumberFormat="1" applyFont="1" applyFill="1" applyBorder="1" applyAlignment="1">
      <alignment horizontal="center"/>
    </xf>
    <xf numFmtId="0" fontId="8" fillId="33" borderId="25" xfId="0" applyFont="1" applyFill="1" applyBorder="1" applyAlignment="1">
      <alignment/>
    </xf>
    <xf numFmtId="0" fontId="7" fillId="33" borderId="26" xfId="0" applyFont="1" applyFill="1" applyBorder="1" applyAlignment="1">
      <alignment horizontal="center" wrapText="1"/>
    </xf>
    <xf numFmtId="3" fontId="4" fillId="33" borderId="27" xfId="57" applyNumberFormat="1" applyFont="1" applyFill="1" applyBorder="1" applyAlignment="1">
      <alignment horizontal="right" wrapText="1"/>
      <protection/>
    </xf>
    <xf numFmtId="3" fontId="4" fillId="33" borderId="28" xfId="57" applyNumberFormat="1" applyFont="1" applyFill="1" applyBorder="1" applyAlignment="1">
      <alignment horizontal="center" wrapText="1"/>
      <protection/>
    </xf>
    <xf numFmtId="3" fontId="4" fillId="33" borderId="29" xfId="57" applyNumberFormat="1" applyFont="1" applyFill="1" applyBorder="1" applyAlignment="1">
      <alignment horizontal="right" wrapText="1"/>
      <protection/>
    </xf>
    <xf numFmtId="3" fontId="4" fillId="33" borderId="12" xfId="57" applyNumberFormat="1" applyFont="1" applyFill="1" applyBorder="1" applyAlignment="1">
      <alignment horizontal="center" wrapText="1"/>
      <protection/>
    </xf>
    <xf numFmtId="8" fontId="4" fillId="33" borderId="12" xfId="57" applyNumberFormat="1" applyFont="1" applyFill="1" applyBorder="1" applyAlignment="1">
      <alignment horizontal="center"/>
      <protection/>
    </xf>
    <xf numFmtId="177" fontId="7" fillId="33" borderId="12" xfId="0" applyNumberFormat="1" applyFont="1" applyFill="1" applyBorder="1" applyAlignment="1">
      <alignment horizontal="center"/>
    </xf>
    <xf numFmtId="177" fontId="7" fillId="33" borderId="14" xfId="0" applyNumberFormat="1" applyFont="1" applyFill="1" applyBorder="1" applyAlignment="1">
      <alignment horizontal="center"/>
    </xf>
    <xf numFmtId="3" fontId="2" fillId="35" borderId="27" xfId="57" applyNumberFormat="1" applyFont="1" applyFill="1" applyBorder="1" applyAlignment="1">
      <alignment horizontal="right" wrapText="1"/>
      <protection/>
    </xf>
    <xf numFmtId="3" fontId="2" fillId="35" borderId="28" xfId="57" applyNumberFormat="1" applyFont="1" applyFill="1" applyBorder="1" applyAlignment="1">
      <alignment horizontal="center" wrapText="1"/>
      <protection/>
    </xf>
    <xf numFmtId="3" fontId="2" fillId="35" borderId="24" xfId="57" applyNumberFormat="1" applyFont="1" applyFill="1" applyBorder="1" applyAlignment="1">
      <alignment horizontal="right" wrapText="1"/>
      <protection/>
    </xf>
    <xf numFmtId="3" fontId="2" fillId="35" borderId="13" xfId="57" applyNumberFormat="1" applyFont="1" applyFill="1" applyBorder="1" applyAlignment="1">
      <alignment horizontal="center" wrapText="1"/>
      <protection/>
    </xf>
    <xf numFmtId="177" fontId="1" fillId="35" borderId="13" xfId="0" applyNumberFormat="1" applyFont="1" applyFill="1" applyBorder="1" applyAlignment="1">
      <alignment horizontal="center"/>
    </xf>
    <xf numFmtId="177" fontId="1" fillId="35" borderId="15" xfId="0" applyNumberFormat="1" applyFont="1" applyFill="1" applyBorder="1" applyAlignment="1">
      <alignment horizontal="center"/>
    </xf>
    <xf numFmtId="3" fontId="2" fillId="0" borderId="30" xfId="57" applyNumberFormat="1" applyFont="1" applyFill="1" applyBorder="1" applyAlignment="1">
      <alignment horizontal="center" wrapText="1"/>
      <protection/>
    </xf>
    <xf numFmtId="3" fontId="2" fillId="0" borderId="31" xfId="57" applyNumberFormat="1" applyFont="1" applyFill="1" applyBorder="1" applyAlignment="1">
      <alignment horizontal="center" wrapText="1"/>
      <protection/>
    </xf>
    <xf numFmtId="3" fontId="2" fillId="0" borderId="32" xfId="57" applyNumberFormat="1" applyFont="1" applyFill="1" applyBorder="1" applyAlignment="1">
      <alignment horizontal="center" wrapText="1"/>
      <protection/>
    </xf>
    <xf numFmtId="3" fontId="2" fillId="35" borderId="33" xfId="57" applyNumberFormat="1" applyFont="1" applyFill="1" applyBorder="1" applyAlignment="1">
      <alignment horizontal="center" wrapText="1"/>
      <protection/>
    </xf>
    <xf numFmtId="8" fontId="4" fillId="33" borderId="28" xfId="57" applyNumberFormat="1" applyFont="1" applyFill="1" applyBorder="1" applyAlignment="1">
      <alignment horizontal="center" wrapText="1"/>
      <protection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6" fontId="9" fillId="0" borderId="36" xfId="44" applyNumberFormat="1" applyFont="1" applyBorder="1" applyAlignment="1">
      <alignment/>
    </xf>
    <xf numFmtId="6" fontId="9" fillId="0" borderId="36" xfId="42" applyNumberFormat="1" applyFont="1" applyBorder="1" applyAlignment="1">
      <alignment/>
    </xf>
    <xf numFmtId="177" fontId="4" fillId="33" borderId="28" xfId="57" applyNumberFormat="1" applyFont="1" applyFill="1" applyBorder="1" applyAlignment="1">
      <alignment horizontal="center" wrapText="1"/>
      <protection/>
    </xf>
    <xf numFmtId="177" fontId="4" fillId="33" borderId="33" xfId="57" applyNumberFormat="1" applyFont="1" applyFill="1" applyBorder="1" applyAlignment="1">
      <alignment horizontal="center" wrapText="1"/>
      <protection/>
    </xf>
    <xf numFmtId="8" fontId="2" fillId="35" borderId="37" xfId="57" applyNumberFormat="1" applyFont="1" applyFill="1" applyBorder="1" applyAlignment="1">
      <alignment horizontal="center" wrapText="1"/>
      <protection/>
    </xf>
    <xf numFmtId="8" fontId="2" fillId="35" borderId="21" xfId="57" applyNumberFormat="1" applyFont="1" applyFill="1" applyBorder="1" applyAlignment="1">
      <alignment horizontal="center" wrapText="1"/>
      <protection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" fontId="2" fillId="0" borderId="38" xfId="57" applyNumberFormat="1" applyFont="1" applyFill="1" applyBorder="1" applyAlignment="1">
      <alignment horizontal="center" wrapText="1"/>
      <protection/>
    </xf>
    <xf numFmtId="3" fontId="2" fillId="0" borderId="38" xfId="0" applyNumberFormat="1" applyFont="1" applyFill="1" applyBorder="1" applyAlignment="1">
      <alignment horizontal="center" wrapText="1"/>
    </xf>
    <xf numFmtId="3" fontId="2" fillId="0" borderId="39" xfId="0" applyNumberFormat="1" applyFont="1" applyFill="1" applyBorder="1" applyAlignment="1">
      <alignment horizontal="center" wrapText="1"/>
    </xf>
    <xf numFmtId="3" fontId="2" fillId="0" borderId="39" xfId="57" applyNumberFormat="1" applyFont="1" applyFill="1" applyBorder="1" applyAlignment="1">
      <alignment horizontal="center" wrapText="1"/>
      <protection/>
    </xf>
    <xf numFmtId="3" fontId="2" fillId="34" borderId="38" xfId="57" applyNumberFormat="1" applyFont="1" applyFill="1" applyBorder="1" applyAlignment="1">
      <alignment horizontal="center" wrapText="1"/>
      <protection/>
    </xf>
    <xf numFmtId="3" fontId="2" fillId="34" borderId="38" xfId="0" applyNumberFormat="1" applyFont="1" applyFill="1" applyBorder="1" applyAlignment="1">
      <alignment horizontal="center" wrapText="1"/>
    </xf>
    <xf numFmtId="3" fontId="2" fillId="34" borderId="13" xfId="0" applyNumberFormat="1" applyFont="1" applyFill="1" applyBorder="1" applyAlignment="1">
      <alignment horizontal="center" wrapText="1"/>
    </xf>
    <xf numFmtId="3" fontId="3" fillId="0" borderId="0" xfId="57" applyNumberFormat="1" applyFont="1" applyFill="1" applyBorder="1" applyAlignment="1">
      <alignment horizontal="right" wrapText="1"/>
      <protection/>
    </xf>
    <xf numFmtId="3" fontId="2" fillId="35" borderId="38" xfId="57" applyNumberFormat="1" applyFont="1" applyFill="1" applyBorder="1" applyAlignment="1">
      <alignment horizontal="center" wrapText="1"/>
      <protection/>
    </xf>
    <xf numFmtId="3" fontId="4" fillId="33" borderId="39" xfId="57" applyNumberFormat="1" applyFont="1" applyFill="1" applyBorder="1" applyAlignment="1">
      <alignment horizontal="center" wrapText="1"/>
      <protection/>
    </xf>
    <xf numFmtId="3" fontId="4" fillId="33" borderId="38" xfId="57" applyNumberFormat="1" applyFont="1" applyFill="1" applyBorder="1" applyAlignment="1">
      <alignment horizontal="center" wrapText="1"/>
      <protection/>
    </xf>
    <xf numFmtId="8" fontId="2" fillId="36" borderId="13" xfId="57" applyNumberFormat="1" applyFont="1" applyFill="1" applyBorder="1" applyAlignment="1">
      <alignment horizontal="center" wrapText="1"/>
      <protection/>
    </xf>
    <xf numFmtId="8" fontId="2" fillId="36" borderId="37" xfId="57" applyNumberFormat="1" applyFont="1" applyFill="1" applyBorder="1" applyAlignment="1">
      <alignment horizontal="center" wrapText="1"/>
      <protection/>
    </xf>
    <xf numFmtId="3" fontId="2" fillId="36" borderId="13" xfId="57" applyNumberFormat="1" applyFont="1" applyFill="1" applyBorder="1" applyAlignment="1">
      <alignment horizontal="center" wrapText="1"/>
      <protection/>
    </xf>
    <xf numFmtId="3" fontId="4" fillId="37" borderId="28" xfId="57" applyNumberFormat="1" applyFont="1" applyFill="1" applyBorder="1" applyAlignment="1">
      <alignment horizontal="center" wrapText="1"/>
      <protection/>
    </xf>
    <xf numFmtId="3" fontId="4" fillId="37" borderId="12" xfId="57" applyNumberFormat="1" applyFont="1" applyFill="1" applyBorder="1" applyAlignment="1">
      <alignment horizontal="center" wrapText="1"/>
      <protection/>
    </xf>
    <xf numFmtId="8" fontId="4" fillId="37" borderId="28" xfId="57" applyNumberFormat="1" applyFont="1" applyFill="1" applyBorder="1" applyAlignment="1">
      <alignment horizontal="center" wrapText="1"/>
      <protection/>
    </xf>
    <xf numFmtId="8" fontId="4" fillId="37" borderId="12" xfId="57" applyNumberFormat="1" applyFont="1" applyFill="1" applyBorder="1" applyAlignment="1">
      <alignment horizontal="center"/>
      <protection/>
    </xf>
    <xf numFmtId="177" fontId="4" fillId="37" borderId="28" xfId="57" applyNumberFormat="1" applyFont="1" applyFill="1" applyBorder="1" applyAlignment="1">
      <alignment horizontal="center" wrapText="1"/>
      <protection/>
    </xf>
    <xf numFmtId="177" fontId="7" fillId="37" borderId="12" xfId="0" applyNumberFormat="1" applyFont="1" applyFill="1" applyBorder="1" applyAlignment="1">
      <alignment horizontal="center"/>
    </xf>
    <xf numFmtId="177" fontId="1" fillId="36" borderId="13" xfId="0" applyNumberFormat="1" applyFont="1" applyFill="1" applyBorder="1" applyAlignment="1">
      <alignment horizontal="center"/>
    </xf>
    <xf numFmtId="179" fontId="9" fillId="0" borderId="40" xfId="42" applyNumberFormat="1" applyFont="1" applyBorder="1" applyAlignment="1">
      <alignment/>
    </xf>
    <xf numFmtId="6" fontId="9" fillId="0" borderId="41" xfId="42" applyNumberFormat="1" applyFont="1" applyBorder="1" applyAlignment="1">
      <alignment/>
    </xf>
    <xf numFmtId="0" fontId="7" fillId="37" borderId="35" xfId="0" applyFont="1" applyFill="1" applyBorder="1" applyAlignment="1">
      <alignment horizontal="center" wrapText="1"/>
    </xf>
    <xf numFmtId="3" fontId="0" fillId="37" borderId="12" xfId="0" applyNumberFormat="1" applyFill="1" applyBorder="1" applyAlignment="1">
      <alignment/>
    </xf>
    <xf numFmtId="4" fontId="0" fillId="37" borderId="12" xfId="0" applyNumberFormat="1" applyFill="1" applyBorder="1" applyAlignment="1">
      <alignment/>
    </xf>
    <xf numFmtId="6" fontId="0" fillId="37" borderId="12" xfId="0" applyNumberFormat="1" applyFill="1" applyBorder="1" applyAlignment="1">
      <alignment/>
    </xf>
    <xf numFmtId="0" fontId="7" fillId="0" borderId="35" xfId="0" applyFont="1" applyFill="1" applyBorder="1" applyAlignment="1">
      <alignment horizontal="center" wrapText="1"/>
    </xf>
    <xf numFmtId="3" fontId="0" fillId="0" borderId="12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6" fontId="0" fillId="0" borderId="12" xfId="0" applyNumberFormat="1" applyFill="1" applyBorder="1" applyAlignment="1">
      <alignment/>
    </xf>
    <xf numFmtId="0" fontId="7" fillId="38" borderId="42" xfId="0" applyFont="1" applyFill="1" applyBorder="1" applyAlignment="1">
      <alignment horizontal="center" wrapText="1"/>
    </xf>
    <xf numFmtId="0" fontId="7" fillId="38" borderId="26" xfId="0" applyFont="1" applyFill="1" applyBorder="1" applyAlignment="1">
      <alignment horizont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23" xfId="57" applyNumberFormat="1" applyFont="1" applyFill="1" applyBorder="1" applyAlignment="1">
      <alignment horizontal="center" vertical="center" wrapText="1"/>
      <protection/>
    </xf>
    <xf numFmtId="0" fontId="0" fillId="0" borderId="2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8" fillId="0" borderId="43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8" fillId="0" borderId="29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3" fontId="10" fillId="34" borderId="48" xfId="57" applyNumberFormat="1" applyFont="1" applyFill="1" applyBorder="1" applyAlignment="1">
      <alignment horizontal="center"/>
      <protection/>
    </xf>
    <xf numFmtId="3" fontId="10" fillId="34" borderId="49" xfId="57" applyNumberFormat="1" applyFont="1" applyFill="1" applyBorder="1" applyAlignment="1">
      <alignment horizontal="center"/>
      <protection/>
    </xf>
    <xf numFmtId="3" fontId="10" fillId="34" borderId="50" xfId="57" applyNumberFormat="1" applyFont="1" applyFill="1" applyBorder="1" applyAlignment="1">
      <alignment horizontal="center"/>
      <protection/>
    </xf>
    <xf numFmtId="3" fontId="4" fillId="0" borderId="29" xfId="57" applyNumberFormat="1" applyFont="1" applyFill="1" applyBorder="1" applyAlignment="1">
      <alignment horizontal="center" vertical="center" wrapText="1"/>
      <protection/>
    </xf>
    <xf numFmtId="3" fontId="4" fillId="0" borderId="27" xfId="57" applyNumberFormat="1" applyFont="1" applyFill="1" applyBorder="1" applyAlignment="1">
      <alignment horizontal="center" vertical="center" wrapText="1"/>
      <protection/>
    </xf>
    <xf numFmtId="3" fontId="10" fillId="35" borderId="51" xfId="57" applyNumberFormat="1" applyFont="1" applyFill="1" applyBorder="1" applyAlignment="1">
      <alignment horizontal="center"/>
      <protection/>
    </xf>
    <xf numFmtId="3" fontId="10" fillId="35" borderId="52" xfId="57" applyNumberFormat="1" applyFont="1" applyFill="1" applyBorder="1" applyAlignment="1">
      <alignment horizontal="center"/>
      <protection/>
    </xf>
    <xf numFmtId="3" fontId="10" fillId="35" borderId="53" xfId="57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rmal_Sheet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:O4"/>
    </sheetView>
  </sheetViews>
  <sheetFormatPr defaultColWidth="9.140625" defaultRowHeight="12.75"/>
  <cols>
    <col min="1" max="1" width="15.7109375" style="5" customWidth="1"/>
    <col min="2" max="3" width="10.7109375" style="5" customWidth="1"/>
    <col min="4" max="7" width="10.57421875" style="5" customWidth="1"/>
    <col min="8" max="10" width="10.7109375" style="5" customWidth="1"/>
    <col min="11" max="11" width="12.140625" style="5" bestFit="1" customWidth="1"/>
    <col min="12" max="12" width="9.57421875" style="5" customWidth="1"/>
    <col min="13" max="14" width="9.8515625" style="5" customWidth="1"/>
    <col min="15" max="15" width="9.7109375" style="5" customWidth="1"/>
    <col min="16" max="19" width="9.140625" style="5" customWidth="1"/>
    <col min="20" max="20" width="11.7109375" style="5" customWidth="1"/>
    <col min="21" max="21" width="12.140625" style="5" customWidth="1"/>
    <col min="22" max="16384" width="9.140625" style="5" customWidth="1"/>
  </cols>
  <sheetData>
    <row r="1" spans="1:15" ht="21" customHeight="1" thickTop="1">
      <c r="A1" s="122" t="s">
        <v>25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/>
    </row>
    <row r="2" spans="1:15" ht="21" customHeight="1" thickBot="1">
      <c r="A2" s="74"/>
      <c r="B2" s="75" t="s">
        <v>30</v>
      </c>
      <c r="C2" s="75" t="s">
        <v>31</v>
      </c>
      <c r="D2" s="75" t="s">
        <v>32</v>
      </c>
      <c r="E2" s="75" t="s">
        <v>33</v>
      </c>
      <c r="F2" s="75" t="s">
        <v>34</v>
      </c>
      <c r="G2" s="75" t="s">
        <v>35</v>
      </c>
      <c r="H2" s="75" t="s">
        <v>36</v>
      </c>
      <c r="I2" s="75" t="s">
        <v>37</v>
      </c>
      <c r="J2" s="75" t="s">
        <v>38</v>
      </c>
      <c r="K2" s="75" t="s">
        <v>39</v>
      </c>
      <c r="L2" s="75" t="s">
        <v>40</v>
      </c>
      <c r="M2" s="75" t="s">
        <v>42</v>
      </c>
      <c r="N2" s="75" t="s">
        <v>43</v>
      </c>
      <c r="O2" s="76" t="s">
        <v>45</v>
      </c>
    </row>
    <row r="3" spans="1:15" ht="67.5" customHeight="1" thickBot="1" thickTop="1">
      <c r="A3" s="46"/>
      <c r="B3" s="109" t="s">
        <v>0</v>
      </c>
      <c r="C3" s="109" t="s">
        <v>22</v>
      </c>
      <c r="D3" s="47" t="s">
        <v>4</v>
      </c>
      <c r="E3" s="47" t="s">
        <v>11</v>
      </c>
      <c r="F3" s="47" t="s">
        <v>44</v>
      </c>
      <c r="G3" s="109" t="s">
        <v>41</v>
      </c>
      <c r="H3" s="47" t="s">
        <v>5</v>
      </c>
      <c r="I3" s="47" t="s">
        <v>6</v>
      </c>
      <c r="J3" s="47" t="s">
        <v>7</v>
      </c>
      <c r="K3" s="109" t="s">
        <v>19</v>
      </c>
      <c r="L3" s="47" t="s">
        <v>12</v>
      </c>
      <c r="M3" s="47" t="s">
        <v>9</v>
      </c>
      <c r="N3" s="47" t="s">
        <v>8</v>
      </c>
      <c r="O3" s="108" t="s">
        <v>20</v>
      </c>
    </row>
    <row r="4" spans="1:15" s="6" customFormat="1" ht="18" customHeight="1" thickBot="1">
      <c r="A4" s="125" t="s">
        <v>51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7"/>
    </row>
    <row r="5" spans="1:16" ht="12.75">
      <c r="A5" s="110" t="s">
        <v>2</v>
      </c>
      <c r="B5" s="30">
        <v>4.85290253162384</v>
      </c>
      <c r="C5" s="30">
        <v>160</v>
      </c>
      <c r="D5" s="30">
        <v>776.4644050598145</v>
      </c>
      <c r="E5" s="30">
        <v>194.1161012649536</v>
      </c>
      <c r="F5" s="78">
        <f>E5*2</f>
        <v>388.2322025299072</v>
      </c>
      <c r="G5" s="78">
        <f>D5+F5</f>
        <v>1164.6966075897217</v>
      </c>
      <c r="H5" s="33">
        <v>42.7055422782898</v>
      </c>
      <c r="I5" s="33">
        <v>10.67638556957245</v>
      </c>
      <c r="J5" s="33">
        <f>I5*2</f>
        <v>21.3527711391449</v>
      </c>
      <c r="K5" s="33">
        <f>H5+J5</f>
        <v>64.0583134174347</v>
      </c>
      <c r="L5" s="34">
        <v>64.70536708831787</v>
      </c>
      <c r="M5" s="34">
        <v>16.176341772079468</v>
      </c>
      <c r="N5" s="34">
        <f>M5*2</f>
        <v>32.352683544158936</v>
      </c>
      <c r="O5" s="35">
        <f>L5+N5</f>
        <v>97.0580506324768</v>
      </c>
      <c r="P5" s="9"/>
    </row>
    <row r="6" spans="1:16" ht="12.75">
      <c r="A6" s="111"/>
      <c r="B6" s="13">
        <v>3.673981189727783</v>
      </c>
      <c r="C6" s="13">
        <v>93.3333358764648</v>
      </c>
      <c r="D6" s="13">
        <v>342.9049203846769</v>
      </c>
      <c r="E6" s="13">
        <v>85.72623009616923</v>
      </c>
      <c r="F6" s="13">
        <f aca="true" t="shared" si="0" ref="F6:F68">E6*2</f>
        <v>171.45246019233846</v>
      </c>
      <c r="G6" s="13">
        <f>D6+F6</f>
        <v>514.3573805770154</v>
      </c>
      <c r="H6" s="15">
        <v>18.85977062115723</v>
      </c>
      <c r="I6" s="15">
        <v>4.714942655289308</v>
      </c>
      <c r="J6" s="15">
        <f aca="true" t="shared" si="1" ref="J6:J63">I6*2</f>
        <v>9.429885310578616</v>
      </c>
      <c r="K6" s="15">
        <f aca="true" t="shared" si="2" ref="K6:K63">H6+J6</f>
        <v>28.289655931735847</v>
      </c>
      <c r="L6" s="16">
        <v>28.57541003205641</v>
      </c>
      <c r="M6" s="16">
        <v>7.143852508014103</v>
      </c>
      <c r="N6" s="16">
        <f aca="true" t="shared" si="3" ref="N6:N63">M6*2</f>
        <v>14.287705016028205</v>
      </c>
      <c r="O6" s="20">
        <f aca="true" t="shared" si="4" ref="O6:O63">L6+N6</f>
        <v>42.863115048084616</v>
      </c>
      <c r="P6" s="9"/>
    </row>
    <row r="7" spans="1:16" ht="12.75">
      <c r="A7" s="111"/>
      <c r="B7" s="13">
        <v>73.9791669845581</v>
      </c>
      <c r="C7" s="13">
        <v>300</v>
      </c>
      <c r="D7" s="13">
        <v>22193.75009536743</v>
      </c>
      <c r="E7" s="13">
        <v>5548.437523841858</v>
      </c>
      <c r="F7" s="13">
        <f t="shared" si="0"/>
        <v>11096.875047683716</v>
      </c>
      <c r="G7" s="13">
        <f aca="true" t="shared" si="5" ref="G7:G68">D7+F7</f>
        <v>33290.62514305115</v>
      </c>
      <c r="H7" s="15">
        <v>1220.6562552452087</v>
      </c>
      <c r="I7" s="15">
        <v>305.1640638113022</v>
      </c>
      <c r="J7" s="15">
        <f t="shared" si="1"/>
        <v>610.3281276226044</v>
      </c>
      <c r="K7" s="15">
        <f t="shared" si="2"/>
        <v>1830.984382867813</v>
      </c>
      <c r="L7" s="16">
        <v>1849.4791746139526</v>
      </c>
      <c r="M7" s="16">
        <v>462.36979365348816</v>
      </c>
      <c r="N7" s="16">
        <f t="shared" si="3"/>
        <v>924.7395873069763</v>
      </c>
      <c r="O7" s="20">
        <f t="shared" si="4"/>
        <v>2774.218761920929</v>
      </c>
      <c r="P7" s="9"/>
    </row>
    <row r="8" spans="1:16" ht="12.75">
      <c r="A8" s="111"/>
      <c r="B8" s="13">
        <v>73.9791669845581</v>
      </c>
      <c r="C8" s="13">
        <v>60</v>
      </c>
      <c r="D8" s="13">
        <v>4438.750019073486</v>
      </c>
      <c r="E8" s="13">
        <v>1109.6875047683716</v>
      </c>
      <c r="F8" s="13">
        <f t="shared" si="0"/>
        <v>2219.375009536743</v>
      </c>
      <c r="G8" s="13">
        <f t="shared" si="5"/>
        <v>6658.1250286102295</v>
      </c>
      <c r="H8" s="15">
        <v>244.13125104904174</v>
      </c>
      <c r="I8" s="15">
        <v>61.032812762260434</v>
      </c>
      <c r="J8" s="15">
        <f t="shared" si="1"/>
        <v>122.06562552452087</v>
      </c>
      <c r="K8" s="15">
        <f t="shared" si="2"/>
        <v>366.1968765735626</v>
      </c>
      <c r="L8" s="16">
        <v>369.8958349227905</v>
      </c>
      <c r="M8" s="16">
        <v>92.47395873069763</v>
      </c>
      <c r="N8" s="16">
        <f t="shared" si="3"/>
        <v>184.94791746139526</v>
      </c>
      <c r="O8" s="20">
        <f t="shared" si="4"/>
        <v>554.8437523841858</v>
      </c>
      <c r="P8" s="9"/>
    </row>
    <row r="9" spans="1:17" ht="12.75">
      <c r="A9" s="111"/>
      <c r="B9" s="13">
        <v>74.56264114379883</v>
      </c>
      <c r="C9" s="13">
        <v>300</v>
      </c>
      <c r="D9" s="13">
        <v>22368.79234313965</v>
      </c>
      <c r="E9" s="13">
        <v>5592.198085784912</v>
      </c>
      <c r="F9" s="13">
        <f t="shared" si="0"/>
        <v>11184.396171569824</v>
      </c>
      <c r="G9" s="13">
        <f t="shared" si="5"/>
        <v>33553.18851470947</v>
      </c>
      <c r="H9" s="15">
        <v>1230.2835788726807</v>
      </c>
      <c r="I9" s="15">
        <v>307.57089471817017</v>
      </c>
      <c r="J9" s="15">
        <f t="shared" si="1"/>
        <v>615.1417894363403</v>
      </c>
      <c r="K9" s="15">
        <f t="shared" si="2"/>
        <v>1845.425368309021</v>
      </c>
      <c r="L9" s="16">
        <v>1864.0660285949707</v>
      </c>
      <c r="M9" s="16">
        <v>466.0165071487427</v>
      </c>
      <c r="N9" s="16">
        <f t="shared" si="3"/>
        <v>932.0330142974854</v>
      </c>
      <c r="O9" s="20">
        <f t="shared" si="4"/>
        <v>2796.099042892456</v>
      </c>
      <c r="P9" s="9"/>
      <c r="Q9" s="23"/>
    </row>
    <row r="10" spans="1:16" ht="12.75">
      <c r="A10" s="111"/>
      <c r="B10" s="13">
        <v>74.56264114379883</v>
      </c>
      <c r="C10" s="13">
        <v>60</v>
      </c>
      <c r="D10" s="13">
        <v>4473.75846862793</v>
      </c>
      <c r="E10" s="13">
        <v>1118.4396171569824</v>
      </c>
      <c r="F10" s="13">
        <f t="shared" si="0"/>
        <v>2236.879234313965</v>
      </c>
      <c r="G10" s="13">
        <f t="shared" si="5"/>
        <v>6710.6377029418945</v>
      </c>
      <c r="H10" s="15">
        <v>246.05671577453612</v>
      </c>
      <c r="I10" s="15">
        <v>61.51417894363403</v>
      </c>
      <c r="J10" s="15">
        <f t="shared" si="1"/>
        <v>123.02835788726806</v>
      </c>
      <c r="K10" s="15">
        <f t="shared" si="2"/>
        <v>369.0850736618042</v>
      </c>
      <c r="L10" s="16">
        <v>372.81320571899414</v>
      </c>
      <c r="M10" s="16">
        <v>93.20330142974854</v>
      </c>
      <c r="N10" s="16">
        <f t="shared" si="3"/>
        <v>186.40660285949707</v>
      </c>
      <c r="O10" s="20">
        <f t="shared" si="4"/>
        <v>559.2198085784912</v>
      </c>
      <c r="P10" s="9"/>
    </row>
    <row r="11" spans="1:16" ht="12.75">
      <c r="A11" s="111"/>
      <c r="B11" s="13">
        <v>2.3326826095581055</v>
      </c>
      <c r="C11" s="13">
        <v>60</v>
      </c>
      <c r="D11" s="13">
        <v>139.96095657348633</v>
      </c>
      <c r="E11" s="13">
        <v>46.65365219116211</v>
      </c>
      <c r="F11" s="13">
        <f t="shared" si="0"/>
        <v>93.30730438232422</v>
      </c>
      <c r="G11" s="13">
        <f t="shared" si="5"/>
        <v>233.26826095581055</v>
      </c>
      <c r="H11" s="15">
        <v>7.697852611541748</v>
      </c>
      <c r="I11" s="15">
        <v>2.565950870513916</v>
      </c>
      <c r="J11" s="15">
        <f t="shared" si="1"/>
        <v>5.131901741027832</v>
      </c>
      <c r="K11" s="15">
        <f t="shared" si="2"/>
        <v>12.82975435256958</v>
      </c>
      <c r="L11" s="16">
        <v>11.663413047790527</v>
      </c>
      <c r="M11" s="16">
        <v>3.8878043492635093</v>
      </c>
      <c r="N11" s="16">
        <f t="shared" si="3"/>
        <v>7.7756086985270185</v>
      </c>
      <c r="O11" s="20">
        <f t="shared" si="4"/>
        <v>19.439021746317547</v>
      </c>
      <c r="P11" s="9"/>
    </row>
    <row r="12" spans="1:16" ht="12.75">
      <c r="A12" s="111"/>
      <c r="B12" s="13">
        <v>4.116498589515686</v>
      </c>
      <c r="C12" s="13">
        <v>60</v>
      </c>
      <c r="D12" s="13">
        <v>246.98991537094116</v>
      </c>
      <c r="E12" s="13">
        <v>82.32997179031372</v>
      </c>
      <c r="F12" s="13">
        <f t="shared" si="0"/>
        <v>164.65994358062744</v>
      </c>
      <c r="G12" s="13">
        <f t="shared" si="5"/>
        <v>411.6498589515686</v>
      </c>
      <c r="H12" s="15">
        <v>13.584445345401763</v>
      </c>
      <c r="I12" s="15">
        <v>4.528148448467254</v>
      </c>
      <c r="J12" s="15">
        <f t="shared" si="1"/>
        <v>9.056296896934509</v>
      </c>
      <c r="K12" s="15">
        <f t="shared" si="2"/>
        <v>22.640742242336273</v>
      </c>
      <c r="L12" s="16">
        <v>20.58249294757843</v>
      </c>
      <c r="M12" s="16">
        <v>6.860830982526143</v>
      </c>
      <c r="N12" s="16">
        <f t="shared" si="3"/>
        <v>13.721661965052286</v>
      </c>
      <c r="O12" s="20">
        <f t="shared" si="4"/>
        <v>34.304154912630715</v>
      </c>
      <c r="P12" s="9"/>
    </row>
    <row r="13" spans="1:16" ht="12.75">
      <c r="A13" s="111"/>
      <c r="B13" s="13">
        <v>551.9679183959961</v>
      </c>
      <c r="C13" s="13">
        <v>300</v>
      </c>
      <c r="D13" s="13">
        <v>165590.37551879883</v>
      </c>
      <c r="E13" s="13">
        <v>41397.59387969971</v>
      </c>
      <c r="F13" s="13">
        <f t="shared" si="0"/>
        <v>82795.18775939941</v>
      </c>
      <c r="G13" s="13">
        <f t="shared" si="5"/>
        <v>248385.56327819824</v>
      </c>
      <c r="H13" s="15">
        <v>9107.470653533936</v>
      </c>
      <c r="I13" s="15">
        <v>2276.867663383484</v>
      </c>
      <c r="J13" s="15">
        <f t="shared" si="1"/>
        <v>4553.735326766968</v>
      </c>
      <c r="K13" s="15">
        <f t="shared" si="2"/>
        <v>13661.205980300903</v>
      </c>
      <c r="L13" s="16">
        <v>13799.197959899902</v>
      </c>
      <c r="M13" s="16">
        <v>3449.7994899749756</v>
      </c>
      <c r="N13" s="16">
        <f t="shared" si="3"/>
        <v>6899.598979949951</v>
      </c>
      <c r="O13" s="20">
        <f t="shared" si="4"/>
        <v>20698.796939849854</v>
      </c>
      <c r="P13" s="9"/>
    </row>
    <row r="14" spans="1:16" ht="12.75">
      <c r="A14" s="111"/>
      <c r="B14" s="13">
        <v>551.9679183959961</v>
      </c>
      <c r="C14" s="13">
        <v>60</v>
      </c>
      <c r="D14" s="13">
        <v>33118.075103759766</v>
      </c>
      <c r="E14" s="13">
        <v>8279.518775939941</v>
      </c>
      <c r="F14" s="13">
        <f t="shared" si="0"/>
        <v>16559.037551879883</v>
      </c>
      <c r="G14" s="13">
        <f t="shared" si="5"/>
        <v>49677.11265563965</v>
      </c>
      <c r="H14" s="15">
        <v>1821.494130706787</v>
      </c>
      <c r="I14" s="15">
        <v>455.37353267669675</v>
      </c>
      <c r="J14" s="15">
        <f t="shared" si="1"/>
        <v>910.7470653533935</v>
      </c>
      <c r="K14" s="15">
        <f t="shared" si="2"/>
        <v>2732.2411960601803</v>
      </c>
      <c r="L14" s="16">
        <v>2759.8395919799805</v>
      </c>
      <c r="M14" s="16">
        <v>689.9598979949951</v>
      </c>
      <c r="N14" s="16">
        <f t="shared" si="3"/>
        <v>1379.9197959899902</v>
      </c>
      <c r="O14" s="20">
        <f t="shared" si="4"/>
        <v>4139.759387969971</v>
      </c>
      <c r="P14" s="9"/>
    </row>
    <row r="15" spans="1:16" ht="12.75">
      <c r="A15" s="111"/>
      <c r="B15" s="13">
        <v>77.90876293182373</v>
      </c>
      <c r="C15" s="13">
        <v>300</v>
      </c>
      <c r="D15" s="13">
        <v>23372.62887954712</v>
      </c>
      <c r="E15" s="13">
        <v>5843.15721988678</v>
      </c>
      <c r="F15" s="13">
        <f t="shared" si="0"/>
        <v>11686.31443977356</v>
      </c>
      <c r="G15" s="13">
        <f t="shared" si="5"/>
        <v>35058.94331932068</v>
      </c>
      <c r="H15" s="15">
        <v>1285.4945883750916</v>
      </c>
      <c r="I15" s="15">
        <v>321.3736470937729</v>
      </c>
      <c r="J15" s="15">
        <f t="shared" si="1"/>
        <v>642.7472941875458</v>
      </c>
      <c r="K15" s="15">
        <f t="shared" si="2"/>
        <v>1928.2418825626373</v>
      </c>
      <c r="L15" s="16">
        <v>1947.7190732955933</v>
      </c>
      <c r="M15" s="16">
        <v>486.9297683238983</v>
      </c>
      <c r="N15" s="16">
        <f t="shared" si="3"/>
        <v>973.8595366477966</v>
      </c>
      <c r="O15" s="20">
        <f t="shared" si="4"/>
        <v>2921.57860994339</v>
      </c>
      <c r="P15" s="9"/>
    </row>
    <row r="16" spans="1:16" ht="13.5" thickBot="1">
      <c r="A16" s="112"/>
      <c r="B16" s="31">
        <v>77.90876293182373</v>
      </c>
      <c r="C16" s="31">
        <v>60</v>
      </c>
      <c r="D16" s="31">
        <v>4674.525775909424</v>
      </c>
      <c r="E16" s="31">
        <v>1168.631443977356</v>
      </c>
      <c r="F16" s="79">
        <f t="shared" si="0"/>
        <v>2337.262887954712</v>
      </c>
      <c r="G16" s="79">
        <f t="shared" si="5"/>
        <v>7011.788663864136</v>
      </c>
      <c r="H16" s="18">
        <v>257.0989176750183</v>
      </c>
      <c r="I16" s="18">
        <v>64.27472941875457</v>
      </c>
      <c r="J16" s="18">
        <f t="shared" si="1"/>
        <v>128.54945883750915</v>
      </c>
      <c r="K16" s="18">
        <f t="shared" si="2"/>
        <v>385.6483765125274</v>
      </c>
      <c r="L16" s="19">
        <v>389.54381465911865</v>
      </c>
      <c r="M16" s="19">
        <v>97.38595366477966</v>
      </c>
      <c r="N16" s="19">
        <f t="shared" si="3"/>
        <v>194.77190732955933</v>
      </c>
      <c r="O16" s="21">
        <f t="shared" si="4"/>
        <v>584.315721988678</v>
      </c>
      <c r="P16" s="9"/>
    </row>
    <row r="17" spans="1:16" ht="12.75">
      <c r="A17" s="110" t="s">
        <v>3</v>
      </c>
      <c r="B17" s="30">
        <v>564.1780128479004</v>
      </c>
      <c r="C17" s="30">
        <v>11.539251327514648</v>
      </c>
      <c r="D17" s="30">
        <v>6510.191883709711</v>
      </c>
      <c r="E17" s="30">
        <v>2170.0639612365703</v>
      </c>
      <c r="F17" s="78">
        <f t="shared" si="0"/>
        <v>4340.127922473141</v>
      </c>
      <c r="G17" s="78">
        <f t="shared" si="5"/>
        <v>10850.319806182852</v>
      </c>
      <c r="H17" s="33">
        <v>358.0605536040341</v>
      </c>
      <c r="I17" s="33">
        <v>119.35351786801137</v>
      </c>
      <c r="J17" s="33">
        <f t="shared" si="1"/>
        <v>238.70703573602273</v>
      </c>
      <c r="K17" s="33">
        <f t="shared" si="2"/>
        <v>596.7675893400568</v>
      </c>
      <c r="L17" s="34">
        <v>542.5159903091426</v>
      </c>
      <c r="M17" s="34">
        <v>180.83866343638087</v>
      </c>
      <c r="N17" s="34">
        <f t="shared" si="3"/>
        <v>361.67732687276174</v>
      </c>
      <c r="O17" s="35">
        <f t="shared" si="4"/>
        <v>904.1933171819044</v>
      </c>
      <c r="P17" s="9"/>
    </row>
    <row r="18" spans="1:16" ht="12.75">
      <c r="A18" s="111"/>
      <c r="B18" s="13">
        <v>42.142141342163086</v>
      </c>
      <c r="C18" s="13">
        <v>11.539252281188965</v>
      </c>
      <c r="D18" s="13">
        <v>486.2888006167432</v>
      </c>
      <c r="E18" s="13">
        <v>162.09626687224772</v>
      </c>
      <c r="F18" s="13">
        <f t="shared" si="0"/>
        <v>324.19253374449545</v>
      </c>
      <c r="G18" s="13">
        <f t="shared" si="5"/>
        <v>810.4813343612386</v>
      </c>
      <c r="H18" s="15">
        <v>26.745884033920877</v>
      </c>
      <c r="I18" s="15">
        <v>8.915294677973625</v>
      </c>
      <c r="J18" s="15">
        <f t="shared" si="1"/>
        <v>17.83058935594725</v>
      </c>
      <c r="K18" s="15">
        <f t="shared" si="2"/>
        <v>44.57647338986813</v>
      </c>
      <c r="L18" s="16">
        <v>40.52406671806193</v>
      </c>
      <c r="M18" s="16">
        <v>13.508022239353977</v>
      </c>
      <c r="N18" s="16">
        <f t="shared" si="3"/>
        <v>27.016044478707954</v>
      </c>
      <c r="O18" s="20">
        <f t="shared" si="4"/>
        <v>67.54011119676989</v>
      </c>
      <c r="P18" s="9"/>
    </row>
    <row r="19" spans="1:16" ht="12.75">
      <c r="A19" s="111"/>
      <c r="B19" s="13">
        <v>0.5</v>
      </c>
      <c r="C19" s="13">
        <v>11.539251327514648</v>
      </c>
      <c r="D19" s="13">
        <v>5.769625663757324</v>
      </c>
      <c r="E19" s="13">
        <v>1.9232085545857747</v>
      </c>
      <c r="F19" s="13">
        <f t="shared" si="0"/>
        <v>3.8464171091715493</v>
      </c>
      <c r="G19" s="13">
        <f t="shared" si="5"/>
        <v>9.616042772928873</v>
      </c>
      <c r="H19" s="15">
        <v>0.31732941150665284</v>
      </c>
      <c r="I19" s="15">
        <v>0.10577647050221761</v>
      </c>
      <c r="J19" s="15">
        <f t="shared" si="1"/>
        <v>0.21155294100443522</v>
      </c>
      <c r="K19" s="15">
        <f t="shared" si="2"/>
        <v>0.5288823525110881</v>
      </c>
      <c r="L19" s="16">
        <v>0.48080213864644367</v>
      </c>
      <c r="M19" s="16">
        <v>0.16026737954881456</v>
      </c>
      <c r="N19" s="16">
        <f t="shared" si="3"/>
        <v>0.32053475909762913</v>
      </c>
      <c r="O19" s="20">
        <f t="shared" si="4"/>
        <v>0.8013368977440728</v>
      </c>
      <c r="P19" s="9"/>
    </row>
    <row r="20" spans="1:16" ht="12.75">
      <c r="A20" s="111"/>
      <c r="B20" s="13">
        <v>76.89569473266602</v>
      </c>
      <c r="C20" s="13">
        <v>8.882402420043945</v>
      </c>
      <c r="D20" s="13">
        <v>683.0185049843931</v>
      </c>
      <c r="E20" s="13">
        <v>227.67283499479768</v>
      </c>
      <c r="F20" s="13">
        <f t="shared" si="0"/>
        <v>455.34566998959536</v>
      </c>
      <c r="G20" s="13">
        <f t="shared" si="5"/>
        <v>1138.3641749739884</v>
      </c>
      <c r="H20" s="15">
        <v>37.56601777414162</v>
      </c>
      <c r="I20" s="15">
        <v>12.522005924713874</v>
      </c>
      <c r="J20" s="15">
        <f t="shared" si="1"/>
        <v>25.044011849427747</v>
      </c>
      <c r="K20" s="15">
        <f t="shared" si="2"/>
        <v>62.61002962356937</v>
      </c>
      <c r="L20" s="16">
        <v>56.91820874869942</v>
      </c>
      <c r="M20" s="16">
        <v>18.972736249566474</v>
      </c>
      <c r="N20" s="16">
        <f t="shared" si="3"/>
        <v>37.94547249913295</v>
      </c>
      <c r="O20" s="20">
        <f t="shared" si="4"/>
        <v>94.86368124783237</v>
      </c>
      <c r="P20" s="9"/>
    </row>
    <row r="21" spans="1:16" ht="12.75">
      <c r="A21" s="111"/>
      <c r="B21" s="13">
        <v>8.680124163627625</v>
      </c>
      <c r="C21" s="13">
        <v>11.71535873413086</v>
      </c>
      <c r="D21" s="13">
        <v>101.69076843369521</v>
      </c>
      <c r="E21" s="13">
        <v>33.89692281123173</v>
      </c>
      <c r="F21" s="13">
        <f t="shared" si="0"/>
        <v>67.79384562246346</v>
      </c>
      <c r="G21" s="13">
        <f t="shared" si="5"/>
        <v>169.48461405615868</v>
      </c>
      <c r="H21" s="15">
        <v>2.79649613192662</v>
      </c>
      <c r="I21" s="15">
        <v>0.9321653773088734</v>
      </c>
      <c r="J21" s="15">
        <f t="shared" si="1"/>
        <v>1.8643307546177468</v>
      </c>
      <c r="K21" s="15">
        <f t="shared" si="2"/>
        <v>4.660826886544367</v>
      </c>
      <c r="L21" s="16">
        <v>4.237115351403967</v>
      </c>
      <c r="M21" s="16">
        <v>1.4123717838013223</v>
      </c>
      <c r="N21" s="16">
        <f t="shared" si="3"/>
        <v>2.8247435676026447</v>
      </c>
      <c r="O21" s="20">
        <f t="shared" si="4"/>
        <v>7.061858919006611</v>
      </c>
      <c r="P21" s="9"/>
    </row>
    <row r="22" spans="1:16" ht="12.75">
      <c r="A22" s="111"/>
      <c r="B22" s="13">
        <v>3</v>
      </c>
      <c r="C22" s="13">
        <v>4</v>
      </c>
      <c r="D22" s="13">
        <v>12</v>
      </c>
      <c r="E22" s="13">
        <v>4</v>
      </c>
      <c r="F22" s="13">
        <f t="shared" si="0"/>
        <v>8</v>
      </c>
      <c r="G22" s="13">
        <f t="shared" si="5"/>
        <v>20</v>
      </c>
      <c r="H22" s="15">
        <v>0.66</v>
      </c>
      <c r="I22" s="15">
        <v>0.22</v>
      </c>
      <c r="J22" s="15">
        <f t="shared" si="1"/>
        <v>0.44</v>
      </c>
      <c r="K22" s="15">
        <f t="shared" si="2"/>
        <v>1.1</v>
      </c>
      <c r="L22" s="16">
        <v>1</v>
      </c>
      <c r="M22" s="16">
        <v>0.3333333333333333</v>
      </c>
      <c r="N22" s="16">
        <f t="shared" si="3"/>
        <v>0.6666666666666666</v>
      </c>
      <c r="O22" s="20">
        <f t="shared" si="4"/>
        <v>1.6666666666666665</v>
      </c>
      <c r="P22" s="9"/>
    </row>
    <row r="23" spans="1:16" ht="13.5" thickBot="1">
      <c r="A23" s="112"/>
      <c r="B23" s="31">
        <v>1</v>
      </c>
      <c r="C23" s="31">
        <v>4</v>
      </c>
      <c r="D23" s="31">
        <v>4</v>
      </c>
      <c r="E23" s="31">
        <v>1.3333333333333333</v>
      </c>
      <c r="F23" s="79">
        <f t="shared" si="0"/>
        <v>2.6666666666666665</v>
      </c>
      <c r="G23" s="79">
        <f t="shared" si="5"/>
        <v>6.666666666666666</v>
      </c>
      <c r="H23" s="18">
        <v>0.22</v>
      </c>
      <c r="I23" s="18">
        <v>0.07333333333333333</v>
      </c>
      <c r="J23" s="18">
        <f t="shared" si="1"/>
        <v>0.14666666666666667</v>
      </c>
      <c r="K23" s="18">
        <f>H23+J23</f>
        <v>0.3666666666666667</v>
      </c>
      <c r="L23" s="19">
        <v>0.3333333333333333</v>
      </c>
      <c r="M23" s="19">
        <v>0.1111111111111111</v>
      </c>
      <c r="N23" s="19">
        <f t="shared" si="3"/>
        <v>0.2222222222222222</v>
      </c>
      <c r="O23" s="21">
        <f>L23+N23</f>
        <v>0.5555555555555556</v>
      </c>
      <c r="P23" s="9"/>
    </row>
    <row r="24" spans="1:16" ht="12.75">
      <c r="A24" s="113" t="s">
        <v>1</v>
      </c>
      <c r="B24" s="32">
        <v>2.2075471319258213</v>
      </c>
      <c r="C24" s="32">
        <v>50</v>
      </c>
      <c r="D24" s="32">
        <v>110.37735659629107</v>
      </c>
      <c r="E24" s="32">
        <v>27.594339149072766</v>
      </c>
      <c r="F24" s="78">
        <f t="shared" si="0"/>
        <v>55.18867829814553</v>
      </c>
      <c r="G24" s="78">
        <f t="shared" si="5"/>
        <v>165.5660348944366</v>
      </c>
      <c r="H24" s="33">
        <v>6.070754612796009</v>
      </c>
      <c r="I24" s="33">
        <v>1.5176886531990021</v>
      </c>
      <c r="J24" s="33">
        <f t="shared" si="1"/>
        <v>3.0353773063980043</v>
      </c>
      <c r="K24" s="33">
        <f t="shared" si="2"/>
        <v>9.106131919194013</v>
      </c>
      <c r="L24" s="34">
        <v>9.198113049690923</v>
      </c>
      <c r="M24" s="34">
        <v>2.2995282624227307</v>
      </c>
      <c r="N24" s="34">
        <f t="shared" si="3"/>
        <v>4.599056524845461</v>
      </c>
      <c r="O24" s="35">
        <f t="shared" si="4"/>
        <v>13.797169574536383</v>
      </c>
      <c r="P24" s="9"/>
    </row>
    <row r="25" spans="1:16" ht="12.75">
      <c r="A25" s="114"/>
      <c r="B25" s="14" t="s">
        <v>13</v>
      </c>
      <c r="C25" s="14">
        <v>150</v>
      </c>
      <c r="D25" s="14">
        <v>50.00000149011612</v>
      </c>
      <c r="E25" s="14">
        <v>12.50000037252903</v>
      </c>
      <c r="F25" s="13">
        <f t="shared" si="0"/>
        <v>25.00000074505806</v>
      </c>
      <c r="G25" s="13">
        <f t="shared" si="5"/>
        <v>75.00000223517418</v>
      </c>
      <c r="H25" s="15">
        <v>2.7500000819563866</v>
      </c>
      <c r="I25" s="15">
        <v>0.6875000204890966</v>
      </c>
      <c r="J25" s="15">
        <f t="shared" si="1"/>
        <v>1.3750000409781933</v>
      </c>
      <c r="K25" s="15">
        <f t="shared" si="2"/>
        <v>4.12500012293458</v>
      </c>
      <c r="L25" s="16">
        <v>4.16666679084301</v>
      </c>
      <c r="M25" s="16">
        <v>1.0416666977107525</v>
      </c>
      <c r="N25" s="16">
        <f t="shared" si="3"/>
        <v>2.083333395421505</v>
      </c>
      <c r="O25" s="20">
        <f t="shared" si="4"/>
        <v>6.250000186264515</v>
      </c>
      <c r="P25" s="9"/>
    </row>
    <row r="26" spans="1:16" ht="12.75">
      <c r="A26" s="114"/>
      <c r="B26" s="14">
        <v>1.6981131695210934</v>
      </c>
      <c r="C26" s="14">
        <v>25</v>
      </c>
      <c r="D26" s="14">
        <v>42.452829238027334</v>
      </c>
      <c r="E26" s="14">
        <v>10.613207309506834</v>
      </c>
      <c r="F26" s="13">
        <f t="shared" si="0"/>
        <v>21.226414619013667</v>
      </c>
      <c r="G26" s="13">
        <f t="shared" si="5"/>
        <v>63.679243857041</v>
      </c>
      <c r="H26" s="15">
        <v>2.3349056080915034</v>
      </c>
      <c r="I26" s="15">
        <v>0.5837264020228758</v>
      </c>
      <c r="J26" s="15">
        <f t="shared" si="1"/>
        <v>1.1674528040457517</v>
      </c>
      <c r="K26" s="15">
        <f t="shared" si="2"/>
        <v>3.502358412137255</v>
      </c>
      <c r="L26" s="16">
        <v>3.5377357698356113</v>
      </c>
      <c r="M26" s="16">
        <v>0.8844339424589028</v>
      </c>
      <c r="N26" s="16">
        <f t="shared" si="3"/>
        <v>1.7688678849178057</v>
      </c>
      <c r="O26" s="20">
        <f t="shared" si="4"/>
        <v>5.306603654753417</v>
      </c>
      <c r="P26" s="9"/>
    </row>
    <row r="27" spans="1:16" ht="12.75">
      <c r="A27" s="114"/>
      <c r="B27" s="14" t="s">
        <v>13</v>
      </c>
      <c r="C27" s="14">
        <v>75</v>
      </c>
      <c r="D27" s="14">
        <v>25.00000074505806</v>
      </c>
      <c r="E27" s="14">
        <v>6.250000186264515</v>
      </c>
      <c r="F27" s="13">
        <f t="shared" si="0"/>
        <v>12.50000037252903</v>
      </c>
      <c r="G27" s="13">
        <f t="shared" si="5"/>
        <v>37.50000111758709</v>
      </c>
      <c r="H27" s="15">
        <v>1.3750000409781933</v>
      </c>
      <c r="I27" s="15">
        <v>0.3437500102445483</v>
      </c>
      <c r="J27" s="15">
        <f t="shared" si="1"/>
        <v>0.6875000204890966</v>
      </c>
      <c r="K27" s="15">
        <f t="shared" si="2"/>
        <v>2.06250006146729</v>
      </c>
      <c r="L27" s="16">
        <v>2.083333395421505</v>
      </c>
      <c r="M27" s="16">
        <v>0.5208333488553762</v>
      </c>
      <c r="N27" s="16">
        <f t="shared" si="3"/>
        <v>1.0416666977107525</v>
      </c>
      <c r="O27" s="20">
        <f t="shared" si="4"/>
        <v>3.1250000931322575</v>
      </c>
      <c r="P27" s="9"/>
    </row>
    <row r="28" spans="1:16" ht="12.75">
      <c r="A28" s="114"/>
      <c r="B28" s="14">
        <v>2.314016103744507</v>
      </c>
      <c r="C28" s="14">
        <v>50</v>
      </c>
      <c r="D28" s="14">
        <v>115.70080518722534</v>
      </c>
      <c r="E28" s="14">
        <v>28.925201296806335</v>
      </c>
      <c r="F28" s="13">
        <f t="shared" si="0"/>
        <v>57.85040259361267</v>
      </c>
      <c r="G28" s="13">
        <f t="shared" si="5"/>
        <v>173.551207780838</v>
      </c>
      <c r="H28" s="15">
        <v>6.363544285297394</v>
      </c>
      <c r="I28" s="15">
        <v>1.5908860713243484</v>
      </c>
      <c r="J28" s="15">
        <f t="shared" si="1"/>
        <v>3.181772142648697</v>
      </c>
      <c r="K28" s="15">
        <f t="shared" si="2"/>
        <v>9.54531642794609</v>
      </c>
      <c r="L28" s="16">
        <v>9.641733765602112</v>
      </c>
      <c r="M28" s="16">
        <v>2.410433441400528</v>
      </c>
      <c r="N28" s="16">
        <f t="shared" si="3"/>
        <v>4.820866882801056</v>
      </c>
      <c r="O28" s="20">
        <f t="shared" si="4"/>
        <v>14.462600648403168</v>
      </c>
      <c r="P28" s="9"/>
    </row>
    <row r="29" spans="1:16" ht="12.75">
      <c r="A29" s="114"/>
      <c r="B29" s="14">
        <v>2.285714328289032</v>
      </c>
      <c r="C29" s="14">
        <v>83.33333333333333</v>
      </c>
      <c r="D29" s="14">
        <v>190.476194024086</v>
      </c>
      <c r="E29" s="14">
        <v>47.6190485060215</v>
      </c>
      <c r="F29" s="13">
        <f t="shared" si="0"/>
        <v>95.238097012043</v>
      </c>
      <c r="G29" s="13">
        <f t="shared" si="5"/>
        <v>285.714291036129</v>
      </c>
      <c r="H29" s="15">
        <v>10.47619067132473</v>
      </c>
      <c r="I29" s="15">
        <v>2.6190476678311825</v>
      </c>
      <c r="J29" s="15">
        <f t="shared" si="1"/>
        <v>5.238095335662365</v>
      </c>
      <c r="K29" s="15">
        <f t="shared" si="2"/>
        <v>15.714286006987095</v>
      </c>
      <c r="L29" s="16">
        <v>15.873016168673834</v>
      </c>
      <c r="M29" s="16">
        <v>3.9682540421684585</v>
      </c>
      <c r="N29" s="16">
        <f t="shared" si="3"/>
        <v>7.936508084336917</v>
      </c>
      <c r="O29" s="20">
        <f t="shared" si="4"/>
        <v>23.80952425301075</v>
      </c>
      <c r="P29" s="9"/>
    </row>
    <row r="30" spans="1:16" ht="12.75">
      <c r="A30" s="114"/>
      <c r="B30" s="14">
        <v>3.80952388048172</v>
      </c>
      <c r="C30" s="14">
        <v>50</v>
      </c>
      <c r="D30" s="14">
        <v>190.476194024086</v>
      </c>
      <c r="E30" s="14">
        <v>47.6190485060215</v>
      </c>
      <c r="F30" s="13">
        <f t="shared" si="0"/>
        <v>95.238097012043</v>
      </c>
      <c r="G30" s="13">
        <f t="shared" si="5"/>
        <v>285.714291036129</v>
      </c>
      <c r="H30" s="15">
        <v>10.47619067132473</v>
      </c>
      <c r="I30" s="15">
        <v>2.6190476678311825</v>
      </c>
      <c r="J30" s="15">
        <f t="shared" si="1"/>
        <v>5.238095335662365</v>
      </c>
      <c r="K30" s="15">
        <f t="shared" si="2"/>
        <v>15.714286006987095</v>
      </c>
      <c r="L30" s="16">
        <v>15.873016168673834</v>
      </c>
      <c r="M30" s="16">
        <v>3.9682540421684585</v>
      </c>
      <c r="N30" s="16">
        <f t="shared" si="3"/>
        <v>7.936508084336917</v>
      </c>
      <c r="O30" s="20">
        <f t="shared" si="4"/>
        <v>23.80952425301075</v>
      </c>
      <c r="P30" s="9"/>
    </row>
    <row r="31" spans="1:16" ht="12.75">
      <c r="A31" s="114"/>
      <c r="B31" s="14">
        <v>23.619048357009888</v>
      </c>
      <c r="C31" s="14">
        <v>100</v>
      </c>
      <c r="D31" s="14">
        <v>2361.9048357009888</v>
      </c>
      <c r="E31" s="14">
        <v>590.4762089252472</v>
      </c>
      <c r="F31" s="13">
        <f t="shared" si="0"/>
        <v>1180.9524178504944</v>
      </c>
      <c r="G31" s="13">
        <f t="shared" si="5"/>
        <v>3542.857253551483</v>
      </c>
      <c r="H31" s="15">
        <v>129.90476596355438</v>
      </c>
      <c r="I31" s="15">
        <v>32.476191490888596</v>
      </c>
      <c r="J31" s="15">
        <f t="shared" si="1"/>
        <v>64.95238298177719</v>
      </c>
      <c r="K31" s="15">
        <f t="shared" si="2"/>
        <v>194.85714894533157</v>
      </c>
      <c r="L31" s="16">
        <v>196.8254029750824</v>
      </c>
      <c r="M31" s="16">
        <v>49.2063507437706</v>
      </c>
      <c r="N31" s="16">
        <f t="shared" si="3"/>
        <v>98.4127014875412</v>
      </c>
      <c r="O31" s="20">
        <f t="shared" si="4"/>
        <v>295.2381044626236</v>
      </c>
      <c r="P31" s="9"/>
    </row>
    <row r="32" spans="1:15" ht="12.75">
      <c r="A32" s="114"/>
      <c r="B32" s="14">
        <v>132.77905941009521</v>
      </c>
      <c r="C32" s="14">
        <v>50</v>
      </c>
      <c r="D32" s="14">
        <v>6638.952970504761</v>
      </c>
      <c r="E32" s="14">
        <v>1659.7382426261902</v>
      </c>
      <c r="F32" s="13">
        <f t="shared" si="0"/>
        <v>3319.4764852523804</v>
      </c>
      <c r="G32" s="13">
        <f t="shared" si="5"/>
        <v>9958.429455757141</v>
      </c>
      <c r="H32" s="15">
        <v>365.14241337776184</v>
      </c>
      <c r="I32" s="15">
        <v>91.28560334444046</v>
      </c>
      <c r="J32" s="15">
        <f t="shared" si="1"/>
        <v>182.57120668888092</v>
      </c>
      <c r="K32" s="15">
        <f t="shared" si="2"/>
        <v>547.7136200666428</v>
      </c>
      <c r="L32" s="16">
        <v>553.2460808753967</v>
      </c>
      <c r="M32" s="16">
        <v>138.31152021884918</v>
      </c>
      <c r="N32" s="16">
        <f t="shared" si="3"/>
        <v>276.62304043769836</v>
      </c>
      <c r="O32" s="20">
        <f t="shared" si="4"/>
        <v>829.8691213130951</v>
      </c>
    </row>
    <row r="33" spans="1:15" ht="12.75">
      <c r="A33" s="114"/>
      <c r="B33" s="14">
        <v>53.38358974456787</v>
      </c>
      <c r="C33" s="14">
        <v>150</v>
      </c>
      <c r="D33" s="14">
        <v>8007.538461685181</v>
      </c>
      <c r="E33" s="14">
        <v>2001.8846154212952</v>
      </c>
      <c r="F33" s="13">
        <f t="shared" si="0"/>
        <v>4003.7692308425903</v>
      </c>
      <c r="G33" s="13">
        <f t="shared" si="5"/>
        <v>12011.307692527771</v>
      </c>
      <c r="H33" s="15">
        <v>440.41461539268494</v>
      </c>
      <c r="I33" s="15">
        <v>110.10365384817123</v>
      </c>
      <c r="J33" s="15">
        <f t="shared" si="1"/>
        <v>220.20730769634247</v>
      </c>
      <c r="K33" s="15">
        <f t="shared" si="2"/>
        <v>660.6219230890274</v>
      </c>
      <c r="L33" s="16">
        <v>667.2948718070984</v>
      </c>
      <c r="M33" s="16">
        <v>166.8237179517746</v>
      </c>
      <c r="N33" s="16">
        <f t="shared" si="3"/>
        <v>333.6474359035492</v>
      </c>
      <c r="O33" s="20">
        <f t="shared" si="4"/>
        <v>1000.9423077106476</v>
      </c>
    </row>
    <row r="34" spans="1:15" ht="12.75">
      <c r="A34" s="114"/>
      <c r="B34" s="14">
        <v>25.882951736450195</v>
      </c>
      <c r="C34" s="14">
        <v>50</v>
      </c>
      <c r="D34" s="14">
        <v>1294.1475868225098</v>
      </c>
      <c r="E34" s="14">
        <v>323.53689670562744</v>
      </c>
      <c r="F34" s="13">
        <f t="shared" si="0"/>
        <v>647.0737934112549</v>
      </c>
      <c r="G34" s="13">
        <f t="shared" si="5"/>
        <v>1941.2213802337646</v>
      </c>
      <c r="H34" s="15">
        <v>71.17811727523804</v>
      </c>
      <c r="I34" s="15">
        <v>17.79452931880951</v>
      </c>
      <c r="J34" s="15">
        <f t="shared" si="1"/>
        <v>35.58905863761902</v>
      </c>
      <c r="K34" s="15">
        <f t="shared" si="2"/>
        <v>106.76717591285706</v>
      </c>
      <c r="L34" s="16">
        <v>107.84563223520915</v>
      </c>
      <c r="M34" s="16">
        <v>26.961408058802288</v>
      </c>
      <c r="N34" s="16">
        <f t="shared" si="3"/>
        <v>53.922816117604576</v>
      </c>
      <c r="O34" s="20">
        <f t="shared" si="4"/>
        <v>161.76844835281372</v>
      </c>
    </row>
    <row r="35" spans="1:15" ht="12.75">
      <c r="A35" s="114"/>
      <c r="B35" s="14">
        <v>0.6666666865348816</v>
      </c>
      <c r="C35" s="14">
        <v>50</v>
      </c>
      <c r="D35" s="14">
        <v>33.33333432674408</v>
      </c>
      <c r="E35" s="14">
        <v>8.33333358168602</v>
      </c>
      <c r="F35" s="13">
        <f t="shared" si="0"/>
        <v>16.66666716337204</v>
      </c>
      <c r="G35" s="13">
        <f t="shared" si="5"/>
        <v>50.00000149011612</v>
      </c>
      <c r="H35" s="15">
        <v>1.8333333879709244</v>
      </c>
      <c r="I35" s="15">
        <v>0.4583333469927311</v>
      </c>
      <c r="J35" s="15">
        <f t="shared" si="1"/>
        <v>0.9166666939854622</v>
      </c>
      <c r="K35" s="15">
        <f t="shared" si="2"/>
        <v>2.7500000819563866</v>
      </c>
      <c r="L35" s="16">
        <v>2.7777778605620065</v>
      </c>
      <c r="M35" s="16">
        <v>0.6944444651405016</v>
      </c>
      <c r="N35" s="16">
        <f t="shared" si="3"/>
        <v>1.3888889302810032</v>
      </c>
      <c r="O35" s="20">
        <f t="shared" si="4"/>
        <v>4.16666679084301</v>
      </c>
    </row>
    <row r="36" spans="1:15" ht="12.75">
      <c r="A36" s="114"/>
      <c r="B36" s="14">
        <v>0.5</v>
      </c>
      <c r="C36" s="14">
        <v>83.33333333333333</v>
      </c>
      <c r="D36" s="14">
        <v>41.666666666666664</v>
      </c>
      <c r="E36" s="14">
        <v>10.416666666666666</v>
      </c>
      <c r="F36" s="13">
        <f t="shared" si="0"/>
        <v>20.833333333333332</v>
      </c>
      <c r="G36" s="13">
        <f t="shared" si="5"/>
        <v>62.5</v>
      </c>
      <c r="H36" s="15">
        <v>2.2916666666666665</v>
      </c>
      <c r="I36" s="15">
        <v>0.5729166666666666</v>
      </c>
      <c r="J36" s="15">
        <f t="shared" si="1"/>
        <v>1.1458333333333333</v>
      </c>
      <c r="K36" s="15">
        <f t="shared" si="2"/>
        <v>3.4375</v>
      </c>
      <c r="L36" s="16">
        <v>3.472222222222222</v>
      </c>
      <c r="M36" s="16">
        <v>0.8680555555555555</v>
      </c>
      <c r="N36" s="16">
        <f t="shared" si="3"/>
        <v>1.736111111111111</v>
      </c>
      <c r="O36" s="20">
        <f t="shared" si="4"/>
        <v>5.208333333333333</v>
      </c>
    </row>
    <row r="37" spans="1:15" ht="12.75">
      <c r="A37" s="114"/>
      <c r="B37" s="14">
        <v>7.811320751905441</v>
      </c>
      <c r="C37" s="14">
        <v>25</v>
      </c>
      <c r="D37" s="14">
        <v>195.28301879763603</v>
      </c>
      <c r="E37" s="14">
        <v>48.82075469940901</v>
      </c>
      <c r="F37" s="13">
        <f t="shared" si="0"/>
        <v>97.64150939881802</v>
      </c>
      <c r="G37" s="13">
        <f t="shared" si="5"/>
        <v>292.92452819645405</v>
      </c>
      <c r="H37" s="15">
        <v>10.740566033869982</v>
      </c>
      <c r="I37" s="15">
        <v>2.6851415084674954</v>
      </c>
      <c r="J37" s="15">
        <f t="shared" si="1"/>
        <v>5.370283016934991</v>
      </c>
      <c r="K37" s="15">
        <f t="shared" si="2"/>
        <v>16.110849050804973</v>
      </c>
      <c r="L37" s="16">
        <v>16.273584899803</v>
      </c>
      <c r="M37" s="16">
        <v>4.06839622495075</v>
      </c>
      <c r="N37" s="16">
        <f t="shared" si="3"/>
        <v>8.1367924499015</v>
      </c>
      <c r="O37" s="20">
        <f t="shared" si="4"/>
        <v>24.410377349704504</v>
      </c>
    </row>
    <row r="38" spans="1:15" ht="12.75">
      <c r="A38" s="114"/>
      <c r="B38" s="14">
        <v>2.083333373069763</v>
      </c>
      <c r="C38" s="14">
        <v>75</v>
      </c>
      <c r="D38" s="14">
        <v>156.25000298023224</v>
      </c>
      <c r="E38" s="14">
        <v>39.06250074505806</v>
      </c>
      <c r="F38" s="13">
        <f t="shared" si="0"/>
        <v>78.12500149011612</v>
      </c>
      <c r="G38" s="13">
        <f t="shared" si="5"/>
        <v>234.37500447034836</v>
      </c>
      <c r="H38" s="15">
        <v>8.593750163912773</v>
      </c>
      <c r="I38" s="15">
        <v>2.1484375409781933</v>
      </c>
      <c r="J38" s="15">
        <f t="shared" si="1"/>
        <v>4.296875081956387</v>
      </c>
      <c r="K38" s="15">
        <f t="shared" si="2"/>
        <v>12.89062524586916</v>
      </c>
      <c r="L38" s="16">
        <v>13.02083358168602</v>
      </c>
      <c r="M38" s="16">
        <v>3.255208395421505</v>
      </c>
      <c r="N38" s="16">
        <f t="shared" si="3"/>
        <v>6.51041679084301</v>
      </c>
      <c r="O38" s="20">
        <f t="shared" si="4"/>
        <v>19.53125037252903</v>
      </c>
    </row>
    <row r="39" spans="1:15" ht="12.75">
      <c r="A39" s="114"/>
      <c r="B39" s="14">
        <v>1.5095238089561462</v>
      </c>
      <c r="C39" s="14">
        <v>50</v>
      </c>
      <c r="D39" s="14">
        <v>75.47619044780731</v>
      </c>
      <c r="E39" s="14">
        <v>18.869047611951828</v>
      </c>
      <c r="F39" s="13">
        <f t="shared" si="0"/>
        <v>37.738095223903656</v>
      </c>
      <c r="G39" s="13">
        <f t="shared" si="5"/>
        <v>113.21428567171097</v>
      </c>
      <c r="H39" s="15">
        <v>4.151190474629402</v>
      </c>
      <c r="I39" s="15">
        <v>1.0377976186573505</v>
      </c>
      <c r="J39" s="15">
        <f t="shared" si="1"/>
        <v>2.075595237314701</v>
      </c>
      <c r="K39" s="15">
        <f t="shared" si="2"/>
        <v>6.226785711944103</v>
      </c>
      <c r="L39" s="16">
        <v>6.289682537317276</v>
      </c>
      <c r="M39" s="16">
        <v>1.572420634329319</v>
      </c>
      <c r="N39" s="16">
        <f t="shared" si="3"/>
        <v>3.144841268658638</v>
      </c>
      <c r="O39" s="20">
        <f t="shared" si="4"/>
        <v>9.434523805975914</v>
      </c>
    </row>
    <row r="40" spans="1:15" ht="12.75">
      <c r="A40" s="114"/>
      <c r="B40" s="14">
        <v>2</v>
      </c>
      <c r="C40" s="14">
        <v>41.666666666666664</v>
      </c>
      <c r="D40" s="14">
        <v>83.33333333333333</v>
      </c>
      <c r="E40" s="14">
        <v>20.833333333333332</v>
      </c>
      <c r="F40" s="13">
        <f t="shared" si="0"/>
        <v>41.666666666666664</v>
      </c>
      <c r="G40" s="13">
        <f t="shared" si="5"/>
        <v>125</v>
      </c>
      <c r="H40" s="15">
        <v>4.583333333333333</v>
      </c>
      <c r="I40" s="15">
        <v>1.1458333333333333</v>
      </c>
      <c r="J40" s="15">
        <f t="shared" si="1"/>
        <v>2.2916666666666665</v>
      </c>
      <c r="K40" s="15">
        <f t="shared" si="2"/>
        <v>6.875</v>
      </c>
      <c r="L40" s="16">
        <v>6.944444444444444</v>
      </c>
      <c r="M40" s="16">
        <v>1.736111111111111</v>
      </c>
      <c r="N40" s="16">
        <f t="shared" si="3"/>
        <v>3.472222222222222</v>
      </c>
      <c r="O40" s="20">
        <f t="shared" si="4"/>
        <v>10.416666666666666</v>
      </c>
    </row>
    <row r="41" spans="1:15" ht="12.75">
      <c r="A41" s="114"/>
      <c r="B41" s="14">
        <v>2.333333373069763</v>
      </c>
      <c r="C41" s="14">
        <v>25</v>
      </c>
      <c r="D41" s="14">
        <v>58.33333432674408</v>
      </c>
      <c r="E41" s="14">
        <v>14.58333358168602</v>
      </c>
      <c r="F41" s="13">
        <f t="shared" si="0"/>
        <v>29.16666716337204</v>
      </c>
      <c r="G41" s="13">
        <f t="shared" si="5"/>
        <v>87.50000149011612</v>
      </c>
      <c r="H41" s="15">
        <v>3.2083333879709244</v>
      </c>
      <c r="I41" s="15">
        <v>0.8020833469927311</v>
      </c>
      <c r="J41" s="15">
        <f t="shared" si="1"/>
        <v>1.6041666939854622</v>
      </c>
      <c r="K41" s="15">
        <f t="shared" si="2"/>
        <v>4.812500081956387</v>
      </c>
      <c r="L41" s="16">
        <v>4.86111119389534</v>
      </c>
      <c r="M41" s="16">
        <v>1.215277798473835</v>
      </c>
      <c r="N41" s="16">
        <f t="shared" si="3"/>
        <v>2.43055559694767</v>
      </c>
      <c r="O41" s="20">
        <f t="shared" si="4"/>
        <v>7.29166679084301</v>
      </c>
    </row>
    <row r="42" spans="1:15" ht="12.75">
      <c r="A42" s="114"/>
      <c r="B42" s="14">
        <v>4</v>
      </c>
      <c r="C42" s="14">
        <v>50</v>
      </c>
      <c r="D42" s="14">
        <v>200</v>
      </c>
      <c r="E42" s="14">
        <v>50</v>
      </c>
      <c r="F42" s="13">
        <f t="shared" si="0"/>
        <v>100</v>
      </c>
      <c r="G42" s="13">
        <f t="shared" si="5"/>
        <v>300</v>
      </c>
      <c r="H42" s="15">
        <v>11</v>
      </c>
      <c r="I42" s="15">
        <v>2.75</v>
      </c>
      <c r="J42" s="15">
        <f t="shared" si="1"/>
        <v>5.5</v>
      </c>
      <c r="K42" s="15">
        <f t="shared" si="2"/>
        <v>16.5</v>
      </c>
      <c r="L42" s="16">
        <v>16.666666666666668</v>
      </c>
      <c r="M42" s="16">
        <v>4.166666666666667</v>
      </c>
      <c r="N42" s="16">
        <f t="shared" si="3"/>
        <v>8.333333333333334</v>
      </c>
      <c r="O42" s="20">
        <f t="shared" si="4"/>
        <v>25</v>
      </c>
    </row>
    <row r="43" spans="1:15" ht="12.75">
      <c r="A43" s="114"/>
      <c r="B43" s="14" t="s">
        <v>13</v>
      </c>
      <c r="C43" s="14">
        <v>50</v>
      </c>
      <c r="D43" s="14">
        <v>7.14285746216774</v>
      </c>
      <c r="E43" s="14">
        <v>1.785714365541935</v>
      </c>
      <c r="F43" s="13">
        <f t="shared" si="0"/>
        <v>3.57142873108387</v>
      </c>
      <c r="G43" s="13">
        <f t="shared" si="5"/>
        <v>10.71428619325161</v>
      </c>
      <c r="H43" s="15">
        <v>0.3928571604192257</v>
      </c>
      <c r="I43" s="15">
        <v>0.09821429010480642</v>
      </c>
      <c r="J43" s="15">
        <f t="shared" si="1"/>
        <v>0.19642858020961285</v>
      </c>
      <c r="K43" s="15">
        <f t="shared" si="2"/>
        <v>0.5892857406288385</v>
      </c>
      <c r="L43" s="16">
        <v>0.5952381218473116</v>
      </c>
      <c r="M43" s="16">
        <v>0.1488095304618279</v>
      </c>
      <c r="N43" s="16">
        <f t="shared" si="3"/>
        <v>0.2976190609236558</v>
      </c>
      <c r="O43" s="20">
        <f t="shared" si="4"/>
        <v>0.8928571827709675</v>
      </c>
    </row>
    <row r="44" spans="1:15" ht="12.75">
      <c r="A44" s="114"/>
      <c r="B44" s="14">
        <v>0.6666666865348816</v>
      </c>
      <c r="C44" s="14">
        <v>50</v>
      </c>
      <c r="D44" s="14">
        <v>33.33333432674408</v>
      </c>
      <c r="E44" s="14">
        <v>8.33333358168602</v>
      </c>
      <c r="F44" s="13">
        <f t="shared" si="0"/>
        <v>16.66666716337204</v>
      </c>
      <c r="G44" s="13">
        <f t="shared" si="5"/>
        <v>50.00000149011612</v>
      </c>
      <c r="H44" s="15">
        <v>1.8333333879709244</v>
      </c>
      <c r="I44" s="15">
        <v>0.4583333469927311</v>
      </c>
      <c r="J44" s="15">
        <f t="shared" si="1"/>
        <v>0.9166666939854622</v>
      </c>
      <c r="K44" s="15">
        <f t="shared" si="2"/>
        <v>2.7500000819563866</v>
      </c>
      <c r="L44" s="16">
        <v>2.7777778605620065</v>
      </c>
      <c r="M44" s="16">
        <v>0.6944444651405016</v>
      </c>
      <c r="N44" s="16">
        <f t="shared" si="3"/>
        <v>1.3888889302810032</v>
      </c>
      <c r="O44" s="20">
        <f t="shared" si="4"/>
        <v>4.16666679084301</v>
      </c>
    </row>
    <row r="45" spans="1:15" ht="12.75">
      <c r="A45" s="114"/>
      <c r="B45" s="14">
        <v>0.5</v>
      </c>
      <c r="C45" s="14">
        <v>100</v>
      </c>
      <c r="D45" s="14">
        <v>50</v>
      </c>
      <c r="E45" s="14">
        <v>12.5</v>
      </c>
      <c r="F45" s="13">
        <f t="shared" si="0"/>
        <v>25</v>
      </c>
      <c r="G45" s="13">
        <f t="shared" si="5"/>
        <v>75</v>
      </c>
      <c r="H45" s="15">
        <v>2.75</v>
      </c>
      <c r="I45" s="15">
        <v>0.6875</v>
      </c>
      <c r="J45" s="15">
        <f t="shared" si="1"/>
        <v>1.375</v>
      </c>
      <c r="K45" s="15">
        <f t="shared" si="2"/>
        <v>4.125</v>
      </c>
      <c r="L45" s="16">
        <v>4.166666666666667</v>
      </c>
      <c r="M45" s="16">
        <v>1.0416666666666667</v>
      </c>
      <c r="N45" s="16">
        <f t="shared" si="3"/>
        <v>2.0833333333333335</v>
      </c>
      <c r="O45" s="20">
        <f t="shared" si="4"/>
        <v>6.25</v>
      </c>
    </row>
    <row r="46" spans="1:15" ht="12.75">
      <c r="A46" s="114"/>
      <c r="B46" s="14" t="s">
        <v>13</v>
      </c>
      <c r="C46" s="14">
        <v>50</v>
      </c>
      <c r="D46" s="14">
        <v>16.981132328510284</v>
      </c>
      <c r="E46" s="14">
        <v>5.6603774428367615</v>
      </c>
      <c r="F46" s="13">
        <f t="shared" si="0"/>
        <v>11.320754885673523</v>
      </c>
      <c r="G46" s="13">
        <f t="shared" si="5"/>
        <v>28.301887214183807</v>
      </c>
      <c r="H46" s="15">
        <v>0.9339622780680656</v>
      </c>
      <c r="I46" s="15">
        <v>0.3113207593560219</v>
      </c>
      <c r="J46" s="15">
        <f t="shared" si="1"/>
        <v>0.6226415187120438</v>
      </c>
      <c r="K46" s="15">
        <f t="shared" si="2"/>
        <v>1.5566037967801094</v>
      </c>
      <c r="L46" s="16">
        <v>1.4150943607091904</v>
      </c>
      <c r="M46" s="16">
        <v>0.4716981202363968</v>
      </c>
      <c r="N46" s="16">
        <f t="shared" si="3"/>
        <v>0.9433962404727936</v>
      </c>
      <c r="O46" s="20">
        <f t="shared" si="4"/>
        <v>2.358490601181984</v>
      </c>
    </row>
    <row r="47" spans="1:15" ht="12.75">
      <c r="A47" s="114"/>
      <c r="B47" s="14" t="s">
        <v>13</v>
      </c>
      <c r="C47" s="14">
        <v>22</v>
      </c>
      <c r="D47" s="14">
        <v>7.542857348918915</v>
      </c>
      <c r="E47" s="14">
        <v>2.5142857829729715</v>
      </c>
      <c r="F47" s="13">
        <f t="shared" si="0"/>
        <v>5.028571565945943</v>
      </c>
      <c r="G47" s="13">
        <f t="shared" si="5"/>
        <v>12.571428914864857</v>
      </c>
      <c r="H47" s="15">
        <v>0.4148571541905403</v>
      </c>
      <c r="I47" s="15">
        <v>0.13828571806351345</v>
      </c>
      <c r="J47" s="15">
        <f t="shared" si="1"/>
        <v>0.2765714361270269</v>
      </c>
      <c r="K47" s="15">
        <f t="shared" si="2"/>
        <v>0.6914285903175672</v>
      </c>
      <c r="L47" s="16">
        <v>0.6285714457432429</v>
      </c>
      <c r="M47" s="16">
        <v>0.20952381524774763</v>
      </c>
      <c r="N47" s="16">
        <f t="shared" si="3"/>
        <v>0.41904763049549526</v>
      </c>
      <c r="O47" s="20">
        <f t="shared" si="4"/>
        <v>1.047619076238738</v>
      </c>
    </row>
    <row r="48" spans="1:15" ht="12.75">
      <c r="A48" s="114"/>
      <c r="B48" s="14" t="s">
        <v>13</v>
      </c>
      <c r="C48" s="14">
        <v>22</v>
      </c>
      <c r="D48" s="14">
        <v>4.400000065565109</v>
      </c>
      <c r="E48" s="14">
        <v>1.1000000163912773</v>
      </c>
      <c r="F48" s="13">
        <f t="shared" si="0"/>
        <v>2.2000000327825546</v>
      </c>
      <c r="G48" s="13">
        <f t="shared" si="5"/>
        <v>6.600000098347664</v>
      </c>
      <c r="H48" s="15">
        <v>0.242000003606081</v>
      </c>
      <c r="I48" s="15">
        <v>0.06050000090152025</v>
      </c>
      <c r="J48" s="15">
        <f t="shared" si="1"/>
        <v>0.1210000018030405</v>
      </c>
      <c r="K48" s="15">
        <f t="shared" si="2"/>
        <v>0.36300000540912153</v>
      </c>
      <c r="L48" s="16">
        <v>0.36666667213042575</v>
      </c>
      <c r="M48" s="16">
        <v>0.09166666803260644</v>
      </c>
      <c r="N48" s="16">
        <f t="shared" si="3"/>
        <v>0.18333333606521288</v>
      </c>
      <c r="O48" s="20">
        <f t="shared" si="4"/>
        <v>0.5500000081956387</v>
      </c>
    </row>
    <row r="49" spans="1:15" ht="12.75">
      <c r="A49" s="114"/>
      <c r="B49" s="14" t="s">
        <v>13</v>
      </c>
      <c r="C49" s="14">
        <v>22</v>
      </c>
      <c r="D49" s="14">
        <v>7.542857348918915</v>
      </c>
      <c r="E49" s="14">
        <v>1.8857143372297287</v>
      </c>
      <c r="F49" s="13">
        <f t="shared" si="0"/>
        <v>3.7714286744594574</v>
      </c>
      <c r="G49" s="13">
        <f t="shared" si="5"/>
        <v>11.314286023378372</v>
      </c>
      <c r="H49" s="15">
        <v>0.4148571541905403</v>
      </c>
      <c r="I49" s="15">
        <v>0.10371428854763508</v>
      </c>
      <c r="J49" s="15">
        <f t="shared" si="1"/>
        <v>0.20742857709527016</v>
      </c>
      <c r="K49" s="15">
        <f t="shared" si="2"/>
        <v>0.6222857312858104</v>
      </c>
      <c r="L49" s="16">
        <v>0.6285714457432429</v>
      </c>
      <c r="M49" s="16">
        <v>0.15714286143581072</v>
      </c>
      <c r="N49" s="16">
        <f t="shared" si="3"/>
        <v>0.31428572287162143</v>
      </c>
      <c r="O49" s="20">
        <f t="shared" si="4"/>
        <v>0.9428571686148643</v>
      </c>
    </row>
    <row r="50" spans="1:15" ht="12.75">
      <c r="A50" s="114"/>
      <c r="B50" s="14">
        <v>5.773584932088852</v>
      </c>
      <c r="C50" s="14">
        <v>50</v>
      </c>
      <c r="D50" s="14">
        <v>288.6792466044426</v>
      </c>
      <c r="E50" s="14">
        <v>96.22641553481421</v>
      </c>
      <c r="F50" s="13">
        <f t="shared" si="0"/>
        <v>192.45283106962842</v>
      </c>
      <c r="G50" s="13">
        <f t="shared" si="5"/>
        <v>481.132077674071</v>
      </c>
      <c r="H50" s="15">
        <v>15.877358563244343</v>
      </c>
      <c r="I50" s="15">
        <v>5.292452854414781</v>
      </c>
      <c r="J50" s="15">
        <f t="shared" si="1"/>
        <v>10.584905708829561</v>
      </c>
      <c r="K50" s="15">
        <f t="shared" si="2"/>
        <v>26.462264272073902</v>
      </c>
      <c r="L50" s="16">
        <v>24.05660388370355</v>
      </c>
      <c r="M50" s="16">
        <v>8.018867961234516</v>
      </c>
      <c r="N50" s="16">
        <f t="shared" si="3"/>
        <v>16.037735922469032</v>
      </c>
      <c r="O50" s="20">
        <f t="shared" si="4"/>
        <v>40.094339806172584</v>
      </c>
    </row>
    <row r="51" spans="1:15" ht="12.75">
      <c r="A51" s="114"/>
      <c r="B51" s="14">
        <v>3.25</v>
      </c>
      <c r="C51" s="14">
        <v>150</v>
      </c>
      <c r="D51" s="14">
        <v>487.5</v>
      </c>
      <c r="E51" s="14">
        <v>162.5</v>
      </c>
      <c r="F51" s="13">
        <f t="shared" si="0"/>
        <v>325</v>
      </c>
      <c r="G51" s="13">
        <f t="shared" si="5"/>
        <v>812.5</v>
      </c>
      <c r="H51" s="15">
        <v>26.8125</v>
      </c>
      <c r="I51" s="15">
        <v>8.9375</v>
      </c>
      <c r="J51" s="15">
        <f t="shared" si="1"/>
        <v>17.875</v>
      </c>
      <c r="K51" s="15">
        <f t="shared" si="2"/>
        <v>44.6875</v>
      </c>
      <c r="L51" s="16">
        <v>40.625</v>
      </c>
      <c r="M51" s="16">
        <v>13.541666666666666</v>
      </c>
      <c r="N51" s="16">
        <f t="shared" si="3"/>
        <v>27.083333333333332</v>
      </c>
      <c r="O51" s="20">
        <f t="shared" si="4"/>
        <v>67.70833333333333</v>
      </c>
    </row>
    <row r="52" spans="1:15" ht="12.75">
      <c r="A52" s="114"/>
      <c r="B52" s="14">
        <v>1.8428571224212646</v>
      </c>
      <c r="C52" s="14">
        <v>22</v>
      </c>
      <c r="D52" s="14">
        <v>40.54285669326782</v>
      </c>
      <c r="E52" s="14">
        <v>13.514285564422607</v>
      </c>
      <c r="F52" s="13">
        <f t="shared" si="0"/>
        <v>27.028571128845215</v>
      </c>
      <c r="G52" s="13">
        <f t="shared" si="5"/>
        <v>67.57142782211304</v>
      </c>
      <c r="H52" s="15">
        <v>2.22985711812973</v>
      </c>
      <c r="I52" s="15">
        <v>0.7432857060432433</v>
      </c>
      <c r="J52" s="15">
        <f t="shared" si="1"/>
        <v>1.4865714120864866</v>
      </c>
      <c r="K52" s="15">
        <f t="shared" si="2"/>
        <v>3.7164285302162163</v>
      </c>
      <c r="L52" s="16">
        <v>3.378571391105652</v>
      </c>
      <c r="M52" s="16">
        <v>1.126190463701884</v>
      </c>
      <c r="N52" s="16">
        <f t="shared" si="3"/>
        <v>2.252380927403768</v>
      </c>
      <c r="O52" s="20">
        <f t="shared" si="4"/>
        <v>5.63095231850942</v>
      </c>
    </row>
    <row r="53" spans="1:15" ht="12.75">
      <c r="A53" s="114"/>
      <c r="B53" s="14">
        <v>2</v>
      </c>
      <c r="C53" s="14">
        <v>83.33333333333333</v>
      </c>
      <c r="D53" s="14">
        <v>166.66666666666666</v>
      </c>
      <c r="E53" s="14">
        <v>55.55555555555555</v>
      </c>
      <c r="F53" s="13">
        <f t="shared" si="0"/>
        <v>111.1111111111111</v>
      </c>
      <c r="G53" s="13">
        <f t="shared" si="5"/>
        <v>277.77777777777777</v>
      </c>
      <c r="H53" s="15">
        <v>9.166666666666666</v>
      </c>
      <c r="I53" s="15">
        <v>3.0555555555555554</v>
      </c>
      <c r="J53" s="15">
        <f t="shared" si="1"/>
        <v>6.111111111111111</v>
      </c>
      <c r="K53" s="15">
        <f t="shared" si="2"/>
        <v>15.277777777777777</v>
      </c>
      <c r="L53" s="16">
        <v>13.888888888888888</v>
      </c>
      <c r="M53" s="16">
        <v>4.629629629629629</v>
      </c>
      <c r="N53" s="16">
        <f t="shared" si="3"/>
        <v>9.259259259259258</v>
      </c>
      <c r="O53" s="20">
        <f t="shared" si="4"/>
        <v>23.148148148148145</v>
      </c>
    </row>
    <row r="54" spans="1:15" ht="12.75">
      <c r="A54" s="114"/>
      <c r="B54" s="14">
        <v>1.5</v>
      </c>
      <c r="C54" s="14">
        <v>8</v>
      </c>
      <c r="D54" s="14">
        <v>12</v>
      </c>
      <c r="E54" s="14">
        <v>4</v>
      </c>
      <c r="F54" s="13">
        <f t="shared" si="0"/>
        <v>8</v>
      </c>
      <c r="G54" s="13">
        <f t="shared" si="5"/>
        <v>20</v>
      </c>
      <c r="H54" s="15">
        <v>0.66</v>
      </c>
      <c r="I54" s="15">
        <v>0.22</v>
      </c>
      <c r="J54" s="15">
        <f t="shared" si="1"/>
        <v>0.44</v>
      </c>
      <c r="K54" s="15">
        <f t="shared" si="2"/>
        <v>1.1</v>
      </c>
      <c r="L54" s="16">
        <v>1</v>
      </c>
      <c r="M54" s="16">
        <v>0.3333333333333333</v>
      </c>
      <c r="N54" s="16">
        <f t="shared" si="3"/>
        <v>0.6666666666666666</v>
      </c>
      <c r="O54" s="20">
        <f t="shared" si="4"/>
        <v>1.6666666666666665</v>
      </c>
    </row>
    <row r="55" spans="1:15" ht="12.75">
      <c r="A55" s="114"/>
      <c r="B55" s="14">
        <v>0.8333333134651184</v>
      </c>
      <c r="C55" s="14">
        <v>50</v>
      </c>
      <c r="D55" s="14">
        <v>41.66666567325592</v>
      </c>
      <c r="E55" s="14">
        <v>13.888888557751974</v>
      </c>
      <c r="F55" s="13">
        <f t="shared" si="0"/>
        <v>27.777777115503948</v>
      </c>
      <c r="G55" s="13">
        <f t="shared" si="5"/>
        <v>69.44444278875987</v>
      </c>
      <c r="H55" s="15">
        <v>2.2916666120290756</v>
      </c>
      <c r="I55" s="15">
        <v>0.7638888706763586</v>
      </c>
      <c r="J55" s="15">
        <f t="shared" si="1"/>
        <v>1.5277777413527172</v>
      </c>
      <c r="K55" s="15">
        <f t="shared" si="2"/>
        <v>3.819444353381793</v>
      </c>
      <c r="L55" s="16">
        <v>3.4722221394379935</v>
      </c>
      <c r="M55" s="16">
        <v>1.1574073798126645</v>
      </c>
      <c r="N55" s="16">
        <f t="shared" si="3"/>
        <v>2.314814759625329</v>
      </c>
      <c r="O55" s="20">
        <f t="shared" si="4"/>
        <v>5.787036899063322</v>
      </c>
    </row>
    <row r="56" spans="1:15" ht="12.75">
      <c r="A56" s="114"/>
      <c r="B56" s="14">
        <v>1.5</v>
      </c>
      <c r="C56" s="14">
        <v>8</v>
      </c>
      <c r="D56" s="14">
        <v>12</v>
      </c>
      <c r="E56" s="14">
        <v>4</v>
      </c>
      <c r="F56" s="13">
        <f t="shared" si="0"/>
        <v>8</v>
      </c>
      <c r="G56" s="13">
        <f t="shared" si="5"/>
        <v>20</v>
      </c>
      <c r="H56" s="15">
        <v>0.66</v>
      </c>
      <c r="I56" s="15">
        <v>0.22</v>
      </c>
      <c r="J56" s="15">
        <f t="shared" si="1"/>
        <v>0.44</v>
      </c>
      <c r="K56" s="15">
        <f t="shared" si="2"/>
        <v>1.1</v>
      </c>
      <c r="L56" s="16">
        <v>1</v>
      </c>
      <c r="M56" s="16">
        <v>0.3333333333333333</v>
      </c>
      <c r="N56" s="16">
        <f t="shared" si="3"/>
        <v>0.6666666666666666</v>
      </c>
      <c r="O56" s="20">
        <f t="shared" si="4"/>
        <v>1.6666666666666665</v>
      </c>
    </row>
    <row r="57" spans="1:15" ht="12.75">
      <c r="A57" s="114"/>
      <c r="B57" s="14" t="s">
        <v>13</v>
      </c>
      <c r="C57" s="14">
        <v>25</v>
      </c>
      <c r="D57" s="14">
        <v>4.245283140335232</v>
      </c>
      <c r="E57" s="14">
        <v>1.4150943801117442</v>
      </c>
      <c r="F57" s="13">
        <f t="shared" si="0"/>
        <v>2.8301887602234883</v>
      </c>
      <c r="G57" s="13">
        <f t="shared" si="5"/>
        <v>7.07547190055872</v>
      </c>
      <c r="H57" s="15">
        <v>0.23349057271843776</v>
      </c>
      <c r="I57" s="15">
        <v>0.07783019090614592</v>
      </c>
      <c r="J57" s="15">
        <f t="shared" si="1"/>
        <v>0.15566038181229183</v>
      </c>
      <c r="K57" s="15">
        <f t="shared" si="2"/>
        <v>0.38915095453072956</v>
      </c>
      <c r="L57" s="16">
        <v>0.353773595027936</v>
      </c>
      <c r="M57" s="16">
        <v>0.11792453167597866</v>
      </c>
      <c r="N57" s="16">
        <f t="shared" si="3"/>
        <v>0.23584906335195732</v>
      </c>
      <c r="O57" s="20">
        <f t="shared" si="4"/>
        <v>0.5896226583798934</v>
      </c>
    </row>
    <row r="58" spans="1:15" ht="12.75">
      <c r="A58" s="114"/>
      <c r="B58" s="14" t="s">
        <v>13</v>
      </c>
      <c r="C58" s="14">
        <v>22</v>
      </c>
      <c r="D58" s="14">
        <v>3.1428572833538055</v>
      </c>
      <c r="E58" s="14">
        <v>1.0476190944512684</v>
      </c>
      <c r="F58" s="13">
        <f t="shared" si="0"/>
        <v>2.095238188902537</v>
      </c>
      <c r="G58" s="13">
        <f t="shared" si="5"/>
        <v>5.238095472256342</v>
      </c>
      <c r="H58" s="15">
        <v>0.1728571505844593</v>
      </c>
      <c r="I58" s="15">
        <v>0.05761905019481977</v>
      </c>
      <c r="J58" s="15">
        <f t="shared" si="1"/>
        <v>0.11523810038963954</v>
      </c>
      <c r="K58" s="15">
        <f t="shared" si="2"/>
        <v>0.2880952509740988</v>
      </c>
      <c r="L58" s="16">
        <v>0.2619047736128171</v>
      </c>
      <c r="M58" s="16">
        <v>0.08730159120427237</v>
      </c>
      <c r="N58" s="16">
        <f t="shared" si="3"/>
        <v>0.17460318240854475</v>
      </c>
      <c r="O58" s="20">
        <f t="shared" si="4"/>
        <v>0.43650795602136183</v>
      </c>
    </row>
    <row r="59" spans="1:15" ht="12.75">
      <c r="A59" s="114"/>
      <c r="B59" s="14" t="s">
        <v>13</v>
      </c>
      <c r="C59" s="14">
        <v>22</v>
      </c>
      <c r="D59" s="14">
        <v>3.1428572833538055</v>
      </c>
      <c r="E59" s="14">
        <v>1.0476190944512684</v>
      </c>
      <c r="F59" s="13">
        <f t="shared" si="0"/>
        <v>2.095238188902537</v>
      </c>
      <c r="G59" s="13">
        <f t="shared" si="5"/>
        <v>5.238095472256342</v>
      </c>
      <c r="H59" s="15">
        <v>0.1728571505844593</v>
      </c>
      <c r="I59" s="15">
        <v>0.05761905019481977</v>
      </c>
      <c r="J59" s="15">
        <f t="shared" si="1"/>
        <v>0.11523810038963954</v>
      </c>
      <c r="K59" s="15">
        <f t="shared" si="2"/>
        <v>0.2880952509740988</v>
      </c>
      <c r="L59" s="16">
        <v>0.2619047736128171</v>
      </c>
      <c r="M59" s="16">
        <v>0.08730159120427237</v>
      </c>
      <c r="N59" s="16">
        <f t="shared" si="3"/>
        <v>0.17460318240854475</v>
      </c>
      <c r="O59" s="20">
        <f t="shared" si="4"/>
        <v>0.43650795602136183</v>
      </c>
    </row>
    <row r="60" spans="1:15" ht="12.75">
      <c r="A60" s="114"/>
      <c r="B60" s="14">
        <v>2</v>
      </c>
      <c r="C60" s="14">
        <v>50</v>
      </c>
      <c r="D60" s="14">
        <v>100</v>
      </c>
      <c r="E60" s="14">
        <v>33.333333333333336</v>
      </c>
      <c r="F60" s="13">
        <f t="shared" si="0"/>
        <v>66.66666666666667</v>
      </c>
      <c r="G60" s="13">
        <f t="shared" si="5"/>
        <v>166.66666666666669</v>
      </c>
      <c r="H60" s="15">
        <v>5.5</v>
      </c>
      <c r="I60" s="15">
        <v>1.8333333333333333</v>
      </c>
      <c r="J60" s="15">
        <f t="shared" si="1"/>
        <v>3.6666666666666665</v>
      </c>
      <c r="K60" s="15">
        <f t="shared" si="2"/>
        <v>9.166666666666666</v>
      </c>
      <c r="L60" s="16">
        <v>8.333333333333334</v>
      </c>
      <c r="M60" s="16">
        <v>2.777777777777778</v>
      </c>
      <c r="N60" s="16">
        <f t="shared" si="3"/>
        <v>5.555555555555556</v>
      </c>
      <c r="O60" s="20">
        <f t="shared" si="4"/>
        <v>13.88888888888889</v>
      </c>
    </row>
    <row r="61" spans="1:15" ht="12.75">
      <c r="A61" s="114"/>
      <c r="B61" s="14" t="s">
        <v>13</v>
      </c>
      <c r="C61" s="14">
        <v>50</v>
      </c>
      <c r="D61" s="14">
        <v>50.94339847564697</v>
      </c>
      <c r="E61" s="14">
        <v>12.735849618911743</v>
      </c>
      <c r="F61" s="13">
        <f t="shared" si="0"/>
        <v>25.471699237823486</v>
      </c>
      <c r="G61" s="13">
        <f t="shared" si="5"/>
        <v>76.41509771347046</v>
      </c>
      <c r="H61" s="15">
        <v>2.8018869161605835</v>
      </c>
      <c r="I61" s="15">
        <v>0.7004717290401459</v>
      </c>
      <c r="J61" s="15">
        <f t="shared" si="1"/>
        <v>1.4009434580802917</v>
      </c>
      <c r="K61" s="15">
        <f t="shared" si="2"/>
        <v>4.202830374240875</v>
      </c>
      <c r="L61" s="16">
        <v>4.245283206303914</v>
      </c>
      <c r="M61" s="16">
        <v>1.0613208015759785</v>
      </c>
      <c r="N61" s="16">
        <f t="shared" si="3"/>
        <v>2.122641603151957</v>
      </c>
      <c r="O61" s="20">
        <f t="shared" si="4"/>
        <v>6.367924809455872</v>
      </c>
    </row>
    <row r="62" spans="1:15" ht="12.75">
      <c r="A62" s="114"/>
      <c r="B62" s="14" t="s">
        <v>13</v>
      </c>
      <c r="C62" s="14">
        <v>150</v>
      </c>
      <c r="D62" s="14">
        <v>37.5</v>
      </c>
      <c r="E62" s="14">
        <v>9.375</v>
      </c>
      <c r="F62" s="13">
        <f t="shared" si="0"/>
        <v>18.75</v>
      </c>
      <c r="G62" s="13">
        <f t="shared" si="5"/>
        <v>56.25</v>
      </c>
      <c r="H62" s="15">
        <v>2.0625</v>
      </c>
      <c r="I62" s="15">
        <v>0.515625</v>
      </c>
      <c r="J62" s="15">
        <f t="shared" si="1"/>
        <v>1.03125</v>
      </c>
      <c r="K62" s="15">
        <f t="shared" si="2"/>
        <v>3.09375</v>
      </c>
      <c r="L62" s="16">
        <v>3.125</v>
      </c>
      <c r="M62" s="16">
        <v>0.78125</v>
      </c>
      <c r="N62" s="16">
        <f t="shared" si="3"/>
        <v>1.5625</v>
      </c>
      <c r="O62" s="20">
        <f t="shared" si="4"/>
        <v>4.6875</v>
      </c>
    </row>
    <row r="63" spans="1:15" ht="12.75">
      <c r="A63" s="114"/>
      <c r="B63" s="14">
        <v>1</v>
      </c>
      <c r="C63" s="14">
        <v>83.33333333333333</v>
      </c>
      <c r="D63" s="14">
        <v>83.33333333333333</v>
      </c>
      <c r="E63" s="14">
        <v>20.833333333333332</v>
      </c>
      <c r="F63" s="13">
        <f t="shared" si="0"/>
        <v>41.666666666666664</v>
      </c>
      <c r="G63" s="13">
        <f t="shared" si="5"/>
        <v>125</v>
      </c>
      <c r="H63" s="15">
        <v>4.583333333333333</v>
      </c>
      <c r="I63" s="15">
        <v>1.1458333333333333</v>
      </c>
      <c r="J63" s="15">
        <f t="shared" si="1"/>
        <v>2.2916666666666665</v>
      </c>
      <c r="K63" s="15">
        <f t="shared" si="2"/>
        <v>6.875</v>
      </c>
      <c r="L63" s="16">
        <v>6.944444444444444</v>
      </c>
      <c r="M63" s="16">
        <v>1.736111111111111</v>
      </c>
      <c r="N63" s="16">
        <f t="shared" si="3"/>
        <v>3.472222222222222</v>
      </c>
      <c r="O63" s="20">
        <f t="shared" si="4"/>
        <v>10.416666666666666</v>
      </c>
    </row>
    <row r="64" spans="1:15" ht="12.75">
      <c r="A64" s="114"/>
      <c r="B64" s="14">
        <v>46.00000047683716</v>
      </c>
      <c r="C64" s="14">
        <v>50</v>
      </c>
      <c r="D64" s="14">
        <v>2300.000023841858</v>
      </c>
      <c r="E64" s="14">
        <v>575.0000059604645</v>
      </c>
      <c r="F64" s="13">
        <f t="shared" si="0"/>
        <v>1150.000011920929</v>
      </c>
      <c r="G64" s="13">
        <f t="shared" si="5"/>
        <v>3450.000035762787</v>
      </c>
      <c r="H64" s="15">
        <v>126.50000131130219</v>
      </c>
      <c r="I64" s="15">
        <v>31.625000327825546</v>
      </c>
      <c r="J64" s="15">
        <f>I64*2</f>
        <v>63.25000065565109</v>
      </c>
      <c r="K64" s="15">
        <f>H64+J64</f>
        <v>189.75000196695328</v>
      </c>
      <c r="L64" s="16">
        <v>191.66666865348816</v>
      </c>
      <c r="M64" s="16">
        <v>47.91666716337204</v>
      </c>
      <c r="N64" s="16">
        <f>M64*2</f>
        <v>95.83333432674408</v>
      </c>
      <c r="O64" s="20">
        <f>L64+N64</f>
        <v>287.50000298023224</v>
      </c>
    </row>
    <row r="65" spans="1:15" ht="12.75">
      <c r="A65" s="114"/>
      <c r="B65" s="14">
        <v>45.99056625366211</v>
      </c>
      <c r="C65" s="14">
        <v>110</v>
      </c>
      <c r="D65" s="14">
        <v>5058.962287902832</v>
      </c>
      <c r="E65" s="14">
        <v>1264.740571975708</v>
      </c>
      <c r="F65" s="13">
        <f t="shared" si="0"/>
        <v>2529.481143951416</v>
      </c>
      <c r="G65" s="13">
        <f t="shared" si="5"/>
        <v>7588.443431854248</v>
      </c>
      <c r="H65" s="15">
        <v>278.24292583465575</v>
      </c>
      <c r="I65" s="15">
        <v>69.56073145866394</v>
      </c>
      <c r="J65" s="15">
        <f>I65*2</f>
        <v>139.12146291732788</v>
      </c>
      <c r="K65" s="15">
        <f>H65+J65</f>
        <v>417.3643887519836</v>
      </c>
      <c r="L65" s="16">
        <v>421.58019065856934</v>
      </c>
      <c r="M65" s="16">
        <v>105.39504766464233</v>
      </c>
      <c r="N65" s="16">
        <f>M65*2</f>
        <v>210.79009532928467</v>
      </c>
      <c r="O65" s="20">
        <f>L65+N65</f>
        <v>632.370285987854</v>
      </c>
    </row>
    <row r="66" spans="1:15" ht="12.75">
      <c r="A66" s="114"/>
      <c r="B66" s="14">
        <v>38.5</v>
      </c>
      <c r="C66" s="14">
        <v>150</v>
      </c>
      <c r="D66" s="14">
        <v>5775</v>
      </c>
      <c r="E66" s="14">
        <v>1443.75</v>
      </c>
      <c r="F66" s="13">
        <f t="shared" si="0"/>
        <v>2887.5</v>
      </c>
      <c r="G66" s="13">
        <f t="shared" si="5"/>
        <v>8662.5</v>
      </c>
      <c r="H66" s="15">
        <v>317.625</v>
      </c>
      <c r="I66" s="15">
        <v>79.40625</v>
      </c>
      <c r="J66" s="15">
        <f>I66*2</f>
        <v>158.8125</v>
      </c>
      <c r="K66" s="15">
        <f>H66+J66</f>
        <v>476.4375</v>
      </c>
      <c r="L66" s="16">
        <v>481.25</v>
      </c>
      <c r="M66" s="16">
        <v>120.3125</v>
      </c>
      <c r="N66" s="16">
        <f>M66*2</f>
        <v>240.625</v>
      </c>
      <c r="O66" s="20">
        <f>L66+N66</f>
        <v>721.875</v>
      </c>
    </row>
    <row r="67" spans="1:16" ht="12.75">
      <c r="A67" s="114"/>
      <c r="B67" s="14">
        <v>5.25</v>
      </c>
      <c r="C67" s="14">
        <v>103.33333333333333</v>
      </c>
      <c r="D67" s="14">
        <v>542.5</v>
      </c>
      <c r="E67" s="14">
        <v>135.625</v>
      </c>
      <c r="F67" s="13">
        <f t="shared" si="0"/>
        <v>271.25</v>
      </c>
      <c r="G67" s="13">
        <f t="shared" si="5"/>
        <v>813.75</v>
      </c>
      <c r="H67" s="15">
        <v>29.8375</v>
      </c>
      <c r="I67" s="15">
        <v>7.459375</v>
      </c>
      <c r="J67" s="15">
        <f>I67*2</f>
        <v>14.91875</v>
      </c>
      <c r="K67" s="15">
        <f>H67+J67</f>
        <v>44.756249999999994</v>
      </c>
      <c r="L67" s="16">
        <v>45.208333333333336</v>
      </c>
      <c r="M67" s="16">
        <v>11.302083333333334</v>
      </c>
      <c r="N67" s="16">
        <f>M67*2</f>
        <v>22.604166666666668</v>
      </c>
      <c r="O67" s="20">
        <f>L67+N67</f>
        <v>67.8125</v>
      </c>
      <c r="P67" s="23"/>
    </row>
    <row r="68" spans="1:15" ht="13.5" thickBot="1">
      <c r="A68" s="115"/>
      <c r="B68" s="17">
        <v>1.75</v>
      </c>
      <c r="C68" s="17">
        <v>50</v>
      </c>
      <c r="D68" s="17">
        <v>87.5</v>
      </c>
      <c r="E68" s="17">
        <v>21.875</v>
      </c>
      <c r="F68" s="79">
        <f t="shared" si="0"/>
        <v>43.75</v>
      </c>
      <c r="G68" s="79">
        <f t="shared" si="5"/>
        <v>131.25</v>
      </c>
      <c r="H68" s="18">
        <v>4.8125</v>
      </c>
      <c r="I68" s="18">
        <v>1.203125</v>
      </c>
      <c r="J68" s="18">
        <f>I68*2</f>
        <v>2.40625</v>
      </c>
      <c r="K68" s="18">
        <f>H68+J68</f>
        <v>7.21875</v>
      </c>
      <c r="L68" s="19">
        <v>7.291666666666667</v>
      </c>
      <c r="M68" s="19">
        <v>1.8229166666666667</v>
      </c>
      <c r="N68" s="19">
        <f>M68*2</f>
        <v>3.6458333333333335</v>
      </c>
      <c r="O68" s="21">
        <f>L68+N68</f>
        <v>10.9375</v>
      </c>
    </row>
    <row r="69" spans="1:15" ht="12.75">
      <c r="A69" s="36" t="s">
        <v>21</v>
      </c>
      <c r="B69" s="37">
        <v>2699.2</v>
      </c>
      <c r="C69" s="37"/>
      <c r="D69" s="37">
        <f>SUM(D5:D68)</f>
        <v>324632.9076176975</v>
      </c>
      <c r="E69" s="37">
        <f>SUM(E5:E68)</f>
        <v>81939.39531095559</v>
      </c>
      <c r="F69" s="81">
        <f>SUM(F5:F68)</f>
        <v>163878.79062191118</v>
      </c>
      <c r="G69" s="82">
        <f>SUM(G5:G68)</f>
        <v>488511.6982396089</v>
      </c>
      <c r="H69" s="38">
        <f>SUM(H5:H68)</f>
        <v>17852.013422841443</v>
      </c>
      <c r="I69" s="38">
        <f aca="true" t="shared" si="6" ref="I69:O69">SUM(I5:I68)</f>
        <v>4505.734576725251</v>
      </c>
      <c r="J69" s="38">
        <f t="shared" si="6"/>
        <v>9011.469153450502</v>
      </c>
      <c r="K69" s="38">
        <f t="shared" si="6"/>
        <v>26863.482576291935</v>
      </c>
      <c r="L69" s="39">
        <f t="shared" si="6"/>
        <v>27048.50518612338</v>
      </c>
      <c r="M69" s="39">
        <f t="shared" si="6"/>
        <v>6826.8705707958325</v>
      </c>
      <c r="N69" s="39">
        <f t="shared" si="6"/>
        <v>13653.741141591665</v>
      </c>
      <c r="O69" s="40">
        <f t="shared" si="6"/>
        <v>40702.24632771505</v>
      </c>
    </row>
    <row r="70" spans="1:15" ht="13.5" thickBot="1">
      <c r="A70" s="41" t="s">
        <v>18</v>
      </c>
      <c r="B70" s="42"/>
      <c r="C70" s="42"/>
      <c r="D70" s="42">
        <f>D69/$B$69</f>
        <v>120.27004579790216</v>
      </c>
      <c r="E70" s="90">
        <f>E69/$B$69</f>
        <v>30.35691883185966</v>
      </c>
      <c r="F70" s="42">
        <f>E70*2</f>
        <v>60.71383766371932</v>
      </c>
      <c r="G70" s="83">
        <f>G69/B69</f>
        <v>180.98388346162156</v>
      </c>
      <c r="H70" s="43">
        <f>H69/$B$69</f>
        <v>6.613816472599823</v>
      </c>
      <c r="I70" s="88">
        <f aca="true" t="shared" si="7" ref="I70:O70">I69/$B$69</f>
        <v>1.6692851869906828</v>
      </c>
      <c r="J70" s="43">
        <f t="shared" si="7"/>
        <v>3.3385703739813657</v>
      </c>
      <c r="K70" s="43">
        <f t="shared" si="7"/>
        <v>9.952386846581186</v>
      </c>
      <c r="L70" s="44">
        <f t="shared" si="7"/>
        <v>10.020934049393666</v>
      </c>
      <c r="M70" s="97">
        <f t="shared" si="7"/>
        <v>2.5292199802889126</v>
      </c>
      <c r="N70" s="44">
        <f t="shared" si="7"/>
        <v>5.058439960577825</v>
      </c>
      <c r="O70" s="45">
        <f t="shared" si="7"/>
        <v>15.079374009971493</v>
      </c>
    </row>
    <row r="71" spans="1:16" s="6" customFormat="1" ht="18" customHeight="1" thickBot="1">
      <c r="A71" s="130" t="s">
        <v>26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2"/>
      <c r="P71" s="7"/>
    </row>
    <row r="72" spans="1:16" s="10" customFormat="1" ht="12.75">
      <c r="A72" s="128" t="s">
        <v>23</v>
      </c>
      <c r="B72" s="61">
        <v>20.41697406768799</v>
      </c>
      <c r="C72" s="32">
        <v>93.3333358764648</v>
      </c>
      <c r="D72" s="32">
        <v>476.3960745601487</v>
      </c>
      <c r="E72" s="32">
        <v>476.3960745601487</v>
      </c>
      <c r="F72" s="77">
        <f>E72*2</f>
        <v>952.7921491202974</v>
      </c>
      <c r="G72" s="77">
        <f>D72+F72</f>
        <v>1429.188223680446</v>
      </c>
      <c r="H72" s="33">
        <v>26.20178410080818</v>
      </c>
      <c r="I72" s="33">
        <v>26.20178410080818</v>
      </c>
      <c r="J72" s="33">
        <f>I72*2</f>
        <v>52.40356820161636</v>
      </c>
      <c r="K72" s="33">
        <f>H72+J72</f>
        <v>78.60535230242454</v>
      </c>
      <c r="L72" s="34">
        <v>39.69967288001239</v>
      </c>
      <c r="M72" s="34">
        <v>39.69967288001239</v>
      </c>
      <c r="N72" s="34">
        <f>M72*2</f>
        <v>79.39934576002479</v>
      </c>
      <c r="O72" s="35">
        <f>L72+N72</f>
        <v>119.09901864003717</v>
      </c>
      <c r="P72" s="11"/>
    </row>
    <row r="73" spans="1:16" s="10" customFormat="1" ht="12.75">
      <c r="A73" s="114"/>
      <c r="B73" s="62">
        <v>6.264406442642212</v>
      </c>
      <c r="C73" s="14">
        <v>93.3333358764648</v>
      </c>
      <c r="D73" s="14">
        <v>146.1694876444539</v>
      </c>
      <c r="E73" s="14">
        <v>146.1694876444539</v>
      </c>
      <c r="F73" s="14">
        <f aca="true" t="shared" si="8" ref="F73:F100">E73*2</f>
        <v>292.3389752889078</v>
      </c>
      <c r="G73" s="14">
        <f aca="true" t="shared" si="9" ref="G73:G100">D73+F73</f>
        <v>438.5084629333617</v>
      </c>
      <c r="H73" s="15">
        <v>8.039321820444965</v>
      </c>
      <c r="I73" s="15">
        <v>8.039321820444965</v>
      </c>
      <c r="J73" s="15">
        <f aca="true" t="shared" si="10" ref="J73:J100">I73*2</f>
        <v>16.07864364088993</v>
      </c>
      <c r="K73" s="15">
        <f aca="true" t="shared" si="11" ref="K73:K100">H73+J73</f>
        <v>24.117965461334894</v>
      </c>
      <c r="L73" s="16">
        <v>12.180790637037827</v>
      </c>
      <c r="M73" s="16">
        <v>12.180790637037827</v>
      </c>
      <c r="N73" s="16">
        <f aca="true" t="shared" si="12" ref="N73:N100">M73*2</f>
        <v>24.361581274075654</v>
      </c>
      <c r="O73" s="20">
        <f aca="true" t="shared" si="13" ref="O73:O100">L73+N73</f>
        <v>36.54237191111348</v>
      </c>
      <c r="P73" s="11"/>
    </row>
    <row r="74" spans="1:16" s="10" customFormat="1" ht="12.75">
      <c r="A74" s="114"/>
      <c r="B74" s="62">
        <v>9.729889869689941</v>
      </c>
      <c r="C74" s="14">
        <v>93.3333358764648</v>
      </c>
      <c r="D74" s="14">
        <v>227.0307698121959</v>
      </c>
      <c r="E74" s="14">
        <v>227.0307698121959</v>
      </c>
      <c r="F74" s="14">
        <f t="shared" si="8"/>
        <v>454.0615396243918</v>
      </c>
      <c r="G74" s="14">
        <f t="shared" si="9"/>
        <v>681.0923094365877</v>
      </c>
      <c r="H74" s="15">
        <v>12.486692339670775</v>
      </c>
      <c r="I74" s="15">
        <v>12.486692339670775</v>
      </c>
      <c r="J74" s="15">
        <f t="shared" si="10"/>
        <v>24.97338467934155</v>
      </c>
      <c r="K74" s="15">
        <f t="shared" si="11"/>
        <v>37.460077019012324</v>
      </c>
      <c r="L74" s="16">
        <v>18.919230817682994</v>
      </c>
      <c r="M74" s="16">
        <v>18.919230817682994</v>
      </c>
      <c r="N74" s="16">
        <f t="shared" si="12"/>
        <v>37.83846163536599</v>
      </c>
      <c r="O74" s="20">
        <f t="shared" si="13"/>
        <v>56.75769245304898</v>
      </c>
      <c r="P74" s="11"/>
    </row>
    <row r="75" spans="1:16" s="10" customFormat="1" ht="12.75">
      <c r="A75" s="114"/>
      <c r="B75" s="62">
        <v>200.4199377298355</v>
      </c>
      <c r="C75" s="14">
        <v>93.3333358764648</v>
      </c>
      <c r="D75" s="14">
        <v>4676.465341119724</v>
      </c>
      <c r="E75" s="14">
        <v>4676.465341119724</v>
      </c>
      <c r="F75" s="14">
        <f t="shared" si="8"/>
        <v>9352.930682239448</v>
      </c>
      <c r="G75" s="14">
        <f t="shared" si="9"/>
        <v>14029.396023359172</v>
      </c>
      <c r="H75" s="15">
        <v>257.20559376158485</v>
      </c>
      <c r="I75" s="15">
        <v>257.20559376158485</v>
      </c>
      <c r="J75" s="15">
        <f t="shared" si="10"/>
        <v>514.4111875231697</v>
      </c>
      <c r="K75" s="15">
        <f t="shared" si="11"/>
        <v>771.6167812847546</v>
      </c>
      <c r="L75" s="16">
        <v>389.70544509331035</v>
      </c>
      <c r="M75" s="16">
        <v>389.70544509331035</v>
      </c>
      <c r="N75" s="16">
        <f t="shared" si="12"/>
        <v>779.4108901866207</v>
      </c>
      <c r="O75" s="20">
        <f t="shared" si="13"/>
        <v>1169.116335279931</v>
      </c>
      <c r="P75" s="11"/>
    </row>
    <row r="76" spans="1:16" s="10" customFormat="1" ht="12.75">
      <c r="A76" s="114"/>
      <c r="B76" s="62">
        <v>3.5634143352508545</v>
      </c>
      <c r="C76" s="14">
        <v>93.3333358764648</v>
      </c>
      <c r="D76" s="14">
        <v>83.14633675474438</v>
      </c>
      <c r="E76" s="14">
        <v>83.14633675474438</v>
      </c>
      <c r="F76" s="14">
        <f t="shared" si="8"/>
        <v>166.29267350948876</v>
      </c>
      <c r="G76" s="14">
        <f>D76+F76</f>
        <v>249.43901026423316</v>
      </c>
      <c r="H76" s="15">
        <v>4.573048521510941</v>
      </c>
      <c r="I76" s="15">
        <v>4.573048521510941</v>
      </c>
      <c r="J76" s="15">
        <f t="shared" si="10"/>
        <v>9.146097043021882</v>
      </c>
      <c r="K76" s="15">
        <f t="shared" si="11"/>
        <v>13.719145564532823</v>
      </c>
      <c r="L76" s="16">
        <v>6.928861396228698</v>
      </c>
      <c r="M76" s="16">
        <v>6.928861396228698</v>
      </c>
      <c r="N76" s="16">
        <f t="shared" si="12"/>
        <v>13.857722792457396</v>
      </c>
      <c r="O76" s="20">
        <f t="shared" si="13"/>
        <v>20.786584188686096</v>
      </c>
      <c r="P76" s="11"/>
    </row>
    <row r="77" spans="1:16" s="10" customFormat="1" ht="12.75">
      <c r="A77" s="114"/>
      <c r="B77" s="62">
        <v>394.9703493118286</v>
      </c>
      <c r="C77" s="14">
        <v>93.3333358764648</v>
      </c>
      <c r="D77" s="14">
        <v>9215.975068391383</v>
      </c>
      <c r="E77" s="14">
        <v>9215.975068391383</v>
      </c>
      <c r="F77" s="14">
        <f t="shared" si="8"/>
        <v>18431.950136782765</v>
      </c>
      <c r="G77" s="14">
        <f t="shared" si="9"/>
        <v>27647.92520517415</v>
      </c>
      <c r="H77" s="15">
        <v>506.878628761526</v>
      </c>
      <c r="I77" s="15">
        <v>506.878628761526</v>
      </c>
      <c r="J77" s="15">
        <f t="shared" si="10"/>
        <v>1013.757257523052</v>
      </c>
      <c r="K77" s="15">
        <f t="shared" si="11"/>
        <v>1520.635886284578</v>
      </c>
      <c r="L77" s="16">
        <v>767.9979223659485</v>
      </c>
      <c r="M77" s="16">
        <v>767.9979223659485</v>
      </c>
      <c r="N77" s="16">
        <f t="shared" si="12"/>
        <v>1535.995844731897</v>
      </c>
      <c r="O77" s="20">
        <f t="shared" si="13"/>
        <v>2303.9937670978456</v>
      </c>
      <c r="P77" s="11"/>
    </row>
    <row r="78" spans="1:16" s="10" customFormat="1" ht="12.75">
      <c r="A78" s="114"/>
      <c r="B78" s="62">
        <v>68.34985256195068</v>
      </c>
      <c r="C78" s="14">
        <v>300</v>
      </c>
      <c r="D78" s="14">
        <v>5126.238942146301</v>
      </c>
      <c r="E78" s="14">
        <v>5126.238942146301</v>
      </c>
      <c r="F78" s="14">
        <f t="shared" si="8"/>
        <v>10252.477884292603</v>
      </c>
      <c r="G78" s="14">
        <f t="shared" si="9"/>
        <v>15378.716826438904</v>
      </c>
      <c r="H78" s="15">
        <v>281.94314181804657</v>
      </c>
      <c r="I78" s="15">
        <v>281.94314181804657</v>
      </c>
      <c r="J78" s="15">
        <f t="shared" si="10"/>
        <v>563.8862836360931</v>
      </c>
      <c r="K78" s="15">
        <f t="shared" si="11"/>
        <v>845.8294254541397</v>
      </c>
      <c r="L78" s="16">
        <v>427.1865785121918</v>
      </c>
      <c r="M78" s="16">
        <v>427.1865785121918</v>
      </c>
      <c r="N78" s="16">
        <f t="shared" si="12"/>
        <v>854.3731570243835</v>
      </c>
      <c r="O78" s="20">
        <f t="shared" si="13"/>
        <v>1281.5597355365753</v>
      </c>
      <c r="P78" s="11"/>
    </row>
    <row r="79" spans="1:16" s="10" customFormat="1" ht="12.75">
      <c r="A79" s="114"/>
      <c r="B79" s="62">
        <v>68.34985256195068</v>
      </c>
      <c r="C79" s="14">
        <v>60</v>
      </c>
      <c r="D79" s="14">
        <v>1025.2477884292603</v>
      </c>
      <c r="E79" s="14">
        <v>1025.2477884292603</v>
      </c>
      <c r="F79" s="14">
        <f t="shared" si="8"/>
        <v>2050.4955768585205</v>
      </c>
      <c r="G79" s="14">
        <f t="shared" si="9"/>
        <v>3075.7433652877808</v>
      </c>
      <c r="H79" s="15">
        <v>56.388628363609314</v>
      </c>
      <c r="I79" s="15">
        <v>56.388628363609314</v>
      </c>
      <c r="J79" s="15">
        <f t="shared" si="10"/>
        <v>112.77725672721863</v>
      </c>
      <c r="K79" s="15">
        <f t="shared" si="11"/>
        <v>169.16588509082794</v>
      </c>
      <c r="L79" s="16">
        <v>85.43731570243835</v>
      </c>
      <c r="M79" s="16">
        <v>85.43731570243835</v>
      </c>
      <c r="N79" s="16">
        <f t="shared" si="12"/>
        <v>170.8746314048767</v>
      </c>
      <c r="O79" s="20">
        <f t="shared" si="13"/>
        <v>256.31194710731506</v>
      </c>
      <c r="P79" s="11"/>
    </row>
    <row r="80" spans="1:16" s="10" customFormat="1" ht="12.75">
      <c r="A80" s="114"/>
      <c r="B80" s="62">
        <v>52.09437417984009</v>
      </c>
      <c r="C80" s="14">
        <v>300</v>
      </c>
      <c r="D80" s="14">
        <v>3907.0780634880066</v>
      </c>
      <c r="E80" s="14">
        <v>3907.0780634880066</v>
      </c>
      <c r="F80" s="14">
        <f t="shared" si="8"/>
        <v>7814.156126976013</v>
      </c>
      <c r="G80" s="14">
        <f t="shared" si="9"/>
        <v>11721.23419046402</v>
      </c>
      <c r="H80" s="15">
        <v>214.88929349184036</v>
      </c>
      <c r="I80" s="15">
        <v>214.88929349184036</v>
      </c>
      <c r="J80" s="15">
        <f t="shared" si="10"/>
        <v>429.7785869836807</v>
      </c>
      <c r="K80" s="15">
        <f t="shared" si="11"/>
        <v>644.6678804755211</v>
      </c>
      <c r="L80" s="16">
        <v>325.58983862400055</v>
      </c>
      <c r="M80" s="16">
        <v>325.58983862400055</v>
      </c>
      <c r="N80" s="16">
        <f t="shared" si="12"/>
        <v>651.1796772480011</v>
      </c>
      <c r="O80" s="20">
        <f t="shared" si="13"/>
        <v>976.7695158720016</v>
      </c>
      <c r="P80" s="11"/>
    </row>
    <row r="81" spans="1:16" s="10" customFormat="1" ht="12.75">
      <c r="A81" s="114"/>
      <c r="B81" s="62">
        <v>52.09437417984009</v>
      </c>
      <c r="C81" s="14">
        <v>60</v>
      </c>
      <c r="D81" s="14">
        <v>781.4156126976013</v>
      </c>
      <c r="E81" s="14">
        <v>781.4156126976013</v>
      </c>
      <c r="F81" s="14">
        <f t="shared" si="8"/>
        <v>1562.8312253952026</v>
      </c>
      <c r="G81" s="14">
        <f t="shared" si="9"/>
        <v>2344.246838092804</v>
      </c>
      <c r="H81" s="15">
        <v>42.97785869836807</v>
      </c>
      <c r="I81" s="15">
        <v>42.97785869836807</v>
      </c>
      <c r="J81" s="15">
        <f t="shared" si="10"/>
        <v>85.95571739673613</v>
      </c>
      <c r="K81" s="15">
        <f t="shared" si="11"/>
        <v>128.9335760951042</v>
      </c>
      <c r="L81" s="16">
        <v>65.11796772480011</v>
      </c>
      <c r="M81" s="16">
        <v>65.11796772480011</v>
      </c>
      <c r="N81" s="16">
        <f t="shared" si="12"/>
        <v>130.23593544960022</v>
      </c>
      <c r="O81" s="20">
        <f t="shared" si="13"/>
        <v>195.35390317440033</v>
      </c>
      <c r="P81" s="11"/>
    </row>
    <row r="82" spans="1:16" s="10" customFormat="1" ht="12.75">
      <c r="A82" s="114"/>
      <c r="B82" s="62">
        <v>1.783816009759903</v>
      </c>
      <c r="C82" s="14">
        <v>60</v>
      </c>
      <c r="D82" s="14">
        <v>35.67632019519806</v>
      </c>
      <c r="E82" s="14">
        <v>35.67632019519806</v>
      </c>
      <c r="F82" s="14">
        <f t="shared" si="8"/>
        <v>71.35264039039612</v>
      </c>
      <c r="G82" s="14">
        <f t="shared" si="9"/>
        <v>107.02896058559418</v>
      </c>
      <c r="H82" s="15">
        <v>1.962197610735893</v>
      </c>
      <c r="I82" s="15">
        <v>1.962197610735893</v>
      </c>
      <c r="J82" s="15">
        <f t="shared" si="10"/>
        <v>3.924395221471786</v>
      </c>
      <c r="K82" s="15">
        <f t="shared" si="11"/>
        <v>5.886592832207679</v>
      </c>
      <c r="L82" s="16">
        <v>2.9730266829331717</v>
      </c>
      <c r="M82" s="16">
        <v>2.9730266829331717</v>
      </c>
      <c r="N82" s="16">
        <f t="shared" si="12"/>
        <v>5.9460533658663435</v>
      </c>
      <c r="O82" s="20">
        <f t="shared" si="13"/>
        <v>8.919080048799515</v>
      </c>
      <c r="P82" s="11"/>
    </row>
    <row r="83" spans="1:16" s="10" customFormat="1" ht="12.75">
      <c r="A83" s="114"/>
      <c r="B83" s="62" t="s">
        <v>13</v>
      </c>
      <c r="C83" s="14">
        <v>60</v>
      </c>
      <c r="D83" s="14">
        <v>8.232997059822083</v>
      </c>
      <c r="E83" s="14">
        <v>8.232997059822083</v>
      </c>
      <c r="F83" s="14">
        <f t="shared" si="8"/>
        <v>16.465994119644165</v>
      </c>
      <c r="G83" s="14">
        <f t="shared" si="9"/>
        <v>24.698991179466248</v>
      </c>
      <c r="H83" s="15">
        <v>0.45281483829021446</v>
      </c>
      <c r="I83" s="15">
        <v>0.45281483829021446</v>
      </c>
      <c r="J83" s="15">
        <f t="shared" si="10"/>
        <v>0.9056296765804289</v>
      </c>
      <c r="K83" s="15">
        <f t="shared" si="11"/>
        <v>1.3584445148706434</v>
      </c>
      <c r="L83" s="16">
        <v>0.6860830883185068</v>
      </c>
      <c r="M83" s="16">
        <v>0.6860830883185068</v>
      </c>
      <c r="N83" s="16">
        <f t="shared" si="12"/>
        <v>1.3721661766370137</v>
      </c>
      <c r="O83" s="20">
        <f t="shared" si="13"/>
        <v>2.0582492649555206</v>
      </c>
      <c r="P83" s="84"/>
    </row>
    <row r="84" spans="1:16" s="10" customFormat="1" ht="12.75">
      <c r="A84" s="114"/>
      <c r="B84" s="62">
        <v>4.171385169029236</v>
      </c>
      <c r="C84" s="14">
        <v>60</v>
      </c>
      <c r="D84" s="14">
        <v>83.42770338058472</v>
      </c>
      <c r="E84" s="14">
        <v>83.42770338058472</v>
      </c>
      <c r="F84" s="14">
        <f t="shared" si="8"/>
        <v>166.85540676116943</v>
      </c>
      <c r="G84" s="14">
        <f t="shared" si="9"/>
        <v>250.28311014175415</v>
      </c>
      <c r="H84" s="15">
        <v>4.588523685932159</v>
      </c>
      <c r="I84" s="15">
        <v>4.588523685932159</v>
      </c>
      <c r="J84" s="15">
        <f t="shared" si="10"/>
        <v>9.177047371864319</v>
      </c>
      <c r="K84" s="15">
        <f t="shared" si="11"/>
        <v>13.765571057796478</v>
      </c>
      <c r="L84" s="16">
        <v>6.952308615048726</v>
      </c>
      <c r="M84" s="16">
        <v>6.952308615048726</v>
      </c>
      <c r="N84" s="16">
        <f t="shared" si="12"/>
        <v>13.904617230097452</v>
      </c>
      <c r="O84" s="20">
        <f t="shared" si="13"/>
        <v>20.85692584514618</v>
      </c>
      <c r="P84" s="11"/>
    </row>
    <row r="85" spans="1:16" s="10" customFormat="1" ht="12.75">
      <c r="A85" s="114"/>
      <c r="B85" s="62">
        <v>146.07101345062256</v>
      </c>
      <c r="C85" s="14">
        <v>60</v>
      </c>
      <c r="D85" s="14">
        <v>2921.420269012451</v>
      </c>
      <c r="E85" s="14">
        <v>2921.420269012451</v>
      </c>
      <c r="F85" s="14">
        <f t="shared" si="8"/>
        <v>5842.840538024902</v>
      </c>
      <c r="G85" s="14">
        <f t="shared" si="9"/>
        <v>8764.260807037354</v>
      </c>
      <c r="H85" s="15">
        <v>160.67811479568482</v>
      </c>
      <c r="I85" s="15">
        <v>160.67811479568482</v>
      </c>
      <c r="J85" s="15">
        <f t="shared" si="10"/>
        <v>321.35622959136964</v>
      </c>
      <c r="K85" s="15">
        <f t="shared" si="11"/>
        <v>482.0343443870545</v>
      </c>
      <c r="L85" s="16">
        <v>243.45168908437094</v>
      </c>
      <c r="M85" s="16">
        <v>243.45168908437094</v>
      </c>
      <c r="N85" s="16">
        <f t="shared" si="12"/>
        <v>486.9033781687419</v>
      </c>
      <c r="O85" s="20">
        <f t="shared" si="13"/>
        <v>730.3550672531128</v>
      </c>
      <c r="P85" s="11"/>
    </row>
    <row r="86" spans="1:16" s="10" customFormat="1" ht="12.75">
      <c r="A86" s="114"/>
      <c r="B86" s="62">
        <v>82.67107224464417</v>
      </c>
      <c r="C86" s="14">
        <v>93.3333358764648</v>
      </c>
      <c r="D86" s="14">
        <v>1928.9917382692151</v>
      </c>
      <c r="E86" s="14">
        <v>1928.9917382692151</v>
      </c>
      <c r="F86" s="14">
        <f t="shared" si="8"/>
        <v>3857.9834765384303</v>
      </c>
      <c r="G86" s="14">
        <f t="shared" si="9"/>
        <v>5786.975214807646</v>
      </c>
      <c r="H86" s="15">
        <v>106.09454560480684</v>
      </c>
      <c r="I86" s="15">
        <v>106.09454560480684</v>
      </c>
      <c r="J86" s="15">
        <f t="shared" si="10"/>
        <v>212.18909120961368</v>
      </c>
      <c r="K86" s="15">
        <f t="shared" si="11"/>
        <v>318.2836368144205</v>
      </c>
      <c r="L86" s="16">
        <v>160.7493115224346</v>
      </c>
      <c r="M86" s="16">
        <v>160.7493115224346</v>
      </c>
      <c r="N86" s="16">
        <f t="shared" si="12"/>
        <v>321.4986230448692</v>
      </c>
      <c r="O86" s="20">
        <f t="shared" si="13"/>
        <v>482.2479345673038</v>
      </c>
      <c r="P86" s="11"/>
    </row>
    <row r="87" spans="1:16" s="10" customFormat="1" ht="12.75">
      <c r="A87" s="114"/>
      <c r="B87" s="62">
        <v>4.548371903598309</v>
      </c>
      <c r="C87" s="14">
        <v>300</v>
      </c>
      <c r="D87" s="14">
        <v>341.12789276987314</v>
      </c>
      <c r="E87" s="14">
        <v>341.12789276987314</v>
      </c>
      <c r="F87" s="14">
        <f t="shared" si="8"/>
        <v>682.2557855397463</v>
      </c>
      <c r="G87" s="14">
        <f t="shared" si="9"/>
        <v>1023.3836783096194</v>
      </c>
      <c r="H87" s="15">
        <v>18.762034102343023</v>
      </c>
      <c r="I87" s="15">
        <v>18.762034102343023</v>
      </c>
      <c r="J87" s="15">
        <f t="shared" si="10"/>
        <v>37.524068204686046</v>
      </c>
      <c r="K87" s="15">
        <f t="shared" si="11"/>
        <v>56.28610230702907</v>
      </c>
      <c r="L87" s="16">
        <v>28.42732439748943</v>
      </c>
      <c r="M87" s="16">
        <v>28.42732439748943</v>
      </c>
      <c r="N87" s="16">
        <f t="shared" si="12"/>
        <v>56.85464879497886</v>
      </c>
      <c r="O87" s="20">
        <f t="shared" si="13"/>
        <v>85.28197319246829</v>
      </c>
      <c r="P87" s="11"/>
    </row>
    <row r="88" spans="1:16" s="10" customFormat="1" ht="12.75">
      <c r="A88" s="114"/>
      <c r="B88" s="62">
        <v>4.548371903598309</v>
      </c>
      <c r="C88" s="14">
        <v>60</v>
      </c>
      <c r="D88" s="14">
        <v>68.22557855397463</v>
      </c>
      <c r="E88" s="14">
        <v>68.22557855397463</v>
      </c>
      <c r="F88" s="14">
        <f t="shared" si="8"/>
        <v>136.45115710794926</v>
      </c>
      <c r="G88" s="14">
        <f t="shared" si="9"/>
        <v>204.67673566192389</v>
      </c>
      <c r="H88" s="15">
        <v>3.7524068204686043</v>
      </c>
      <c r="I88" s="15">
        <v>3.7524068204686043</v>
      </c>
      <c r="J88" s="15">
        <f t="shared" si="10"/>
        <v>7.504813640937209</v>
      </c>
      <c r="K88" s="15">
        <f t="shared" si="11"/>
        <v>11.257220461405813</v>
      </c>
      <c r="L88" s="16">
        <v>5.685464879497886</v>
      </c>
      <c r="M88" s="16">
        <v>5.685464879497886</v>
      </c>
      <c r="N88" s="16">
        <f t="shared" si="12"/>
        <v>11.370929758995771</v>
      </c>
      <c r="O88" s="20">
        <f t="shared" si="13"/>
        <v>17.056394638493657</v>
      </c>
      <c r="P88" s="11"/>
    </row>
    <row r="89" spans="1:16" s="10" customFormat="1" ht="12.75">
      <c r="A89" s="114"/>
      <c r="B89" s="62">
        <v>98.49978256225586</v>
      </c>
      <c r="C89" s="14">
        <v>300</v>
      </c>
      <c r="D89" s="14">
        <v>7387.483692169189</v>
      </c>
      <c r="E89" s="14">
        <v>7387.483692169189</v>
      </c>
      <c r="F89" s="14">
        <f t="shared" si="8"/>
        <v>14774.967384338379</v>
      </c>
      <c r="G89" s="14">
        <f t="shared" si="9"/>
        <v>22162.45107650757</v>
      </c>
      <c r="H89" s="15">
        <v>406.3116030693054</v>
      </c>
      <c r="I89" s="15">
        <v>406.3116030693054</v>
      </c>
      <c r="J89" s="15">
        <f t="shared" si="10"/>
        <v>812.6232061386108</v>
      </c>
      <c r="K89" s="15">
        <f t="shared" si="11"/>
        <v>1218.9348092079163</v>
      </c>
      <c r="L89" s="16">
        <v>615.6236410140991</v>
      </c>
      <c r="M89" s="16">
        <v>615.6236410140991</v>
      </c>
      <c r="N89" s="16">
        <f t="shared" si="12"/>
        <v>1231.2472820281982</v>
      </c>
      <c r="O89" s="20">
        <f t="shared" si="13"/>
        <v>1846.8709230422974</v>
      </c>
      <c r="P89" s="11"/>
    </row>
    <row r="90" spans="1:16" s="10" customFormat="1" ht="13.5" thickBot="1">
      <c r="A90" s="115"/>
      <c r="B90" s="63">
        <v>98.49978256225586</v>
      </c>
      <c r="C90" s="17">
        <v>60</v>
      </c>
      <c r="D90" s="17">
        <v>1477.496738433838</v>
      </c>
      <c r="E90" s="17">
        <v>1477.496738433838</v>
      </c>
      <c r="F90" s="80">
        <f t="shared" si="8"/>
        <v>2954.993476867676</v>
      </c>
      <c r="G90" s="80">
        <f t="shared" si="9"/>
        <v>4432.490215301514</v>
      </c>
      <c r="H90" s="18">
        <v>81.26232061386108</v>
      </c>
      <c r="I90" s="18">
        <v>81.26232061386108</v>
      </c>
      <c r="J90" s="18">
        <f t="shared" si="10"/>
        <v>162.52464122772216</v>
      </c>
      <c r="K90" s="18">
        <f t="shared" si="11"/>
        <v>243.78696184158323</v>
      </c>
      <c r="L90" s="19">
        <v>123.12472820281982</v>
      </c>
      <c r="M90" s="19">
        <v>123.12472820281982</v>
      </c>
      <c r="N90" s="19">
        <f t="shared" si="12"/>
        <v>246.24945640563965</v>
      </c>
      <c r="O90" s="21">
        <f t="shared" si="13"/>
        <v>369.3741846084595</v>
      </c>
      <c r="P90" s="11"/>
    </row>
    <row r="91" spans="1:16" s="10" customFormat="1" ht="12.75">
      <c r="A91" s="129" t="s">
        <v>24</v>
      </c>
      <c r="B91" s="32">
        <v>0.6187291145324707</v>
      </c>
      <c r="C91" s="32">
        <v>11.71535873413086</v>
      </c>
      <c r="D91" s="32">
        <v>2.4162111786663445</v>
      </c>
      <c r="E91" s="32">
        <v>2.4162111786663445</v>
      </c>
      <c r="F91" s="77">
        <f t="shared" si="8"/>
        <v>4.832422357332689</v>
      </c>
      <c r="G91" s="77">
        <f t="shared" si="9"/>
        <v>7.2486335359990335</v>
      </c>
      <c r="H91" s="33">
        <v>0.13289161482664896</v>
      </c>
      <c r="I91" s="33">
        <v>0.13289161482664896</v>
      </c>
      <c r="J91" s="33">
        <f t="shared" si="10"/>
        <v>0.2657832296532979</v>
      </c>
      <c r="K91" s="33">
        <f t="shared" si="11"/>
        <v>0.3986748444799469</v>
      </c>
      <c r="L91" s="34">
        <v>0.20135093155552872</v>
      </c>
      <c r="M91" s="34">
        <v>0.20135093155552872</v>
      </c>
      <c r="N91" s="34">
        <f t="shared" si="12"/>
        <v>0.40270186311105743</v>
      </c>
      <c r="O91" s="35">
        <f t="shared" si="13"/>
        <v>0.6040527946665861</v>
      </c>
      <c r="P91" s="11"/>
    </row>
    <row r="92" spans="1:16" s="10" customFormat="1" ht="12.75">
      <c r="A92" s="114"/>
      <c r="B92" s="14">
        <v>2.5179169178009033</v>
      </c>
      <c r="C92" s="14">
        <v>11.71535873413086</v>
      </c>
      <c r="D92" s="14">
        <v>9.832766651591555</v>
      </c>
      <c r="E92" s="14">
        <v>9.832766651591555</v>
      </c>
      <c r="F92" s="14">
        <f t="shared" si="8"/>
        <v>19.66553330318311</v>
      </c>
      <c r="G92" s="14">
        <f t="shared" si="9"/>
        <v>29.498299954774666</v>
      </c>
      <c r="H92" s="15">
        <v>0.5408021658375356</v>
      </c>
      <c r="I92" s="15">
        <v>0.5408021658375356</v>
      </c>
      <c r="J92" s="15">
        <f t="shared" si="10"/>
        <v>1.0816043316750712</v>
      </c>
      <c r="K92" s="15">
        <f t="shared" si="11"/>
        <v>1.622406497512607</v>
      </c>
      <c r="L92" s="16">
        <v>0.8193972209659629</v>
      </c>
      <c r="M92" s="16">
        <v>0.8193972209659629</v>
      </c>
      <c r="N92" s="16">
        <f t="shared" si="12"/>
        <v>1.6387944419319258</v>
      </c>
      <c r="O92" s="20">
        <f t="shared" si="13"/>
        <v>2.458191662897889</v>
      </c>
      <c r="P92" s="11"/>
    </row>
    <row r="93" spans="1:15" s="6" customFormat="1" ht="12.75">
      <c r="A93" s="114"/>
      <c r="B93" s="14">
        <v>9.14118504524231</v>
      </c>
      <c r="C93" s="14">
        <v>11.71535873413086</v>
      </c>
      <c r="D93" s="14">
        <v>35.697420686695295</v>
      </c>
      <c r="E93" s="14">
        <v>35.697420686695295</v>
      </c>
      <c r="F93" s="14">
        <f t="shared" si="8"/>
        <v>71.39484137339059</v>
      </c>
      <c r="G93" s="14">
        <f t="shared" si="9"/>
        <v>107.09226206008589</v>
      </c>
      <c r="H93" s="15">
        <v>1.9633581377682414</v>
      </c>
      <c r="I93" s="15">
        <v>1.9633581377682414</v>
      </c>
      <c r="J93" s="15">
        <f t="shared" si="10"/>
        <v>3.926716275536483</v>
      </c>
      <c r="K93" s="15">
        <f t="shared" si="11"/>
        <v>5.890074413304724</v>
      </c>
      <c r="L93" s="16">
        <v>2.974785057224608</v>
      </c>
      <c r="M93" s="16">
        <v>2.974785057224608</v>
      </c>
      <c r="N93" s="16">
        <f t="shared" si="12"/>
        <v>5.949570114449216</v>
      </c>
      <c r="O93" s="20">
        <f t="shared" si="13"/>
        <v>8.924355171673824</v>
      </c>
    </row>
    <row r="94" spans="1:15" s="6" customFormat="1" ht="12.75">
      <c r="A94" s="114"/>
      <c r="B94" s="14">
        <v>3.806736707687378</v>
      </c>
      <c r="C94" s="14">
        <v>11.71535873413086</v>
      </c>
      <c r="D94" s="14">
        <v>14.86576204564729</v>
      </c>
      <c r="E94" s="14">
        <v>14.86576204564729</v>
      </c>
      <c r="F94" s="14">
        <f t="shared" si="8"/>
        <v>29.73152409129458</v>
      </c>
      <c r="G94" s="14">
        <f t="shared" si="9"/>
        <v>44.597286136941875</v>
      </c>
      <c r="H94" s="15">
        <v>0.8176169125106011</v>
      </c>
      <c r="I94" s="15">
        <v>0.8176169125106011</v>
      </c>
      <c r="J94" s="15">
        <f t="shared" si="10"/>
        <v>1.6352338250212022</v>
      </c>
      <c r="K94" s="15">
        <f t="shared" si="11"/>
        <v>2.4528507375318034</v>
      </c>
      <c r="L94" s="16">
        <v>1.238813503803941</v>
      </c>
      <c r="M94" s="16">
        <v>1.238813503803941</v>
      </c>
      <c r="N94" s="16">
        <f t="shared" si="12"/>
        <v>2.477627007607882</v>
      </c>
      <c r="O94" s="20">
        <f t="shared" si="13"/>
        <v>3.7164405114118226</v>
      </c>
    </row>
    <row r="95" spans="1:15" ht="12.75">
      <c r="A95" s="114"/>
      <c r="B95" s="14">
        <v>6.465599685907364</v>
      </c>
      <c r="C95" s="14">
        <v>11.71535873413086</v>
      </c>
      <c r="D95" s="14">
        <v>25.248939917229524</v>
      </c>
      <c r="E95" s="14">
        <v>25.248939917229524</v>
      </c>
      <c r="F95" s="14">
        <f t="shared" si="8"/>
        <v>50.49787983445905</v>
      </c>
      <c r="G95" s="14">
        <f t="shared" si="9"/>
        <v>75.74681975168858</v>
      </c>
      <c r="H95" s="15">
        <v>1.3886916954476238</v>
      </c>
      <c r="I95" s="15">
        <v>1.3886916954476238</v>
      </c>
      <c r="J95" s="15">
        <f t="shared" si="10"/>
        <v>2.7773833908952477</v>
      </c>
      <c r="K95" s="15">
        <f t="shared" si="11"/>
        <v>4.166075086342872</v>
      </c>
      <c r="L95" s="16">
        <v>2.104078326435794</v>
      </c>
      <c r="M95" s="16">
        <v>2.104078326435794</v>
      </c>
      <c r="N95" s="16">
        <f t="shared" si="12"/>
        <v>4.208156652871588</v>
      </c>
      <c r="O95" s="20">
        <f t="shared" si="13"/>
        <v>6.312234979307382</v>
      </c>
    </row>
    <row r="96" spans="1:15" ht="12.75">
      <c r="A96" s="114"/>
      <c r="B96" s="14">
        <v>3.873626261949539</v>
      </c>
      <c r="C96" s="14">
        <v>11.71535873413086</v>
      </c>
      <c r="D96" s="14">
        <v>15.126973753563068</v>
      </c>
      <c r="E96" s="14">
        <v>15.126973753563068</v>
      </c>
      <c r="F96" s="14">
        <f t="shared" si="8"/>
        <v>30.253947507126135</v>
      </c>
      <c r="G96" s="14">
        <f t="shared" si="9"/>
        <v>45.380921260689206</v>
      </c>
      <c r="H96" s="15">
        <v>0.8319835564459689</v>
      </c>
      <c r="I96" s="15">
        <v>0.8319835564459689</v>
      </c>
      <c r="J96" s="15">
        <f t="shared" si="10"/>
        <v>1.6639671128919378</v>
      </c>
      <c r="K96" s="15">
        <f t="shared" si="11"/>
        <v>2.4959506693379065</v>
      </c>
      <c r="L96" s="16">
        <v>1.2605811461302558</v>
      </c>
      <c r="M96" s="16">
        <v>1.2605811461302558</v>
      </c>
      <c r="N96" s="16">
        <f t="shared" si="12"/>
        <v>2.5211622922605117</v>
      </c>
      <c r="O96" s="20">
        <f t="shared" si="13"/>
        <v>3.7817434383907678</v>
      </c>
    </row>
    <row r="97" spans="1:15" ht="12.75">
      <c r="A97" s="114"/>
      <c r="B97" s="14">
        <v>167.85355710983276</v>
      </c>
      <c r="C97" s="14">
        <v>11.71535873413086</v>
      </c>
      <c r="D97" s="14">
        <v>655.4882121138708</v>
      </c>
      <c r="E97" s="14">
        <v>655.4882121138708</v>
      </c>
      <c r="F97" s="14">
        <f t="shared" si="8"/>
        <v>1310.9764242277415</v>
      </c>
      <c r="G97" s="14">
        <f t="shared" si="9"/>
        <v>1966.4646363416123</v>
      </c>
      <c r="H97" s="15">
        <v>36.0518516662629</v>
      </c>
      <c r="I97" s="15">
        <v>36.0518516662629</v>
      </c>
      <c r="J97" s="15">
        <f t="shared" si="10"/>
        <v>72.1037033325258</v>
      </c>
      <c r="K97" s="15">
        <f t="shared" si="11"/>
        <v>108.15555499878869</v>
      </c>
      <c r="L97" s="16">
        <v>54.624017676155894</v>
      </c>
      <c r="M97" s="16">
        <v>54.624017676155894</v>
      </c>
      <c r="N97" s="16">
        <f t="shared" si="12"/>
        <v>109.24803535231179</v>
      </c>
      <c r="O97" s="20">
        <f t="shared" si="13"/>
        <v>163.8720530284677</v>
      </c>
    </row>
    <row r="98" spans="1:15" ht="12.75">
      <c r="A98" s="114"/>
      <c r="B98" s="14">
        <v>8.680124163627625</v>
      </c>
      <c r="C98" s="14">
        <v>11.71535873413086</v>
      </c>
      <c r="D98" s="14">
        <v>33.89692281123173</v>
      </c>
      <c r="E98" s="14">
        <v>33.89692281123173</v>
      </c>
      <c r="F98" s="14">
        <f t="shared" si="8"/>
        <v>67.79384562246346</v>
      </c>
      <c r="G98" s="14">
        <f t="shared" si="9"/>
        <v>101.6907684336952</v>
      </c>
      <c r="H98" s="15">
        <v>0.9321653773088734</v>
      </c>
      <c r="I98" s="15">
        <v>0.9321653773088734</v>
      </c>
      <c r="J98" s="15">
        <f t="shared" si="10"/>
        <v>1.8643307546177468</v>
      </c>
      <c r="K98" s="15">
        <f t="shared" si="11"/>
        <v>2.79649613192662</v>
      </c>
      <c r="L98" s="16">
        <v>1.4123717838013223</v>
      </c>
      <c r="M98" s="16">
        <v>1.4123717838013223</v>
      </c>
      <c r="N98" s="16">
        <f t="shared" si="12"/>
        <v>2.8247435676026447</v>
      </c>
      <c r="O98" s="20">
        <f t="shared" si="13"/>
        <v>4.237115351403967</v>
      </c>
    </row>
    <row r="99" spans="1:15" ht="12.75">
      <c r="A99" s="114"/>
      <c r="B99" s="14">
        <v>50.57525110244751</v>
      </c>
      <c r="C99" s="14">
        <v>11.71535873413086</v>
      </c>
      <c r="D99" s="14">
        <v>197.50240324463994</v>
      </c>
      <c r="E99" s="14">
        <v>197.50240324463994</v>
      </c>
      <c r="F99" s="14">
        <f t="shared" si="8"/>
        <v>395.0048064892799</v>
      </c>
      <c r="G99" s="14">
        <f t="shared" si="9"/>
        <v>592.5072097339198</v>
      </c>
      <c r="H99" s="15">
        <v>10.862632178455199</v>
      </c>
      <c r="I99" s="15">
        <v>10.862632178455199</v>
      </c>
      <c r="J99" s="15">
        <f t="shared" si="10"/>
        <v>21.725264356910397</v>
      </c>
      <c r="K99" s="15">
        <f t="shared" si="11"/>
        <v>32.587896535365594</v>
      </c>
      <c r="L99" s="16">
        <v>16.458533603719996</v>
      </c>
      <c r="M99" s="16">
        <v>16.458533603719996</v>
      </c>
      <c r="N99" s="16">
        <f t="shared" si="12"/>
        <v>32.91706720743999</v>
      </c>
      <c r="O99" s="20">
        <f t="shared" si="13"/>
        <v>49.375600811159984</v>
      </c>
    </row>
    <row r="100" spans="1:15" ht="13.5" thickBot="1">
      <c r="A100" s="115"/>
      <c r="B100" s="17" t="s">
        <v>13</v>
      </c>
      <c r="C100" s="17">
        <v>11.71535873413086</v>
      </c>
      <c r="D100" s="17">
        <v>0.979545097595898</v>
      </c>
      <c r="E100" s="17">
        <v>0.979545097595898</v>
      </c>
      <c r="F100" s="17">
        <f t="shared" si="8"/>
        <v>1.959090195191796</v>
      </c>
      <c r="G100" s="80">
        <f t="shared" si="9"/>
        <v>2.938635292787694</v>
      </c>
      <c r="H100" s="18">
        <v>0.05387498036777439</v>
      </c>
      <c r="I100" s="18">
        <v>0.05387498036777439</v>
      </c>
      <c r="J100" s="18">
        <f t="shared" si="10"/>
        <v>0.10774996073554878</v>
      </c>
      <c r="K100" s="18">
        <f t="shared" si="11"/>
        <v>0.16162494110332318</v>
      </c>
      <c r="L100" s="19">
        <v>0.0816287581329915</v>
      </c>
      <c r="M100" s="19">
        <v>0.0816287581329915</v>
      </c>
      <c r="N100" s="19">
        <f t="shared" si="12"/>
        <v>0.163257516265983</v>
      </c>
      <c r="O100" s="21">
        <f t="shared" si="13"/>
        <v>0.2448862743989745</v>
      </c>
    </row>
    <row r="101" spans="1:15" ht="12.75">
      <c r="A101" s="55" t="s">
        <v>21</v>
      </c>
      <c r="B101" s="56">
        <f>SUM(B72:B100)</f>
        <v>1570.5797471553087</v>
      </c>
      <c r="C101" s="56"/>
      <c r="D101" s="56">
        <f aca="true" t="shared" si="14" ref="D101:O101">SUM(D72:D100)</f>
        <v>40908.30157238869</v>
      </c>
      <c r="E101" s="56">
        <f t="shared" si="14"/>
        <v>40908.30157238869</v>
      </c>
      <c r="F101" s="56">
        <f>SUM(F72:F100)</f>
        <v>81816.60314477739</v>
      </c>
      <c r="G101" s="85">
        <f>SUM(G72:G100)</f>
        <v>122724.90471716608</v>
      </c>
      <c r="H101" s="73">
        <f t="shared" si="14"/>
        <v>2249.0244211040695</v>
      </c>
      <c r="I101" s="73">
        <f t="shared" si="14"/>
        <v>2249.0244211040695</v>
      </c>
      <c r="J101" s="73">
        <f t="shared" si="14"/>
        <v>4498.048842208139</v>
      </c>
      <c r="K101" s="73">
        <f t="shared" si="14"/>
        <v>6747.073263312209</v>
      </c>
      <c r="L101" s="56">
        <f t="shared" si="14"/>
        <v>3407.612759248591</v>
      </c>
      <c r="M101" s="56">
        <f t="shared" si="14"/>
        <v>3407.612759248591</v>
      </c>
      <c r="N101" s="56">
        <f t="shared" si="14"/>
        <v>6815.225518497182</v>
      </c>
      <c r="O101" s="64">
        <f t="shared" si="14"/>
        <v>10222.838277745768</v>
      </c>
    </row>
    <row r="102" spans="1:15" ht="13.5" thickBot="1">
      <c r="A102" s="57" t="s">
        <v>18</v>
      </c>
      <c r="B102" s="58"/>
      <c r="C102" s="58"/>
      <c r="D102" s="58">
        <f>D101/$B$101</f>
        <v>26.046624914451684</v>
      </c>
      <c r="E102" s="90">
        <f aca="true" t="shared" si="15" ref="E102:O102">E101/$B$101</f>
        <v>26.046624914451684</v>
      </c>
      <c r="F102" s="58">
        <f>E102*2</f>
        <v>52.09324982890337</v>
      </c>
      <c r="G102" s="58">
        <f>G101/B101</f>
        <v>78.13987474335505</v>
      </c>
      <c r="H102" s="72">
        <f t="shared" si="15"/>
        <v>1.431970853551107</v>
      </c>
      <c r="I102" s="89">
        <f t="shared" si="15"/>
        <v>1.431970853551107</v>
      </c>
      <c r="J102" s="72">
        <f t="shared" si="15"/>
        <v>2.863941707102214</v>
      </c>
      <c r="K102" s="72">
        <f t="shared" si="15"/>
        <v>4.2959125606533215</v>
      </c>
      <c r="L102" s="59">
        <f t="shared" si="15"/>
        <v>2.169652808410769</v>
      </c>
      <c r="M102" s="97">
        <f t="shared" si="15"/>
        <v>2.169652808410769</v>
      </c>
      <c r="N102" s="59">
        <f t="shared" si="15"/>
        <v>4.339305616821538</v>
      </c>
      <c r="O102" s="60">
        <f t="shared" si="15"/>
        <v>6.508958425232304</v>
      </c>
    </row>
    <row r="103" spans="1:15" ht="12.75">
      <c r="A103" s="48" t="s">
        <v>10</v>
      </c>
      <c r="B103" s="49">
        <f>B101+B69</f>
        <v>4269.7797471553085</v>
      </c>
      <c r="C103" s="49"/>
      <c r="D103" s="49">
        <f aca="true" t="shared" si="16" ref="D103:O103">D69+D101</f>
        <v>365541.20919008617</v>
      </c>
      <c r="E103" s="91">
        <f t="shared" si="16"/>
        <v>122847.69688334428</v>
      </c>
      <c r="F103" s="86">
        <f>F69+F101</f>
        <v>245695.39376668856</v>
      </c>
      <c r="G103" s="87">
        <f>G69+G101</f>
        <v>611236.602956775</v>
      </c>
      <c r="H103" s="65">
        <f t="shared" si="16"/>
        <v>20101.037843945513</v>
      </c>
      <c r="I103" s="93">
        <f t="shared" si="16"/>
        <v>6754.75899782932</v>
      </c>
      <c r="J103" s="65">
        <f t="shared" si="16"/>
        <v>13509.51799565864</v>
      </c>
      <c r="K103" s="65">
        <f>K69+K101</f>
        <v>33610.555839604145</v>
      </c>
      <c r="L103" s="70">
        <f t="shared" si="16"/>
        <v>30456.11794537197</v>
      </c>
      <c r="M103" s="95">
        <f t="shared" si="16"/>
        <v>10234.483330044422</v>
      </c>
      <c r="N103" s="70">
        <f t="shared" si="16"/>
        <v>20468.966660088845</v>
      </c>
      <c r="O103" s="71">
        <f t="shared" si="16"/>
        <v>50925.08460546082</v>
      </c>
    </row>
    <row r="104" spans="1:15" ht="12.75">
      <c r="A104" s="50" t="s">
        <v>18</v>
      </c>
      <c r="B104" s="51"/>
      <c r="C104" s="51"/>
      <c r="D104" s="51">
        <f>D103/$B$103</f>
        <v>85.6112565135529</v>
      </c>
      <c r="E104" s="92">
        <f aca="true" t="shared" si="17" ref="E104:O104">E103/$B$103</f>
        <v>28.771436504468443</v>
      </c>
      <c r="F104" s="51">
        <f>F103/B103</f>
        <v>57.54287300893689</v>
      </c>
      <c r="G104" s="51">
        <f>D104+F104</f>
        <v>143.1541295224898</v>
      </c>
      <c r="H104" s="52">
        <f t="shared" si="17"/>
        <v>4.7077458403650905</v>
      </c>
      <c r="I104" s="94">
        <f t="shared" si="17"/>
        <v>1.5819923738056043</v>
      </c>
      <c r="J104" s="52">
        <f t="shared" si="17"/>
        <v>3.1639847476112086</v>
      </c>
      <c r="K104" s="52">
        <f t="shared" si="17"/>
        <v>7.871730587976298</v>
      </c>
      <c r="L104" s="53">
        <f t="shared" si="17"/>
        <v>7.132948242977406</v>
      </c>
      <c r="M104" s="96">
        <f t="shared" si="17"/>
        <v>2.3969581421297033</v>
      </c>
      <c r="N104" s="53">
        <f t="shared" si="17"/>
        <v>4.7939162842594065</v>
      </c>
      <c r="O104" s="54">
        <f t="shared" si="17"/>
        <v>11.926864527236813</v>
      </c>
    </row>
    <row r="105" spans="1:15" ht="12.75">
      <c r="A105" s="24" t="s">
        <v>14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6"/>
      <c r="M105" s="6"/>
      <c r="N105" s="6"/>
      <c r="O105" s="25"/>
    </row>
    <row r="106" spans="1:15" ht="12.75">
      <c r="A106" s="24" t="s">
        <v>15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6"/>
      <c r="M106" s="6"/>
      <c r="N106" s="6"/>
      <c r="O106" s="25"/>
    </row>
    <row r="107" spans="1:15" ht="12.75">
      <c r="A107" s="24" t="s">
        <v>16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6"/>
      <c r="N107" s="6"/>
      <c r="O107" s="25"/>
    </row>
    <row r="108" spans="1:15" ht="13.5" thickBot="1">
      <c r="A108" s="26" t="s">
        <v>17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8"/>
      <c r="N108" s="28"/>
      <c r="O108" s="29"/>
    </row>
    <row r="109" spans="1:12" ht="14.25" thickBot="1" thickTop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3" ht="43.5" thickTop="1">
      <c r="A110" s="118"/>
      <c r="B110" s="119"/>
      <c r="C110" s="119"/>
      <c r="D110" s="119"/>
      <c r="E110" s="119"/>
      <c r="F110" s="119"/>
      <c r="G110" s="119"/>
      <c r="H110" s="119"/>
      <c r="I110" s="66" t="s">
        <v>27</v>
      </c>
      <c r="J110" s="66" t="s">
        <v>28</v>
      </c>
      <c r="K110" s="67" t="s">
        <v>29</v>
      </c>
      <c r="L110" s="104" t="s">
        <v>46</v>
      </c>
      <c r="M110" s="100" t="s">
        <v>50</v>
      </c>
    </row>
    <row r="111" spans="1:13" ht="24" customHeight="1">
      <c r="A111" s="120" t="s">
        <v>47</v>
      </c>
      <c r="B111" s="121"/>
      <c r="C111" s="121"/>
      <c r="D111" s="121"/>
      <c r="E111" s="121"/>
      <c r="F111" s="121"/>
      <c r="G111" s="121"/>
      <c r="H111" s="121"/>
      <c r="I111" s="12">
        <f>(D69+(2*E69))/3</f>
        <v>162837.23274653623</v>
      </c>
      <c r="J111" s="12">
        <f>D101</f>
        <v>40908.30157238869</v>
      </c>
      <c r="K111" s="98">
        <v>203745</v>
      </c>
      <c r="L111" s="105">
        <v>122848</v>
      </c>
      <c r="M111" s="101">
        <v>122848</v>
      </c>
    </row>
    <row r="112" spans="1:13" ht="24" customHeight="1">
      <c r="A112" s="120" t="s">
        <v>48</v>
      </c>
      <c r="B112" s="121"/>
      <c r="C112" s="121"/>
      <c r="D112" s="121"/>
      <c r="E112" s="121"/>
      <c r="F112" s="121"/>
      <c r="G112" s="121"/>
      <c r="H112" s="121"/>
      <c r="I112" s="12">
        <f>(L69+N69)/3</f>
        <v>13567.415442571682</v>
      </c>
      <c r="J112" s="12">
        <f>L101</f>
        <v>3407.612759248591</v>
      </c>
      <c r="K112" s="98">
        <f>I112+J112</f>
        <v>16975.028201820274</v>
      </c>
      <c r="L112" s="106">
        <v>10234.5</v>
      </c>
      <c r="M112" s="102">
        <v>10234.5</v>
      </c>
    </row>
    <row r="113" spans="1:13" ht="27" customHeight="1" thickBot="1">
      <c r="A113" s="116" t="s">
        <v>49</v>
      </c>
      <c r="B113" s="117"/>
      <c r="C113" s="117"/>
      <c r="D113" s="117"/>
      <c r="E113" s="117"/>
      <c r="F113" s="117"/>
      <c r="G113" s="117"/>
      <c r="H113" s="117"/>
      <c r="I113" s="68">
        <f>(H69+J69)/3</f>
        <v>8954.494192097314</v>
      </c>
      <c r="J113" s="69">
        <f>H101</f>
        <v>2249.0244211040695</v>
      </c>
      <c r="K113" s="99">
        <v>11203</v>
      </c>
      <c r="L113" s="107">
        <v>6755</v>
      </c>
      <c r="M113" s="103">
        <v>6755</v>
      </c>
    </row>
    <row r="114" spans="1:9" ht="13.5" thickTop="1">
      <c r="A114" s="8"/>
      <c r="B114" s="8"/>
      <c r="C114" s="8"/>
      <c r="D114" s="8"/>
      <c r="E114" s="8"/>
      <c r="F114" s="8"/>
      <c r="G114" s="8"/>
      <c r="H114" s="8"/>
      <c r="I114" s="8"/>
    </row>
  </sheetData>
  <sheetProtection/>
  <mergeCells count="12">
    <mergeCell ref="A1:O1"/>
    <mergeCell ref="A4:O4"/>
    <mergeCell ref="A72:A90"/>
    <mergeCell ref="A91:A100"/>
    <mergeCell ref="A71:O71"/>
    <mergeCell ref="A5:A16"/>
    <mergeCell ref="A17:A23"/>
    <mergeCell ref="A24:A68"/>
    <mergeCell ref="A113:H113"/>
    <mergeCell ref="A110:H110"/>
    <mergeCell ref="A112:H112"/>
    <mergeCell ref="A111:H111"/>
  </mergeCells>
  <printOptions horizontalCentered="1" verticalCentered="1"/>
  <pageMargins left="0.75" right="0.75" top="0.39" bottom="0.31" header="0.36" footer="0.32"/>
  <pageSetup fitToHeight="1" fitToWidth="1" horizontalDpi="600" verticalDpi="6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selection activeCell="E5" sqref="E5:G8"/>
    </sheetView>
  </sheetViews>
  <sheetFormatPr defaultColWidth="9.140625" defaultRowHeight="12.75"/>
  <cols>
    <col min="2" max="2" width="11.57421875" style="0" bestFit="1" customWidth="1"/>
    <col min="3" max="4" width="14.8515625" style="0" customWidth="1"/>
    <col min="5" max="5" width="22.140625" style="0" customWidth="1"/>
    <col min="9" max="9" width="15.7109375" style="0" bestFit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/>
      <c r="B2" s="4"/>
      <c r="C2" s="4"/>
      <c r="D2" s="4"/>
      <c r="E2" s="3"/>
      <c r="F2" s="3"/>
      <c r="G2" s="3"/>
      <c r="H2" s="3"/>
      <c r="I2" s="3"/>
      <c r="J2" s="3"/>
    </row>
    <row r="3" spans="1:10" ht="12.75">
      <c r="A3" s="2"/>
      <c r="B3" s="4"/>
      <c r="C3" s="4"/>
      <c r="D3" s="4"/>
      <c r="E3" s="3"/>
      <c r="F3" s="3"/>
      <c r="G3" s="3"/>
      <c r="H3" s="3"/>
      <c r="I3" s="3"/>
      <c r="J3" s="3"/>
    </row>
    <row r="4" spans="1:10" ht="12.75">
      <c r="A4" s="2"/>
      <c r="B4" s="4"/>
      <c r="C4" s="4"/>
      <c r="D4" s="4"/>
      <c r="E4" s="3"/>
      <c r="F4" s="3"/>
      <c r="G4" s="3"/>
      <c r="H4" s="3"/>
      <c r="I4" s="3"/>
      <c r="J4" s="3"/>
    </row>
    <row r="5" spans="1:10" ht="12.75">
      <c r="A5" s="2"/>
      <c r="B5" s="4"/>
      <c r="C5" s="4"/>
      <c r="D5" s="4"/>
      <c r="E5" s="3"/>
      <c r="F5" s="3"/>
      <c r="G5" s="3"/>
      <c r="H5" s="3"/>
      <c r="I5" s="3"/>
      <c r="J5" s="3"/>
    </row>
    <row r="6" spans="1:10" ht="12.75">
      <c r="A6" s="2"/>
      <c r="B6" s="4"/>
      <c r="C6" s="4"/>
      <c r="D6" s="4"/>
      <c r="E6" s="3"/>
      <c r="F6" s="3"/>
      <c r="G6" s="3"/>
      <c r="H6" s="3"/>
      <c r="I6" s="3"/>
      <c r="J6" s="3"/>
    </row>
    <row r="7" spans="1:10" ht="12.75">
      <c r="A7" s="2"/>
      <c r="B7" s="4"/>
      <c r="C7" s="4"/>
      <c r="D7" s="4"/>
      <c r="E7" s="3"/>
      <c r="F7" s="3"/>
      <c r="G7" s="3"/>
      <c r="H7" s="3"/>
      <c r="I7" s="3"/>
      <c r="J7" s="3"/>
    </row>
    <row r="8" spans="1:10" ht="12.75">
      <c r="A8" s="2"/>
      <c r="B8" s="4"/>
      <c r="C8" s="4"/>
      <c r="D8" s="4"/>
      <c r="E8" s="3"/>
      <c r="F8" s="3"/>
      <c r="G8" s="3"/>
      <c r="H8" s="3"/>
      <c r="I8" s="3"/>
      <c r="J8" s="3"/>
    </row>
    <row r="9" spans="1:10" ht="12.75">
      <c r="A9" s="2"/>
      <c r="B9" s="4"/>
      <c r="C9" s="4"/>
      <c r="D9" s="4"/>
      <c r="E9" s="3"/>
      <c r="F9" s="3"/>
      <c r="G9" s="3"/>
      <c r="H9" s="3"/>
      <c r="I9" s="3"/>
      <c r="J9" s="3"/>
    </row>
    <row r="10" spans="1:10" ht="12.75">
      <c r="A10" s="2"/>
      <c r="B10" s="4"/>
      <c r="C10" s="4"/>
      <c r="D10" s="4"/>
      <c r="E10" s="3"/>
      <c r="F10" s="3"/>
      <c r="G10" s="3"/>
      <c r="H10" s="3"/>
      <c r="I10" s="3"/>
      <c r="J10" s="3"/>
    </row>
    <row r="11" spans="1:10" ht="12.75">
      <c r="A11" s="2"/>
      <c r="B11" s="4"/>
      <c r="C11" s="4"/>
      <c r="D11" s="4"/>
      <c r="E11" s="3"/>
      <c r="F11" s="3"/>
      <c r="G11" s="3"/>
      <c r="H11" s="3"/>
      <c r="I11" s="3"/>
      <c r="J11" s="3"/>
    </row>
    <row r="12" spans="1:10" ht="12.75">
      <c r="A12" s="2"/>
      <c r="B12" s="4"/>
      <c r="C12" s="4"/>
      <c r="D12" s="4"/>
      <c r="E12" s="3"/>
      <c r="F12" s="3"/>
      <c r="G12" s="3"/>
      <c r="H12" s="3"/>
      <c r="I12" s="3"/>
      <c r="J12" s="3"/>
    </row>
    <row r="13" spans="1:10" ht="12.75">
      <c r="A13" s="2"/>
      <c r="B13" s="4"/>
      <c r="C13" s="4"/>
      <c r="D13" s="4"/>
      <c r="E13" s="3"/>
      <c r="F13" s="3"/>
      <c r="G13" s="3"/>
      <c r="H13" s="3"/>
      <c r="I13" s="3"/>
      <c r="J13" s="3"/>
    </row>
    <row r="14" spans="1:10" ht="12.75">
      <c r="A14" s="2"/>
      <c r="B14" s="4"/>
      <c r="C14" s="4"/>
      <c r="D14" s="4"/>
      <c r="E14" s="3"/>
      <c r="F14" s="3"/>
      <c r="G14" s="3"/>
      <c r="H14" s="3"/>
      <c r="I14" s="3"/>
      <c r="J14" s="3"/>
    </row>
    <row r="15" spans="1:10" ht="12.75">
      <c r="A15" s="2"/>
      <c r="B15" s="4"/>
      <c r="C15" s="4"/>
      <c r="D15" s="4"/>
      <c r="E15" s="3"/>
      <c r="F15" s="3"/>
      <c r="G15" s="3"/>
      <c r="H15" s="3"/>
      <c r="I15" s="3"/>
      <c r="J15" s="3"/>
    </row>
    <row r="16" spans="1:10" ht="12.75">
      <c r="A16" s="2"/>
      <c r="B16" s="4"/>
      <c r="C16" s="4"/>
      <c r="D16" s="4"/>
      <c r="E16" s="3"/>
      <c r="F16" s="3"/>
      <c r="G16" s="3"/>
      <c r="H16" s="3"/>
      <c r="I16" s="3"/>
      <c r="J16" s="3"/>
    </row>
    <row r="17" spans="1:10" ht="12.75">
      <c r="A17" s="2"/>
      <c r="B17" s="4"/>
      <c r="C17" s="4"/>
      <c r="D17" s="4"/>
      <c r="E17" s="3"/>
      <c r="F17" s="3"/>
      <c r="G17" s="3"/>
      <c r="H17" s="3"/>
      <c r="I17" s="3"/>
      <c r="J17" s="3"/>
    </row>
    <row r="18" spans="1:10" ht="12.75">
      <c r="A18" s="2"/>
      <c r="B18" s="4"/>
      <c r="C18" s="4"/>
      <c r="D18" s="4"/>
      <c r="E18" s="3"/>
      <c r="F18" s="3"/>
      <c r="G18" s="3"/>
      <c r="H18" s="3"/>
      <c r="I18" s="3"/>
      <c r="J18" s="3"/>
    </row>
    <row r="19" spans="1:10" ht="12.75">
      <c r="A19" s="2"/>
      <c r="B19" s="4"/>
      <c r="C19" s="4"/>
      <c r="D19" s="4"/>
      <c r="E19" s="3"/>
      <c r="F19" s="3"/>
      <c r="G19" s="3"/>
      <c r="H19" s="3"/>
      <c r="I19" s="3"/>
      <c r="J19" s="3"/>
    </row>
    <row r="20" spans="1:10" ht="12.75">
      <c r="A20" s="2"/>
      <c r="B20" s="4"/>
      <c r="C20" s="4"/>
      <c r="D20" s="4"/>
      <c r="E20" s="3"/>
      <c r="F20" s="3"/>
      <c r="G20" s="3"/>
      <c r="H20" s="3"/>
      <c r="I20" s="3"/>
      <c r="J20" s="3"/>
    </row>
    <row r="21" spans="1:10" ht="12.75">
      <c r="A21" s="2"/>
      <c r="B21" s="4"/>
      <c r="C21" s="4"/>
      <c r="D21" s="4"/>
      <c r="E21" s="3"/>
      <c r="F21" s="3"/>
      <c r="G21" s="3"/>
      <c r="H21" s="3"/>
      <c r="I21" s="3"/>
      <c r="J21" s="3"/>
    </row>
    <row r="22" spans="1:10" ht="12.75">
      <c r="A22" s="2"/>
      <c r="B22" s="4"/>
      <c r="C22" s="4"/>
      <c r="D22" s="4"/>
      <c r="E22" s="3"/>
      <c r="F22" s="3"/>
      <c r="G22" s="3"/>
      <c r="H22" s="3"/>
      <c r="I22" s="3"/>
      <c r="J22" s="3"/>
    </row>
    <row r="23" spans="1:10" ht="12.75">
      <c r="A23" s="2"/>
      <c r="B23" s="4"/>
      <c r="C23" s="4"/>
      <c r="D23" s="4"/>
      <c r="E23" s="3"/>
      <c r="F23" s="3"/>
      <c r="G23" s="3"/>
      <c r="H23" s="3"/>
      <c r="I23" s="3"/>
      <c r="J23" s="3"/>
    </row>
    <row r="24" spans="1:10" ht="12.75">
      <c r="A24" s="2"/>
      <c r="B24" s="4"/>
      <c r="C24" s="4"/>
      <c r="D24" s="4"/>
      <c r="E24" s="3"/>
      <c r="F24" s="3"/>
      <c r="G24" s="3"/>
      <c r="H24" s="3"/>
      <c r="I24" s="3"/>
      <c r="J24" s="3"/>
    </row>
    <row r="25" spans="1:10" ht="12.75">
      <c r="A25" s="2"/>
      <c r="B25" s="4"/>
      <c r="C25" s="4"/>
      <c r="D25" s="4"/>
      <c r="E25" s="3"/>
      <c r="F25" s="3"/>
      <c r="G25" s="3"/>
      <c r="H25" s="3"/>
      <c r="I25" s="3"/>
      <c r="J25" s="3"/>
    </row>
    <row r="26" spans="1:10" ht="12.75">
      <c r="A26" s="2"/>
      <c r="B26" s="4"/>
      <c r="C26" s="4"/>
      <c r="D26" s="4"/>
      <c r="E26" s="3"/>
      <c r="F26" s="3"/>
      <c r="G26" s="3"/>
      <c r="H26" s="3"/>
      <c r="I26" s="3"/>
      <c r="J26" s="3"/>
    </row>
    <row r="27" spans="1:10" ht="12.75">
      <c r="A27" s="2"/>
      <c r="B27" s="4"/>
      <c r="C27" s="4"/>
      <c r="D27" s="4"/>
      <c r="E27" s="3"/>
      <c r="F27" s="3"/>
      <c r="G27" s="3"/>
      <c r="H27" s="3"/>
      <c r="I27" s="3"/>
      <c r="J27" s="3"/>
    </row>
    <row r="28" spans="1:10" ht="12.75">
      <c r="A28" s="2"/>
      <c r="B28" s="4"/>
      <c r="C28" s="4"/>
      <c r="D28" s="4"/>
      <c r="E28" s="3"/>
      <c r="F28" s="3"/>
      <c r="G28" s="3"/>
      <c r="H28" s="3"/>
      <c r="I28" s="3"/>
      <c r="J28" s="3"/>
    </row>
    <row r="29" spans="1:10" ht="12.75">
      <c r="A29" s="2"/>
      <c r="B29" s="4"/>
      <c r="C29" s="4"/>
      <c r="D29" s="4"/>
      <c r="E29" s="3"/>
      <c r="F29" s="3"/>
      <c r="G29" s="3"/>
      <c r="H29" s="3"/>
      <c r="I29" s="3"/>
      <c r="J29" s="3"/>
    </row>
    <row r="30" spans="1:10" ht="12.75">
      <c r="A30" s="2"/>
      <c r="B30" s="4"/>
      <c r="C30" s="4"/>
      <c r="D30" s="4"/>
      <c r="E30" s="3"/>
      <c r="F30" s="3"/>
      <c r="G30" s="3"/>
      <c r="H30" s="3"/>
      <c r="I30" s="3"/>
      <c r="J30" s="3"/>
    </row>
    <row r="31" spans="1:10" ht="12.75">
      <c r="A31" s="2"/>
      <c r="B31" s="4"/>
      <c r="C31" s="4"/>
      <c r="D31" s="4"/>
      <c r="E31" s="3"/>
      <c r="F31" s="3"/>
      <c r="G31" s="3"/>
      <c r="H31" s="3"/>
      <c r="I31" s="3"/>
      <c r="J31" s="3"/>
    </row>
    <row r="32" spans="1:10" ht="12.75">
      <c r="A32" s="2"/>
      <c r="B32" s="4"/>
      <c r="C32" s="4"/>
      <c r="D32" s="4"/>
      <c r="E32" s="3"/>
      <c r="F32" s="3"/>
      <c r="G32" s="3"/>
      <c r="H32" s="3"/>
      <c r="I32" s="3"/>
      <c r="J32" s="3"/>
    </row>
    <row r="33" spans="1:10" ht="12.75">
      <c r="A33" s="2"/>
      <c r="B33" s="4"/>
      <c r="C33" s="4"/>
      <c r="D33" s="4"/>
      <c r="E33" s="3"/>
      <c r="F33" s="3"/>
      <c r="G33" s="3"/>
      <c r="H33" s="3"/>
      <c r="I33" s="3"/>
      <c r="J33" s="3"/>
    </row>
    <row r="34" spans="1:10" ht="12.75">
      <c r="A34" s="2"/>
      <c r="B34" s="4"/>
      <c r="C34" s="4"/>
      <c r="D34" s="4"/>
      <c r="E34" s="3"/>
      <c r="F34" s="3"/>
      <c r="G34" s="3"/>
      <c r="H34" s="3"/>
      <c r="I34" s="3"/>
      <c r="J34" s="3"/>
    </row>
    <row r="35" spans="1:10" ht="12.75">
      <c r="A35" s="2"/>
      <c r="B35" s="4"/>
      <c r="C35" s="4"/>
      <c r="D35" s="4"/>
      <c r="E35" s="3"/>
      <c r="F35" s="3"/>
      <c r="G35" s="3"/>
      <c r="H35" s="3"/>
      <c r="I35" s="3"/>
      <c r="J35" s="3"/>
    </row>
    <row r="36" spans="1:10" ht="12.75">
      <c r="A36" s="2"/>
      <c r="B36" s="4"/>
      <c r="C36" s="4"/>
      <c r="D36" s="4"/>
      <c r="E36" s="3"/>
      <c r="F36" s="3"/>
      <c r="G36" s="3"/>
      <c r="H36" s="3"/>
      <c r="I36" s="3"/>
      <c r="J36" s="3"/>
    </row>
    <row r="37" spans="1:10" ht="12.75">
      <c r="A37" s="2"/>
      <c r="B37" s="4"/>
      <c r="C37" s="4"/>
      <c r="D37" s="4"/>
      <c r="E37" s="3"/>
      <c r="F37" s="3"/>
      <c r="G37" s="3"/>
      <c r="H37" s="3"/>
      <c r="I37" s="3"/>
      <c r="J37" s="3"/>
    </row>
    <row r="38" spans="1:10" ht="12.75">
      <c r="A38" s="2"/>
      <c r="B38" s="4"/>
      <c r="C38" s="4"/>
      <c r="D38" s="4"/>
      <c r="E38" s="3"/>
      <c r="F38" s="3"/>
      <c r="G38" s="3"/>
      <c r="H38" s="3"/>
      <c r="I38" s="3"/>
      <c r="J38" s="3"/>
    </row>
    <row r="39" spans="1:10" ht="12.75">
      <c r="A39" s="2"/>
      <c r="B39" s="4"/>
      <c r="C39" s="4"/>
      <c r="D39" s="4"/>
      <c r="E39" s="3"/>
      <c r="F39" s="3"/>
      <c r="G39" s="3"/>
      <c r="H39" s="3"/>
      <c r="I39" s="3"/>
      <c r="J39" s="3"/>
    </row>
    <row r="40" spans="1:10" ht="12.75">
      <c r="A40" s="2"/>
      <c r="B40" s="4"/>
      <c r="C40" s="4"/>
      <c r="D40" s="4"/>
      <c r="E40" s="3"/>
      <c r="F40" s="3"/>
      <c r="G40" s="3"/>
      <c r="H40" s="3"/>
      <c r="I40" s="3"/>
      <c r="J40" s="3"/>
    </row>
    <row r="41" spans="1:10" ht="12.75">
      <c r="A41" s="2"/>
      <c r="B41" s="4"/>
      <c r="C41" s="4"/>
      <c r="D41" s="4"/>
      <c r="E41" s="3"/>
      <c r="F41" s="3"/>
      <c r="G41" s="3"/>
      <c r="H41" s="3"/>
      <c r="I41" s="3"/>
      <c r="J41" s="3"/>
    </row>
    <row r="42" spans="1:10" ht="12.75">
      <c r="A42" s="2"/>
      <c r="B42" s="4"/>
      <c r="C42" s="4"/>
      <c r="D42" s="4"/>
      <c r="E42" s="3"/>
      <c r="F42" s="3"/>
      <c r="G42" s="3"/>
      <c r="H42" s="3"/>
      <c r="I42" s="3"/>
      <c r="J42" s="3"/>
    </row>
    <row r="43" spans="1:10" ht="12.75">
      <c r="A43" s="2"/>
      <c r="B43" s="4"/>
      <c r="C43" s="4"/>
      <c r="D43" s="4"/>
      <c r="E43" s="3"/>
      <c r="F43" s="3"/>
      <c r="G43" s="3"/>
      <c r="H43" s="3"/>
      <c r="I43" s="3"/>
      <c r="J43" s="3"/>
    </row>
    <row r="44" spans="1:10" ht="12.75">
      <c r="A44" s="2"/>
      <c r="B44" s="4"/>
      <c r="C44" s="4"/>
      <c r="D44" s="4"/>
      <c r="E44" s="3"/>
      <c r="F44" s="3"/>
      <c r="G44" s="3"/>
      <c r="H44" s="3"/>
      <c r="I44" s="3"/>
      <c r="J44" s="3"/>
    </row>
    <row r="45" spans="1:10" ht="12.75">
      <c r="A45" s="2"/>
      <c r="B45" s="4"/>
      <c r="C45" s="4"/>
      <c r="D45" s="4"/>
      <c r="E45" s="3"/>
      <c r="F45" s="3"/>
      <c r="G45" s="3"/>
      <c r="H45" s="3"/>
      <c r="I45" s="3"/>
      <c r="J45" s="3"/>
    </row>
    <row r="46" spans="1:10" ht="12.75">
      <c r="A46" s="2"/>
      <c r="B46" s="4"/>
      <c r="C46" s="4"/>
      <c r="D46" s="4"/>
      <c r="E46" s="3"/>
      <c r="F46" s="3"/>
      <c r="G46" s="3"/>
      <c r="H46" s="3"/>
      <c r="I46" s="3"/>
      <c r="J46" s="3"/>
    </row>
    <row r="47" spans="1:10" ht="12.75">
      <c r="A47" s="2"/>
      <c r="B47" s="4"/>
      <c r="C47" s="4"/>
      <c r="D47" s="4"/>
      <c r="E47" s="3"/>
      <c r="F47" s="3"/>
      <c r="G47" s="3"/>
      <c r="H47" s="3"/>
      <c r="I47" s="3"/>
      <c r="J47" s="3"/>
    </row>
    <row r="48" spans="1:10" ht="12.75">
      <c r="A48" s="2"/>
      <c r="B48" s="4"/>
      <c r="C48" s="4"/>
      <c r="D48" s="4"/>
      <c r="E48" s="3"/>
      <c r="F48" s="3"/>
      <c r="G48" s="3"/>
      <c r="H48" s="3"/>
      <c r="I48" s="3"/>
      <c r="J48" s="3"/>
    </row>
    <row r="49" spans="1:10" ht="12.75">
      <c r="A49" s="2"/>
      <c r="B49" s="4"/>
      <c r="C49" s="4"/>
      <c r="D49" s="4"/>
      <c r="E49" s="3"/>
      <c r="F49" s="3"/>
      <c r="G49" s="3"/>
      <c r="H49" s="3"/>
      <c r="I49" s="3"/>
      <c r="J49" s="3"/>
    </row>
    <row r="50" spans="1:10" ht="12.75">
      <c r="A50" s="2"/>
      <c r="B50" s="4"/>
      <c r="C50" s="4"/>
      <c r="D50" s="4"/>
      <c r="E50" s="3"/>
      <c r="F50" s="3"/>
      <c r="G50" s="3"/>
      <c r="H50" s="3"/>
      <c r="I50" s="3"/>
      <c r="J50" s="3"/>
    </row>
    <row r="51" spans="1:10" ht="12.75">
      <c r="A51" s="2"/>
      <c r="B51" s="4"/>
      <c r="C51" s="4"/>
      <c r="D51" s="4"/>
      <c r="E51" s="3"/>
      <c r="F51" s="3"/>
      <c r="G51" s="3"/>
      <c r="H51" s="3"/>
      <c r="I51" s="3"/>
      <c r="J51" s="3"/>
    </row>
    <row r="52" spans="1:10" ht="12.75">
      <c r="A52" s="2"/>
      <c r="B52" s="4"/>
      <c r="C52" s="4"/>
      <c r="D52" s="4"/>
      <c r="E52" s="3"/>
      <c r="F52" s="3"/>
      <c r="G52" s="3"/>
      <c r="H52" s="3"/>
      <c r="I52" s="3"/>
      <c r="J52" s="3"/>
    </row>
    <row r="53" spans="1:10" ht="12.75">
      <c r="A53" s="2"/>
      <c r="B53" s="4"/>
      <c r="C53" s="4"/>
      <c r="D53" s="4"/>
      <c r="E53" s="3"/>
      <c r="F53" s="3"/>
      <c r="G53" s="3"/>
      <c r="H53" s="3"/>
      <c r="I53" s="3"/>
      <c r="J53" s="3"/>
    </row>
    <row r="54" spans="1:10" ht="12.75">
      <c r="A54" s="2"/>
      <c r="B54" s="4"/>
      <c r="C54" s="4"/>
      <c r="D54" s="4"/>
      <c r="E54" s="3"/>
      <c r="F54" s="3"/>
      <c r="G54" s="3"/>
      <c r="H54" s="3"/>
      <c r="I54" s="3"/>
      <c r="J54" s="3"/>
    </row>
    <row r="55" spans="1:10" ht="12.75">
      <c r="A55" s="2"/>
      <c r="B55" s="4"/>
      <c r="C55" s="4"/>
      <c r="D55" s="4"/>
      <c r="E55" s="3"/>
      <c r="F55" s="3"/>
      <c r="G55" s="3"/>
      <c r="H55" s="3"/>
      <c r="I55" s="3"/>
      <c r="J55" s="3"/>
    </row>
    <row r="56" spans="1:10" ht="12.75">
      <c r="A56" s="2"/>
      <c r="B56" s="4"/>
      <c r="C56" s="4"/>
      <c r="D56" s="4"/>
      <c r="E56" s="3"/>
      <c r="F56" s="3"/>
      <c r="G56" s="3"/>
      <c r="H56" s="3"/>
      <c r="I56" s="3"/>
      <c r="J56" s="3"/>
    </row>
    <row r="57" spans="1:10" ht="12.75">
      <c r="A57" s="2"/>
      <c r="B57" s="4"/>
      <c r="C57" s="4"/>
      <c r="D57" s="4"/>
      <c r="E57" s="3"/>
      <c r="F57" s="3"/>
      <c r="G57" s="3"/>
      <c r="H57" s="3"/>
      <c r="I57" s="3"/>
      <c r="J57" s="3"/>
    </row>
    <row r="58" spans="1:10" ht="12.75">
      <c r="A58" s="2"/>
      <c r="B58" s="4"/>
      <c r="C58" s="4"/>
      <c r="D58" s="4"/>
      <c r="E58" s="3"/>
      <c r="F58" s="3"/>
      <c r="G58" s="3"/>
      <c r="H58" s="3"/>
      <c r="I58" s="3"/>
      <c r="J58" s="3"/>
    </row>
    <row r="59" spans="1:10" ht="12.75">
      <c r="A59" s="2"/>
      <c r="B59" s="4"/>
      <c r="C59" s="4"/>
      <c r="D59" s="4"/>
      <c r="E59" s="3"/>
      <c r="F59" s="3"/>
      <c r="G59" s="3"/>
      <c r="H59" s="3"/>
      <c r="I59" s="3"/>
      <c r="J59" s="3"/>
    </row>
    <row r="60" spans="1:10" ht="12.75">
      <c r="A60" s="2"/>
      <c r="B60" s="4"/>
      <c r="C60" s="4"/>
      <c r="D60" s="4"/>
      <c r="E60" s="3"/>
      <c r="F60" s="3"/>
      <c r="G60" s="3"/>
      <c r="H60" s="3"/>
      <c r="I60" s="3"/>
      <c r="J60" s="3"/>
    </row>
    <row r="61" spans="1:10" ht="12.75">
      <c r="A61" s="2"/>
      <c r="B61" s="4"/>
      <c r="C61" s="4"/>
      <c r="D61" s="4"/>
      <c r="E61" s="3"/>
      <c r="F61" s="3"/>
      <c r="G61" s="3"/>
      <c r="H61" s="3"/>
      <c r="I61" s="3"/>
      <c r="J61" s="3"/>
    </row>
    <row r="62" spans="1:10" ht="12.75">
      <c r="A62" s="2"/>
      <c r="B62" s="4"/>
      <c r="C62" s="4"/>
      <c r="D62" s="4"/>
      <c r="E62" s="3"/>
      <c r="F62" s="3"/>
      <c r="G62" s="3"/>
      <c r="H62" s="3"/>
      <c r="I62" s="3"/>
      <c r="J62" s="3"/>
    </row>
    <row r="63" spans="1:10" ht="12.75">
      <c r="A63" s="2"/>
      <c r="B63" s="4"/>
      <c r="C63" s="4"/>
      <c r="D63" s="4"/>
      <c r="E63" s="3"/>
      <c r="F63" s="3"/>
      <c r="G63" s="3"/>
      <c r="H63" s="3"/>
      <c r="I63" s="3"/>
      <c r="J63" s="3"/>
    </row>
    <row r="64" spans="1:10" ht="12.75">
      <c r="A64" s="2"/>
      <c r="B64" s="4"/>
      <c r="C64" s="4"/>
      <c r="D64" s="4"/>
      <c r="E64" s="3"/>
      <c r="F64" s="3"/>
      <c r="G64" s="3"/>
      <c r="H64" s="3"/>
      <c r="I64" s="3"/>
      <c r="J64" s="3"/>
    </row>
    <row r="65" spans="1:10" ht="12.75">
      <c r="A65" s="2"/>
      <c r="B65" s="4"/>
      <c r="C65" s="4"/>
      <c r="D65" s="4"/>
      <c r="E65" s="3"/>
      <c r="F65" s="3"/>
      <c r="G65" s="3"/>
      <c r="H65" s="3"/>
      <c r="I65" s="3"/>
      <c r="J65" s="3"/>
    </row>
    <row r="66" spans="1:10" ht="12.75">
      <c r="A66" s="2"/>
      <c r="B66" s="4"/>
      <c r="C66" s="4"/>
      <c r="D66" s="4"/>
      <c r="E66" s="3"/>
      <c r="F66" s="3"/>
      <c r="G66" s="3"/>
      <c r="H66" s="3"/>
      <c r="I66" s="3"/>
      <c r="J66" s="3"/>
    </row>
    <row r="67" spans="1:10" ht="12.75">
      <c r="A67" s="2"/>
      <c r="B67" s="4"/>
      <c r="C67" s="4"/>
      <c r="D67" s="4"/>
      <c r="E67" s="3"/>
      <c r="F67" s="3"/>
      <c r="G67" s="3"/>
      <c r="H67" s="3"/>
      <c r="I67" s="3"/>
      <c r="J67" s="3"/>
    </row>
    <row r="71" spans="1:6" ht="12.75">
      <c r="A71" s="1"/>
      <c r="B71" s="1"/>
      <c r="C71" s="1"/>
      <c r="D71" s="1"/>
      <c r="E71" s="1"/>
      <c r="F71" s="1"/>
    </row>
    <row r="72" spans="1:6" ht="12.75">
      <c r="A72" s="2"/>
      <c r="B72" s="3"/>
      <c r="C72" s="3"/>
      <c r="D72" s="3"/>
      <c r="E72" s="3"/>
      <c r="F72" s="3"/>
    </row>
    <row r="73" spans="1:6" ht="12.75">
      <c r="A73" s="2"/>
      <c r="B73" s="3"/>
      <c r="C73" s="3"/>
      <c r="D73" s="3"/>
      <c r="E73" s="3"/>
      <c r="F73" s="3"/>
    </row>
    <row r="74" spans="1:6" ht="12.75">
      <c r="A74" s="2"/>
      <c r="B74" s="3"/>
      <c r="C74" s="3"/>
      <c r="D74" s="3"/>
      <c r="E74" s="3"/>
      <c r="F74" s="3"/>
    </row>
    <row r="75" spans="1:6" ht="12.75">
      <c r="A75" s="2"/>
      <c r="B75" s="3"/>
      <c r="C75" s="3"/>
      <c r="D75" s="3"/>
      <c r="E75" s="3"/>
      <c r="F75" s="3"/>
    </row>
    <row r="76" spans="1:6" ht="12.75">
      <c r="A76" s="2"/>
      <c r="B76" s="3"/>
      <c r="C76" s="3"/>
      <c r="D76" s="3"/>
      <c r="E76" s="3"/>
      <c r="F76" s="3"/>
    </row>
    <row r="77" spans="1:6" ht="12.75">
      <c r="A77" s="2"/>
      <c r="B77" s="3"/>
      <c r="C77" s="3"/>
      <c r="D77" s="3"/>
      <c r="E77" s="3"/>
      <c r="F77" s="3"/>
    </row>
    <row r="78" spans="1:6" ht="12.75">
      <c r="A78" s="2"/>
      <c r="B78" s="3"/>
      <c r="C78" s="3"/>
      <c r="D78" s="3"/>
      <c r="E78" s="3"/>
      <c r="F78" s="3"/>
    </row>
    <row r="79" spans="1:6" ht="12.75">
      <c r="A79" s="2"/>
      <c r="B79" s="3"/>
      <c r="C79" s="3"/>
      <c r="D79" s="3"/>
      <c r="E79" s="3"/>
      <c r="F79" s="3"/>
    </row>
    <row r="80" spans="1:6" ht="12.75">
      <c r="A80" s="2"/>
      <c r="B80" s="3"/>
      <c r="C80" s="3"/>
      <c r="D80" s="3"/>
      <c r="E80" s="3"/>
      <c r="F80" s="3"/>
    </row>
    <row r="81" spans="1:6" ht="12.75">
      <c r="A81" s="2"/>
      <c r="B81" s="3"/>
      <c r="C81" s="3"/>
      <c r="D81" s="3"/>
      <c r="E81" s="3"/>
      <c r="F81" s="3"/>
    </row>
    <row r="82" spans="1:6" ht="12.75">
      <c r="A82" s="2"/>
      <c r="B82" s="3"/>
      <c r="C82" s="3"/>
      <c r="D82" s="3"/>
      <c r="E82" s="3"/>
      <c r="F82" s="3"/>
    </row>
    <row r="83" spans="1:6" ht="12.75">
      <c r="A83" s="2"/>
      <c r="B83" s="3"/>
      <c r="C83" s="3"/>
      <c r="D83" s="3"/>
      <c r="E83" s="3"/>
      <c r="F83" s="3"/>
    </row>
    <row r="84" spans="1:6" ht="12.75">
      <c r="A84" s="2"/>
      <c r="B84" s="3"/>
      <c r="C84" s="3"/>
      <c r="D84" s="3"/>
      <c r="E84" s="3"/>
      <c r="F84" s="3"/>
    </row>
    <row r="85" spans="1:6" ht="12.75">
      <c r="A85" s="2"/>
      <c r="B85" s="3"/>
      <c r="C85" s="3"/>
      <c r="D85" s="3"/>
      <c r="E85" s="3"/>
      <c r="F85" s="3"/>
    </row>
    <row r="86" spans="1:6" ht="12.75">
      <c r="A86" s="2"/>
      <c r="B86" s="3"/>
      <c r="C86" s="3"/>
      <c r="D86" s="3"/>
      <c r="E86" s="3"/>
      <c r="F86" s="3"/>
    </row>
    <row r="87" spans="1:6" ht="12.75">
      <c r="A87" s="2"/>
      <c r="B87" s="3"/>
      <c r="C87" s="3"/>
      <c r="D87" s="3"/>
      <c r="E87" s="3"/>
      <c r="F87" s="3"/>
    </row>
    <row r="88" spans="1:6" ht="12.75">
      <c r="A88" s="2"/>
      <c r="B88" s="3"/>
      <c r="C88" s="3"/>
      <c r="D88" s="3"/>
      <c r="E88" s="3"/>
      <c r="F88" s="3"/>
    </row>
    <row r="89" spans="1:6" ht="12.75">
      <c r="A89" s="2"/>
      <c r="B89" s="3"/>
      <c r="C89" s="3"/>
      <c r="D89" s="3"/>
      <c r="E89" s="3"/>
      <c r="F89" s="3"/>
    </row>
    <row r="90" spans="1:6" ht="12.75">
      <c r="A90" s="2"/>
      <c r="B90" s="3"/>
      <c r="C90" s="3"/>
      <c r="D90" s="3"/>
      <c r="E90" s="3"/>
      <c r="F90" s="3"/>
    </row>
    <row r="91" spans="1:6" ht="12.75">
      <c r="A91" s="2"/>
      <c r="B91" s="3"/>
      <c r="C91" s="3"/>
      <c r="D91" s="3"/>
      <c r="E91" s="3"/>
      <c r="F91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KLong</dc:creator>
  <cp:keywords/>
  <dc:description/>
  <cp:lastModifiedBy>Sarah Brabson</cp:lastModifiedBy>
  <cp:lastPrinted>2007-07-24T15:02:43Z</cp:lastPrinted>
  <dcterms:created xsi:type="dcterms:W3CDTF">2006-07-10T13:47:43Z</dcterms:created>
  <dcterms:modified xsi:type="dcterms:W3CDTF">2012-06-22T20:39:53Z</dcterms:modified>
  <cp:category/>
  <cp:version/>
  <cp:contentType/>
  <cp:contentStatus/>
</cp:coreProperties>
</file>