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40" windowHeight="9345"/>
  </bookViews>
  <sheets>
    <sheet name="APHIS 79" sheetId="1" r:id="rId1"/>
  </sheets>
  <definedNames>
    <definedName name="_xlnm.Print_Area" localSheetId="0">'APHIS 79'!$A$1:$J$39</definedName>
    <definedName name="resp1">'APHIS 79'!#REF!</definedName>
    <definedName name="resp2">'APHIS 79'!#REF!</definedName>
    <definedName name="time1">'APHIS 79'!#REF!</definedName>
    <definedName name="time2">'APHIS 79'!#REF!</definedName>
    <definedName name="total1">'APHIS 79'!#REF!</definedName>
    <definedName name="total2">'APHIS 79'!#REF!</definedName>
  </definedNames>
  <calcPr calcId="145621"/>
</workbook>
</file>

<file path=xl/calcChain.xml><?xml version="1.0" encoding="utf-8"?>
<calcChain xmlns="http://schemas.openxmlformats.org/spreadsheetml/2006/main">
  <c r="D21" i="1" l="1"/>
  <c r="D19" i="1"/>
  <c r="D17" i="1"/>
  <c r="D15" i="1"/>
  <c r="D13" i="1"/>
  <c r="D11" i="1"/>
  <c r="D9" i="1"/>
  <c r="H21" i="1" l="1"/>
  <c r="I21" i="1" s="1"/>
  <c r="H19" i="1"/>
  <c r="I19" i="1" s="1"/>
  <c r="H17" i="1"/>
  <c r="H15" i="1"/>
  <c r="I15" i="1" s="1"/>
  <c r="H13" i="1"/>
  <c r="I13" i="1" s="1"/>
  <c r="H11" i="1"/>
  <c r="I11" i="1" s="1"/>
  <c r="H9" i="1"/>
  <c r="I9" i="1" s="1"/>
  <c r="H24" i="1" l="1"/>
  <c r="J21" i="1"/>
  <c r="J19" i="1"/>
  <c r="I17" i="1"/>
  <c r="J17" i="1" s="1"/>
  <c r="J15" i="1"/>
  <c r="J13" i="1"/>
  <c r="J11" i="1"/>
  <c r="J9" i="1"/>
  <c r="I24" i="1" l="1"/>
  <c r="J24" i="1"/>
  <c r="A24" i="1"/>
</calcChain>
</file>

<file path=xl/sharedStrings.xml><?xml version="1.0" encoding="utf-8"?>
<sst xmlns="http://schemas.openxmlformats.org/spreadsheetml/2006/main" count="57" uniqueCount="22">
  <si>
    <t>Page 1 of 1</t>
  </si>
  <si>
    <t>TOTAL HOURS PER YEAR</t>
  </si>
  <si>
    <t>PROGRAM COSTS</t>
  </si>
  <si>
    <t>OVERHEAD COSTS (.139)</t>
  </si>
  <si>
    <t>TOTAL COSTS</t>
  </si>
  <si>
    <t>GRADE &amp; AVG RATE OF PROGRAM PERSONNEL (Avg rate=Hourly Wage)</t>
  </si>
  <si>
    <t>AVERAGE TIME PER RESPONDENT</t>
  </si>
  <si>
    <t>TOTAL</t>
  </si>
  <si>
    <t xml:space="preserve"> </t>
  </si>
  <si>
    <t xml:space="preserve">APHIS-79:  APHIS, VS </t>
  </si>
  <si>
    <t xml:space="preserve">FORM NO. </t>
  </si>
  <si>
    <t>TOTAL ANNUAL RESPONSES</t>
  </si>
  <si>
    <t>T.Butler/
KO'Malley</t>
  </si>
  <si>
    <t>Prohibited and Restricted importation of meats, animal and poultry products, organisms, and vectors into the United States</t>
  </si>
  <si>
    <t xml:space="preserve">Application for importation of milk for analysis (VS 16-3) </t>
  </si>
  <si>
    <t>Marking requirements for eggs from regions with END</t>
  </si>
  <si>
    <t xml:space="preserve">Application for import of eggs in specific cases for research (VS 16-3) </t>
  </si>
  <si>
    <t xml:space="preserve">Certificate for importation of eggs </t>
  </si>
  <si>
    <t>Certificate of Origin for Milk from areas free of FMD and rinderpest</t>
  </si>
  <si>
    <t>Application for approval/report of inspection of establishment handling restricted animal byproducts (VS 16-25)</t>
  </si>
  <si>
    <t>Agreement for handling restricted imports of animal byproducts and controlled materials (VS 16-26)</t>
  </si>
  <si>
    <t>0579-XXXX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</si>
</sst>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[$-409]mmmm\ d\,\ yyyy;@"/>
    <numFmt numFmtId="166" formatCode="0.000"/>
    <numFmt numFmtId="167" formatCode="#,##0.000000"/>
  </numFmts>
  <fonts count="16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ahoma"/>
      <family val="2"/>
    </font>
    <font>
      <sz val="12"/>
      <color indexed="10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77">
    <xf numFmtId="0" fontId="0" fillId="0" borderId="0" xfId="0">
      <alignment wrapText="1"/>
    </xf>
    <xf numFmtId="0" fontId="0" fillId="0" borderId="0" xfId="0" applyBorder="1">
      <alignment wrapText="1"/>
    </xf>
    <xf numFmtId="0" fontId="5" fillId="0" borderId="0" xfId="0" applyFont="1">
      <alignment wrapText="1"/>
    </xf>
    <xf numFmtId="165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7" fillId="0" borderId="0" xfId="0" applyFont="1">
      <alignment wrapText="1"/>
    </xf>
    <xf numFmtId="0" fontId="8" fillId="0" borderId="0" xfId="0" applyFont="1">
      <alignment wrapText="1"/>
    </xf>
    <xf numFmtId="166" fontId="0" fillId="0" borderId="0" xfId="0" applyNumberFormat="1">
      <alignment wrapText="1"/>
    </xf>
    <xf numFmtId="166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67" fontId="3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>
      <alignment wrapText="1"/>
    </xf>
    <xf numFmtId="167" fontId="0" fillId="0" borderId="0" xfId="0" applyNumberFormat="1">
      <alignment wrapText="1"/>
    </xf>
    <xf numFmtId="167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center"/>
    </xf>
    <xf numFmtId="167" fontId="5" fillId="0" borderId="1" xfId="0" applyNumberFormat="1" applyFont="1" applyBorder="1">
      <alignment wrapText="1"/>
    </xf>
    <xf numFmtId="167" fontId="5" fillId="0" borderId="0" xfId="0" applyNumberFormat="1" applyFont="1">
      <alignment wrapText="1"/>
    </xf>
    <xf numFmtId="167" fontId="9" fillId="0" borderId="0" xfId="0" applyNumberFormat="1" applyFont="1" applyAlignment="1">
      <alignment horizontal="right"/>
    </xf>
    <xf numFmtId="0" fontId="4" fillId="0" borderId="1" xfId="0" applyFont="1" applyBorder="1">
      <alignment wrapText="1"/>
    </xf>
    <xf numFmtId="167" fontId="0" fillId="0" borderId="1" xfId="0" applyNumberFormat="1" applyBorder="1">
      <alignment wrapText="1"/>
    </xf>
    <xf numFmtId="0" fontId="0" fillId="0" borderId="1" xfId="0" applyBorder="1">
      <alignment wrapText="1"/>
    </xf>
    <xf numFmtId="0" fontId="10" fillId="0" borderId="0" xfId="0" applyFont="1">
      <alignment wrapText="1"/>
    </xf>
    <xf numFmtId="0" fontId="11" fillId="0" borderId="0" xfId="0" applyFont="1">
      <alignment wrapText="1"/>
    </xf>
    <xf numFmtId="167" fontId="3" fillId="0" borderId="0" xfId="0" applyNumberFormat="1" applyFont="1">
      <alignment wrapText="1"/>
    </xf>
    <xf numFmtId="167" fontId="3" fillId="0" borderId="1" xfId="0" applyNumberFormat="1" applyFont="1" applyBorder="1">
      <alignment wrapText="1"/>
    </xf>
    <xf numFmtId="0" fontId="11" fillId="0" borderId="0" xfId="0" applyFont="1" applyAlignment="1">
      <alignment wrapText="1"/>
    </xf>
    <xf numFmtId="167" fontId="4" fillId="0" borderId="0" xfId="0" applyNumberFormat="1" applyFont="1" applyFill="1" applyAlignment="1">
      <alignment horizontal="right"/>
    </xf>
    <xf numFmtId="0" fontId="0" fillId="0" borderId="0" xfId="0" applyFill="1">
      <alignment wrapText="1"/>
    </xf>
    <xf numFmtId="0" fontId="6" fillId="0" borderId="3" xfId="0" applyFont="1" applyFill="1" applyBorder="1" applyAlignment="1">
      <alignment wrapText="1"/>
    </xf>
    <xf numFmtId="0" fontId="7" fillId="0" borderId="3" xfId="0" applyFont="1" applyFill="1" applyBorder="1">
      <alignment wrapText="1"/>
    </xf>
    <xf numFmtId="0" fontId="6" fillId="0" borderId="3" xfId="0" applyFont="1" applyFill="1" applyBorder="1">
      <alignment wrapText="1"/>
    </xf>
    <xf numFmtId="0" fontId="5" fillId="0" borderId="3" xfId="0" applyFont="1" applyBorder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right"/>
    </xf>
    <xf numFmtId="8" fontId="7" fillId="0" borderId="3" xfId="0" applyNumberFormat="1" applyFont="1" applyFill="1" applyBorder="1" applyAlignment="1">
      <alignment horizontal="left"/>
    </xf>
    <xf numFmtId="8" fontId="7" fillId="0" borderId="3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wrapText="1"/>
    </xf>
    <xf numFmtId="0" fontId="12" fillId="0" borderId="3" xfId="0" applyFont="1" applyBorder="1">
      <alignment wrapText="1"/>
    </xf>
    <xf numFmtId="166" fontId="12" fillId="0" borderId="3" xfId="0" applyNumberFormat="1" applyFont="1" applyBorder="1">
      <alignment wrapText="1"/>
    </xf>
    <xf numFmtId="0" fontId="12" fillId="0" borderId="0" xfId="0" applyFont="1">
      <alignment wrapText="1"/>
    </xf>
    <xf numFmtId="166" fontId="12" fillId="0" borderId="0" xfId="0" applyNumberFormat="1" applyFont="1">
      <alignment wrapText="1"/>
    </xf>
    <xf numFmtId="167" fontId="12" fillId="0" borderId="0" xfId="0" applyNumberFormat="1" applyFont="1">
      <alignment wrapText="1"/>
    </xf>
    <xf numFmtId="166" fontId="7" fillId="0" borderId="0" xfId="0" applyNumberFormat="1" applyFont="1">
      <alignment wrapText="1"/>
    </xf>
    <xf numFmtId="0" fontId="15" fillId="0" borderId="0" xfId="0" applyFont="1" applyAlignment="1">
      <alignment horizontal="right"/>
    </xf>
    <xf numFmtId="0" fontId="15" fillId="0" borderId="0" xfId="0" applyFont="1">
      <alignment wrapText="1"/>
    </xf>
    <xf numFmtId="167" fontId="7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right"/>
    </xf>
    <xf numFmtId="164" fontId="12" fillId="0" borderId="3" xfId="0" applyNumberFormat="1" applyFont="1" applyBorder="1" applyAlignment="1"/>
    <xf numFmtId="164" fontId="7" fillId="0" borderId="3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164" fontId="12" fillId="0" borderId="3" xfId="0" applyNumberFormat="1" applyFont="1" applyBorder="1">
      <alignment wrapText="1"/>
    </xf>
    <xf numFmtId="164" fontId="12" fillId="0" borderId="3" xfId="0" applyNumberFormat="1" applyFont="1" applyBorder="1" applyAlignment="1">
      <alignment horizontal="right"/>
    </xf>
    <xf numFmtId="164" fontId="12" fillId="0" borderId="0" xfId="0" applyNumberFormat="1" applyFont="1">
      <alignment wrapText="1"/>
    </xf>
    <xf numFmtId="164" fontId="7" fillId="0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3" fontId="7" fillId="0" borderId="3" xfId="0" applyNumberFormat="1" applyFont="1" applyFill="1" applyBorder="1" applyAlignment="1">
      <alignment horizontal="center"/>
    </xf>
    <xf numFmtId="8" fontId="7" fillId="0" borderId="3" xfId="0" applyNumberFormat="1" applyFont="1" applyFill="1" applyBorder="1" applyAlignment="1">
      <alignment horizontal="right"/>
    </xf>
    <xf numFmtId="8" fontId="13" fillId="0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7" fontId="3" fillId="0" borderId="2" xfId="0" applyNumberFormat="1" applyFont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6" fontId="3" fillId="0" borderId="2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B1" zoomScaleNormal="75" zoomScaleSheetLayoutView="100" workbookViewId="0">
      <selection activeCell="J24" sqref="J24"/>
    </sheetView>
  </sheetViews>
  <sheetFormatPr defaultRowHeight="12.75" x14ac:dyDescent="0.2"/>
  <cols>
    <col min="1" max="1" width="36.85546875" customWidth="1"/>
    <col min="2" max="3" width="16.28515625" customWidth="1"/>
    <col min="4" max="4" width="16.7109375" style="8" customWidth="1"/>
    <col min="5" max="6" width="12.7109375" customWidth="1"/>
    <col min="7" max="7" width="2.28515625" customWidth="1"/>
    <col min="8" max="8" width="22.42578125" style="13" bestFit="1" customWidth="1"/>
    <col min="9" max="9" width="22" style="13" bestFit="1" customWidth="1"/>
    <col min="10" max="10" width="24.7109375" style="13" bestFit="1" customWidth="1"/>
  </cols>
  <sheetData>
    <row r="1" spans="1:11" ht="25.5" x14ac:dyDescent="0.2">
      <c r="A1" s="62" t="s">
        <v>9</v>
      </c>
      <c r="B1" s="62"/>
      <c r="C1" s="62"/>
      <c r="D1" s="62"/>
      <c r="E1" s="62"/>
      <c r="F1" s="7" t="s">
        <v>8</v>
      </c>
      <c r="G1" s="7" t="s">
        <v>8</v>
      </c>
      <c r="H1" s="24" t="s">
        <v>0</v>
      </c>
      <c r="I1" s="12" t="s">
        <v>12</v>
      </c>
    </row>
    <row r="2" spans="1:11" s="21" customFormat="1" ht="15" x14ac:dyDescent="0.25">
      <c r="A2" s="66" t="s">
        <v>13</v>
      </c>
      <c r="B2" s="67"/>
      <c r="C2" s="67"/>
      <c r="D2" s="67"/>
      <c r="E2" s="67"/>
      <c r="F2" s="67"/>
      <c r="G2" s="19"/>
      <c r="H2" s="25" t="s">
        <v>21</v>
      </c>
      <c r="I2" s="20"/>
      <c r="J2" s="20"/>
    </row>
    <row r="3" spans="1:11" ht="12.75" customHeight="1" x14ac:dyDescent="0.2">
      <c r="A3" s="74" t="s">
        <v>10</v>
      </c>
      <c r="B3" s="68" t="s">
        <v>11</v>
      </c>
      <c r="C3" s="68" t="s">
        <v>6</v>
      </c>
      <c r="D3" s="71" t="s">
        <v>1</v>
      </c>
      <c r="E3" s="68" t="s">
        <v>5</v>
      </c>
      <c r="F3" s="68"/>
      <c r="G3" s="68"/>
      <c r="H3" s="63" t="s">
        <v>2</v>
      </c>
      <c r="I3" s="63" t="s">
        <v>3</v>
      </c>
      <c r="J3" s="63" t="s">
        <v>4</v>
      </c>
      <c r="K3" s="1"/>
    </row>
    <row r="4" spans="1:11" ht="12.75" customHeight="1" x14ac:dyDescent="0.2">
      <c r="A4" s="75"/>
      <c r="B4" s="69"/>
      <c r="C4" s="69"/>
      <c r="D4" s="72"/>
      <c r="E4" s="69"/>
      <c r="F4" s="69"/>
      <c r="G4" s="69"/>
      <c r="H4" s="64"/>
      <c r="I4" s="64"/>
      <c r="J4" s="64"/>
    </row>
    <row r="5" spans="1:11" ht="12.75" customHeight="1" x14ac:dyDescent="0.2">
      <c r="A5" s="75"/>
      <c r="B5" s="69"/>
      <c r="C5" s="69"/>
      <c r="D5" s="72"/>
      <c r="E5" s="69"/>
      <c r="F5" s="69"/>
      <c r="G5" s="69"/>
      <c r="H5" s="64"/>
      <c r="I5" s="64"/>
      <c r="J5" s="64"/>
    </row>
    <row r="6" spans="1:11" ht="12.75" customHeight="1" x14ac:dyDescent="0.2">
      <c r="A6" s="75"/>
      <c r="B6" s="69"/>
      <c r="C6" s="69"/>
      <c r="D6" s="72"/>
      <c r="E6" s="69"/>
      <c r="F6" s="69"/>
      <c r="G6" s="69"/>
      <c r="H6" s="64"/>
      <c r="I6" s="64"/>
      <c r="J6" s="64"/>
    </row>
    <row r="7" spans="1:11" ht="12.75" customHeight="1" x14ac:dyDescent="0.2">
      <c r="A7" s="76"/>
      <c r="B7" s="70"/>
      <c r="C7" s="70"/>
      <c r="D7" s="73"/>
      <c r="E7" s="70"/>
      <c r="F7" s="70"/>
      <c r="G7" s="70"/>
      <c r="H7" s="65"/>
      <c r="I7" s="65"/>
      <c r="J7" s="65"/>
    </row>
    <row r="8" spans="1:11" ht="12.75" customHeight="1" x14ac:dyDescent="0.2">
      <c r="A8" s="5"/>
      <c r="B8" s="4"/>
      <c r="C8" s="4"/>
      <c r="D8" s="9"/>
      <c r="E8" s="4"/>
      <c r="F8" s="4"/>
      <c r="G8" s="4"/>
      <c r="H8" s="11"/>
      <c r="I8" s="11"/>
      <c r="J8" s="11"/>
    </row>
    <row r="9" spans="1:11" s="23" customFormat="1" ht="63" x14ac:dyDescent="0.25">
      <c r="A9" s="29" t="s">
        <v>19</v>
      </c>
      <c r="B9" s="33">
        <v>8</v>
      </c>
      <c r="C9" s="33">
        <v>2</v>
      </c>
      <c r="D9" s="59">
        <f>B9*C9</f>
        <v>16</v>
      </c>
      <c r="E9" s="34">
        <v>14</v>
      </c>
      <c r="F9" s="60">
        <v>55.45</v>
      </c>
      <c r="G9" s="36"/>
      <c r="H9" s="49">
        <f>D9*F9</f>
        <v>887.2</v>
      </c>
      <c r="I9" s="49">
        <f t="shared" ref="I9" si="0">+H9*0.139</f>
        <v>123.32080000000002</v>
      </c>
      <c r="J9" s="49">
        <f t="shared" ref="J9" si="1">+H9+I9</f>
        <v>1010.5208</v>
      </c>
    </row>
    <row r="10" spans="1:11" s="23" customFormat="1" ht="15.75" x14ac:dyDescent="0.25">
      <c r="A10" s="29"/>
      <c r="B10" s="33"/>
      <c r="C10" s="33"/>
      <c r="D10" s="59"/>
      <c r="E10" s="34"/>
      <c r="F10" s="60"/>
      <c r="G10" s="36"/>
      <c r="H10" s="49"/>
      <c r="I10" s="49"/>
      <c r="J10" s="49"/>
    </row>
    <row r="11" spans="1:11" s="23" customFormat="1" ht="47.25" x14ac:dyDescent="0.25">
      <c r="A11" s="29" t="s">
        <v>20</v>
      </c>
      <c r="B11" s="33">
        <v>4</v>
      </c>
      <c r="C11" s="33">
        <v>2</v>
      </c>
      <c r="D11" s="59">
        <f>B11*C11</f>
        <v>8</v>
      </c>
      <c r="E11" s="34">
        <v>14</v>
      </c>
      <c r="F11" s="60">
        <v>55.45</v>
      </c>
      <c r="G11" s="36"/>
      <c r="H11" s="49">
        <f>D11*F11</f>
        <v>443.6</v>
      </c>
      <c r="I11" s="49">
        <f t="shared" ref="I11" si="2">+H11*0.139</f>
        <v>61.66040000000001</v>
      </c>
      <c r="J11" s="49">
        <f t="shared" ref="J11" si="3">+H11+I11</f>
        <v>505.2604</v>
      </c>
    </row>
    <row r="12" spans="1:11" ht="12.75" customHeight="1" x14ac:dyDescent="0.25">
      <c r="A12" s="30"/>
      <c r="B12" s="37" t="s">
        <v>8</v>
      </c>
      <c r="C12" s="37" t="s">
        <v>8</v>
      </c>
      <c r="D12" s="59" t="s">
        <v>8</v>
      </c>
      <c r="E12" s="34" t="s">
        <v>8</v>
      </c>
      <c r="F12" s="60" t="s">
        <v>8</v>
      </c>
      <c r="G12" s="35"/>
      <c r="H12" s="50" t="s">
        <v>8</v>
      </c>
      <c r="I12" s="51"/>
      <c r="J12" s="51"/>
    </row>
    <row r="13" spans="1:11" s="10" customFormat="1" ht="31.5" customHeight="1" x14ac:dyDescent="0.25">
      <c r="A13" s="31" t="s">
        <v>17</v>
      </c>
      <c r="B13" s="37">
        <v>1</v>
      </c>
      <c r="C13" s="37">
        <v>1</v>
      </c>
      <c r="D13" s="59">
        <f>B13*C13</f>
        <v>1</v>
      </c>
      <c r="E13" s="34">
        <v>13</v>
      </c>
      <c r="F13" s="61">
        <v>46.93</v>
      </c>
      <c r="G13" s="35"/>
      <c r="H13" s="49">
        <f>D13*F13</f>
        <v>46.93</v>
      </c>
      <c r="I13" s="49">
        <f t="shared" ref="I13" si="4">+H13*0.139</f>
        <v>6.5232700000000001</v>
      </c>
      <c r="J13" s="49">
        <f t="shared" ref="J13" si="5">+H13+I13</f>
        <v>53.453270000000003</v>
      </c>
    </row>
    <row r="14" spans="1:11" ht="12.75" customHeight="1" x14ac:dyDescent="0.25">
      <c r="A14" s="30" t="s">
        <v>8</v>
      </c>
      <c r="B14" s="37" t="s">
        <v>8</v>
      </c>
      <c r="C14" s="37" t="s">
        <v>8</v>
      </c>
      <c r="D14" s="59" t="s">
        <v>8</v>
      </c>
      <c r="E14" s="34" t="s">
        <v>8</v>
      </c>
      <c r="F14" s="60" t="s">
        <v>8</v>
      </c>
      <c r="G14" s="35"/>
      <c r="H14" s="50" t="s">
        <v>8</v>
      </c>
      <c r="I14" s="52"/>
      <c r="J14" s="52"/>
    </row>
    <row r="15" spans="1:11" ht="16.5" customHeight="1" x14ac:dyDescent="0.25">
      <c r="A15" s="31" t="s">
        <v>16</v>
      </c>
      <c r="B15" s="37">
        <v>274</v>
      </c>
      <c r="C15" s="37">
        <v>1</v>
      </c>
      <c r="D15" s="59">
        <f>B15*C15</f>
        <v>274</v>
      </c>
      <c r="E15" s="34">
        <v>14</v>
      </c>
      <c r="F15" s="60">
        <v>55.45</v>
      </c>
      <c r="G15" s="35"/>
      <c r="H15" s="49">
        <f>D15*F15</f>
        <v>15193.300000000001</v>
      </c>
      <c r="I15" s="49">
        <f t="shared" ref="I15" si="6">+H15*0.139</f>
        <v>2111.8687000000004</v>
      </c>
      <c r="J15" s="49">
        <f t="shared" ref="J15" si="7">+H15+I15</f>
        <v>17305.168700000002</v>
      </c>
    </row>
    <row r="16" spans="1:11" ht="12.75" customHeight="1" x14ac:dyDescent="0.25">
      <c r="A16" s="30" t="s">
        <v>8</v>
      </c>
      <c r="B16" s="37" t="s">
        <v>8</v>
      </c>
      <c r="C16" s="37" t="s">
        <v>8</v>
      </c>
      <c r="D16" s="59" t="s">
        <v>8</v>
      </c>
      <c r="E16" s="34" t="s">
        <v>8</v>
      </c>
      <c r="F16" s="60" t="s">
        <v>8</v>
      </c>
      <c r="G16" s="35"/>
      <c r="H16" s="50" t="s">
        <v>8</v>
      </c>
      <c r="I16" s="52" t="s">
        <v>8</v>
      </c>
      <c r="J16" s="52" t="s">
        <v>8</v>
      </c>
    </row>
    <row r="17" spans="1:10" s="26" customFormat="1" ht="31.5" x14ac:dyDescent="0.25">
      <c r="A17" s="31" t="s">
        <v>14</v>
      </c>
      <c r="B17" s="37">
        <v>68</v>
      </c>
      <c r="C17" s="37">
        <v>1</v>
      </c>
      <c r="D17" s="59">
        <f>B17*C17</f>
        <v>68</v>
      </c>
      <c r="E17" s="34">
        <v>14</v>
      </c>
      <c r="F17" s="60">
        <v>55.45</v>
      </c>
      <c r="G17" s="35"/>
      <c r="H17" s="49">
        <f>D17*F17</f>
        <v>3770.6000000000004</v>
      </c>
      <c r="I17" s="49">
        <f t="shared" ref="I17" si="8">+H17*0.139</f>
        <v>524.11340000000007</v>
      </c>
      <c r="J17" s="49">
        <f t="shared" ref="J17" si="9">+H17+I17</f>
        <v>4294.7134000000005</v>
      </c>
    </row>
    <row r="18" spans="1:10" s="23" customFormat="1" ht="12.75" customHeight="1" x14ac:dyDescent="0.25">
      <c r="A18" s="30"/>
      <c r="B18" s="37" t="s">
        <v>8</v>
      </c>
      <c r="C18" s="37" t="s">
        <v>8</v>
      </c>
      <c r="D18" s="59" t="s">
        <v>8</v>
      </c>
      <c r="E18" s="34" t="s">
        <v>8</v>
      </c>
      <c r="F18" s="60" t="s">
        <v>8</v>
      </c>
      <c r="G18" s="35"/>
      <c r="H18" s="50" t="s">
        <v>8</v>
      </c>
      <c r="I18" s="52"/>
      <c r="J18" s="52"/>
    </row>
    <row r="19" spans="1:10" ht="31.5" x14ac:dyDescent="0.25">
      <c r="A19" s="29" t="s">
        <v>18</v>
      </c>
      <c r="B19" s="38">
        <v>203960</v>
      </c>
      <c r="C19" s="37">
        <v>2</v>
      </c>
      <c r="D19" s="59">
        <f>B19*C19</f>
        <v>407920</v>
      </c>
      <c r="E19" s="34">
        <v>13</v>
      </c>
      <c r="F19" s="60">
        <v>46.93</v>
      </c>
      <c r="G19" s="36"/>
      <c r="H19" s="49">
        <f>D19*F19</f>
        <v>19143685.600000001</v>
      </c>
      <c r="I19" s="49">
        <f t="shared" ref="I19" si="10">+H19*0.139</f>
        <v>2660972.2984000007</v>
      </c>
      <c r="J19" s="49">
        <f t="shared" ref="J19" si="11">+H19+I19</f>
        <v>21804657.898400001</v>
      </c>
    </row>
    <row r="20" spans="1:10" ht="14.1" customHeight="1" x14ac:dyDescent="0.25">
      <c r="A20" s="30"/>
      <c r="B20" s="37" t="s">
        <v>8</v>
      </c>
      <c r="C20" s="37" t="s">
        <v>8</v>
      </c>
      <c r="D20" s="59" t="s">
        <v>8</v>
      </c>
      <c r="E20" s="34" t="s">
        <v>8</v>
      </c>
      <c r="F20" s="60" t="s">
        <v>8</v>
      </c>
      <c r="G20" s="35"/>
      <c r="H20" s="50" t="s">
        <v>8</v>
      </c>
      <c r="I20" s="51"/>
      <c r="J20" s="51"/>
    </row>
    <row r="21" spans="1:10" s="23" customFormat="1" ht="31.5" x14ac:dyDescent="0.25">
      <c r="A21" s="29" t="s">
        <v>15</v>
      </c>
      <c r="B21" s="33">
        <v>1</v>
      </c>
      <c r="C21" s="37">
        <v>1</v>
      </c>
      <c r="D21" s="59">
        <f>B21*C21</f>
        <v>1</v>
      </c>
      <c r="E21" s="34">
        <v>13</v>
      </c>
      <c r="F21" s="60">
        <v>46.93</v>
      </c>
      <c r="G21" s="36"/>
      <c r="H21" s="49">
        <f>D21*F21</f>
        <v>46.93</v>
      </c>
      <c r="I21" s="49">
        <f t="shared" ref="I21" si="12">+H21*0.139</f>
        <v>6.5232700000000001</v>
      </c>
      <c r="J21" s="49">
        <f t="shared" ref="J21" si="13">+H21+I21</f>
        <v>53.453270000000003</v>
      </c>
    </row>
    <row r="22" spans="1:10" s="26" customFormat="1" ht="15" x14ac:dyDescent="0.2">
      <c r="A22" s="32"/>
      <c r="B22" s="39"/>
      <c r="C22" s="39"/>
      <c r="D22" s="40"/>
      <c r="E22" s="39"/>
      <c r="F22" s="39"/>
      <c r="G22" s="39"/>
      <c r="H22" s="53"/>
      <c r="I22" s="54"/>
      <c r="J22" s="54"/>
    </row>
    <row r="23" spans="1:10" s="22" customFormat="1" ht="14.1" customHeight="1" x14ac:dyDescent="0.25">
      <c r="A23" s="2"/>
      <c r="B23" s="41"/>
      <c r="C23" s="41"/>
      <c r="D23" s="42"/>
      <c r="E23" s="41"/>
      <c r="F23" s="41"/>
      <c r="G23" s="41"/>
      <c r="H23" s="55"/>
      <c r="I23" s="56"/>
      <c r="J23" s="57"/>
    </row>
    <row r="24" spans="1:10" ht="15.75" x14ac:dyDescent="0.25">
      <c r="A24" s="3">
        <f ca="1">NOW()</f>
        <v>41110.339776967594</v>
      </c>
      <c r="B24" s="6"/>
      <c r="C24" s="6"/>
      <c r="D24" s="44"/>
      <c r="E24" s="6"/>
      <c r="F24" s="45" t="s">
        <v>7</v>
      </c>
      <c r="G24" s="46"/>
      <c r="H24" s="58">
        <f>SUM(H9:H21)</f>
        <v>19164074.16</v>
      </c>
      <c r="I24" s="58">
        <f t="shared" ref="I24:J24" si="14">SUM(I9:I21)</f>
        <v>2663806.3082400006</v>
      </c>
      <c r="J24" s="58">
        <f t="shared" si="14"/>
        <v>21827880.46824</v>
      </c>
    </row>
    <row r="25" spans="1:10" ht="14.1" customHeight="1" x14ac:dyDescent="0.25">
      <c r="B25" s="41"/>
      <c r="C25" s="41"/>
      <c r="D25" s="42"/>
      <c r="E25" s="41"/>
      <c r="F25" s="41"/>
      <c r="G25" s="41"/>
      <c r="H25" s="43"/>
      <c r="I25" s="47"/>
      <c r="J25" s="48"/>
    </row>
    <row r="26" spans="1:10" s="28" customFormat="1" ht="15" x14ac:dyDescent="0.25">
      <c r="A26"/>
      <c r="B26"/>
      <c r="C26"/>
      <c r="D26" s="8"/>
      <c r="E26"/>
      <c r="F26"/>
      <c r="G26"/>
      <c r="H26" s="13"/>
      <c r="I26" s="14"/>
      <c r="J26" s="27"/>
    </row>
    <row r="27" spans="1:10" ht="15" x14ac:dyDescent="0.25">
      <c r="I27" s="16"/>
      <c r="J27" s="15"/>
    </row>
    <row r="28" spans="1:10" ht="15" x14ac:dyDescent="0.25">
      <c r="I28" s="17"/>
      <c r="J28" s="15"/>
    </row>
    <row r="29" spans="1:10" ht="15" x14ac:dyDescent="0.25">
      <c r="I29" s="18"/>
      <c r="J29" s="14"/>
    </row>
    <row r="30" spans="1:10" ht="14.25" x14ac:dyDescent="0.2">
      <c r="J30" s="16"/>
    </row>
    <row r="31" spans="1:10" ht="14.25" x14ac:dyDescent="0.2">
      <c r="J31" s="17"/>
    </row>
    <row r="32" spans="1:10" x14ac:dyDescent="0.2">
      <c r="J32" s="18"/>
    </row>
  </sheetData>
  <mergeCells count="10">
    <mergeCell ref="A1:E1"/>
    <mergeCell ref="J3:J7"/>
    <mergeCell ref="H3:H7"/>
    <mergeCell ref="I3:I7"/>
    <mergeCell ref="A2:F2"/>
    <mergeCell ref="B3:B7"/>
    <mergeCell ref="C3:C7"/>
    <mergeCell ref="D3:D7"/>
    <mergeCell ref="A3:A7"/>
    <mergeCell ref="E3:G7"/>
  </mergeCells>
  <phoneticPr fontId="1" type="noConversion"/>
  <printOptions headings="1" gridLines="1"/>
  <pageMargins left="0.5" right="0.5" top="0.75" bottom="0.75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79</vt:lpstr>
      <vt:lpstr>'APHIS 79'!Print_Area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smharris</cp:lastModifiedBy>
  <cp:lastPrinted>2012-07-20T12:03:06Z</cp:lastPrinted>
  <dcterms:created xsi:type="dcterms:W3CDTF">2002-09-24T19:35:59Z</dcterms:created>
  <dcterms:modified xsi:type="dcterms:W3CDTF">2012-07-20T12:12:36Z</dcterms:modified>
</cp:coreProperties>
</file>