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48" windowWidth="16140" windowHeight="7056"/>
  </bookViews>
  <sheets>
    <sheet name="Burden change" sheetId="1" r:id="rId1"/>
  </sheets>
  <definedNames>
    <definedName name="_ftn1" localSheetId="0">'Burden change'!$A$24</definedName>
    <definedName name="_ftn2" localSheetId="0">'Burden change'!$A$25</definedName>
    <definedName name="_ftn3" localSheetId="0">'Burden change'!$A$26</definedName>
    <definedName name="_ftn4" localSheetId="0">'Burden change'!$A$27</definedName>
    <definedName name="_ftn5" localSheetId="0">'Burden change'!$A$28</definedName>
    <definedName name="_ftn6" localSheetId="0">'Burden change'!#REF!</definedName>
    <definedName name="_ftnref1" localSheetId="0">'Burden change'!#REF!</definedName>
    <definedName name="_ftnref2" localSheetId="0">'Burden change'!#REF!</definedName>
    <definedName name="_ftnref3" localSheetId="0">'Burden change'!#REF!</definedName>
    <definedName name="_ftnref4" localSheetId="0">'Burden change'!#REF!</definedName>
    <definedName name="_ftnref5" localSheetId="0">'Burden change'!#REF!</definedName>
    <definedName name="_ftnref6" localSheetId="0">'Burden change'!#REF!</definedName>
  </definedNames>
  <calcPr calcId="145621"/>
</workbook>
</file>

<file path=xl/calcChain.xml><?xml version="1.0" encoding="utf-8"?>
<calcChain xmlns="http://schemas.openxmlformats.org/spreadsheetml/2006/main">
  <c r="G22" i="1" l="1"/>
  <c r="R22" i="1" s="1"/>
  <c r="E22" i="1"/>
  <c r="P22" i="1" s="1"/>
  <c r="Q8" i="1"/>
  <c r="P8" i="1"/>
  <c r="N8" i="1"/>
  <c r="N22" i="1"/>
  <c r="N3" i="1"/>
  <c r="O3" i="1"/>
  <c r="P3" i="1"/>
  <c r="Q3" i="1"/>
  <c r="R3" i="1"/>
  <c r="R21" i="1" s="1"/>
  <c r="N4" i="1"/>
  <c r="O4" i="1"/>
  <c r="P4" i="1"/>
  <c r="Q4" i="1"/>
  <c r="R4" i="1"/>
  <c r="N5" i="1"/>
  <c r="O5" i="1"/>
  <c r="P5" i="1"/>
  <c r="Q5" i="1"/>
  <c r="R5" i="1"/>
  <c r="N6" i="1"/>
  <c r="O6" i="1"/>
  <c r="P6" i="1"/>
  <c r="Q6" i="1"/>
  <c r="R6" i="1"/>
  <c r="N7" i="1"/>
  <c r="O7" i="1"/>
  <c r="P7" i="1"/>
  <c r="Q7" i="1"/>
  <c r="R7" i="1"/>
  <c r="R8" i="1"/>
  <c r="N10" i="1"/>
  <c r="O10" i="1"/>
  <c r="P10" i="1"/>
  <c r="Q10" i="1"/>
  <c r="R10" i="1"/>
  <c r="N11" i="1"/>
  <c r="O11" i="1"/>
  <c r="P11" i="1"/>
  <c r="Q11" i="1"/>
  <c r="R11" i="1"/>
  <c r="N12" i="1"/>
  <c r="O12" i="1"/>
  <c r="P12" i="1"/>
  <c r="Q12" i="1"/>
  <c r="R12" i="1"/>
  <c r="N13" i="1"/>
  <c r="O13" i="1"/>
  <c r="P13" i="1"/>
  <c r="Q13" i="1"/>
  <c r="R13" i="1"/>
  <c r="N14" i="1"/>
  <c r="O14" i="1"/>
  <c r="P14" i="1"/>
  <c r="Q14" i="1"/>
  <c r="R14" i="1"/>
  <c r="N15" i="1"/>
  <c r="O15" i="1"/>
  <c r="P15" i="1"/>
  <c r="Q15" i="1"/>
  <c r="R15" i="1"/>
  <c r="N16" i="1"/>
  <c r="O16" i="1"/>
  <c r="P16" i="1"/>
  <c r="Q16" i="1"/>
  <c r="R16" i="1"/>
  <c r="N17" i="1"/>
  <c r="O17" i="1"/>
  <c r="P17" i="1"/>
  <c r="Q17" i="1"/>
  <c r="R17" i="1"/>
  <c r="N18" i="1"/>
  <c r="O18" i="1"/>
  <c r="P18" i="1"/>
  <c r="Q18" i="1"/>
  <c r="R18" i="1"/>
  <c r="N19" i="1"/>
  <c r="O19" i="1"/>
  <c r="P19" i="1"/>
  <c r="Q19" i="1"/>
  <c r="R19" i="1"/>
  <c r="N20" i="1"/>
  <c r="O20" i="1"/>
  <c r="P20" i="1"/>
  <c r="Q20" i="1"/>
  <c r="R20" i="1"/>
  <c r="N21" i="1"/>
  <c r="O21" i="1"/>
  <c r="P21" i="1"/>
  <c r="Q21" i="1"/>
</calcChain>
</file>

<file path=xl/sharedStrings.xml><?xml version="1.0" encoding="utf-8"?>
<sst xmlns="http://schemas.openxmlformats.org/spreadsheetml/2006/main" count="91" uniqueCount="50">
  <si>
    <t>Enclosure</t>
  </si>
  <si>
    <t>Requirement</t>
  </si>
  <si>
    <t>Respondents</t>
  </si>
  <si>
    <t>Responses per Respondent</t>
  </si>
  <si>
    <t>Total Responses</t>
  </si>
  <si>
    <t>Burden Per Response</t>
  </si>
  <si>
    <t>Burden</t>
  </si>
  <si>
    <t>Enclosures 1 – 5</t>
  </si>
  <si>
    <t>Confirmation of Receipt</t>
  </si>
  <si>
    <t>Response indicating inability to comply with information request</t>
  </si>
  <si>
    <t>Enclosure 1: Recommendation 2.1: Seismic Reevaluation</t>
  </si>
  <si>
    <t>Submit risk assessment approach or confirm use of generic approach</t>
  </si>
  <si>
    <t>Submit hazard reevaluation (seismic), Central and Eastern US (CSUS)</t>
  </si>
  <si>
    <t>Submit hazard reevaluation (seismic), Western US (WUS)</t>
  </si>
  <si>
    <t>Submit seismic risk assessment, high priority plants</t>
  </si>
  <si>
    <t>Submit seismic risk assessment, all other plants</t>
  </si>
  <si>
    <t>Enclosure 2: Recommendation 2.1 Flooding Reevaluation</t>
  </si>
  <si>
    <t>Submit integrated assessment approach or confirm use of generic approach</t>
  </si>
  <si>
    <t>Submit hazard reevaluation (flooding)</t>
  </si>
  <si>
    <t>Submit integrated assessment for flooding hazards</t>
  </si>
  <si>
    <t>Enclosure 3: Recommendation 2.3: Seismic Walkdowns</t>
  </si>
  <si>
    <t>Submit seismic walkdown procedures or confirm use of NRC-endorsed procedures</t>
  </si>
  <si>
    <t>Submit seismic walkdown final report</t>
  </si>
  <si>
    <t>Enclosure 4: Recommendation 2.3: Flooding Walkdowns</t>
  </si>
  <si>
    <t>Submit flooding walkdown procedures or confirm use of NRC-endorsed procedures</t>
  </si>
  <si>
    <t>Submit flooding walkdown final report</t>
  </si>
  <si>
    <t>Enclosure 5: Recommendation 9.3: Emergency Preparedness</t>
  </si>
  <si>
    <t>Submit communications analysis</t>
  </si>
  <si>
    <t>Submit initial staffing analysis</t>
  </si>
  <si>
    <t>Submit final staffing analysis</t>
  </si>
  <si>
    <t>TOTAL</t>
  </si>
  <si>
    <t>EMERGENCY CLEARANCE REQUEST</t>
  </si>
  <si>
    <t>Submit seismic risk assessment, high priority plants conducing SMA</t>
  </si>
  <si>
    <t>Submit seismic risk assessment conducting SMA</t>
  </si>
  <si>
    <t>CURRENT REQUEST</t>
  </si>
  <si>
    <t>CHANGE IN BURDEN ESTIMATES</t>
  </si>
  <si>
    <t>Submit seismic risk assessment, high priority plants conducing SPRA</t>
  </si>
  <si>
    <t>Comments</t>
  </si>
  <si>
    <t>Increase of 6 respondents (4 COL units and 2 reactors resuming licensing)</t>
  </si>
  <si>
    <t>Due to a dependence btw recent rulemaking and requirements, all respondents indicating an inability to meet initial due dates.  Additional time per response was added based on burden to respond and incorporate relevant rule information</t>
  </si>
  <si>
    <t>No change in burden estimates, increase in number of respondents</t>
  </si>
  <si>
    <t>Burden increased by 30% based on NEI comments.  Two additional respondents.</t>
  </si>
  <si>
    <t>The original submission assumed all burden would be incurred during the first three years; however, only 2/3 of burden will be incurred in the current clearance period.  This reduced the burden from 2,700 hours to 1,800 hours.  NRC then increased this estimate by 30% based on NEI comments, to 2,350 hours.</t>
  </si>
  <si>
    <t>Burden per response increased by 30% based on NEI comments.</t>
  </si>
  <si>
    <t>Burden per response increased from 25 hours to 125 hours based on NEI comments.</t>
  </si>
  <si>
    <t>Burden per response increased from 50 hours to 250 hours based on NEI comments.</t>
  </si>
  <si>
    <t>ANNUALIZED TOTAL</t>
  </si>
  <si>
    <t>The previous submission included all remaining plants, who would perform an SMA (2,700 hrs) or no analysis at all (0 hrs), using a weighted average of 2020 hrs/respondent.  The current submission includes only those plants anticipated to submit an SMA resulting in a reduction of 26 responses.  The burden estimate for conducting an SMA increase by 30% from 2,700 hrs to 3,500 hrs as a result of NEI comments.  However, only 40% of the work on these analysis will occur during the current clearance period (1,400 hrs).
The primary reason for the reduction in burden for this requirement is the consideration of the time period in which the analyses will be conducted.</t>
  </si>
  <si>
    <t>Increase of 2 respondents in the high priority category.  The initial submission combined all high priority plants into one burden estimate regardless of whether they were conducing a higher burden SPRA (25% of plants conduct this at 8,000 hrs/response) or lower burden SMA (50% of plants conduct this at 1,500 hr/response), with an weighted average burden of 6,410 hours.
The current submission is broken down by type of analysis.  The estimate for SPRA as increased by 30% from 8,000 hrs to 11,000 hours based on comments from NEI.  However, only 50% of this effort will be conducted during the clearance period (5,500 hrs).  The estimate for SMA was increased by 30% from 2,700 hrs to 3,500 hrs based on comments from NEI.  Only 50% of this effort will occur during the clearance period (1750 hrs).
The overall decrease for this item is due to the consideration of the time period in which the analyses will be conducted - half of the work will occur during the current clearance period and half will occur during the next clearance cycle.</t>
  </si>
  <si>
    <t>The current submission increases the burden estimates for a number of requirements by 30% in response to comments from NEI; however, the current submission considers the burden accrual over time (some analyses will be conducting during both the current clearance period and the next clearance period), which results in a decrease in overall burden.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</si>
</sst>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0_);_(* \(#,##0.0\);_(* &quot;-&quot;??_);_(@_)"/>
    <numFmt numFmtId="165" formatCode="#,##0.0"/>
  </numFmts>
  <fonts count="6" x14ac:knownFonts="1">
    <font>
      <sz val="10"/>
      <color theme="1"/>
      <name val="Arial"/>
      <family val="2"/>
    </font>
    <font>
      <b/>
      <sz val="10"/>
      <color theme="1"/>
      <name val="Arial"/>
      <family val="2"/>
    </font>
    <font>
      <u/>
      <sz val="10"/>
      <color theme="10"/>
      <name val="Arial"/>
      <family val="2"/>
    </font>
    <font>
      <sz val="10"/>
      <color rgb="FF000000"/>
      <name val="Arial"/>
      <family val="2"/>
    </font>
    <font>
      <b/>
      <sz val="10"/>
      <color rgb="FF000000"/>
      <name val="Arial"/>
      <family val="2"/>
    </font>
    <font>
      <sz val="10"/>
      <color theme="1"/>
      <name val="Arial"/>
      <family val="2"/>
    </font>
  </fonts>
  <fills count="5">
    <fill>
      <patternFill patternType="none"/>
    </fill>
    <fill>
      <patternFill patternType="gray125"/>
    </fill>
    <fill>
      <patternFill patternType="solid">
        <fgColor rgb="FFCDFFE4"/>
        <bgColor indexed="64"/>
      </patternFill>
    </fill>
    <fill>
      <patternFill patternType="solid">
        <fgColor rgb="FFCCFFFF"/>
        <bgColor indexed="64"/>
      </patternFill>
    </fill>
    <fill>
      <patternFill patternType="solid">
        <fgColor rgb="FFFFFFCC"/>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s>
  <cellStyleXfs count="3">
    <xf numFmtId="0" fontId="0" fillId="0" borderId="0"/>
    <xf numFmtId="0" fontId="2" fillId="0" borderId="0" applyNumberFormat="0" applyFill="0" applyBorder="0" applyAlignment="0" applyProtection="0">
      <alignment vertical="top"/>
      <protection locked="0"/>
    </xf>
    <xf numFmtId="43" fontId="5" fillId="0" borderId="0" applyFont="0" applyFill="0" applyBorder="0" applyAlignment="0" applyProtection="0"/>
  </cellStyleXfs>
  <cellXfs count="64">
    <xf numFmtId="0" fontId="0" fillId="0" borderId="0" xfId="0"/>
    <xf numFmtId="0" fontId="0" fillId="0" borderId="0" xfId="0" applyFont="1"/>
    <xf numFmtId="0" fontId="2" fillId="0" borderId="0" xfId="1" applyFont="1" applyAlignment="1" applyProtection="1"/>
    <xf numFmtId="0" fontId="0" fillId="0" borderId="1" xfId="0" applyFont="1" applyBorder="1"/>
    <xf numFmtId="0" fontId="1" fillId="0" borderId="1" xfId="0" applyFont="1" applyBorder="1" applyAlignment="1">
      <alignment horizontal="center" vertical="top" wrapText="1"/>
    </xf>
    <xf numFmtId="0" fontId="1" fillId="0" borderId="1" xfId="0" applyFont="1" applyBorder="1" applyAlignment="1">
      <alignment vertical="top" wrapText="1"/>
    </xf>
    <xf numFmtId="0" fontId="1" fillId="2" borderId="1" xfId="0" applyFont="1" applyFill="1" applyBorder="1" applyAlignment="1">
      <alignment horizontal="center" vertical="top" wrapText="1"/>
    </xf>
    <xf numFmtId="0" fontId="3" fillId="2" borderId="1" xfId="0" applyFont="1" applyFill="1" applyBorder="1" applyAlignment="1">
      <alignment horizontal="right" vertical="top" wrapText="1"/>
    </xf>
    <xf numFmtId="0" fontId="4" fillId="2" borderId="1" xfId="0" applyFont="1" applyFill="1" applyBorder="1" applyAlignment="1">
      <alignment horizontal="right" vertical="top" wrapText="1"/>
    </xf>
    <xf numFmtId="0" fontId="1" fillId="0" borderId="8" xfId="0" applyFont="1" applyFill="1" applyBorder="1" applyAlignment="1">
      <alignment horizontal="center" vertical="top" wrapText="1"/>
    </xf>
    <xf numFmtId="0" fontId="0" fillId="0" borderId="0" xfId="0" applyFont="1" applyAlignment="1">
      <alignment wrapText="1"/>
    </xf>
    <xf numFmtId="0" fontId="0" fillId="0" borderId="0" xfId="0" applyAlignment="1">
      <alignment wrapText="1"/>
    </xf>
    <xf numFmtId="0" fontId="1" fillId="0" borderId="8" xfId="0" applyFont="1" applyFill="1" applyBorder="1" applyAlignment="1">
      <alignment vertical="top" wrapText="1"/>
    </xf>
    <xf numFmtId="0" fontId="1" fillId="2" borderId="1" xfId="0" applyFont="1" applyFill="1" applyBorder="1"/>
    <xf numFmtId="3" fontId="1" fillId="2" borderId="1" xfId="0" applyNumberFormat="1" applyFont="1" applyFill="1" applyBorder="1"/>
    <xf numFmtId="3" fontId="0" fillId="0" borderId="0" xfId="0" applyNumberFormat="1" applyAlignment="1">
      <alignment wrapText="1"/>
    </xf>
    <xf numFmtId="0" fontId="3" fillId="0" borderId="7" xfId="0" applyFont="1" applyFill="1" applyBorder="1" applyAlignment="1">
      <alignment horizontal="right" vertical="top" wrapText="1"/>
    </xf>
    <xf numFmtId="165" fontId="1" fillId="2" borderId="1" xfId="2" applyNumberFormat="1" applyFont="1" applyFill="1" applyBorder="1" applyAlignment="1">
      <alignment horizontal="center" vertical="top" wrapText="1"/>
    </xf>
    <xf numFmtId="165" fontId="3" fillId="2" borderId="1" xfId="2" applyNumberFormat="1" applyFont="1" applyFill="1" applyBorder="1" applyAlignment="1">
      <alignment horizontal="right" vertical="top" wrapText="1"/>
    </xf>
    <xf numFmtId="165" fontId="4" fillId="2" borderId="1" xfId="2" applyNumberFormat="1" applyFont="1" applyFill="1" applyBorder="1" applyAlignment="1">
      <alignment horizontal="right" vertical="top" wrapText="1"/>
    </xf>
    <xf numFmtId="165" fontId="1" fillId="2" borderId="1" xfId="2" applyNumberFormat="1" applyFont="1" applyFill="1" applyBorder="1"/>
    <xf numFmtId="165" fontId="0" fillId="0" borderId="0" xfId="2" applyNumberFormat="1" applyFont="1"/>
    <xf numFmtId="0" fontId="4" fillId="2" borderId="1" xfId="0" applyFont="1" applyFill="1" applyBorder="1" applyAlignment="1">
      <alignment horizontal="right"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165" fontId="3" fillId="2" borderId="2" xfId="2" applyNumberFormat="1" applyFont="1" applyFill="1" applyBorder="1" applyAlignment="1">
      <alignment horizontal="right" vertical="top" wrapText="1"/>
    </xf>
    <xf numFmtId="165" fontId="3" fillId="2" borderId="3" xfId="2" applyNumberFormat="1" applyFont="1" applyFill="1" applyBorder="1" applyAlignment="1">
      <alignment horizontal="right" vertical="top" wrapText="1"/>
    </xf>
    <xf numFmtId="3" fontId="0" fillId="0" borderId="7" xfId="0" applyNumberFormat="1" applyBorder="1" applyAlignment="1">
      <alignment horizontal="left" wrapText="1"/>
    </xf>
    <xf numFmtId="3" fontId="0" fillId="0" borderId="7" xfId="0" applyNumberFormat="1" applyFont="1" applyBorder="1" applyAlignment="1">
      <alignment horizontal="left" wrapText="1"/>
    </xf>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2" borderId="6" xfId="0" applyFont="1" applyFill="1" applyBorder="1" applyAlignment="1">
      <alignment horizontal="center"/>
    </xf>
    <xf numFmtId="0" fontId="3" fillId="2" borderId="2" xfId="0" applyFont="1" applyFill="1" applyBorder="1" applyAlignment="1">
      <alignment horizontal="right" vertical="top" wrapText="1"/>
    </xf>
    <xf numFmtId="0" fontId="3" fillId="2" borderId="3" xfId="0" applyFont="1" applyFill="1" applyBorder="1" applyAlignment="1">
      <alignment horizontal="right" vertical="top" wrapText="1"/>
    </xf>
    <xf numFmtId="1" fontId="3" fillId="2" borderId="2" xfId="0" applyNumberFormat="1" applyFont="1" applyFill="1" applyBorder="1" applyAlignment="1">
      <alignment horizontal="right" vertical="top" wrapText="1"/>
    </xf>
    <xf numFmtId="1" fontId="3" fillId="2" borderId="3" xfId="0" applyNumberFormat="1" applyFont="1" applyFill="1" applyBorder="1" applyAlignment="1">
      <alignment horizontal="right" vertical="top" wrapText="1"/>
    </xf>
    <xf numFmtId="0" fontId="1" fillId="3" borderId="1" xfId="0" applyFont="1" applyFill="1" applyBorder="1" applyAlignment="1">
      <alignment horizontal="center"/>
    </xf>
    <xf numFmtId="0" fontId="1" fillId="3" borderId="1" xfId="0" applyFont="1" applyFill="1" applyBorder="1" applyAlignment="1">
      <alignment horizontal="center" vertical="top" wrapText="1"/>
    </xf>
    <xf numFmtId="0" fontId="0" fillId="3" borderId="1" xfId="0" applyFont="1" applyFill="1" applyBorder="1" applyAlignment="1">
      <alignment vertical="top" wrapText="1"/>
    </xf>
    <xf numFmtId="0" fontId="0" fillId="3" borderId="1" xfId="0" applyFont="1" applyFill="1" applyBorder="1" applyAlignment="1">
      <alignment horizontal="right" vertical="top" wrapText="1"/>
    </xf>
    <xf numFmtId="3" fontId="0" fillId="3" borderId="1" xfId="0" applyNumberFormat="1" applyFont="1" applyFill="1" applyBorder="1" applyAlignment="1">
      <alignment horizontal="right" vertical="top" wrapText="1"/>
    </xf>
    <xf numFmtId="0" fontId="0" fillId="3" borderId="2" xfId="0" applyFont="1" applyFill="1" applyBorder="1" applyAlignment="1">
      <alignment horizontal="left" vertical="top" wrapText="1"/>
    </xf>
    <xf numFmtId="0" fontId="0" fillId="3" borderId="1" xfId="0" applyFont="1" applyFill="1" applyBorder="1" applyAlignment="1">
      <alignment horizontal="right" vertical="top" wrapText="1"/>
    </xf>
    <xf numFmtId="3" fontId="0" fillId="3" borderId="1" xfId="0" applyNumberFormat="1" applyFont="1" applyFill="1" applyBorder="1" applyAlignment="1">
      <alignment horizontal="right" vertical="top" wrapText="1"/>
    </xf>
    <xf numFmtId="0" fontId="0" fillId="3" borderId="3" xfId="0" applyFont="1" applyFill="1" applyBorder="1" applyAlignment="1">
      <alignment horizontal="left" vertical="top" wrapText="1"/>
    </xf>
    <xf numFmtId="0" fontId="1" fillId="3" borderId="1" xfId="0" applyFont="1" applyFill="1" applyBorder="1" applyAlignment="1">
      <alignment vertical="top" wrapText="1"/>
    </xf>
    <xf numFmtId="0" fontId="1" fillId="3" borderId="1" xfId="0" applyFont="1" applyFill="1" applyBorder="1" applyAlignment="1">
      <alignment horizontal="right" vertical="top" wrapText="1"/>
    </xf>
    <xf numFmtId="3" fontId="1" fillId="3" borderId="1" xfId="0" applyNumberFormat="1" applyFont="1" applyFill="1" applyBorder="1" applyAlignment="1">
      <alignment horizontal="right" vertical="top" wrapText="1"/>
    </xf>
    <xf numFmtId="0" fontId="1" fillId="3" borderId="1" xfId="0" applyFont="1" applyFill="1" applyBorder="1"/>
    <xf numFmtId="164" fontId="1" fillId="3" borderId="1" xfId="2" applyNumberFormat="1" applyFont="1" applyFill="1" applyBorder="1"/>
    <xf numFmtId="0" fontId="1" fillId="4" borderId="1" xfId="0" applyFont="1" applyFill="1" applyBorder="1" applyAlignment="1">
      <alignment horizontal="center"/>
    </xf>
    <xf numFmtId="0" fontId="1" fillId="4" borderId="1" xfId="0" applyFont="1" applyFill="1" applyBorder="1" applyAlignment="1">
      <alignment horizontal="center" vertical="top" wrapText="1"/>
    </xf>
    <xf numFmtId="0" fontId="3" fillId="4" borderId="1" xfId="0" applyFont="1" applyFill="1" applyBorder="1" applyAlignment="1">
      <alignment vertical="top" wrapText="1"/>
    </xf>
    <xf numFmtId="0" fontId="3" fillId="4" borderId="1" xfId="0" applyFont="1" applyFill="1" applyBorder="1" applyAlignment="1">
      <alignment horizontal="right" vertical="top" wrapText="1"/>
    </xf>
    <xf numFmtId="3" fontId="3" fillId="4" borderId="1" xfId="0" applyNumberFormat="1" applyFont="1" applyFill="1" applyBorder="1" applyAlignment="1">
      <alignment horizontal="right" vertical="top" wrapText="1"/>
    </xf>
    <xf numFmtId="0" fontId="0" fillId="4" borderId="1" xfId="0" applyFill="1" applyBorder="1" applyAlignment="1">
      <alignment vertical="top" wrapText="1"/>
    </xf>
    <xf numFmtId="0" fontId="0" fillId="4" borderId="1" xfId="0" applyFont="1" applyFill="1" applyBorder="1" applyAlignment="1">
      <alignment vertical="top" wrapText="1"/>
    </xf>
    <xf numFmtId="0" fontId="3" fillId="4" borderId="1" xfId="0" applyFont="1" applyFill="1" applyBorder="1" applyAlignment="1">
      <alignment wrapText="1"/>
    </xf>
    <xf numFmtId="0" fontId="4" fillId="4" borderId="1" xfId="0" applyFont="1" applyFill="1" applyBorder="1" applyAlignment="1">
      <alignment horizontal="right" vertical="top" wrapText="1"/>
    </xf>
    <xf numFmtId="0" fontId="3" fillId="4" borderId="1" xfId="0" applyFont="1" applyFill="1" applyBorder="1" applyAlignment="1">
      <alignment horizontal="right" wrapText="1"/>
    </xf>
    <xf numFmtId="3" fontId="4" fillId="4" borderId="1" xfId="0" applyNumberFormat="1" applyFont="1" applyFill="1" applyBorder="1" applyAlignment="1">
      <alignment horizontal="right" wrapText="1"/>
    </xf>
    <xf numFmtId="3" fontId="4" fillId="4" borderId="1" xfId="0" applyNumberFormat="1" applyFont="1" applyFill="1" applyBorder="1" applyAlignment="1">
      <alignment horizontal="right" vertical="top" wrapText="1"/>
    </xf>
    <xf numFmtId="0" fontId="4" fillId="4" borderId="1" xfId="0" applyFont="1" applyFill="1" applyBorder="1" applyAlignment="1">
      <alignment wrapText="1"/>
    </xf>
    <xf numFmtId="0" fontId="4" fillId="4" borderId="1" xfId="0" applyFont="1" applyFill="1" applyBorder="1" applyAlignment="1">
      <alignment horizontal="right" wrapText="1"/>
    </xf>
  </cellXfs>
  <cellStyles count="3">
    <cellStyle name="Comma" xfId="2" builtinId="3"/>
    <cellStyle name="Hyperlink" xfId="1" builtinId="8"/>
    <cellStyle name="Normal" xfId="0" builtinId="0"/>
  </cellStyles>
  <dxfs count="0"/>
  <tableStyles count="0" defaultTableStyle="TableStyleMedium9" defaultPivotStyle="PivotStyleLight16"/>
  <colors>
    <mruColors>
      <color rgb="FFFFFFCC"/>
      <color rgb="FFCCFFFF"/>
      <color rgb="FFE5F5FF"/>
      <color rgb="FFCDFFE4"/>
      <color rgb="FFEBFFEB"/>
      <color rgb="FFCCFFCC"/>
      <color rgb="FFFFFFE5"/>
      <color rgb="FFCCE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
  <sheetViews>
    <sheetView tabSelected="1" workbookViewId="0">
      <pane xSplit="1" ySplit="2" topLeftCell="B3" activePane="bottomRight" state="frozen"/>
      <selection pane="topRight" activeCell="B1" sqref="B1"/>
      <selection pane="bottomLeft" activeCell="A3" sqref="A3"/>
      <selection pane="bottomRight" activeCell="G18" sqref="G18"/>
    </sheetView>
  </sheetViews>
  <sheetFormatPr defaultColWidth="13.44140625" defaultRowHeight="13.2" x14ac:dyDescent="0.25"/>
  <cols>
    <col min="1" max="1" width="19.6640625" style="1" customWidth="1"/>
    <col min="2" max="2" width="18.5546875" style="1" customWidth="1"/>
    <col min="3" max="7" width="13.44140625" style="1"/>
    <col min="8" max="8" width="18.5546875" style="1" customWidth="1"/>
    <col min="9" max="17" width="13.44140625" style="1"/>
    <col min="18" max="18" width="13.44140625" style="21"/>
    <col min="19" max="19" width="56.109375" style="10" customWidth="1"/>
    <col min="20" max="16384" width="13.44140625" style="1"/>
  </cols>
  <sheetData>
    <row r="1" spans="1:20" x14ac:dyDescent="0.25">
      <c r="A1" s="3"/>
      <c r="B1" s="36" t="s">
        <v>31</v>
      </c>
      <c r="C1" s="36"/>
      <c r="D1" s="36"/>
      <c r="E1" s="36"/>
      <c r="F1" s="36"/>
      <c r="G1" s="36"/>
      <c r="H1" s="50" t="s">
        <v>34</v>
      </c>
      <c r="I1" s="50"/>
      <c r="J1" s="50"/>
      <c r="K1" s="50"/>
      <c r="L1" s="50"/>
      <c r="M1" s="50"/>
      <c r="N1" s="29" t="s">
        <v>35</v>
      </c>
      <c r="O1" s="30"/>
      <c r="P1" s="30"/>
      <c r="Q1" s="30"/>
      <c r="R1" s="31"/>
    </row>
    <row r="2" spans="1:20" ht="39.6" x14ac:dyDescent="0.25">
      <c r="A2" s="4" t="s">
        <v>0</v>
      </c>
      <c r="B2" s="37" t="s">
        <v>1</v>
      </c>
      <c r="C2" s="37" t="s">
        <v>2</v>
      </c>
      <c r="D2" s="37" t="s">
        <v>3</v>
      </c>
      <c r="E2" s="37" t="s">
        <v>4</v>
      </c>
      <c r="F2" s="37" t="s">
        <v>5</v>
      </c>
      <c r="G2" s="37" t="s">
        <v>6</v>
      </c>
      <c r="H2" s="51" t="s">
        <v>1</v>
      </c>
      <c r="I2" s="51" t="s">
        <v>2</v>
      </c>
      <c r="J2" s="51" t="s">
        <v>3</v>
      </c>
      <c r="K2" s="51" t="s">
        <v>4</v>
      </c>
      <c r="L2" s="51" t="s">
        <v>5</v>
      </c>
      <c r="M2" s="51" t="s">
        <v>6</v>
      </c>
      <c r="N2" s="6" t="s">
        <v>2</v>
      </c>
      <c r="O2" s="6" t="s">
        <v>3</v>
      </c>
      <c r="P2" s="6" t="s">
        <v>4</v>
      </c>
      <c r="Q2" s="6" t="s">
        <v>5</v>
      </c>
      <c r="R2" s="17" t="s">
        <v>6</v>
      </c>
      <c r="S2" s="9" t="s">
        <v>37</v>
      </c>
    </row>
    <row r="3" spans="1:20" ht="26.4" x14ac:dyDescent="0.25">
      <c r="A3" s="5" t="s">
        <v>7</v>
      </c>
      <c r="B3" s="38" t="s">
        <v>8</v>
      </c>
      <c r="C3" s="39">
        <v>104</v>
      </c>
      <c r="D3" s="39">
        <v>1</v>
      </c>
      <c r="E3" s="39">
        <v>104</v>
      </c>
      <c r="F3" s="39">
        <v>2.6</v>
      </c>
      <c r="G3" s="39">
        <v>270</v>
      </c>
      <c r="H3" s="52" t="s">
        <v>8</v>
      </c>
      <c r="I3" s="53">
        <v>110</v>
      </c>
      <c r="J3" s="53">
        <v>1</v>
      </c>
      <c r="K3" s="53">
        <v>110</v>
      </c>
      <c r="L3" s="53">
        <v>2.6</v>
      </c>
      <c r="M3" s="53">
        <v>286</v>
      </c>
      <c r="N3" s="7">
        <f>I3-C3</f>
        <v>6</v>
      </c>
      <c r="O3" s="7">
        <f t="shared" ref="O3:P3" si="0">J3-D3</f>
        <v>0</v>
      </c>
      <c r="P3" s="7">
        <f t="shared" si="0"/>
        <v>6</v>
      </c>
      <c r="Q3" s="7">
        <f>L3-F3</f>
        <v>0</v>
      </c>
      <c r="R3" s="18">
        <f>M3-G3</f>
        <v>16</v>
      </c>
      <c r="S3" s="11" t="s">
        <v>38</v>
      </c>
    </row>
    <row r="4" spans="1:20" ht="52.8" x14ac:dyDescent="0.25">
      <c r="A4" s="5" t="s">
        <v>7</v>
      </c>
      <c r="B4" s="38" t="s">
        <v>9</v>
      </c>
      <c r="C4" s="39">
        <v>0</v>
      </c>
      <c r="D4" s="39">
        <v>0</v>
      </c>
      <c r="E4" s="39">
        <v>0</v>
      </c>
      <c r="F4" s="39">
        <v>1</v>
      </c>
      <c r="G4" s="39">
        <v>0</v>
      </c>
      <c r="H4" s="52" t="s">
        <v>9</v>
      </c>
      <c r="I4" s="53">
        <v>110</v>
      </c>
      <c r="J4" s="53">
        <v>1</v>
      </c>
      <c r="K4" s="53">
        <v>110</v>
      </c>
      <c r="L4" s="53">
        <v>40</v>
      </c>
      <c r="M4" s="54">
        <v>4400</v>
      </c>
      <c r="N4" s="7">
        <f t="shared" ref="N4:N6" si="1">I4-C4</f>
        <v>110</v>
      </c>
      <c r="O4" s="7">
        <f t="shared" ref="O4:O6" si="2">J4-D4</f>
        <v>1</v>
      </c>
      <c r="P4" s="7">
        <f t="shared" ref="P4:P6" si="3">K4-E4</f>
        <v>110</v>
      </c>
      <c r="Q4" s="7">
        <f t="shared" ref="Q4:Q6" si="4">L4-F4</f>
        <v>39</v>
      </c>
      <c r="R4" s="18">
        <f t="shared" ref="R4:R6" si="5">M4-G4</f>
        <v>4400</v>
      </c>
      <c r="S4" s="11" t="s">
        <v>39</v>
      </c>
    </row>
    <row r="5" spans="1:20" ht="66" x14ac:dyDescent="0.25">
      <c r="A5" s="5" t="s">
        <v>10</v>
      </c>
      <c r="B5" s="38" t="s">
        <v>11</v>
      </c>
      <c r="C5" s="39">
        <v>104</v>
      </c>
      <c r="D5" s="39">
        <v>1</v>
      </c>
      <c r="E5" s="39">
        <v>104</v>
      </c>
      <c r="F5" s="39">
        <v>170</v>
      </c>
      <c r="G5" s="40">
        <v>17680</v>
      </c>
      <c r="H5" s="52" t="s">
        <v>11</v>
      </c>
      <c r="I5" s="53">
        <v>106</v>
      </c>
      <c r="J5" s="53">
        <v>1</v>
      </c>
      <c r="K5" s="53">
        <v>106</v>
      </c>
      <c r="L5" s="53">
        <v>170</v>
      </c>
      <c r="M5" s="54">
        <v>18020</v>
      </c>
      <c r="N5" s="7">
        <f t="shared" si="1"/>
        <v>2</v>
      </c>
      <c r="O5" s="7">
        <f t="shared" si="2"/>
        <v>0</v>
      </c>
      <c r="P5" s="7">
        <f t="shared" si="3"/>
        <v>2</v>
      </c>
      <c r="Q5" s="7">
        <f t="shared" si="4"/>
        <v>0</v>
      </c>
      <c r="R5" s="18">
        <f t="shared" si="5"/>
        <v>340</v>
      </c>
      <c r="S5" s="11" t="s">
        <v>40</v>
      </c>
    </row>
    <row r="6" spans="1:20" ht="66" x14ac:dyDescent="0.25">
      <c r="A6" s="5" t="s">
        <v>10</v>
      </c>
      <c r="B6" s="38" t="s">
        <v>12</v>
      </c>
      <c r="C6" s="39">
        <v>96</v>
      </c>
      <c r="D6" s="39">
        <v>1</v>
      </c>
      <c r="E6" s="39">
        <v>96</v>
      </c>
      <c r="F6" s="39">
        <v>1420</v>
      </c>
      <c r="G6" s="40">
        <v>136320</v>
      </c>
      <c r="H6" s="52" t="s">
        <v>12</v>
      </c>
      <c r="I6" s="53">
        <v>98</v>
      </c>
      <c r="J6" s="53">
        <v>1</v>
      </c>
      <c r="K6" s="53">
        <v>98</v>
      </c>
      <c r="L6" s="54">
        <v>1420</v>
      </c>
      <c r="M6" s="54">
        <v>139160</v>
      </c>
      <c r="N6" s="7">
        <f t="shared" si="1"/>
        <v>2</v>
      </c>
      <c r="O6" s="7">
        <f t="shared" si="2"/>
        <v>0</v>
      </c>
      <c r="P6" s="7">
        <f t="shared" si="3"/>
        <v>2</v>
      </c>
      <c r="Q6" s="7">
        <f t="shared" si="4"/>
        <v>0</v>
      </c>
      <c r="R6" s="18">
        <f t="shared" si="5"/>
        <v>2840</v>
      </c>
      <c r="S6" s="11" t="s">
        <v>40</v>
      </c>
    </row>
    <row r="7" spans="1:20" ht="52.8" x14ac:dyDescent="0.25">
      <c r="A7" s="5" t="s">
        <v>10</v>
      </c>
      <c r="B7" s="38" t="s">
        <v>13</v>
      </c>
      <c r="C7" s="39">
        <v>8</v>
      </c>
      <c r="D7" s="39">
        <v>1</v>
      </c>
      <c r="E7" s="39">
        <v>8</v>
      </c>
      <c r="F7" s="39">
        <v>2850</v>
      </c>
      <c r="G7" s="40">
        <v>22800</v>
      </c>
      <c r="H7" s="52" t="s">
        <v>13</v>
      </c>
      <c r="I7" s="53">
        <v>8</v>
      </c>
      <c r="J7" s="53">
        <v>1</v>
      </c>
      <c r="K7" s="53">
        <v>8</v>
      </c>
      <c r="L7" s="54">
        <v>2850</v>
      </c>
      <c r="M7" s="54">
        <v>22800</v>
      </c>
      <c r="N7" s="7">
        <f t="shared" ref="N7:N20" si="6">I7-C7</f>
        <v>0</v>
      </c>
      <c r="O7" s="7">
        <f t="shared" ref="O7:O21" si="7">J7-D7</f>
        <v>0</v>
      </c>
      <c r="P7" s="7">
        <f t="shared" ref="P7:P21" si="8">K7-E7</f>
        <v>0</v>
      </c>
      <c r="Q7" s="7">
        <f t="shared" ref="Q7:Q20" si="9">L7-F7</f>
        <v>0</v>
      </c>
      <c r="R7" s="18">
        <f t="shared" ref="R7:R20" si="10">M7-G7</f>
        <v>0</v>
      </c>
    </row>
    <row r="8" spans="1:20" ht="52.8" x14ac:dyDescent="0.25">
      <c r="A8" s="23" t="s">
        <v>10</v>
      </c>
      <c r="B8" s="41" t="s">
        <v>14</v>
      </c>
      <c r="C8" s="42">
        <v>35</v>
      </c>
      <c r="D8" s="42">
        <v>1</v>
      </c>
      <c r="E8" s="42">
        <v>35</v>
      </c>
      <c r="F8" s="42">
        <v>6410</v>
      </c>
      <c r="G8" s="43">
        <v>224350</v>
      </c>
      <c r="H8" s="55" t="s">
        <v>36</v>
      </c>
      <c r="I8" s="53">
        <v>27</v>
      </c>
      <c r="J8" s="53">
        <v>1</v>
      </c>
      <c r="K8" s="53">
        <v>27</v>
      </c>
      <c r="L8" s="54">
        <v>5500</v>
      </c>
      <c r="M8" s="54">
        <v>148500</v>
      </c>
      <c r="N8" s="32">
        <f>(SUM(I8,I9))-C8</f>
        <v>2</v>
      </c>
      <c r="O8" s="32">
        <v>0</v>
      </c>
      <c r="P8" s="32">
        <f>(SUM(K8:K9))-E8</f>
        <v>2</v>
      </c>
      <c r="Q8" s="34">
        <f>(SUM(M8:M9)/37)-F8</f>
        <v>-1923.5135135135133</v>
      </c>
      <c r="R8" s="25">
        <f t="shared" si="10"/>
        <v>-75850</v>
      </c>
      <c r="S8" s="27" t="s">
        <v>48</v>
      </c>
    </row>
    <row r="9" spans="1:20" ht="195" customHeight="1" x14ac:dyDescent="0.25">
      <c r="A9" s="24"/>
      <c r="B9" s="44"/>
      <c r="C9" s="42"/>
      <c r="D9" s="42"/>
      <c r="E9" s="42"/>
      <c r="F9" s="42"/>
      <c r="G9" s="43"/>
      <c r="H9" s="56" t="s">
        <v>32</v>
      </c>
      <c r="I9" s="53">
        <v>10</v>
      </c>
      <c r="J9" s="53">
        <v>1</v>
      </c>
      <c r="K9" s="53">
        <v>10</v>
      </c>
      <c r="L9" s="54">
        <v>1750</v>
      </c>
      <c r="M9" s="54">
        <v>17500</v>
      </c>
      <c r="N9" s="33"/>
      <c r="O9" s="33"/>
      <c r="P9" s="33"/>
      <c r="Q9" s="35"/>
      <c r="R9" s="26"/>
      <c r="S9" s="28"/>
    </row>
    <row r="10" spans="1:20" ht="171.6" x14ac:dyDescent="0.25">
      <c r="A10" s="5" t="s">
        <v>10</v>
      </c>
      <c r="B10" s="38" t="s">
        <v>15</v>
      </c>
      <c r="C10" s="39">
        <v>69</v>
      </c>
      <c r="D10" s="39">
        <v>1</v>
      </c>
      <c r="E10" s="39">
        <v>69</v>
      </c>
      <c r="F10" s="39">
        <v>2020</v>
      </c>
      <c r="G10" s="40">
        <v>139380</v>
      </c>
      <c r="H10" s="56" t="s">
        <v>33</v>
      </c>
      <c r="I10" s="53">
        <v>43</v>
      </c>
      <c r="J10" s="53">
        <v>1</v>
      </c>
      <c r="K10" s="53">
        <v>43</v>
      </c>
      <c r="L10" s="54">
        <v>1400</v>
      </c>
      <c r="M10" s="54">
        <v>60200</v>
      </c>
      <c r="N10" s="7">
        <f t="shared" si="6"/>
        <v>-26</v>
      </c>
      <c r="O10" s="7">
        <f t="shared" si="7"/>
        <v>0</v>
      </c>
      <c r="P10" s="7">
        <f t="shared" si="8"/>
        <v>-26</v>
      </c>
      <c r="Q10" s="7">
        <f t="shared" si="9"/>
        <v>-620</v>
      </c>
      <c r="R10" s="18">
        <f t="shared" si="10"/>
        <v>-79180</v>
      </c>
      <c r="S10" s="15" t="s">
        <v>47</v>
      </c>
      <c r="T10" s="16"/>
    </row>
    <row r="11" spans="1:20" ht="66" x14ac:dyDescent="0.25">
      <c r="A11" s="5" t="s">
        <v>16</v>
      </c>
      <c r="B11" s="38" t="s">
        <v>17</v>
      </c>
      <c r="C11" s="39">
        <v>104</v>
      </c>
      <c r="D11" s="39">
        <v>1</v>
      </c>
      <c r="E11" s="39">
        <v>104</v>
      </c>
      <c r="F11" s="39">
        <v>130</v>
      </c>
      <c r="G11" s="40">
        <v>13520</v>
      </c>
      <c r="H11" s="52" t="s">
        <v>17</v>
      </c>
      <c r="I11" s="53">
        <v>106</v>
      </c>
      <c r="J11" s="53">
        <v>1</v>
      </c>
      <c r="K11" s="53">
        <v>106</v>
      </c>
      <c r="L11" s="53">
        <v>170</v>
      </c>
      <c r="M11" s="54">
        <v>18020</v>
      </c>
      <c r="N11" s="7">
        <f t="shared" si="6"/>
        <v>2</v>
      </c>
      <c r="O11" s="7">
        <f t="shared" si="7"/>
        <v>0</v>
      </c>
      <c r="P11" s="7">
        <f t="shared" si="8"/>
        <v>2</v>
      </c>
      <c r="Q11" s="7">
        <f t="shared" si="9"/>
        <v>40</v>
      </c>
      <c r="R11" s="18">
        <f t="shared" si="10"/>
        <v>4500</v>
      </c>
      <c r="S11" s="11" t="s">
        <v>41</v>
      </c>
    </row>
    <row r="12" spans="1:20" ht="52.8" x14ac:dyDescent="0.25">
      <c r="A12" s="5" t="s">
        <v>16</v>
      </c>
      <c r="B12" s="38" t="s">
        <v>18</v>
      </c>
      <c r="C12" s="39">
        <v>104</v>
      </c>
      <c r="D12" s="39">
        <v>1</v>
      </c>
      <c r="E12" s="39">
        <v>104</v>
      </c>
      <c r="F12" s="39">
        <v>1170</v>
      </c>
      <c r="G12" s="40">
        <v>121680</v>
      </c>
      <c r="H12" s="52" t="s">
        <v>18</v>
      </c>
      <c r="I12" s="53">
        <v>106</v>
      </c>
      <c r="J12" s="53">
        <v>1</v>
      </c>
      <c r="K12" s="53">
        <v>106</v>
      </c>
      <c r="L12" s="54">
        <v>1520</v>
      </c>
      <c r="M12" s="54">
        <v>161120</v>
      </c>
      <c r="N12" s="7">
        <f t="shared" si="6"/>
        <v>2</v>
      </c>
      <c r="O12" s="7">
        <f t="shared" si="7"/>
        <v>0</v>
      </c>
      <c r="P12" s="7">
        <f t="shared" si="8"/>
        <v>2</v>
      </c>
      <c r="Q12" s="7">
        <f t="shared" si="9"/>
        <v>350</v>
      </c>
      <c r="R12" s="18">
        <f t="shared" si="10"/>
        <v>39440</v>
      </c>
      <c r="S12" s="11" t="s">
        <v>41</v>
      </c>
    </row>
    <row r="13" spans="1:20" ht="66" x14ac:dyDescent="0.25">
      <c r="A13" s="5" t="s">
        <v>16</v>
      </c>
      <c r="B13" s="38" t="s">
        <v>19</v>
      </c>
      <c r="C13" s="39">
        <v>104</v>
      </c>
      <c r="D13" s="39">
        <v>1</v>
      </c>
      <c r="E13" s="39">
        <v>104</v>
      </c>
      <c r="F13" s="39">
        <v>2700</v>
      </c>
      <c r="G13" s="40">
        <v>280800</v>
      </c>
      <c r="H13" s="56" t="s">
        <v>19</v>
      </c>
      <c r="I13" s="53">
        <v>106</v>
      </c>
      <c r="J13" s="53">
        <v>1</v>
      </c>
      <c r="K13" s="53">
        <v>106</v>
      </c>
      <c r="L13" s="54">
        <v>2350</v>
      </c>
      <c r="M13" s="54">
        <v>249100</v>
      </c>
      <c r="N13" s="7">
        <f t="shared" si="6"/>
        <v>2</v>
      </c>
      <c r="O13" s="7">
        <f t="shared" si="7"/>
        <v>0</v>
      </c>
      <c r="P13" s="7">
        <f t="shared" si="8"/>
        <v>2</v>
      </c>
      <c r="Q13" s="7">
        <f t="shared" si="9"/>
        <v>-350</v>
      </c>
      <c r="R13" s="18">
        <f t="shared" si="10"/>
        <v>-31700</v>
      </c>
      <c r="S13" s="11" t="s">
        <v>42</v>
      </c>
    </row>
    <row r="14" spans="1:20" ht="66" x14ac:dyDescent="0.25">
      <c r="A14" s="5" t="s">
        <v>20</v>
      </c>
      <c r="B14" s="38" t="s">
        <v>21</v>
      </c>
      <c r="C14" s="39">
        <v>104</v>
      </c>
      <c r="D14" s="39">
        <v>1</v>
      </c>
      <c r="E14" s="39">
        <v>104</v>
      </c>
      <c r="F14" s="39">
        <v>200</v>
      </c>
      <c r="G14" s="40">
        <v>20800</v>
      </c>
      <c r="H14" s="52" t="s">
        <v>21</v>
      </c>
      <c r="I14" s="53">
        <v>104</v>
      </c>
      <c r="J14" s="53">
        <v>1</v>
      </c>
      <c r="K14" s="53">
        <v>104</v>
      </c>
      <c r="L14" s="53">
        <v>200</v>
      </c>
      <c r="M14" s="54">
        <v>20800</v>
      </c>
      <c r="N14" s="7">
        <f t="shared" si="6"/>
        <v>0</v>
      </c>
      <c r="O14" s="7">
        <f t="shared" si="7"/>
        <v>0</v>
      </c>
      <c r="P14" s="7">
        <f t="shared" si="8"/>
        <v>0</v>
      </c>
      <c r="Q14" s="7">
        <f t="shared" si="9"/>
        <v>0</v>
      </c>
      <c r="R14" s="18">
        <f t="shared" si="10"/>
        <v>0</v>
      </c>
    </row>
    <row r="15" spans="1:20" ht="52.8" x14ac:dyDescent="0.25">
      <c r="A15" s="5" t="s">
        <v>20</v>
      </c>
      <c r="B15" s="38" t="s">
        <v>22</v>
      </c>
      <c r="C15" s="39">
        <v>104</v>
      </c>
      <c r="D15" s="39">
        <v>1</v>
      </c>
      <c r="E15" s="39">
        <v>104</v>
      </c>
      <c r="F15" s="39">
        <v>1800</v>
      </c>
      <c r="G15" s="40">
        <v>187200</v>
      </c>
      <c r="H15" s="52" t="s">
        <v>22</v>
      </c>
      <c r="I15" s="53">
        <v>104</v>
      </c>
      <c r="J15" s="53">
        <v>1</v>
      </c>
      <c r="K15" s="53">
        <v>104</v>
      </c>
      <c r="L15" s="54">
        <v>1800</v>
      </c>
      <c r="M15" s="54">
        <v>187200</v>
      </c>
      <c r="N15" s="7">
        <f t="shared" si="6"/>
        <v>0</v>
      </c>
      <c r="O15" s="7">
        <f t="shared" si="7"/>
        <v>0</v>
      </c>
      <c r="P15" s="7">
        <f t="shared" si="8"/>
        <v>0</v>
      </c>
      <c r="Q15" s="7">
        <f t="shared" si="9"/>
        <v>0</v>
      </c>
      <c r="R15" s="18">
        <f t="shared" si="10"/>
        <v>0</v>
      </c>
    </row>
    <row r="16" spans="1:20" ht="66" x14ac:dyDescent="0.25">
      <c r="A16" s="5" t="s">
        <v>23</v>
      </c>
      <c r="B16" s="38" t="s">
        <v>24</v>
      </c>
      <c r="C16" s="39">
        <v>104</v>
      </c>
      <c r="D16" s="39">
        <v>1</v>
      </c>
      <c r="E16" s="39">
        <v>104</v>
      </c>
      <c r="F16" s="39">
        <v>200</v>
      </c>
      <c r="G16" s="40">
        <v>20800</v>
      </c>
      <c r="H16" s="52" t="s">
        <v>24</v>
      </c>
      <c r="I16" s="53">
        <v>104</v>
      </c>
      <c r="J16" s="53">
        <v>1</v>
      </c>
      <c r="K16" s="53">
        <v>104</v>
      </c>
      <c r="L16" s="53">
        <v>260</v>
      </c>
      <c r="M16" s="54">
        <v>27040</v>
      </c>
      <c r="N16" s="7">
        <f t="shared" si="6"/>
        <v>0</v>
      </c>
      <c r="O16" s="7">
        <f t="shared" si="7"/>
        <v>0</v>
      </c>
      <c r="P16" s="7">
        <f t="shared" si="8"/>
        <v>0</v>
      </c>
      <c r="Q16" s="7">
        <f t="shared" si="9"/>
        <v>60</v>
      </c>
      <c r="R16" s="18">
        <f t="shared" si="10"/>
        <v>6240</v>
      </c>
      <c r="S16" s="11" t="s">
        <v>43</v>
      </c>
    </row>
    <row r="17" spans="1:19" ht="52.8" x14ac:dyDescent="0.25">
      <c r="A17" s="5" t="s">
        <v>23</v>
      </c>
      <c r="B17" s="38" t="s">
        <v>25</v>
      </c>
      <c r="C17" s="39">
        <v>104</v>
      </c>
      <c r="D17" s="39">
        <v>1</v>
      </c>
      <c r="E17" s="39">
        <v>104</v>
      </c>
      <c r="F17" s="39">
        <v>1800</v>
      </c>
      <c r="G17" s="40">
        <v>187200</v>
      </c>
      <c r="H17" s="52" t="s">
        <v>25</v>
      </c>
      <c r="I17" s="53">
        <v>104</v>
      </c>
      <c r="J17" s="53">
        <v>1</v>
      </c>
      <c r="K17" s="53">
        <v>104</v>
      </c>
      <c r="L17" s="54">
        <v>2340</v>
      </c>
      <c r="M17" s="54">
        <v>243360</v>
      </c>
      <c r="N17" s="7">
        <f t="shared" si="6"/>
        <v>0</v>
      </c>
      <c r="O17" s="7">
        <f t="shared" si="7"/>
        <v>0</v>
      </c>
      <c r="P17" s="7">
        <f t="shared" si="8"/>
        <v>0</v>
      </c>
      <c r="Q17" s="7">
        <f t="shared" si="9"/>
        <v>540</v>
      </c>
      <c r="R17" s="18">
        <f t="shared" si="10"/>
        <v>56160</v>
      </c>
      <c r="S17" s="11" t="s">
        <v>43</v>
      </c>
    </row>
    <row r="18" spans="1:19" ht="52.8" x14ac:dyDescent="0.25">
      <c r="A18" s="5" t="s">
        <v>26</v>
      </c>
      <c r="B18" s="38" t="s">
        <v>27</v>
      </c>
      <c r="C18" s="39">
        <v>104</v>
      </c>
      <c r="D18" s="39">
        <v>1</v>
      </c>
      <c r="E18" s="39">
        <v>104</v>
      </c>
      <c r="F18" s="39">
        <v>50</v>
      </c>
      <c r="G18" s="40">
        <v>5200</v>
      </c>
      <c r="H18" s="52" t="s">
        <v>27</v>
      </c>
      <c r="I18" s="53">
        <v>110</v>
      </c>
      <c r="J18" s="53">
        <v>1</v>
      </c>
      <c r="K18" s="53">
        <v>110</v>
      </c>
      <c r="L18" s="53">
        <v>250</v>
      </c>
      <c r="M18" s="54">
        <v>27500</v>
      </c>
      <c r="N18" s="7">
        <f t="shared" si="6"/>
        <v>6</v>
      </c>
      <c r="O18" s="7">
        <f t="shared" si="7"/>
        <v>0</v>
      </c>
      <c r="P18" s="7">
        <f t="shared" si="8"/>
        <v>6</v>
      </c>
      <c r="Q18" s="7">
        <f t="shared" si="9"/>
        <v>200</v>
      </c>
      <c r="R18" s="18">
        <f t="shared" si="10"/>
        <v>22300</v>
      </c>
      <c r="S18" s="11" t="s">
        <v>45</v>
      </c>
    </row>
    <row r="19" spans="1:19" ht="52.8" x14ac:dyDescent="0.25">
      <c r="A19" s="5" t="s">
        <v>26</v>
      </c>
      <c r="B19" s="38" t="s">
        <v>28</v>
      </c>
      <c r="C19" s="39">
        <v>104</v>
      </c>
      <c r="D19" s="39">
        <v>1</v>
      </c>
      <c r="E19" s="39">
        <v>104</v>
      </c>
      <c r="F19" s="39">
        <v>25</v>
      </c>
      <c r="G19" s="40">
        <v>2600</v>
      </c>
      <c r="H19" s="52" t="s">
        <v>28</v>
      </c>
      <c r="I19" s="53">
        <v>110</v>
      </c>
      <c r="J19" s="53">
        <v>1</v>
      </c>
      <c r="K19" s="53">
        <v>110</v>
      </c>
      <c r="L19" s="53">
        <v>125</v>
      </c>
      <c r="M19" s="54">
        <v>13750</v>
      </c>
      <c r="N19" s="7">
        <f t="shared" si="6"/>
        <v>6</v>
      </c>
      <c r="O19" s="7">
        <f t="shared" si="7"/>
        <v>0</v>
      </c>
      <c r="P19" s="7">
        <f t="shared" si="8"/>
        <v>6</v>
      </c>
      <c r="Q19" s="7">
        <f t="shared" si="9"/>
        <v>100</v>
      </c>
      <c r="R19" s="18">
        <f t="shared" si="10"/>
        <v>11150</v>
      </c>
      <c r="S19" s="11" t="s">
        <v>44</v>
      </c>
    </row>
    <row r="20" spans="1:19" ht="52.8" x14ac:dyDescent="0.25">
      <c r="A20" s="5" t="s">
        <v>26</v>
      </c>
      <c r="B20" s="38" t="s">
        <v>29</v>
      </c>
      <c r="C20" s="39">
        <v>104</v>
      </c>
      <c r="D20" s="39">
        <v>1</v>
      </c>
      <c r="E20" s="39">
        <v>104</v>
      </c>
      <c r="F20" s="39">
        <v>25</v>
      </c>
      <c r="G20" s="40">
        <v>2600</v>
      </c>
      <c r="H20" s="52" t="s">
        <v>29</v>
      </c>
      <c r="I20" s="53">
        <v>110</v>
      </c>
      <c r="J20" s="53">
        <v>1</v>
      </c>
      <c r="K20" s="53">
        <v>110</v>
      </c>
      <c r="L20" s="53">
        <v>125</v>
      </c>
      <c r="M20" s="54">
        <v>13750</v>
      </c>
      <c r="N20" s="7">
        <f t="shared" si="6"/>
        <v>6</v>
      </c>
      <c r="O20" s="7">
        <f t="shared" si="7"/>
        <v>0</v>
      </c>
      <c r="P20" s="7">
        <f t="shared" si="8"/>
        <v>6</v>
      </c>
      <c r="Q20" s="7">
        <f t="shared" si="9"/>
        <v>100</v>
      </c>
      <c r="R20" s="18">
        <f t="shared" si="10"/>
        <v>11150</v>
      </c>
      <c r="S20" s="11" t="s">
        <v>44</v>
      </c>
    </row>
    <row r="21" spans="1:19" x14ac:dyDescent="0.25">
      <c r="A21" s="5" t="s">
        <v>30</v>
      </c>
      <c r="B21" s="45"/>
      <c r="C21" s="46">
        <v>104</v>
      </c>
      <c r="D21" s="46"/>
      <c r="E21" s="47">
        <v>1456</v>
      </c>
      <c r="F21" s="46"/>
      <c r="G21" s="47">
        <v>1383200</v>
      </c>
      <c r="H21" s="57"/>
      <c r="I21" s="58">
        <v>110</v>
      </c>
      <c r="J21" s="59"/>
      <c r="K21" s="60">
        <v>1576</v>
      </c>
      <c r="L21" s="59"/>
      <c r="M21" s="61">
        <v>1372506</v>
      </c>
      <c r="N21" s="8">
        <f>I21-C21</f>
        <v>6</v>
      </c>
      <c r="O21" s="8">
        <f t="shared" si="7"/>
        <v>0</v>
      </c>
      <c r="P21" s="8">
        <f t="shared" si="8"/>
        <v>120</v>
      </c>
      <c r="Q21" s="8">
        <f>L21-F21</f>
        <v>0</v>
      </c>
      <c r="R21" s="19">
        <f>SUM(R3:R20)</f>
        <v>-28194</v>
      </c>
    </row>
    <row r="22" spans="1:19" ht="79.2" x14ac:dyDescent="0.25">
      <c r="A22" s="12" t="s">
        <v>46</v>
      </c>
      <c r="B22" s="48"/>
      <c r="C22" s="48">
        <v>104</v>
      </c>
      <c r="D22" s="48"/>
      <c r="E22" s="49">
        <f>E21/3</f>
        <v>485.33333333333331</v>
      </c>
      <c r="F22" s="48"/>
      <c r="G22" s="49">
        <f>G21/3</f>
        <v>461066.66666666669</v>
      </c>
      <c r="H22" s="62"/>
      <c r="I22" s="63">
        <v>110</v>
      </c>
      <c r="J22" s="63"/>
      <c r="K22" s="63">
        <v>525.29999999999995</v>
      </c>
      <c r="L22" s="63"/>
      <c r="M22" s="60">
        <v>457502</v>
      </c>
      <c r="N22" s="22">
        <f>I22-C21</f>
        <v>6</v>
      </c>
      <c r="O22" s="13"/>
      <c r="P22" s="14">
        <f>K22-E22</f>
        <v>39.96666666666664</v>
      </c>
      <c r="Q22" s="13"/>
      <c r="R22" s="20">
        <f>M22-G22</f>
        <v>-3564.6666666666861</v>
      </c>
      <c r="S22" s="11" t="s">
        <v>49</v>
      </c>
    </row>
    <row r="24" spans="1:19" x14ac:dyDescent="0.25">
      <c r="A24" s="2"/>
    </row>
    <row r="25" spans="1:19" x14ac:dyDescent="0.25">
      <c r="A25" s="2"/>
    </row>
    <row r="26" spans="1:19" x14ac:dyDescent="0.25">
      <c r="A26" s="2"/>
    </row>
    <row r="27" spans="1:19" x14ac:dyDescent="0.25">
      <c r="A27" s="2"/>
    </row>
    <row r="28" spans="1:19" x14ac:dyDescent="0.25">
      <c r="A28" s="2"/>
    </row>
  </sheetData>
  <mergeCells count="16">
    <mergeCell ref="R8:R9"/>
    <mergeCell ref="S8:S9"/>
    <mergeCell ref="H1:M1"/>
    <mergeCell ref="N1:R1"/>
    <mergeCell ref="B1:G1"/>
    <mergeCell ref="F8:F9"/>
    <mergeCell ref="G8:G9"/>
    <mergeCell ref="N8:N9"/>
    <mergeCell ref="O8:O9"/>
    <mergeCell ref="P8:P9"/>
    <mergeCell ref="Q8:Q9"/>
    <mergeCell ref="A8:A9"/>
    <mergeCell ref="B8:B9"/>
    <mergeCell ref="C8:C9"/>
    <mergeCell ref="D8:D9"/>
    <mergeCell ref="E8:E9"/>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5</vt:i4>
      </vt:variant>
    </vt:vector>
  </HeadingPairs>
  <TitlesOfParts>
    <vt:vector size="6" baseType="lpstr">
      <vt:lpstr>Burden change</vt:lpstr>
      <vt:lpstr>'Burden change'!_ftn1</vt:lpstr>
      <vt:lpstr>'Burden change'!_ftn2</vt:lpstr>
      <vt:lpstr>'Burden change'!_ftn3</vt:lpstr>
      <vt:lpstr>'Burden change'!_ftn4</vt:lpstr>
      <vt:lpstr>'Burden change'!_ftn5</vt:lpstr>
    </vt:vector>
  </TitlesOfParts>
  <Company>USNRC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keb1</dc:creator>
  <cp:lastModifiedBy>KEB1</cp:lastModifiedBy>
  <dcterms:created xsi:type="dcterms:W3CDTF">2013-01-22T21:40:36Z</dcterms:created>
  <dcterms:modified xsi:type="dcterms:W3CDTF">2013-01-31T11:24:35Z</dcterms:modified>
</cp:coreProperties>
</file>