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0" yWindow="-15" windowWidth="15225" windowHeight="8895"/>
  </bookViews>
  <sheets>
    <sheet name="#0055 Reporting" sheetId="2" r:id="rId1"/>
    <sheet name="#0055 Recordkeeping" sheetId="1" r:id="rId2"/>
    <sheet name="#0055 BURDEN SUMMARY" sheetId="3" r:id="rId3"/>
  </sheets>
  <definedNames>
    <definedName name="_xlnm.Print_Area" localSheetId="1">'#0055 Recordkeeping'!$A$1:$K$24</definedName>
    <definedName name="_xlnm.Print_Titles" localSheetId="1">'#0055 Recordkeeping'!$1:$2</definedName>
    <definedName name="_xlnm.Print_Titles" localSheetId="0">'#0055 Reporting'!$1:$2</definedName>
  </definedNames>
  <calcPr calcId="125725"/>
</workbook>
</file>

<file path=xl/calcChain.xml><?xml version="1.0" encoding="utf-8"?>
<calcChain xmlns="http://schemas.openxmlformats.org/spreadsheetml/2006/main">
  <c r="B12" i="3"/>
  <c r="K70" i="2"/>
  <c r="I70"/>
  <c r="E55"/>
  <c r="E83"/>
  <c r="H24" i="1"/>
  <c r="H23"/>
  <c r="H17"/>
  <c r="H16"/>
  <c r="I9"/>
  <c r="H6"/>
  <c r="H83" i="2"/>
  <c r="G76"/>
  <c r="E76"/>
  <c r="E77"/>
  <c r="G77" l="1"/>
  <c r="H77"/>
  <c r="H97" s="1"/>
  <c r="E49"/>
  <c r="E50"/>
  <c r="G50" s="1"/>
  <c r="E31"/>
  <c r="G31" s="1"/>
  <c r="E22"/>
  <c r="G22" s="1"/>
  <c r="F23" i="1"/>
  <c r="C23"/>
  <c r="C17"/>
  <c r="E16"/>
  <c r="E17" s="1"/>
  <c r="C21"/>
  <c r="E5"/>
  <c r="G5" s="1"/>
  <c r="E4"/>
  <c r="G4" s="1"/>
  <c r="E81" i="2"/>
  <c r="G81" s="1"/>
  <c r="E69"/>
  <c r="G69" s="1"/>
  <c r="E66"/>
  <c r="G66" s="1"/>
  <c r="E64"/>
  <c r="G64" s="1"/>
  <c r="E62"/>
  <c r="G62" s="1"/>
  <c r="I62" s="1"/>
  <c r="E26"/>
  <c r="G26" s="1"/>
  <c r="E60"/>
  <c r="G60" s="1"/>
  <c r="I60" s="1"/>
  <c r="E53"/>
  <c r="G53" s="1"/>
  <c r="E52"/>
  <c r="G52" s="1"/>
  <c r="E40"/>
  <c r="G40" s="1"/>
  <c r="E38"/>
  <c r="G38" s="1"/>
  <c r="E35"/>
  <c r="G35" s="1"/>
  <c r="E33"/>
  <c r="G33" s="1"/>
  <c r="E32"/>
  <c r="G32" s="1"/>
  <c r="E24"/>
  <c r="E21"/>
  <c r="G21" s="1"/>
  <c r="E19"/>
  <c r="G19" s="1"/>
  <c r="E18"/>
  <c r="G18" s="1"/>
  <c r="E17"/>
  <c r="G17" s="1"/>
  <c r="E16"/>
  <c r="G16" s="1"/>
  <c r="E15"/>
  <c r="G15" s="1"/>
  <c r="E14"/>
  <c r="G14" s="1"/>
  <c r="E10"/>
  <c r="G10" s="1"/>
  <c r="E11"/>
  <c r="G11" s="1"/>
  <c r="E9"/>
  <c r="G9" s="1"/>
  <c r="E8"/>
  <c r="G8" s="1"/>
  <c r="E6"/>
  <c r="G6" s="1"/>
  <c r="C22" i="1"/>
  <c r="E59" i="2"/>
  <c r="J77"/>
  <c r="J97" s="1"/>
  <c r="J83"/>
  <c r="J98" s="1"/>
  <c r="K98" s="1"/>
  <c r="J99"/>
  <c r="K99" s="1"/>
  <c r="H21" i="1"/>
  <c r="E9"/>
  <c r="G9" s="1"/>
  <c r="E10"/>
  <c r="G10" s="1"/>
  <c r="E11"/>
  <c r="G11" s="1"/>
  <c r="E12"/>
  <c r="G12" s="1"/>
  <c r="H55" i="2"/>
  <c r="H96" s="1"/>
  <c r="H98"/>
  <c r="H91"/>
  <c r="H99" s="1"/>
  <c r="E4"/>
  <c r="E5"/>
  <c r="G5" s="1"/>
  <c r="E7"/>
  <c r="G7" s="1"/>
  <c r="E12"/>
  <c r="G12" s="1"/>
  <c r="E13"/>
  <c r="G13" s="1"/>
  <c r="E20"/>
  <c r="G20" s="1"/>
  <c r="E23"/>
  <c r="G23" s="1"/>
  <c r="G24"/>
  <c r="E25"/>
  <c r="G25" s="1"/>
  <c r="E27"/>
  <c r="G27" s="1"/>
  <c r="E28"/>
  <c r="G28" s="1"/>
  <c r="E29"/>
  <c r="G29" s="1"/>
  <c r="E30"/>
  <c r="G30" s="1"/>
  <c r="E34"/>
  <c r="G34" s="1"/>
  <c r="E36"/>
  <c r="G36"/>
  <c r="E37"/>
  <c r="G37" s="1"/>
  <c r="E39"/>
  <c r="G39" s="1"/>
  <c r="E42"/>
  <c r="G42" s="1"/>
  <c r="E43"/>
  <c r="G43" s="1"/>
  <c r="E44"/>
  <c r="G44" s="1"/>
  <c r="E45"/>
  <c r="G45" s="1"/>
  <c r="E46"/>
  <c r="G46" s="1"/>
  <c r="E47"/>
  <c r="G47" s="1"/>
  <c r="E48"/>
  <c r="G48" s="1"/>
  <c r="E51"/>
  <c r="G51" s="1"/>
  <c r="E54"/>
  <c r="G54" s="1"/>
  <c r="E61"/>
  <c r="G61" s="1"/>
  <c r="E63"/>
  <c r="G63" s="1"/>
  <c r="E65"/>
  <c r="G65" s="1"/>
  <c r="G67"/>
  <c r="E68"/>
  <c r="G68" s="1"/>
  <c r="E71"/>
  <c r="G71" s="1"/>
  <c r="E72"/>
  <c r="G72" s="1"/>
  <c r="E73"/>
  <c r="G73" s="1"/>
  <c r="E74"/>
  <c r="G74" s="1"/>
  <c r="E75"/>
  <c r="G75" s="1"/>
  <c r="E82"/>
  <c r="G82" s="1"/>
  <c r="E87"/>
  <c r="E88"/>
  <c r="G88" s="1"/>
  <c r="E89"/>
  <c r="G89" s="1"/>
  <c r="G90"/>
  <c r="C98"/>
  <c r="C100" s="1"/>
  <c r="B3" i="3" s="1"/>
  <c r="B5" s="1"/>
  <c r="K96" i="2"/>
  <c r="K91"/>
  <c r="K55"/>
  <c r="E23" i="1"/>
  <c r="G16"/>
  <c r="G17"/>
  <c r="G23"/>
  <c r="D17" l="1"/>
  <c r="D23" s="1"/>
  <c r="C24"/>
  <c r="G6"/>
  <c r="I13"/>
  <c r="K13" s="1"/>
  <c r="K9"/>
  <c r="H13"/>
  <c r="H22" s="1"/>
  <c r="G4" i="3" s="1"/>
  <c r="G13" i="1"/>
  <c r="I6"/>
  <c r="K6" s="1"/>
  <c r="F6"/>
  <c r="F21" s="1"/>
  <c r="G21"/>
  <c r="F17"/>
  <c r="E6"/>
  <c r="E13"/>
  <c r="E96" i="2"/>
  <c r="E91"/>
  <c r="E99" s="1"/>
  <c r="D99" s="1"/>
  <c r="E97"/>
  <c r="E98"/>
  <c r="D98" s="1"/>
  <c r="D55"/>
  <c r="G83"/>
  <c r="H100"/>
  <c r="G3" i="3" s="1"/>
  <c r="J100" i="2"/>
  <c r="I3" i="3" s="1"/>
  <c r="G4" i="2"/>
  <c r="G55" s="1"/>
  <c r="K83"/>
  <c r="G87"/>
  <c r="G91" s="1"/>
  <c r="G59"/>
  <c r="D97" l="1"/>
  <c r="E100"/>
  <c r="D77"/>
  <c r="G5" i="3"/>
  <c r="B14" s="1"/>
  <c r="B16" s="1"/>
  <c r="D13" i="1"/>
  <c r="D22" s="1"/>
  <c r="E22"/>
  <c r="G22"/>
  <c r="I22" s="1"/>
  <c r="K22" s="1"/>
  <c r="F13"/>
  <c r="F22" s="1"/>
  <c r="I21"/>
  <c r="G24"/>
  <c r="G19"/>
  <c r="I14"/>
  <c r="D6"/>
  <c r="D21" s="1"/>
  <c r="E21"/>
  <c r="E24" s="1"/>
  <c r="D24" s="1"/>
  <c r="D91" i="2"/>
  <c r="D96"/>
  <c r="D3" i="3"/>
  <c r="D5" s="1"/>
  <c r="D83" i="2"/>
  <c r="G98"/>
  <c r="F98" s="1"/>
  <c r="F83"/>
  <c r="G99"/>
  <c r="F99" s="1"/>
  <c r="F91"/>
  <c r="I59"/>
  <c r="G96"/>
  <c r="F96" s="1"/>
  <c r="F55"/>
  <c r="C5" i="3" l="1"/>
  <c r="K21" i="1"/>
  <c r="K24" s="1"/>
  <c r="J4" i="3" s="1"/>
  <c r="I24" i="1"/>
  <c r="H4" i="3" s="1"/>
  <c r="F24" i="1"/>
  <c r="E4" i="3" s="1"/>
  <c r="F4"/>
  <c r="D100" i="2"/>
  <c r="C3" i="3" s="1"/>
  <c r="K59" i="2"/>
  <c r="I77"/>
  <c r="F77"/>
  <c r="G97"/>
  <c r="K77" l="1"/>
  <c r="I97"/>
  <c r="F97"/>
  <c r="G100"/>
  <c r="I100" l="1"/>
  <c r="K97"/>
  <c r="F100"/>
  <c r="E3" i="3" s="1"/>
  <c r="F3"/>
  <c r="F5" s="1"/>
  <c r="E5" s="1"/>
  <c r="K100" i="2" l="1"/>
  <c r="J3" i="3" s="1"/>
  <c r="J5" s="1"/>
  <c r="H3"/>
  <c r="H5" s="1"/>
</calcChain>
</file>

<file path=xl/sharedStrings.xml><?xml version="1.0" encoding="utf-8"?>
<sst xmlns="http://schemas.openxmlformats.org/spreadsheetml/2006/main" count="279" uniqueCount="201">
  <si>
    <t>Title</t>
  </si>
  <si>
    <t>(A)</t>
  </si>
  <si>
    <t>(B)</t>
  </si>
  <si>
    <t>(D)</t>
  </si>
  <si>
    <t>(E)</t>
  </si>
  <si>
    <t>(F)</t>
  </si>
  <si>
    <t>(G)</t>
  </si>
  <si>
    <t>(H)</t>
  </si>
  <si>
    <t>STATE AGENCY BURDEN</t>
  </si>
  <si>
    <t>SPONSOR/INSTITUTION LEVEL</t>
  </si>
  <si>
    <t>226.15(e)(3)</t>
  </si>
  <si>
    <t>226.23(h)(6)</t>
  </si>
  <si>
    <t>SPONSOR/INSTITUTION BURDEN</t>
  </si>
  <si>
    <t>State Agency Burden</t>
  </si>
  <si>
    <t>Sponsor/Institution Burden</t>
  </si>
  <si>
    <t>Total Recordkeeping Burden</t>
  </si>
  <si>
    <t>226.10(d) 226.15(e)</t>
  </si>
  <si>
    <t xml:space="preserve"> </t>
  </si>
  <si>
    <t>Previously Approved</t>
  </si>
  <si>
    <t>Total Difference</t>
  </si>
  <si>
    <t>Summary of Recordkeeping Burden</t>
  </si>
  <si>
    <t>STATE AGENCY LEVEL</t>
  </si>
  <si>
    <t>Section of Regulation</t>
  </si>
  <si>
    <t>Estimated # Respondents</t>
  </si>
  <si>
    <t>Total Annual Responses (Col. DxE)</t>
  </si>
  <si>
    <t>Estimated Avg. # of Hours Per Response</t>
  </si>
  <si>
    <t>Estimated Total Hours (Col. FxG)</t>
  </si>
  <si>
    <t>Due to Program Change</t>
  </si>
  <si>
    <t>Estimated Total Hours                                 (Col. FxG)</t>
  </si>
  <si>
    <t>Due to an Adjustment</t>
  </si>
  <si>
    <t>Federal/State agreement</t>
  </si>
  <si>
    <t>226.6(b)</t>
  </si>
  <si>
    <t>226.6(c)</t>
  </si>
  <si>
    <t>226.6(d)(3)</t>
  </si>
  <si>
    <t>226.6(f)(2)</t>
  </si>
  <si>
    <t xml:space="preserve">Require management plans </t>
  </si>
  <si>
    <t>226.6(f)(5)</t>
  </si>
  <si>
    <t>226.6(f)(7)</t>
  </si>
  <si>
    <t>226.6(f)(9)</t>
  </si>
  <si>
    <t>226.6 (g)</t>
  </si>
  <si>
    <t>226.6 (h)</t>
  </si>
  <si>
    <t>226.6 ( i )</t>
  </si>
  <si>
    <t>226.6 ( j )</t>
  </si>
  <si>
    <t>Ensure procurement compliance</t>
  </si>
  <si>
    <t>226.6 ( k )</t>
  </si>
  <si>
    <t>226.6 ( m )</t>
  </si>
  <si>
    <t>226.6(m)(5)</t>
  </si>
  <si>
    <t>226.6 (n)</t>
  </si>
  <si>
    <t>Investigate irregularities</t>
  </si>
  <si>
    <t>226.6 (p)</t>
  </si>
  <si>
    <t>226.7 (c)</t>
  </si>
  <si>
    <t>226.7 (k)</t>
  </si>
  <si>
    <t>Process claims</t>
  </si>
  <si>
    <t>226.8 (a)</t>
  </si>
  <si>
    <t>Establish audits funds priorities</t>
  </si>
  <si>
    <t>226.9 (a)</t>
  </si>
  <si>
    <t>226.10 (a)</t>
  </si>
  <si>
    <t>226.10 (b)</t>
  </si>
  <si>
    <t>226.10 (e)</t>
  </si>
  <si>
    <t>226.23(l)</t>
  </si>
  <si>
    <t>226.23(m)</t>
  </si>
  <si>
    <t>Property management</t>
  </si>
  <si>
    <t>TOTAL STATE AGENCY BURDEN</t>
  </si>
  <si>
    <t>226.6(c)(1)(2)</t>
  </si>
  <si>
    <t>226.6 (f) (10)</t>
  </si>
  <si>
    <t>226.6 (1)</t>
  </si>
  <si>
    <t>226.13 (b)</t>
  </si>
  <si>
    <t>226.16 (d)</t>
  </si>
  <si>
    <t>FACILITY LEVEL</t>
  </si>
  <si>
    <t>HOUSEHOLD LEVEL</t>
  </si>
  <si>
    <t>226.23 (e)</t>
  </si>
  <si>
    <t>Free and reduced price eligibility</t>
  </si>
  <si>
    <t>226.23 (e)(1)</t>
  </si>
  <si>
    <t>HOUSEHOLD BURDEN TOTALS</t>
  </si>
  <si>
    <t>Facility Burden</t>
  </si>
  <si>
    <t>Household Burden</t>
  </si>
  <si>
    <t>Total Reporting Burden</t>
  </si>
  <si>
    <t>SA submits request for letter of credit</t>
  </si>
  <si>
    <t>226.6(d)(1) &amp; (e)</t>
  </si>
  <si>
    <t>SA informs institutions of free and reduced proce policy and provide copy of income standards</t>
  </si>
  <si>
    <t>SAs adminstering CACFP provide listing of eligible schools to soponsoring organizations</t>
  </si>
  <si>
    <t>SAs administering CACFP provide census data to sponsoring organizations</t>
  </si>
  <si>
    <t>SA annually notifies each eligible nonparticipating institution of the availability of the program</t>
  </si>
  <si>
    <t>Establish procedures for start ups, advances, and recovery of over-payments</t>
  </si>
  <si>
    <t>Corrective action on claims prior to January 1</t>
  </si>
  <si>
    <t>Institutions submit documentation suficient to determine that each at-risk afterschool care center meets program eligibility or area eligibility requirements.</t>
  </si>
  <si>
    <t>Sponsoring organizations submit tier 1 and 2 enrollment information to Sas</t>
  </si>
  <si>
    <t>Sponsoring organizations collect and report meals by category to SA each month</t>
  </si>
  <si>
    <t>226.16 (g) &amp; (h)</t>
  </si>
  <si>
    <t>Sponsoring organization disburses advances and program payments within 5 days of receipt from SA</t>
  </si>
  <si>
    <t>Free and reduced price meal requirements</t>
  </si>
  <si>
    <t>FACILITY BURDEN TOTALS</t>
  </si>
  <si>
    <t>226.15(e)(2) &amp; 226.16(e)(3)</t>
  </si>
  <si>
    <t>SPONSOR/INSTITUTION BURDEN TOTALS</t>
  </si>
  <si>
    <t>SUMMARY OF REPORTING BURDEN</t>
  </si>
  <si>
    <t>Responses Per Respondent</t>
  </si>
  <si>
    <t>Total Annual Responses  (Col. DxE)</t>
  </si>
  <si>
    <t>Estimated Total Hours   (Col. FxG)</t>
  </si>
  <si>
    <t>226.13 (b)(3)(i) thru (ii)</t>
  </si>
  <si>
    <t>Estimated # Recordkeepers</t>
  </si>
  <si>
    <t>TOTAL BURDEN FOR #0584-0055</t>
  </si>
  <si>
    <t>Per Recordkeeper</t>
  </si>
  <si>
    <t>Total Annual Records                                 (Col. DxE)</t>
  </si>
  <si>
    <t>Estimated Avg. # of Hours Per Record</t>
  </si>
  <si>
    <t>Notice of serious deficiency to participating institutions</t>
  </si>
  <si>
    <t>Submit copies of serious deficiency notices to FNSRO</t>
  </si>
  <si>
    <t>Provide FNSRO the required information of each day care home provider terminated for cause</t>
  </si>
  <si>
    <t>Submit copy disqualification notice and supportive documentation to FNSRO</t>
  </si>
  <si>
    <t>Establish licensing/compliance review procedures for child care centers, day care homes, outside-school hours care centers and adult day centers</t>
  </si>
  <si>
    <t>Establish alternate procedures for review of institutions for which licensing or approval is not available</t>
  </si>
  <si>
    <t>226.6(d)(3)  (vii)(D)</t>
  </si>
  <si>
    <t>Provide day care home sponsors a listing of State-funded programs, participation in which by a parent or child will qualify a meal served to a child in a tier II home for the tier I rate of reimbursement.</t>
  </si>
  <si>
    <t>226.6(f)(1)(ii)</t>
  </si>
  <si>
    <t>226.6(f)(1)(vii)</t>
  </si>
  <si>
    <t>Provide day home sponsoring organizations a list of elementary schools in which at least one-half of the children enrolled receive f/rp meals</t>
  </si>
  <si>
    <t>226.6(f)(1)   (vii)(D)</t>
  </si>
  <si>
    <t xml:space="preserve">Provide day care home sponsoring organizations a listing of State-funded programs that qualify participants in Tier II homes for Tier I reimbursement </t>
  </si>
  <si>
    <t>226.6(f)(1)   (vii)(E)</t>
  </si>
  <si>
    <t>Submit to SNAP SA list of providers receiving Tier I benefits based on SNAP participation</t>
  </si>
  <si>
    <t>226.6(f)(1) (ix)(A)</t>
  </si>
  <si>
    <t>226.6(f)(3)(iii)</t>
  </si>
  <si>
    <t>Provide census data to day care home sponsoring organizations</t>
  </si>
  <si>
    <t>Provide all institutions a copy
of the income standards to be used by
institutions for determining the eligibility
of participants for free and reduced-
price meals under the Program</t>
  </si>
  <si>
    <t>Provide at-risk-afterschool care centers and sponsoring organizations the list of schools in which one-half of children enrolled are eligible for f/rp meals</t>
  </si>
  <si>
    <t>Submit to State commodity distribution agency list of institutions receiving commodities by June 1</t>
  </si>
  <si>
    <t>Develop standard contract for use between instiutions and food service management companies</t>
  </si>
  <si>
    <t>Establish/revise appeal procedures</t>
  </si>
  <si>
    <t>226.6(k)(4)(i)</t>
  </si>
  <si>
    <t>Annually submit admin review (appeal) procedures to all institutions</t>
  </si>
  <si>
    <t>226.6(k)(4)(ii)</t>
  </si>
  <si>
    <t>Establish/revise admin review (appeal) procedures for day care home providers</t>
  </si>
  <si>
    <t>Provide technical and supervisory assistance to institutions</t>
  </si>
  <si>
    <t xml:space="preserve">Revise/edit household contact procedures </t>
  </si>
  <si>
    <t>Develop/revise and provide sponsoring organization agreement between sponsor and facilities</t>
  </si>
  <si>
    <t>Revise/edit Financial Management System</t>
  </si>
  <si>
    <t>Submit to FNSRO a written plan for correcting serious deficiencies noted in Management Evaluation/Audit</t>
  </si>
  <si>
    <t>226.7(d)</t>
  </si>
  <si>
    <t>Enter into a written agreement with the party requestioning children's free and reduced price eligibility information.</t>
  </si>
  <si>
    <t>Obtain written consent from the child's parents or guardians prior to use or disclosure if using or disclosing information in ways not permitted by statute</t>
  </si>
  <si>
    <t>Notify institution of disallowed claim and demand repayment</t>
  </si>
  <si>
    <t>Assign rates of reimbursement for all institutions not less than annually</t>
  </si>
  <si>
    <t>Provide advance payments to those institutions electing to receive payments</t>
  </si>
  <si>
    <t>Audits shall be conducted in accordance with A-133 and 7 CFR part 3052</t>
  </si>
  <si>
    <t>Obtain written consent from the child's parents or guardians prior to use or disclose if using or disclosing information in ways not permitted by statute</t>
  </si>
  <si>
    <t>Submit documentation to demonstrate that child care centers, outside-school-hours care centers, at-risk afterschool care centers, day care homes, and adult day care centers are in compliance with licensing/approval criteria.</t>
  </si>
  <si>
    <t>226.6 (d)-(e) and    226.6(f)(1)(vi)</t>
  </si>
  <si>
    <t>226.6(f)(1)(iii)</t>
  </si>
  <si>
    <t>Submit verification that all facilities have adhered to Program training requirements</t>
  </si>
  <si>
    <t>226.10 and    226.15(i)</t>
  </si>
  <si>
    <t>Report to SA number of meals claimed for reimbursement</t>
  </si>
  <si>
    <t>Establish reimbursement rates for Tier 2 providers with income-eligible children</t>
  </si>
  <si>
    <t>226.15(b)</t>
  </si>
  <si>
    <t>New institutions submit application for participation</t>
  </si>
  <si>
    <t>Participating institutions submit documentation required for renewal</t>
  </si>
  <si>
    <t>Enter into a written agreement with the party requesting children's free and reduced price eligibility information.</t>
  </si>
  <si>
    <t xml:space="preserve">226.11(c); 226.17(b)(9)  and 226.17a(p)      </t>
  </si>
  <si>
    <t>Submit daily meal count records to sponsoring organizations monthly</t>
  </si>
  <si>
    <t>Day care home providers submit daily meal counts to sponsors monthly</t>
  </si>
  <si>
    <t>Households of children enrolled in tier II  day care homes complete free and reduced price application</t>
  </si>
  <si>
    <t>Provide written consent prior to use or disclosure of information not permitted by statute.</t>
  </si>
  <si>
    <t>Collect and maintain on file CACFP agreements, records received from applicant and participating institutions and documentation of administrative review and Program assistance activities, results, and corrective actions.</t>
  </si>
  <si>
    <t>226.6(c)            (8)(ii)</t>
  </si>
  <si>
    <t>Maintain a State agency list that includes a synopsis of information concerning seriously deficient institutions and providers terminated
for cause in that State</t>
  </si>
  <si>
    <t xml:space="preserve">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  </t>
  </si>
  <si>
    <t>Maintain documentation used to classify homes as Tier 1</t>
  </si>
  <si>
    <t>Maintain information to verify homes that qualify as Tier 1 based on provider's income.</t>
  </si>
  <si>
    <t>226.15(e)   226.17(c)    226.17a(o)  226.18(g)   226.19(c)     226.19a(c)</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</si>
  <si>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t>
  </si>
  <si>
    <t>FACILITY BURDEN</t>
  </si>
  <si>
    <t>226.3(c)</t>
  </si>
  <si>
    <t>Notify institution of approval or disapproval of application within 30 days of receipt of a complete application</t>
  </si>
  <si>
    <t>Notice of serious deficiency (decision to disapprove new application or renew existing agreement) to institution</t>
  </si>
  <si>
    <t xml:space="preserve">226.6(c)(8)      (C)(ii)   </t>
  </si>
  <si>
    <t>Inquire into preference for commodities for new institutions</t>
  </si>
  <si>
    <t>Submit admin review procedures when applicable action taken</t>
  </si>
  <si>
    <t>226.6(l)</t>
  </si>
  <si>
    <t>226.7 (h), (i) &amp; (j)</t>
  </si>
  <si>
    <t>226.8 (b) - ( c)</t>
  </si>
  <si>
    <t>Establish procedues to monitor and reconcile advance payments</t>
  </si>
  <si>
    <t>226.10(e)</t>
  </si>
  <si>
    <t>Final Claim for Reimbursement postmarked and/or submitted to the State agency not later than 60 days following the last day of the full month covered by the claim.</t>
  </si>
  <si>
    <t>Sponsoring organizations must provide a copy of the serious deficiency notice to the SA</t>
  </si>
  <si>
    <t>Submit current eligibility information on enrolled participants to be used to calculate  reimbursement rate</t>
  </si>
  <si>
    <t xml:space="preserve">Participate in reviews </t>
  </si>
  <si>
    <t>Sponsoring organization supervisory responsibilities (pre-approval visits, training, reviews, etc.)</t>
  </si>
  <si>
    <t>Sponsoring organizations collect free and reduced price applications from enrolled children in tier 2 that are not provider's own at least once a year and maintain eligibility determination of each child.</t>
  </si>
  <si>
    <t>Enrollment documentation shall be updated annually, signed by a parent or legal guardian, and include information on child's normal days &amp; hours of care and the meals normally received while in care</t>
  </si>
  <si>
    <t>226.13 (d)(1) thru (3) &amp; 226.18 (e)</t>
  </si>
  <si>
    <r>
      <t>Submit to FNS a quarterly Financial
Status Report (</t>
    </r>
    <r>
      <rPr>
        <b/>
        <u/>
        <sz val="8"/>
        <color indexed="12"/>
        <rFont val="Arial"/>
        <family val="2"/>
      </rPr>
      <t>SF-425</t>
    </r>
    <r>
      <rPr>
        <b/>
        <sz val="8"/>
        <color indexed="12"/>
        <rFont val="Arial"/>
        <family val="2"/>
      </rPr>
      <t>,</t>
    </r>
    <r>
      <rPr>
        <b/>
        <sz val="8"/>
        <color indexed="8"/>
        <rFont val="Arial"/>
        <family val="2"/>
      </rPr>
      <t xml:space="preserve"> formerly FNS-269) on the use of Program funds</t>
    </r>
  </si>
  <si>
    <t>BURDEN CONTAINED UNDER OMB #0348-0061</t>
  </si>
  <si>
    <r>
      <t xml:space="preserve">Submit </t>
    </r>
    <r>
      <rPr>
        <u/>
        <sz val="8"/>
        <rFont val="Arial"/>
        <family val="2"/>
      </rPr>
      <t>FNS 44</t>
    </r>
    <r>
      <rPr>
        <sz val="8"/>
        <rFont val="Arial"/>
        <family val="2"/>
      </rPr>
      <t>, Report of the CACFP, to FNS 30 and 90 days following the month being reported  (current burden contained in 0584-0078)</t>
    </r>
  </si>
  <si>
    <t>REMOVED per 0584-AE12</t>
  </si>
  <si>
    <t>Revisions per Proposed Rule 0584-AE12</t>
  </si>
  <si>
    <t xml:space="preserve">7 CFR 226.6(n) </t>
  </si>
  <si>
    <t>FNS and OIG may make investigations at the request of the State agency, or whenever FNS or OIG determines that investigations are appropriate; This burden specifically addresses CACFP Tiering Assessment</t>
  </si>
  <si>
    <t>Previously Approved Responses</t>
  </si>
  <si>
    <t>Program Change to Responses</t>
  </si>
  <si>
    <t>Revised Responses</t>
  </si>
  <si>
    <t>Previously Approved Hours</t>
  </si>
  <si>
    <t>Program Change to Hours</t>
  </si>
  <si>
    <t>Revised Hours</t>
  </si>
</sst>
</file>

<file path=xl/styles.xml><?xml version="1.0" encoding="utf-8"?>
<styleSheet xmlns="http://schemas.openxmlformats.org/spreadsheetml/2006/main">
  <numFmts count="11">
    <numFmt numFmtId="43" formatCode="_(* #,##0.00_);_(* \(#,##0.00\);_(* &quot;-&quot;??_);_(@_)"/>
    <numFmt numFmtId="164" formatCode="#,##0.000"/>
    <numFmt numFmtId="165" formatCode="#,##0.0000"/>
    <numFmt numFmtId="166" formatCode="#,##0.00000"/>
    <numFmt numFmtId="167" formatCode="0.000"/>
    <numFmt numFmtId="168" formatCode="_(* #,##0.000_);_(* \(#,##0.000\);_(* &quot;-&quot;??_);_(@_)"/>
    <numFmt numFmtId="169" formatCode="#,##0.0"/>
    <numFmt numFmtId="170" formatCode="#,##0.000_);\(#,##0.000\)"/>
    <numFmt numFmtId="171" formatCode="#,##0.000000_);\(#,##0.000000\)"/>
    <numFmt numFmtId="172" formatCode="#,##0.000000"/>
    <numFmt numFmtId="173" formatCode="_(* #,##0.000_);_(* \(#,##0.000\);_(* &quot;-&quot;???_);_(@_)"/>
  </numFmts>
  <fonts count="28">
    <font>
      <sz val="10"/>
      <name val="Arial"/>
    </font>
    <font>
      <sz val="10"/>
      <name val="Arial"/>
      <family val="2"/>
    </font>
    <font>
      <sz val="8"/>
      <color indexed="8"/>
      <name val="Arial"/>
      <family val="2"/>
    </font>
    <font>
      <sz val="10"/>
      <color indexed="8"/>
      <name val="Arial"/>
      <family val="2"/>
    </font>
    <font>
      <b/>
      <sz val="8"/>
      <color indexed="8"/>
      <name val="Arial"/>
      <family val="2"/>
    </font>
    <font>
      <b/>
      <sz val="9"/>
      <color indexed="8"/>
      <name val="Arial"/>
      <family val="2"/>
    </font>
    <font>
      <b/>
      <sz val="9"/>
      <name val="Arial"/>
      <family val="2"/>
    </font>
    <font>
      <sz val="8"/>
      <name val="Arial"/>
      <family val="2"/>
    </font>
    <font>
      <b/>
      <sz val="10"/>
      <color indexed="8"/>
      <name val="Arial"/>
      <family val="2"/>
    </font>
    <font>
      <sz val="8"/>
      <color indexed="47"/>
      <name val="Arial"/>
      <family val="2"/>
    </font>
    <font>
      <sz val="9"/>
      <color indexed="8"/>
      <name val="Arial"/>
      <family val="2"/>
    </font>
    <font>
      <sz val="10"/>
      <color indexed="8"/>
      <name val="Arial"/>
      <family val="2"/>
    </font>
    <font>
      <b/>
      <sz val="8"/>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0"/>
      <name val="Arial"/>
      <family val="2"/>
    </font>
    <font>
      <sz val="9"/>
      <name val="Arial"/>
      <family val="2"/>
    </font>
    <font>
      <b/>
      <u/>
      <sz val="8"/>
      <color indexed="12"/>
      <name val="Arial"/>
      <family val="2"/>
    </font>
    <font>
      <b/>
      <sz val="8"/>
      <color indexed="12"/>
      <name val="Arial"/>
      <family val="2"/>
    </font>
    <font>
      <b/>
      <sz val="12"/>
      <color indexed="8"/>
      <name val="Arial"/>
      <family val="2"/>
    </font>
    <font>
      <b/>
      <sz val="10"/>
      <color rgb="FF0070C0"/>
      <name val="Arial"/>
      <family val="2"/>
    </font>
    <font>
      <b/>
      <sz val="8"/>
      <color rgb="FFFF0000"/>
      <name val="Arial"/>
      <family val="2"/>
    </font>
    <font>
      <sz val="8"/>
      <color rgb="FFFF0000"/>
      <name val="Arial"/>
      <family val="2"/>
    </font>
    <font>
      <b/>
      <sz val="9"/>
      <color rgb="FFFF0000"/>
      <name val="Arial"/>
      <family val="2"/>
    </font>
    <font>
      <b/>
      <sz val="10"/>
      <color rgb="FFFF0000"/>
      <name val="Arial"/>
      <family val="2"/>
    </font>
    <font>
      <u/>
      <sz val="8"/>
      <name val="Arial"/>
      <family val="2"/>
    </font>
  </fonts>
  <fills count="6">
    <fill>
      <patternFill patternType="none"/>
    </fill>
    <fill>
      <patternFill patternType="gray125"/>
    </fill>
    <fill>
      <patternFill patternType="solid">
        <fgColor indexed="47"/>
        <bgColor indexed="64"/>
      </patternFill>
    </fill>
    <fill>
      <patternFill patternType="solid">
        <fgColor indexed="8"/>
        <bgColor indexed="64"/>
      </patternFill>
    </fill>
    <fill>
      <patternFill patternType="solid">
        <fgColor rgb="FFFFFF00"/>
        <bgColor indexed="64"/>
      </patternFill>
    </fill>
    <fill>
      <patternFill patternType="solid">
        <fgColor theme="1"/>
        <bgColor indexed="64"/>
      </patternFill>
    </fill>
  </fills>
  <borders count="81">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ck">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ck">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ck">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54">
    <xf numFmtId="0" fontId="0" fillId="0" borderId="0" xfId="0"/>
    <xf numFmtId="0" fontId="0" fillId="0" borderId="0" xfId="0" applyBorder="1"/>
    <xf numFmtId="0" fontId="0" fillId="0" borderId="1" xfId="0" applyBorder="1"/>
    <xf numFmtId="164" fontId="2" fillId="0" borderId="2" xfId="0" applyNumberFormat="1" applyFont="1" applyBorder="1" applyAlignment="1">
      <alignment vertical="top"/>
    </xf>
    <xf numFmtId="164" fontId="2" fillId="0" borderId="3" xfId="0" applyNumberFormat="1" applyFont="1" applyBorder="1" applyAlignment="1">
      <alignment vertical="top"/>
    </xf>
    <xf numFmtId="0" fontId="2" fillId="0" borderId="4" xfId="0" applyFont="1" applyBorder="1" applyAlignment="1">
      <alignment horizontal="center"/>
    </xf>
    <xf numFmtId="0" fontId="2" fillId="0" borderId="4" xfId="0" applyFont="1" applyBorder="1"/>
    <xf numFmtId="0" fontId="2" fillId="3" borderId="0" xfId="0" applyFont="1" applyFill="1" applyBorder="1"/>
    <xf numFmtId="0" fontId="2" fillId="3" borderId="0" xfId="0" applyFont="1" applyFill="1" applyBorder="1" applyAlignment="1">
      <alignment horizontal="center"/>
    </xf>
    <xf numFmtId="3" fontId="2" fillId="3" borderId="0" xfId="0" applyNumberFormat="1" applyFont="1" applyFill="1" applyBorder="1" applyAlignment="1">
      <alignment vertical="top"/>
    </xf>
    <xf numFmtId="4" fontId="2" fillId="3" borderId="0" xfId="0" applyNumberFormat="1" applyFont="1" applyFill="1" applyBorder="1" applyAlignment="1">
      <alignment vertical="top"/>
    </xf>
    <xf numFmtId="164" fontId="2" fillId="3" borderId="0" xfId="0" applyNumberFormat="1" applyFont="1" applyFill="1" applyBorder="1" applyAlignment="1">
      <alignment vertical="top"/>
    </xf>
    <xf numFmtId="164" fontId="2" fillId="3" borderId="5" xfId="0" applyNumberFormat="1" applyFont="1" applyFill="1" applyBorder="1" applyAlignment="1">
      <alignment vertical="top"/>
    </xf>
    <xf numFmtId="164" fontId="2" fillId="3" borderId="2" xfId="0" applyNumberFormat="1" applyFont="1" applyFill="1" applyBorder="1" applyAlignment="1">
      <alignment vertical="top"/>
    </xf>
    <xf numFmtId="164" fontId="2" fillId="3" borderId="3" xfId="0" applyNumberFormat="1" applyFont="1" applyFill="1" applyBorder="1" applyAlignment="1">
      <alignment vertical="top"/>
    </xf>
    <xf numFmtId="3" fontId="2" fillId="3" borderId="0" xfId="0" applyNumberFormat="1" applyFont="1" applyFill="1" applyBorder="1"/>
    <xf numFmtId="4" fontId="2" fillId="3" borderId="0" xfId="0" applyNumberFormat="1" applyFont="1" applyFill="1" applyBorder="1"/>
    <xf numFmtId="164" fontId="2" fillId="3" borderId="0" xfId="0" applyNumberFormat="1" applyFont="1" applyFill="1" applyBorder="1"/>
    <xf numFmtId="0" fontId="2" fillId="0" borderId="6" xfId="0" applyFont="1" applyFill="1" applyBorder="1" applyAlignment="1">
      <alignment horizontal="center"/>
    </xf>
    <xf numFmtId="3" fontId="2" fillId="0" borderId="6" xfId="0" applyNumberFormat="1" applyFont="1" applyFill="1" applyBorder="1" applyAlignment="1">
      <alignment vertical="top"/>
    </xf>
    <xf numFmtId="4" fontId="2" fillId="0" borderId="6" xfId="0" applyNumberFormat="1" applyFont="1" applyFill="1" applyBorder="1" applyAlignment="1">
      <alignment vertical="top"/>
    </xf>
    <xf numFmtId="164" fontId="2" fillId="0" borderId="6" xfId="0" applyNumberFormat="1" applyFont="1" applyFill="1" applyBorder="1" applyAlignment="1">
      <alignment vertical="top"/>
    </xf>
    <xf numFmtId="3" fontId="2" fillId="0" borderId="7" xfId="0" applyNumberFormat="1" applyFont="1" applyBorder="1"/>
    <xf numFmtId="0" fontId="4" fillId="0" borderId="1" xfId="0" applyFont="1" applyBorder="1" applyAlignment="1">
      <alignment horizontal="center"/>
    </xf>
    <xf numFmtId="0" fontId="3" fillId="2" borderId="8" xfId="0" applyFont="1" applyFill="1" applyBorder="1"/>
    <xf numFmtId="0" fontId="3" fillId="2" borderId="9" xfId="0" applyFont="1" applyFill="1" applyBorder="1"/>
    <xf numFmtId="0" fontId="3" fillId="2" borderId="10" xfId="0" applyFont="1" applyFill="1" applyBorder="1"/>
    <xf numFmtId="3" fontId="2" fillId="0" borderId="1" xfId="0" applyNumberFormat="1" applyFont="1" applyFill="1" applyBorder="1"/>
    <xf numFmtId="4" fontId="2" fillId="0" borderId="1" xfId="0" applyNumberFormat="1" applyFont="1" applyFill="1" applyBorder="1"/>
    <xf numFmtId="164" fontId="2" fillId="0" borderId="1" xfId="0" applyNumberFormat="1" applyFont="1" applyFill="1" applyBorder="1"/>
    <xf numFmtId="164" fontId="2" fillId="0" borderId="1" xfId="0" applyNumberFormat="1" applyFont="1" applyFill="1" applyBorder="1" applyAlignment="1">
      <alignment vertical="top"/>
    </xf>
    <xf numFmtId="164" fontId="2" fillId="0" borderId="11" xfId="0" applyNumberFormat="1" applyFont="1" applyFill="1" applyBorder="1"/>
    <xf numFmtId="164" fontId="2" fillId="0" borderId="7" xfId="0" applyNumberFormat="1" applyFont="1" applyBorder="1" applyAlignment="1">
      <alignment vertical="top"/>
    </xf>
    <xf numFmtId="0" fontId="4" fillId="0" borderId="12" xfId="0" applyFont="1" applyBorder="1" applyAlignment="1">
      <alignment horizontal="right" vertical="center"/>
    </xf>
    <xf numFmtId="0" fontId="4" fillId="0" borderId="13" xfId="0" applyFont="1" applyBorder="1" applyAlignment="1">
      <alignment horizontal="left"/>
    </xf>
    <xf numFmtId="0" fontId="4" fillId="0" borderId="7" xfId="0" applyFont="1" applyBorder="1" applyAlignment="1">
      <alignment horizontal="center"/>
    </xf>
    <xf numFmtId="4" fontId="2" fillId="0" borderId="7" xfId="0" applyNumberFormat="1" applyFont="1" applyBorder="1"/>
    <xf numFmtId="164" fontId="2" fillId="0" borderId="7" xfId="0" applyNumberFormat="1" applyFont="1" applyBorder="1"/>
    <xf numFmtId="164" fontId="2" fillId="0" borderId="14" xfId="0" applyNumberFormat="1" applyFont="1" applyBorder="1" applyAlignment="1">
      <alignment vertical="top"/>
    </xf>
    <xf numFmtId="164" fontId="2" fillId="0" borderId="9" xfId="0" applyNumberFormat="1" applyFont="1" applyBorder="1" applyAlignment="1">
      <alignment vertical="top"/>
    </xf>
    <xf numFmtId="0" fontId="2" fillId="0" borderId="9"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center"/>
    </xf>
    <xf numFmtId="0" fontId="2" fillId="0" borderId="9"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2" borderId="24" xfId="0" applyFont="1" applyFill="1" applyBorder="1"/>
    <xf numFmtId="164" fontId="2" fillId="3" borderId="25" xfId="0" applyNumberFormat="1" applyFont="1" applyFill="1" applyBorder="1" applyAlignment="1">
      <alignment vertical="top"/>
    </xf>
    <xf numFmtId="164" fontId="2" fillId="2" borderId="27" xfId="0" applyNumberFormat="1" applyFont="1" applyFill="1" applyBorder="1" applyAlignment="1">
      <alignment vertical="center"/>
    </xf>
    <xf numFmtId="164" fontId="2" fillId="0" borderId="28" xfId="0" applyNumberFormat="1" applyFont="1" applyBorder="1" applyAlignment="1">
      <alignment vertical="center"/>
    </xf>
    <xf numFmtId="0" fontId="2" fillId="0" borderId="29" xfId="0" applyFont="1" applyBorder="1"/>
    <xf numFmtId="0" fontId="8" fillId="0" borderId="6" xfId="0" applyFont="1" applyBorder="1" applyAlignment="1">
      <alignment horizontal="right" vertical="center"/>
    </xf>
    <xf numFmtId="164" fontId="10" fillId="0" borderId="34" xfId="0" applyNumberFormat="1" applyFont="1" applyBorder="1" applyAlignment="1">
      <alignment vertical="center"/>
    </xf>
    <xf numFmtId="164" fontId="10" fillId="0" borderId="15" xfId="0" applyNumberFormat="1" applyFont="1" applyBorder="1" applyAlignment="1">
      <alignment vertical="center"/>
    </xf>
    <xf numFmtId="164" fontId="10" fillId="2" borderId="15" xfId="0" applyNumberFormat="1" applyFont="1" applyFill="1" applyBorder="1" applyAlignment="1">
      <alignment vertical="center"/>
    </xf>
    <xf numFmtId="164" fontId="10" fillId="0" borderId="35" xfId="0" applyNumberFormat="1" applyFont="1" applyBorder="1" applyAlignment="1">
      <alignment vertical="center"/>
    </xf>
    <xf numFmtId="0" fontId="4" fillId="0" borderId="36" xfId="0" applyFont="1" applyBorder="1"/>
    <xf numFmtId="0" fontId="2" fillId="3" borderId="5" xfId="0" applyFont="1" applyFill="1" applyBorder="1" applyAlignment="1">
      <alignment horizontal="center"/>
    </xf>
    <xf numFmtId="0" fontId="2" fillId="3" borderId="5" xfId="0" applyFont="1" applyFill="1" applyBorder="1"/>
    <xf numFmtId="0" fontId="5" fillId="0" borderId="4" xfId="0" applyFont="1" applyFill="1" applyBorder="1"/>
    <xf numFmtId="0" fontId="8" fillId="0" borderId="12" xfId="0" applyFont="1" applyFill="1" applyBorder="1" applyAlignment="1">
      <alignment horizontal="left"/>
    </xf>
    <xf numFmtId="3" fontId="2" fillId="0" borderId="37" xfId="0" applyNumberFormat="1" applyFont="1" applyBorder="1" applyAlignment="1">
      <alignment vertical="center"/>
    </xf>
    <xf numFmtId="165" fontId="2" fillId="0" borderId="38" xfId="0" applyNumberFormat="1" applyFont="1" applyBorder="1" applyAlignment="1">
      <alignment vertical="center"/>
    </xf>
    <xf numFmtId="3" fontId="4" fillId="0" borderId="38" xfId="0" applyNumberFormat="1" applyFont="1" applyBorder="1" applyAlignment="1">
      <alignment vertical="center"/>
    </xf>
    <xf numFmtId="166" fontId="2" fillId="0" borderId="38" xfId="0" applyNumberFormat="1" applyFont="1" applyBorder="1" applyAlignment="1">
      <alignment vertical="center"/>
    </xf>
    <xf numFmtId="164" fontId="4" fillId="0" borderId="39" xfId="0" applyNumberFormat="1" applyFont="1" applyBorder="1" applyAlignment="1">
      <alignment vertical="center"/>
    </xf>
    <xf numFmtId="164" fontId="2" fillId="0" borderId="40" xfId="0" applyNumberFormat="1" applyFont="1" applyBorder="1" applyAlignment="1">
      <alignment vertical="center"/>
    </xf>
    <xf numFmtId="164" fontId="2" fillId="0" borderId="38" xfId="0" applyNumberFormat="1" applyFont="1" applyBorder="1" applyAlignment="1">
      <alignment vertical="center"/>
    </xf>
    <xf numFmtId="0" fontId="13" fillId="0" borderId="46" xfId="0" applyFont="1" applyFill="1" applyBorder="1"/>
    <xf numFmtId="3" fontId="13" fillId="0" borderId="46" xfId="0" applyNumberFormat="1" applyFont="1" applyFill="1" applyBorder="1"/>
    <xf numFmtId="164" fontId="13" fillId="0" borderId="46" xfId="0" applyNumberFormat="1" applyFont="1" applyFill="1" applyBorder="1"/>
    <xf numFmtId="0" fontId="11" fillId="0" borderId="46" xfId="0" applyFont="1" applyFill="1" applyBorder="1"/>
    <xf numFmtId="164" fontId="13" fillId="0" borderId="8" xfId="0" applyNumberFormat="1" applyFont="1" applyFill="1" applyBorder="1"/>
    <xf numFmtId="0" fontId="4" fillId="0" borderId="12" xfId="0" applyFont="1" applyFill="1" applyBorder="1" applyAlignment="1">
      <alignment vertical="center"/>
    </xf>
    <xf numFmtId="0" fontId="12" fillId="0" borderId="12" xfId="0" applyFont="1" applyFill="1" applyBorder="1" applyAlignment="1">
      <alignment horizontal="left" wrapText="1"/>
    </xf>
    <xf numFmtId="3" fontId="13" fillId="0" borderId="12" xfId="0" applyNumberFormat="1" applyFont="1" applyFill="1" applyBorder="1"/>
    <xf numFmtId="0" fontId="13" fillId="0" borderId="12" xfId="0" applyFont="1" applyFill="1" applyBorder="1"/>
    <xf numFmtId="168" fontId="12" fillId="0" borderId="12" xfId="1" applyNumberFormat="1" applyFont="1" applyFill="1" applyBorder="1"/>
    <xf numFmtId="164" fontId="13" fillId="0" borderId="12" xfId="0" applyNumberFormat="1" applyFont="1" applyFill="1" applyBorder="1"/>
    <xf numFmtId="171" fontId="13" fillId="0" borderId="19" xfId="0" applyNumberFormat="1" applyFont="1" applyFill="1" applyBorder="1" applyAlignment="1">
      <alignment vertical="center"/>
    </xf>
    <xf numFmtId="172" fontId="2" fillId="0" borderId="22" xfId="0" applyNumberFormat="1" applyFont="1" applyFill="1" applyBorder="1" applyAlignment="1">
      <alignment vertical="center"/>
    </xf>
    <xf numFmtId="0" fontId="13" fillId="0" borderId="0" xfId="0" applyFont="1" applyFill="1" applyBorder="1"/>
    <xf numFmtId="3" fontId="13" fillId="0" borderId="0" xfId="0" applyNumberFormat="1" applyFont="1" applyFill="1" applyBorder="1"/>
    <xf numFmtId="167" fontId="13" fillId="0" borderId="0" xfId="0" applyNumberFormat="1" applyFont="1" applyFill="1" applyBorder="1"/>
    <xf numFmtId="164" fontId="13" fillId="0" borderId="0" xfId="0" applyNumberFormat="1" applyFont="1" applyFill="1" applyBorder="1"/>
    <xf numFmtId="0" fontId="11" fillId="0" borderId="0" xfId="0" applyFont="1" applyFill="1" applyBorder="1"/>
    <xf numFmtId="164" fontId="13" fillId="0" borderId="50" xfId="0" applyNumberFormat="1" applyFont="1" applyFill="1" applyBorder="1" applyAlignment="1">
      <alignment vertical="center"/>
    </xf>
    <xf numFmtId="0" fontId="2" fillId="0" borderId="38"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8"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41" xfId="0" applyFont="1" applyFill="1" applyBorder="1" applyAlignment="1">
      <alignment horizontal="center" vertical="center" wrapText="1"/>
    </xf>
    <xf numFmtId="172" fontId="2" fillId="0" borderId="53" xfId="0" applyNumberFormat="1" applyFont="1" applyFill="1" applyBorder="1" applyAlignment="1">
      <alignment vertical="center"/>
    </xf>
    <xf numFmtId="172" fontId="2" fillId="0" borderId="10" xfId="0" applyNumberFormat="1" applyFont="1" applyFill="1" applyBorder="1" applyAlignment="1">
      <alignment vertical="center"/>
    </xf>
    <xf numFmtId="172" fontId="15" fillId="0" borderId="35" xfId="0" applyNumberFormat="1" applyFont="1" applyFill="1" applyBorder="1" applyAlignment="1">
      <alignment vertical="center"/>
    </xf>
    <xf numFmtId="171" fontId="13" fillId="0" borderId="50" xfId="0" applyNumberFormat="1" applyFont="1" applyFill="1" applyBorder="1" applyAlignment="1">
      <alignment vertical="center"/>
    </xf>
    <xf numFmtId="171" fontId="13" fillId="0" borderId="9" xfId="0" applyNumberFormat="1" applyFont="1" applyFill="1" applyBorder="1" applyAlignment="1">
      <alignment vertical="center"/>
    </xf>
    <xf numFmtId="171" fontId="15" fillId="0" borderId="15" xfId="0" applyNumberFormat="1" applyFont="1" applyFill="1" applyBorder="1" applyAlignment="1">
      <alignment vertical="center"/>
    </xf>
    <xf numFmtId="171" fontId="13" fillId="0" borderId="31" xfId="0" applyNumberFormat="1" applyFont="1" applyFill="1" applyBorder="1" applyAlignment="1">
      <alignment vertical="center"/>
    </xf>
    <xf numFmtId="172" fontId="2" fillId="0" borderId="64" xfId="0" applyNumberFormat="1" applyFont="1" applyFill="1" applyBorder="1" applyAlignment="1">
      <alignment vertical="center"/>
    </xf>
    <xf numFmtId="0" fontId="13" fillId="0" borderId="46" xfId="0" applyFont="1" applyFill="1" applyBorder="1" applyAlignment="1">
      <alignment wrapText="1"/>
    </xf>
    <xf numFmtId="167" fontId="13" fillId="0" borderId="46" xfId="0" applyNumberFormat="1" applyFont="1" applyFill="1" applyBorder="1"/>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170" fontId="13" fillId="0" borderId="19" xfId="0" applyNumberFormat="1" applyFont="1" applyFill="1" applyBorder="1" applyAlignment="1">
      <alignment vertical="center"/>
    </xf>
    <xf numFmtId="172" fontId="2" fillId="0" borderId="41" xfId="0" applyNumberFormat="1" applyFont="1" applyFill="1" applyBorder="1" applyAlignment="1">
      <alignment vertical="center"/>
    </xf>
    <xf numFmtId="164" fontId="2" fillId="0" borderId="9" xfId="0" applyNumberFormat="1" applyFont="1" applyFill="1" applyBorder="1" applyAlignment="1">
      <alignment vertical="center"/>
    </xf>
    <xf numFmtId="164" fontId="15" fillId="0" borderId="15" xfId="0" applyNumberFormat="1" applyFont="1" applyFill="1" applyBorder="1" applyAlignment="1">
      <alignment vertical="center"/>
    </xf>
    <xf numFmtId="166" fontId="10" fillId="0" borderId="15" xfId="0" applyNumberFormat="1" applyFont="1" applyBorder="1" applyAlignment="1">
      <alignment vertical="center"/>
    </xf>
    <xf numFmtId="0" fontId="2" fillId="0" borderId="13" xfId="0" applyFont="1" applyBorder="1"/>
    <xf numFmtId="0" fontId="8" fillId="0" borderId="7" xfId="0" applyFont="1" applyBorder="1" applyAlignment="1">
      <alignment horizontal="right" vertical="center"/>
    </xf>
    <xf numFmtId="164" fontId="2" fillId="2" borderId="50" xfId="0" applyNumberFormat="1" applyFont="1" applyFill="1" applyBorder="1" applyAlignment="1">
      <alignment vertical="center"/>
    </xf>
    <xf numFmtId="164" fontId="2" fillId="0" borderId="53" xfId="0" applyNumberFormat="1" applyFont="1" applyBorder="1" applyAlignment="1">
      <alignment vertical="center"/>
    </xf>
    <xf numFmtId="0" fontId="2" fillId="0" borderId="74" xfId="0" applyFont="1" applyBorder="1"/>
    <xf numFmtId="0" fontId="8" fillId="0" borderId="75" xfId="0" applyFont="1" applyBorder="1" applyAlignment="1">
      <alignment horizontal="right" vertical="center"/>
    </xf>
    <xf numFmtId="172" fontId="15" fillId="0" borderId="50" xfId="0" applyNumberFormat="1" applyFont="1" applyFill="1" applyBorder="1" applyAlignment="1">
      <alignment vertical="center"/>
    </xf>
    <xf numFmtId="164" fontId="15" fillId="0" borderId="50" xfId="0" applyNumberFormat="1" applyFont="1" applyBorder="1" applyAlignment="1">
      <alignment vertical="center"/>
    </xf>
    <xf numFmtId="164" fontId="15" fillId="0" borderId="50" xfId="0" applyNumberFormat="1" applyFont="1" applyFill="1" applyBorder="1" applyAlignment="1">
      <alignment vertical="center"/>
    </xf>
    <xf numFmtId="166" fontId="15" fillId="0" borderId="27" xfId="0" applyNumberFormat="1" applyFont="1" applyBorder="1" applyAlignment="1">
      <alignment vertical="center"/>
    </xf>
    <xf numFmtId="164" fontId="15" fillId="0" borderId="27" xfId="0" applyNumberFormat="1" applyFont="1" applyBorder="1" applyAlignment="1">
      <alignment vertical="center"/>
    </xf>
    <xf numFmtId="168" fontId="14" fillId="0" borderId="67" xfId="1" applyNumberFormat="1" applyFont="1" applyBorder="1" applyAlignment="1">
      <alignment vertical="center"/>
    </xf>
    <xf numFmtId="164" fontId="14" fillId="0" borderId="48" xfId="0" applyNumberFormat="1" applyFont="1" applyBorder="1" applyAlignment="1">
      <alignment vertical="center"/>
    </xf>
    <xf numFmtId="0" fontId="16" fillId="0" borderId="50" xfId="0" applyFont="1" applyBorder="1" applyAlignment="1">
      <alignment horizontal="right" vertical="center" indent="1"/>
    </xf>
    <xf numFmtId="0" fontId="8" fillId="0" borderId="15" xfId="0" applyFont="1" applyBorder="1" applyAlignment="1">
      <alignment horizontal="right" vertical="center"/>
    </xf>
    <xf numFmtId="171" fontId="0" fillId="0" borderId="38" xfId="0" applyNumberFormat="1" applyBorder="1" applyAlignment="1">
      <alignment vertical="center"/>
    </xf>
    <xf numFmtId="172" fontId="0" fillId="0" borderId="38" xfId="0" applyNumberFormat="1" applyBorder="1" applyAlignment="1">
      <alignment vertical="center"/>
    </xf>
    <xf numFmtId="164" fontId="0" fillId="0" borderId="38" xfId="0" applyNumberFormat="1" applyBorder="1" applyAlignment="1">
      <alignment vertical="center"/>
    </xf>
    <xf numFmtId="0" fontId="2" fillId="0" borderId="40" xfId="0" applyFont="1" applyBorder="1" applyAlignment="1">
      <alignment horizontal="center" vertical="center" wrapText="1"/>
    </xf>
    <xf numFmtId="164" fontId="15" fillId="0" borderId="76" xfId="0" applyNumberFormat="1" applyFont="1" applyBorder="1" applyAlignment="1">
      <alignment vertical="center"/>
    </xf>
    <xf numFmtId="164" fontId="15" fillId="0" borderId="49" xfId="0" applyNumberFormat="1" applyFont="1" applyBorder="1" applyAlignment="1">
      <alignment vertical="center"/>
    </xf>
    <xf numFmtId="164" fontId="0" fillId="0" borderId="40" xfId="0" applyNumberFormat="1" applyBorder="1" applyAlignment="1">
      <alignment vertical="center"/>
    </xf>
    <xf numFmtId="0" fontId="17" fillId="0" borderId="38" xfId="0" applyFont="1" applyBorder="1" applyAlignment="1">
      <alignment horizontal="right" vertical="center"/>
    </xf>
    <xf numFmtId="4" fontId="4" fillId="0" borderId="38" xfId="0" applyNumberFormat="1" applyFont="1" applyBorder="1" applyAlignment="1">
      <alignment vertical="center"/>
    </xf>
    <xf numFmtId="2" fontId="18" fillId="0" borderId="50" xfId="0" applyNumberFormat="1" applyFont="1" applyBorder="1" applyAlignment="1">
      <alignment vertical="center"/>
    </xf>
    <xf numFmtId="2" fontId="10" fillId="0" borderId="50" xfId="0" applyNumberFormat="1" applyFont="1" applyBorder="1" applyAlignment="1">
      <alignment vertical="center"/>
    </xf>
    <xf numFmtId="2" fontId="10" fillId="0" borderId="76" xfId="0" applyNumberFormat="1" applyFont="1" applyBorder="1" applyAlignment="1">
      <alignment vertical="center"/>
    </xf>
    <xf numFmtId="2" fontId="10" fillId="0" borderId="52" xfId="0" applyNumberFormat="1" applyFont="1" applyBorder="1" applyAlignment="1">
      <alignment vertical="center"/>
    </xf>
    <xf numFmtId="2" fontId="10" fillId="0" borderId="77" xfId="0" applyNumberFormat="1" applyFont="1" applyBorder="1" applyAlignment="1">
      <alignment vertical="center"/>
    </xf>
    <xf numFmtId="3" fontId="18" fillId="0" borderId="27" xfId="0" applyNumberFormat="1" applyFont="1" applyBorder="1" applyAlignment="1">
      <alignment vertical="center"/>
    </xf>
    <xf numFmtId="4" fontId="10" fillId="0" borderId="27" xfId="0" applyNumberFormat="1" applyFont="1" applyBorder="1" applyAlignment="1">
      <alignment vertical="center"/>
    </xf>
    <xf numFmtId="164" fontId="10" fillId="0" borderId="49" xfId="0" applyNumberFormat="1" applyFont="1" applyBorder="1" applyAlignment="1">
      <alignment vertical="center"/>
    </xf>
    <xf numFmtId="164" fontId="10" fillId="0" borderId="27" xfId="0" applyNumberFormat="1" applyFont="1" applyBorder="1" applyAlignment="1">
      <alignment vertical="center"/>
    </xf>
    <xf numFmtId="3" fontId="10" fillId="0" borderId="51" xfId="0" applyNumberFormat="1" applyFont="1" applyBorder="1" applyAlignment="1">
      <alignment vertical="center"/>
    </xf>
    <xf numFmtId="165" fontId="10" fillId="0" borderId="75" xfId="0" applyNumberFormat="1" applyFont="1" applyBorder="1" applyAlignment="1">
      <alignment horizontal="right" vertical="center"/>
    </xf>
    <xf numFmtId="164" fontId="10" fillId="0" borderId="62" xfId="0" applyNumberFormat="1" applyFont="1" applyBorder="1" applyAlignment="1">
      <alignment vertical="center"/>
    </xf>
    <xf numFmtId="3" fontId="10" fillId="0" borderId="78" xfId="0" applyNumberFormat="1" applyFont="1" applyBorder="1" applyAlignment="1">
      <alignment vertical="center"/>
    </xf>
    <xf numFmtId="3" fontId="18" fillId="0" borderId="38" xfId="0" applyNumberFormat="1" applyFont="1" applyBorder="1" applyAlignment="1">
      <alignment vertical="center"/>
    </xf>
    <xf numFmtId="164" fontId="10" fillId="0" borderId="70" xfId="0" applyNumberFormat="1" applyFont="1" applyBorder="1" applyAlignment="1">
      <alignment vertical="center"/>
    </xf>
    <xf numFmtId="0" fontId="2" fillId="0" borderId="37" xfId="0" applyFont="1" applyBorder="1" applyAlignment="1">
      <alignment horizontal="center" vertical="center" wrapText="1"/>
    </xf>
    <xf numFmtId="3" fontId="10" fillId="0" borderId="50" xfId="0" applyNumberFormat="1" applyFont="1" applyBorder="1" applyAlignment="1">
      <alignment vertical="center"/>
    </xf>
    <xf numFmtId="171" fontId="10" fillId="0" borderId="50" xfId="0" applyNumberFormat="1" applyFont="1" applyFill="1" applyBorder="1" applyAlignment="1">
      <alignment vertical="center"/>
    </xf>
    <xf numFmtId="168" fontId="10" fillId="0" borderId="50" xfId="1" applyNumberFormat="1" applyFont="1" applyBorder="1" applyAlignment="1">
      <alignment vertical="center"/>
    </xf>
    <xf numFmtId="3" fontId="17" fillId="0" borderId="38" xfId="0" applyNumberFormat="1" applyFont="1" applyBorder="1" applyAlignment="1">
      <alignment vertical="center"/>
    </xf>
    <xf numFmtId="168" fontId="22" fillId="0" borderId="60" xfId="0" applyNumberFormat="1" applyFont="1" applyBorder="1" applyAlignment="1">
      <alignment vertical="center"/>
    </xf>
    <xf numFmtId="3" fontId="4" fillId="4" borderId="9" xfId="0" applyNumberFormat="1" applyFont="1" applyFill="1" applyBorder="1"/>
    <xf numFmtId="0" fontId="4" fillId="4" borderId="9" xfId="0" applyFont="1" applyFill="1" applyBorder="1" applyAlignment="1">
      <alignment horizontal="left" wrapText="1"/>
    </xf>
    <xf numFmtId="164" fontId="2" fillId="0" borderId="3" xfId="0" applyNumberFormat="1" applyFont="1" applyFill="1" applyBorder="1" applyAlignment="1">
      <alignment vertical="center"/>
    </xf>
    <xf numFmtId="2" fontId="4" fillId="4" borderId="9" xfId="0" applyNumberFormat="1" applyFont="1" applyFill="1" applyBorder="1"/>
    <xf numFmtId="43" fontId="4" fillId="4" borderId="42" xfId="1" applyFont="1" applyFill="1" applyBorder="1"/>
    <xf numFmtId="0" fontId="2" fillId="0" borderId="36" xfId="0" applyFont="1" applyBorder="1" applyAlignment="1">
      <alignment horizontal="center" vertical="top"/>
    </xf>
    <xf numFmtId="3" fontId="2" fillId="0" borderId="9" xfId="0" applyNumberFormat="1" applyFont="1" applyBorder="1" applyAlignment="1"/>
    <xf numFmtId="4" fontId="2" fillId="0" borderId="9" xfId="0" applyNumberFormat="1" applyFont="1" applyBorder="1" applyAlignment="1"/>
    <xf numFmtId="164" fontId="2" fillId="0" borderId="17" xfId="0" applyNumberFormat="1" applyFont="1" applyBorder="1" applyAlignment="1"/>
    <xf numFmtId="3" fontId="2" fillId="0" borderId="15" xfId="0" applyNumberFormat="1" applyFont="1" applyBorder="1" applyAlignment="1"/>
    <xf numFmtId="164" fontId="2" fillId="0" borderId="9" xfId="0" applyNumberFormat="1" applyFont="1" applyBorder="1" applyAlignment="1"/>
    <xf numFmtId="0" fontId="2" fillId="0" borderId="16" xfId="0" applyFont="1" applyBorder="1" applyAlignment="1">
      <alignment horizontal="center" wrapText="1"/>
    </xf>
    <xf numFmtId="164" fontId="2" fillId="0" borderId="70" xfId="0" applyNumberFormat="1" applyFont="1" applyBorder="1" applyAlignment="1"/>
    <xf numFmtId="164" fontId="2" fillId="0" borderId="15" xfId="0" applyNumberFormat="1" applyFont="1" applyBorder="1" applyAlignment="1"/>
    <xf numFmtId="0" fontId="2" fillId="0" borderId="78" xfId="0" applyFont="1" applyBorder="1" applyAlignment="1">
      <alignment horizontal="center"/>
    </xf>
    <xf numFmtId="2" fontId="2" fillId="0" borderId="7" xfId="0" applyNumberFormat="1" applyFont="1" applyBorder="1" applyAlignment="1">
      <alignment horizontal="right" vertical="center"/>
    </xf>
    <xf numFmtId="0" fontId="4" fillId="0" borderId="6" xfId="0" applyFont="1" applyFill="1" applyBorder="1" applyAlignment="1"/>
    <xf numFmtId="0" fontId="2" fillId="0" borderId="79" xfId="0" applyFont="1" applyFill="1" applyBorder="1" applyAlignment="1"/>
    <xf numFmtId="164" fontId="2" fillId="0" borderId="50" xfId="0" applyNumberFormat="1" applyFont="1" applyFill="1" applyBorder="1" applyAlignment="1">
      <alignment vertical="top"/>
    </xf>
    <xf numFmtId="3" fontId="2" fillId="0" borderId="48" xfId="0" applyNumberFormat="1" applyFont="1" applyBorder="1" applyAlignment="1"/>
    <xf numFmtId="164" fontId="2" fillId="0" borderId="48" xfId="0" applyNumberFormat="1" applyFont="1" applyFill="1" applyBorder="1" applyAlignment="1">
      <alignment vertical="top"/>
    </xf>
    <xf numFmtId="164" fontId="2" fillId="0" borderId="35" xfId="0" applyNumberFormat="1" applyFont="1" applyBorder="1" applyAlignment="1">
      <alignment vertical="top"/>
    </xf>
    <xf numFmtId="0" fontId="4" fillId="0" borderId="15" xfId="0" applyFont="1" applyBorder="1" applyAlignment="1">
      <alignment horizontal="right"/>
    </xf>
    <xf numFmtId="3" fontId="4" fillId="0" borderId="79" xfId="0" applyNumberFormat="1" applyFont="1" applyFill="1" applyBorder="1" applyAlignment="1"/>
    <xf numFmtId="0" fontId="2" fillId="5" borderId="6" xfId="0" applyFont="1" applyFill="1" applyBorder="1" applyAlignment="1"/>
    <xf numFmtId="0" fontId="4" fillId="5" borderId="6" xfId="0" applyFont="1" applyFill="1" applyBorder="1" applyAlignment="1">
      <alignment horizontal="right"/>
    </xf>
    <xf numFmtId="3" fontId="4" fillId="5" borderId="6" xfId="0" applyNumberFormat="1" applyFont="1" applyFill="1" applyBorder="1" applyAlignment="1"/>
    <xf numFmtId="3" fontId="2" fillId="5" borderId="6" xfId="0" applyNumberFormat="1" applyFont="1" applyFill="1" applyBorder="1" applyAlignment="1"/>
    <xf numFmtId="164" fontId="2" fillId="5" borderId="6" xfId="0" applyNumberFormat="1" applyFont="1" applyFill="1" applyBorder="1" applyAlignment="1">
      <alignment vertical="top"/>
    </xf>
    <xf numFmtId="165" fontId="4" fillId="0" borderId="79" xfId="0" applyNumberFormat="1" applyFont="1" applyFill="1" applyBorder="1" applyAlignment="1"/>
    <xf numFmtId="4" fontId="4" fillId="0" borderId="79" xfId="0" applyNumberFormat="1" applyFont="1" applyFill="1" applyBorder="1" applyAlignment="1"/>
    <xf numFmtId="164" fontId="4" fillId="0" borderId="79" xfId="0" applyNumberFormat="1" applyFont="1" applyFill="1" applyBorder="1" applyAlignment="1"/>
    <xf numFmtId="165" fontId="10" fillId="0" borderId="6" xfId="0" applyNumberFormat="1" applyFont="1" applyBorder="1" applyAlignment="1">
      <alignment horizontal="right" vertical="center"/>
    </xf>
    <xf numFmtId="4" fontId="10" fillId="0" borderId="15" xfId="0" applyNumberFormat="1" applyFont="1" applyBorder="1" applyAlignment="1">
      <alignment vertical="center"/>
    </xf>
    <xf numFmtId="164" fontId="2" fillId="2" borderId="15" xfId="0" applyNumberFormat="1" applyFont="1" applyFill="1" applyBorder="1" applyAlignment="1">
      <alignment vertical="center"/>
    </xf>
    <xf numFmtId="164" fontId="2" fillId="0" borderId="35" xfId="0" applyNumberFormat="1" applyFont="1" applyBorder="1" applyAlignment="1">
      <alignment vertical="center"/>
    </xf>
    <xf numFmtId="164" fontId="2" fillId="0" borderId="24" xfId="0" applyNumberFormat="1" applyFont="1" applyBorder="1" applyAlignment="1"/>
    <xf numFmtId="164" fontId="2" fillId="0" borderId="22" xfId="0" applyNumberFormat="1" applyFont="1" applyBorder="1" applyAlignment="1"/>
    <xf numFmtId="164" fontId="3" fillId="2" borderId="6" xfId="0" applyNumberFormat="1" applyFont="1" applyFill="1" applyBorder="1" applyAlignment="1">
      <alignment horizontal="right" vertical="center"/>
    </xf>
    <xf numFmtId="170" fontId="13" fillId="0" borderId="50" xfId="0" applyNumberFormat="1" applyFont="1" applyFill="1" applyBorder="1" applyAlignment="1">
      <alignment vertical="center" wrapText="1"/>
    </xf>
    <xf numFmtId="164" fontId="13" fillId="0" borderId="50" xfId="0" applyNumberFormat="1" applyFont="1" applyFill="1" applyBorder="1" applyAlignment="1">
      <alignment vertical="center" wrapText="1"/>
    </xf>
    <xf numFmtId="0" fontId="0" fillId="0" borderId="0" xfId="0" applyAlignment="1">
      <alignment wrapText="1"/>
    </xf>
    <xf numFmtId="3" fontId="0" fillId="0" borderId="0" xfId="0" applyNumberFormat="1" applyAlignment="1">
      <alignment wrapText="1"/>
    </xf>
    <xf numFmtId="164" fontId="0" fillId="0" borderId="0" xfId="0" applyNumberFormat="1" applyAlignment="1">
      <alignment wrapText="1"/>
    </xf>
    <xf numFmtId="165" fontId="0" fillId="0" borderId="0" xfId="0" applyNumberFormat="1" applyAlignment="1">
      <alignment wrapText="1"/>
    </xf>
    <xf numFmtId="4" fontId="2" fillId="0" borderId="38" xfId="0" applyNumberFormat="1" applyFont="1" applyBorder="1" applyAlignment="1">
      <alignment vertical="center"/>
    </xf>
    <xf numFmtId="168" fontId="26" fillId="0" borderId="38" xfId="0" applyNumberFormat="1" applyFont="1" applyBorder="1" applyAlignment="1">
      <alignment vertical="center"/>
    </xf>
    <xf numFmtId="165" fontId="13" fillId="0" borderId="12" xfId="0" applyNumberFormat="1" applyFont="1" applyFill="1" applyBorder="1"/>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Fill="1"/>
    <xf numFmtId="0" fontId="2" fillId="0" borderId="51" xfId="0" applyFont="1" applyFill="1" applyBorder="1" applyAlignment="1">
      <alignment horizontal="center"/>
    </xf>
    <xf numFmtId="0" fontId="2" fillId="0" borderId="27" xfId="0" applyFont="1" applyFill="1" applyBorder="1" applyAlignment="1">
      <alignment horizontal="center"/>
    </xf>
    <xf numFmtId="0" fontId="2" fillId="0" borderId="62" xfId="0" applyFont="1" applyFill="1" applyBorder="1" applyAlignment="1">
      <alignment horizontal="center"/>
    </xf>
    <xf numFmtId="0" fontId="3" fillId="0" borderId="49" xfId="0" applyFont="1" applyFill="1" applyBorder="1"/>
    <xf numFmtId="0" fontId="3" fillId="0" borderId="27" xfId="0" applyFont="1" applyFill="1" applyBorder="1"/>
    <xf numFmtId="0" fontId="3" fillId="0" borderId="48" xfId="0" applyFont="1" applyFill="1" applyBorder="1"/>
    <xf numFmtId="0" fontId="3" fillId="0" borderId="28" xfId="0" applyFont="1" applyFill="1" applyBorder="1"/>
    <xf numFmtId="0" fontId="5" fillId="0" borderId="67" xfId="0" applyFont="1" applyFill="1" applyBorder="1" applyAlignment="1">
      <alignment horizontal="left" vertical="center" indent="1"/>
    </xf>
    <xf numFmtId="0" fontId="12" fillId="0" borderId="7" xfId="0" applyFont="1" applyFill="1" applyBorder="1" applyAlignment="1">
      <alignment horizontal="left"/>
    </xf>
    <xf numFmtId="3" fontId="13" fillId="0" borderId="7" xfId="0" applyNumberFormat="1" applyFont="1" applyFill="1" applyBorder="1"/>
    <xf numFmtId="0" fontId="13" fillId="0" borderId="7" xfId="0" applyFont="1" applyFill="1" applyBorder="1"/>
    <xf numFmtId="0" fontId="11" fillId="0" borderId="7" xfId="0" applyFont="1" applyFill="1" applyBorder="1"/>
    <xf numFmtId="0" fontId="11" fillId="0" borderId="54" xfId="0" applyFont="1" applyFill="1" applyBorder="1"/>
    <xf numFmtId="0" fontId="13" fillId="0" borderId="33" xfId="0" applyFont="1" applyFill="1" applyBorder="1" applyAlignment="1">
      <alignment horizontal="left"/>
    </xf>
    <xf numFmtId="0" fontId="13" fillId="0" borderId="33" xfId="0" applyFont="1" applyFill="1" applyBorder="1" applyAlignment="1">
      <alignment wrapText="1"/>
    </xf>
    <xf numFmtId="3" fontId="13" fillId="0" borderId="0" xfId="0" applyNumberFormat="1" applyFont="1" applyFill="1"/>
    <xf numFmtId="0" fontId="13" fillId="0" borderId="33" xfId="0" applyFont="1" applyFill="1" applyBorder="1"/>
    <xf numFmtId="167" fontId="13" fillId="0" borderId="33" xfId="0" applyNumberFormat="1" applyFont="1" applyFill="1" applyBorder="1"/>
    <xf numFmtId="167" fontId="13" fillId="0" borderId="42" xfId="0" applyNumberFormat="1" applyFont="1" applyFill="1" applyBorder="1"/>
    <xf numFmtId="164" fontId="13" fillId="0" borderId="33" xfId="0" applyNumberFormat="1" applyFont="1" applyFill="1" applyBorder="1"/>
    <xf numFmtId="0" fontId="11" fillId="0" borderId="33" xfId="0" applyFont="1" applyFill="1" applyBorder="1"/>
    <xf numFmtId="0" fontId="11" fillId="0" borderId="44" xfId="0" applyFont="1" applyFill="1" applyBorder="1"/>
    <xf numFmtId="0" fontId="13" fillId="0" borderId="9" xfId="0" applyFont="1" applyFill="1" applyBorder="1" applyAlignment="1">
      <alignment horizontal="left"/>
    </xf>
    <xf numFmtId="0" fontId="13" fillId="0" borderId="9" xfId="0" applyFont="1" applyFill="1" applyBorder="1" applyAlignment="1">
      <alignment wrapText="1"/>
    </xf>
    <xf numFmtId="3" fontId="13" fillId="0" borderId="9" xfId="0" applyNumberFormat="1" applyFont="1" applyFill="1" applyBorder="1"/>
    <xf numFmtId="0" fontId="13" fillId="0" borderId="9" xfId="0" applyFont="1" applyFill="1" applyBorder="1"/>
    <xf numFmtId="167" fontId="13" fillId="0" borderId="9" xfId="0" applyNumberFormat="1" applyFont="1" applyFill="1" applyBorder="1"/>
    <xf numFmtId="167" fontId="13" fillId="0" borderId="24" xfId="0" applyNumberFormat="1" applyFont="1" applyFill="1" applyBorder="1"/>
    <xf numFmtId="164" fontId="13" fillId="0" borderId="9" xfId="0" applyNumberFormat="1" applyFont="1" applyFill="1" applyBorder="1"/>
    <xf numFmtId="0" fontId="11" fillId="0" borderId="9" xfId="0" applyFont="1" applyFill="1" applyBorder="1"/>
    <xf numFmtId="0" fontId="11" fillId="0" borderId="47" xfId="0" applyFont="1" applyFill="1" applyBorder="1"/>
    <xf numFmtId="0" fontId="13" fillId="0" borderId="0" xfId="0" applyFont="1" applyFill="1" applyAlignment="1">
      <alignment wrapText="1"/>
    </xf>
    <xf numFmtId="168" fontId="13" fillId="0" borderId="24" xfId="1" applyNumberFormat="1" applyFont="1" applyFill="1" applyBorder="1"/>
    <xf numFmtId="0" fontId="4" fillId="0" borderId="9" xfId="0" applyFont="1" applyFill="1" applyBorder="1" applyAlignment="1">
      <alignment wrapText="1"/>
    </xf>
    <xf numFmtId="0" fontId="2" fillId="0" borderId="0" xfId="0" applyFont="1" applyFill="1" applyAlignment="1">
      <alignment wrapText="1"/>
    </xf>
    <xf numFmtId="0" fontId="2" fillId="0" borderId="9" xfId="0" applyFont="1" applyFill="1" applyBorder="1" applyAlignment="1">
      <alignment horizontal="left"/>
    </xf>
    <xf numFmtId="0" fontId="2" fillId="0" borderId="9" xfId="0" applyFont="1" applyFill="1" applyBorder="1" applyAlignment="1">
      <alignment wrapText="1"/>
    </xf>
    <xf numFmtId="3" fontId="2" fillId="0" borderId="9" xfId="0" applyNumberFormat="1" applyFont="1" applyFill="1" applyBorder="1"/>
    <xf numFmtId="0" fontId="2" fillId="0" borderId="9" xfId="0" applyFont="1" applyFill="1" applyBorder="1"/>
    <xf numFmtId="167" fontId="2" fillId="0" borderId="9" xfId="0" applyNumberFormat="1" applyFont="1" applyFill="1" applyBorder="1"/>
    <xf numFmtId="168" fontId="2" fillId="0" borderId="24" xfId="1" applyNumberFormat="1" applyFont="1" applyFill="1" applyBorder="1"/>
    <xf numFmtId="167" fontId="2" fillId="0" borderId="24" xfId="0" applyNumberFormat="1" applyFont="1" applyFill="1" applyBorder="1"/>
    <xf numFmtId="0" fontId="4" fillId="0" borderId="9" xfId="0" applyFont="1" applyFill="1" applyBorder="1" applyAlignment="1">
      <alignment horizontal="left"/>
    </xf>
    <xf numFmtId="0" fontId="13" fillId="0" borderId="9" xfId="0" applyFont="1" applyFill="1" applyBorder="1" applyAlignment="1"/>
    <xf numFmtId="3" fontId="13" fillId="0" borderId="9" xfId="0" applyNumberFormat="1" applyFont="1" applyFill="1" applyBorder="1" applyAlignment="1"/>
    <xf numFmtId="167" fontId="13" fillId="0" borderId="24" xfId="0" applyNumberFormat="1" applyFont="1" applyFill="1" applyBorder="1" applyAlignment="1"/>
    <xf numFmtId="164" fontId="7" fillId="0" borderId="9" xfId="0" applyNumberFormat="1" applyFont="1" applyFill="1" applyBorder="1" applyAlignment="1">
      <alignment vertical="top"/>
    </xf>
    <xf numFmtId="164" fontId="13" fillId="0" borderId="9" xfId="0" applyNumberFormat="1" applyFont="1" applyFill="1" applyBorder="1" applyAlignment="1">
      <alignment vertical="top"/>
    </xf>
    <xf numFmtId="0" fontId="13" fillId="0" borderId="27" xfId="0" applyFont="1" applyFill="1" applyBorder="1" applyAlignment="1">
      <alignment horizontal="left"/>
    </xf>
    <xf numFmtId="0" fontId="13" fillId="0" borderId="27" xfId="0" applyFont="1" applyFill="1" applyBorder="1" applyAlignment="1">
      <alignment wrapText="1"/>
    </xf>
    <xf numFmtId="3" fontId="13" fillId="0" borderId="27" xfId="0" applyNumberFormat="1" applyFont="1" applyFill="1" applyBorder="1"/>
    <xf numFmtId="0" fontId="13" fillId="0" borderId="27" xfId="0" applyFont="1" applyFill="1" applyBorder="1"/>
    <xf numFmtId="167" fontId="13" fillId="0" borderId="27" xfId="0" applyNumberFormat="1" applyFont="1" applyFill="1" applyBorder="1"/>
    <xf numFmtId="167" fontId="13" fillId="0" borderId="48" xfId="0" applyNumberFormat="1" applyFont="1" applyFill="1" applyBorder="1"/>
    <xf numFmtId="164" fontId="13" fillId="0" borderId="27" xfId="0" applyNumberFormat="1" applyFont="1" applyFill="1" applyBorder="1"/>
    <xf numFmtId="0" fontId="12" fillId="0" borderId="67" xfId="0" applyFont="1" applyFill="1" applyBorder="1" applyAlignment="1">
      <alignment horizontal="left" vertical="center" wrapText="1"/>
    </xf>
    <xf numFmtId="0" fontId="6" fillId="0" borderId="7" xfId="0" applyFont="1" applyFill="1" applyBorder="1" applyAlignment="1">
      <alignment horizontal="right" vertical="center" wrapText="1"/>
    </xf>
    <xf numFmtId="3" fontId="13" fillId="0" borderId="50" xfId="0" applyNumberFormat="1" applyFont="1" applyFill="1" applyBorder="1" applyAlignment="1">
      <alignment vertical="center" wrapText="1"/>
    </xf>
    <xf numFmtId="164" fontId="23" fillId="0" borderId="50" xfId="0" applyNumberFormat="1" applyFont="1" applyFill="1" applyBorder="1" applyAlignment="1">
      <alignment vertical="center" wrapText="1"/>
    </xf>
    <xf numFmtId="164" fontId="4" fillId="0" borderId="77" xfId="0" applyNumberFormat="1" applyFont="1" applyFill="1" applyBorder="1" applyAlignment="1">
      <alignment vertical="center" wrapText="1"/>
    </xf>
    <xf numFmtId="164" fontId="13" fillId="0" borderId="76" xfId="0" applyNumberFormat="1" applyFont="1" applyFill="1" applyBorder="1" applyAlignment="1">
      <alignment vertical="center" wrapText="1"/>
    </xf>
    <xf numFmtId="0" fontId="0" fillId="0" borderId="0" xfId="0" applyFill="1" applyAlignment="1">
      <alignment wrapText="1"/>
    </xf>
    <xf numFmtId="3" fontId="13" fillId="0" borderId="33" xfId="0" applyNumberFormat="1" applyFont="1" applyFill="1" applyBorder="1"/>
    <xf numFmtId="164" fontId="13" fillId="0" borderId="43" xfId="0" applyNumberFormat="1" applyFont="1" applyFill="1" applyBorder="1"/>
    <xf numFmtId="0" fontId="5" fillId="0" borderId="24" xfId="0" applyFont="1" applyFill="1" applyBorder="1" applyAlignment="1">
      <alignment horizontal="left" vertical="center" indent="1"/>
    </xf>
    <xf numFmtId="0" fontId="12" fillId="0" borderId="1" xfId="0" applyFont="1" applyFill="1" applyBorder="1" applyAlignment="1">
      <alignment horizontal="left" wrapText="1"/>
    </xf>
    <xf numFmtId="3" fontId="13" fillId="0" borderId="1" xfId="0" applyNumberFormat="1" applyFont="1" applyFill="1" applyBorder="1"/>
    <xf numFmtId="0" fontId="13" fillId="0" borderId="1" xfId="0" applyFont="1" applyFill="1" applyBorder="1"/>
    <xf numFmtId="167" fontId="13" fillId="0" borderId="1" xfId="0" applyNumberFormat="1" applyFont="1" applyFill="1" applyBorder="1"/>
    <xf numFmtId="164" fontId="13" fillId="0" borderId="1" xfId="0" applyNumberFormat="1" applyFont="1" applyFill="1" applyBorder="1"/>
    <xf numFmtId="0" fontId="11" fillId="0" borderId="1" xfId="0" applyFont="1" applyFill="1" applyBorder="1"/>
    <xf numFmtId="0" fontId="2" fillId="0" borderId="9" xfId="0" applyFont="1" applyFill="1" applyBorder="1" applyAlignment="1"/>
    <xf numFmtId="0" fontId="2" fillId="0" borderId="33" xfId="0" applyFont="1" applyFill="1" applyBorder="1" applyAlignment="1">
      <alignment horizontal="left" wrapText="1"/>
    </xf>
    <xf numFmtId="2" fontId="13" fillId="0" borderId="9" xfId="0" applyNumberFormat="1" applyFont="1" applyFill="1" applyBorder="1" applyAlignment="1">
      <alignment horizontal="right"/>
    </xf>
    <xf numFmtId="164" fontId="13" fillId="0" borderId="16" xfId="0" applyNumberFormat="1" applyFont="1" applyFill="1" applyBorder="1"/>
    <xf numFmtId="164" fontId="13" fillId="0" borderId="9" xfId="0" applyNumberFormat="1" applyFont="1" applyFill="1" applyBorder="1" applyAlignment="1"/>
    <xf numFmtId="0" fontId="0" fillId="0" borderId="9" xfId="0" applyFill="1" applyBorder="1"/>
    <xf numFmtId="0" fontId="2" fillId="0" borderId="33" xfId="0" applyFont="1" applyFill="1" applyBorder="1" applyAlignment="1">
      <alignment wrapText="1"/>
    </xf>
    <xf numFmtId="43" fontId="2" fillId="0" borderId="33" xfId="1" applyFont="1" applyFill="1" applyBorder="1"/>
    <xf numFmtId="43" fontId="2" fillId="0" borderId="9" xfId="1" applyFont="1" applyFill="1" applyBorder="1"/>
    <xf numFmtId="43" fontId="2" fillId="0" borderId="42" xfId="1" applyFont="1" applyFill="1" applyBorder="1"/>
    <xf numFmtId="164" fontId="2" fillId="0" borderId="9" xfId="0" applyNumberFormat="1" applyFont="1" applyFill="1" applyBorder="1"/>
    <xf numFmtId="0" fontId="0" fillId="0" borderId="0" xfId="0" applyFill="1" applyBorder="1"/>
    <xf numFmtId="2" fontId="13" fillId="0" borderId="9" xfId="0" applyNumberFormat="1" applyFont="1" applyFill="1" applyBorder="1"/>
    <xf numFmtId="2" fontId="2" fillId="0" borderId="9" xfId="0" applyNumberFormat="1" applyFont="1" applyFill="1" applyBorder="1"/>
    <xf numFmtId="164" fontId="13" fillId="0" borderId="16" xfId="0" applyNumberFormat="1" applyFont="1" applyFill="1" applyBorder="1" applyAlignment="1">
      <alignment horizontal="right"/>
    </xf>
    <xf numFmtId="168" fontId="13" fillId="0" borderId="9" xfId="1" applyNumberFormat="1" applyFont="1" applyFill="1" applyBorder="1"/>
    <xf numFmtId="0" fontId="2" fillId="0" borderId="9" xfId="0" applyFont="1" applyFill="1" applyBorder="1" applyAlignment="1">
      <alignment horizontal="left" wrapText="1"/>
    </xf>
    <xf numFmtId="0" fontId="13" fillId="0" borderId="9" xfId="0" applyFont="1" applyFill="1" applyBorder="1" applyAlignment="1">
      <alignment vertical="top" wrapText="1"/>
    </xf>
    <xf numFmtId="164" fontId="13" fillId="0" borderId="9" xfId="0" applyNumberFormat="1" applyFont="1" applyFill="1" applyBorder="1" applyAlignment="1">
      <alignment vertical="top" wrapText="1"/>
    </xf>
    <xf numFmtId="0" fontId="0" fillId="0" borderId="67" xfId="0" applyFill="1" applyBorder="1"/>
    <xf numFmtId="0" fontId="14" fillId="0" borderId="7" xfId="0" applyFont="1" applyFill="1" applyBorder="1" applyAlignment="1">
      <alignment horizontal="right" vertical="center"/>
    </xf>
    <xf numFmtId="3" fontId="13" fillId="0" borderId="50" xfId="0" applyNumberFormat="1" applyFont="1" applyFill="1" applyBorder="1" applyAlignment="1">
      <alignment vertical="center"/>
    </xf>
    <xf numFmtId="168" fontId="23" fillId="0" borderId="50" xfId="1" applyNumberFormat="1" applyFont="1" applyFill="1" applyBorder="1" applyAlignment="1">
      <alignment vertical="center"/>
    </xf>
    <xf numFmtId="168" fontId="12" fillId="0" borderId="53" xfId="1" applyNumberFormat="1" applyFont="1" applyFill="1" applyBorder="1" applyAlignment="1">
      <alignment vertical="center"/>
    </xf>
    <xf numFmtId="164" fontId="13" fillId="0" borderId="52" xfId="0" applyNumberFormat="1" applyFont="1" applyFill="1" applyBorder="1" applyAlignment="1">
      <alignment vertical="center"/>
    </xf>
    <xf numFmtId="0" fontId="13" fillId="0" borderId="0" xfId="0" applyFont="1" applyFill="1" applyBorder="1" applyAlignment="1">
      <alignment wrapText="1"/>
    </xf>
    <xf numFmtId="0" fontId="5" fillId="0" borderId="60" xfId="0" applyFont="1" applyFill="1" applyBorder="1" applyAlignment="1">
      <alignment horizontal="left" vertical="center" indent="1"/>
    </xf>
    <xf numFmtId="167" fontId="13" fillId="0" borderId="12" xfId="0" applyNumberFormat="1" applyFont="1" applyFill="1" applyBorder="1"/>
    <xf numFmtId="0" fontId="11" fillId="0" borderId="12" xfId="0" applyFont="1" applyFill="1" applyBorder="1"/>
    <xf numFmtId="0" fontId="11" fillId="0" borderId="26" xfId="0" applyFont="1" applyFill="1" applyBorder="1"/>
    <xf numFmtId="0" fontId="4" fillId="0" borderId="50" xfId="0" applyFont="1" applyFill="1" applyBorder="1" applyAlignment="1">
      <alignment horizontal="left" wrapText="1"/>
    </xf>
    <xf numFmtId="3" fontId="4" fillId="0" borderId="50" xfId="0" applyNumberFormat="1" applyFont="1" applyFill="1" applyBorder="1" applyAlignment="1">
      <alignment wrapText="1"/>
    </xf>
    <xf numFmtId="3" fontId="4" fillId="0" borderId="50" xfId="0" applyNumberFormat="1" applyFont="1" applyFill="1" applyBorder="1"/>
    <xf numFmtId="0" fontId="4" fillId="0" borderId="33" xfId="0" applyFont="1" applyFill="1" applyBorder="1"/>
    <xf numFmtId="164" fontId="13" fillId="0" borderId="50" xfId="0" applyNumberFormat="1" applyFont="1" applyFill="1" applyBorder="1"/>
    <xf numFmtId="0" fontId="11" fillId="0" borderId="50" xfId="0" applyFont="1" applyFill="1" applyBorder="1"/>
    <xf numFmtId="0" fontId="13" fillId="0" borderId="15" xfId="0" applyFont="1" applyFill="1" applyBorder="1" applyAlignment="1">
      <alignment wrapText="1"/>
    </xf>
    <xf numFmtId="3" fontId="2" fillId="0" borderId="15" xfId="0" applyNumberFormat="1" applyFont="1" applyFill="1" applyBorder="1" applyAlignment="1">
      <alignment wrapText="1"/>
    </xf>
    <xf numFmtId="3" fontId="13" fillId="0" borderId="15" xfId="0" applyNumberFormat="1" applyFont="1" applyFill="1" applyBorder="1"/>
    <xf numFmtId="0" fontId="13" fillId="0" borderId="15" xfId="0" applyFont="1" applyFill="1" applyBorder="1"/>
    <xf numFmtId="168" fontId="13" fillId="0" borderId="15" xfId="1" applyNumberFormat="1" applyFont="1" applyFill="1" applyBorder="1"/>
    <xf numFmtId="168" fontId="13" fillId="0" borderId="79" xfId="1" applyNumberFormat="1" applyFont="1" applyFill="1" applyBorder="1"/>
    <xf numFmtId="164" fontId="13" fillId="0" borderId="78" xfId="0" applyNumberFormat="1" applyFont="1" applyFill="1" applyBorder="1"/>
    <xf numFmtId="164" fontId="13" fillId="0" borderId="15" xfId="0" applyNumberFormat="1" applyFont="1" applyFill="1" applyBorder="1"/>
    <xf numFmtId="0" fontId="4" fillId="0" borderId="4" xfId="0" applyFont="1" applyFill="1" applyBorder="1" applyAlignment="1">
      <alignment vertical="center"/>
    </xf>
    <xf numFmtId="0" fontId="14" fillId="0" borderId="12" xfId="0" applyFont="1" applyFill="1" applyBorder="1" applyAlignment="1">
      <alignment horizontal="right" vertical="center" wrapText="1" indent="1"/>
    </xf>
    <xf numFmtId="168" fontId="23" fillId="0" borderId="38" xfId="1" applyNumberFormat="1" applyFont="1" applyFill="1" applyBorder="1" applyAlignment="1">
      <alignment vertical="center"/>
    </xf>
    <xf numFmtId="168" fontId="4" fillId="0" borderId="4" xfId="1" applyNumberFormat="1" applyFont="1" applyFill="1" applyBorder="1" applyAlignment="1">
      <alignment vertical="center"/>
    </xf>
    <xf numFmtId="164" fontId="13" fillId="0" borderId="37" xfId="0" applyNumberFormat="1" applyFont="1" applyFill="1" applyBorder="1" applyAlignment="1">
      <alignment vertical="center"/>
    </xf>
    <xf numFmtId="164" fontId="13" fillId="0" borderId="38" xfId="0" applyNumberFormat="1" applyFont="1" applyFill="1" applyBorder="1" applyAlignment="1">
      <alignment vertical="center"/>
    </xf>
    <xf numFmtId="164" fontId="13" fillId="0" borderId="41" xfId="0" applyNumberFormat="1" applyFont="1" applyFill="1" applyBorder="1" applyAlignment="1">
      <alignment vertical="center"/>
    </xf>
    <xf numFmtId="3" fontId="13" fillId="0" borderId="6" xfId="0" applyNumberFormat="1" applyFont="1" applyFill="1" applyBorder="1"/>
    <xf numFmtId="164" fontId="13" fillId="0" borderId="45" xfId="0" applyNumberFormat="1" applyFont="1" applyFill="1" applyBorder="1"/>
    <xf numFmtId="0" fontId="14" fillId="0" borderId="12" xfId="0" applyFont="1" applyFill="1" applyBorder="1" applyAlignment="1">
      <alignment horizontal="left" wrapText="1"/>
    </xf>
    <xf numFmtId="0" fontId="2" fillId="0" borderId="24" xfId="0" applyFont="1" applyFill="1" applyBorder="1" applyAlignment="1">
      <alignment vertical="top" wrapText="1"/>
    </xf>
    <xf numFmtId="3" fontId="13" fillId="0" borderId="9" xfId="0" applyNumberFormat="1" applyFont="1" applyFill="1" applyBorder="1" applyAlignment="1">
      <alignment wrapText="1"/>
    </xf>
    <xf numFmtId="164" fontId="13" fillId="0" borderId="9" xfId="0" applyNumberFormat="1" applyFont="1" applyFill="1" applyBorder="1" applyAlignment="1">
      <alignment wrapText="1"/>
    </xf>
    <xf numFmtId="164" fontId="13" fillId="0" borderId="27" xfId="0" applyNumberFormat="1" applyFont="1" applyFill="1" applyBorder="1" applyAlignment="1">
      <alignment wrapText="1"/>
    </xf>
    <xf numFmtId="0" fontId="14" fillId="0" borderId="12" xfId="0" applyFont="1" applyFill="1" applyBorder="1" applyAlignment="1">
      <alignment horizontal="right" vertical="center" indent="1"/>
    </xf>
    <xf numFmtId="3" fontId="13" fillId="0" borderId="38" xfId="0" applyNumberFormat="1" applyFont="1" applyFill="1" applyBorder="1" applyAlignment="1">
      <alignment vertical="center"/>
    </xf>
    <xf numFmtId="43" fontId="13" fillId="0" borderId="9" xfId="0" applyNumberFormat="1" applyFont="1" applyFill="1" applyBorder="1"/>
    <xf numFmtId="168" fontId="4" fillId="0" borderId="73" xfId="1" applyNumberFormat="1" applyFont="1" applyFill="1" applyBorder="1" applyAlignment="1">
      <alignment vertical="center"/>
    </xf>
    <xf numFmtId="170" fontId="7" fillId="0" borderId="41" xfId="0" applyNumberFormat="1" applyFont="1" applyFill="1" applyBorder="1" applyAlignment="1">
      <alignment vertical="center"/>
    </xf>
    <xf numFmtId="0" fontId="13" fillId="0" borderId="42" xfId="0" applyFont="1" applyFill="1" applyBorder="1"/>
    <xf numFmtId="0" fontId="5" fillId="0" borderId="13" xfId="0" applyFont="1" applyFill="1" applyBorder="1" applyAlignment="1">
      <alignment horizontal="left" vertical="center" indent="1"/>
    </xf>
    <xf numFmtId="164" fontId="13" fillId="0" borderId="7" xfId="0" applyNumberFormat="1" applyFont="1" applyFill="1" applyBorder="1"/>
    <xf numFmtId="0" fontId="11" fillId="0" borderId="14" xfId="0" applyFont="1" applyFill="1" applyBorder="1"/>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13" fillId="0" borderId="59" xfId="0" applyFont="1" applyFill="1" applyBorder="1" applyAlignment="1">
      <alignment vertical="center"/>
    </xf>
    <xf numFmtId="0" fontId="14" fillId="0" borderId="68" xfId="0" applyFont="1" applyFill="1" applyBorder="1" applyAlignment="1">
      <alignment horizontal="right" vertical="center" indent="1"/>
    </xf>
    <xf numFmtId="3" fontId="2" fillId="0" borderId="33" xfId="0" applyNumberFormat="1" applyFont="1" applyFill="1" applyBorder="1" applyAlignment="1">
      <alignment vertical="center"/>
    </xf>
    <xf numFmtId="168" fontId="24" fillId="0" borderId="33" xfId="1" applyNumberFormat="1" applyFont="1" applyFill="1" applyBorder="1" applyAlignment="1">
      <alignment vertical="center"/>
    </xf>
    <xf numFmtId="168" fontId="2" fillId="0" borderId="42" xfId="1" applyNumberFormat="1" applyFont="1" applyFill="1" applyBorder="1" applyAlignment="1">
      <alignment vertical="center"/>
    </xf>
    <xf numFmtId="164" fontId="2" fillId="0" borderId="32" xfId="0" applyNumberFormat="1" applyFont="1" applyFill="1" applyBorder="1" applyAlignment="1">
      <alignment vertical="center"/>
    </xf>
    <xf numFmtId="164" fontId="2" fillId="0" borderId="33" xfId="0" applyNumberFormat="1" applyFont="1" applyFill="1" applyBorder="1" applyAlignment="1">
      <alignment vertical="center"/>
    </xf>
    <xf numFmtId="164" fontId="13" fillId="0" borderId="63" xfId="0" applyNumberFormat="1" applyFont="1" applyFill="1" applyBorder="1" applyAlignment="1">
      <alignment vertical="center"/>
    </xf>
    <xf numFmtId="0" fontId="13" fillId="0" borderId="36" xfId="0" applyFont="1" applyFill="1" applyBorder="1" applyAlignment="1">
      <alignment vertical="center"/>
    </xf>
    <xf numFmtId="0" fontId="14" fillId="0" borderId="1" xfId="0" applyFont="1" applyFill="1" applyBorder="1" applyAlignment="1">
      <alignment horizontal="right" vertical="center" indent="1"/>
    </xf>
    <xf numFmtId="3" fontId="2" fillId="0" borderId="9" xfId="0" applyNumberFormat="1" applyFont="1" applyFill="1" applyBorder="1" applyAlignment="1">
      <alignment vertical="center"/>
    </xf>
    <xf numFmtId="168" fontId="24" fillId="0" borderId="9" xfId="1" applyNumberFormat="1" applyFont="1" applyFill="1" applyBorder="1" applyAlignment="1">
      <alignment vertical="center"/>
    </xf>
    <xf numFmtId="168" fontId="2" fillId="0" borderId="24" xfId="1" applyNumberFormat="1" applyFont="1" applyFill="1" applyBorder="1" applyAlignment="1">
      <alignment vertical="center"/>
    </xf>
    <xf numFmtId="164" fontId="2" fillId="0" borderId="8" xfId="0" applyNumberFormat="1" applyFont="1" applyFill="1" applyBorder="1" applyAlignment="1">
      <alignment vertical="center"/>
    </xf>
    <xf numFmtId="164" fontId="2" fillId="0" borderId="10" xfId="0" applyNumberFormat="1" applyFont="1" applyFill="1" applyBorder="1" applyAlignment="1">
      <alignment vertical="center"/>
    </xf>
    <xf numFmtId="0" fontId="13" fillId="0" borderId="55" xfId="0" applyFont="1" applyFill="1" applyBorder="1" applyAlignment="1">
      <alignment vertical="center"/>
    </xf>
    <xf numFmtId="0" fontId="14" fillId="0" borderId="46" xfId="0" applyFont="1" applyFill="1" applyBorder="1" applyAlignment="1">
      <alignment horizontal="right" vertical="center" indent="1"/>
    </xf>
    <xf numFmtId="3" fontId="2" fillId="0" borderId="56" xfId="0" applyNumberFormat="1" applyFont="1" applyFill="1" applyBorder="1" applyAlignment="1">
      <alignment vertical="center"/>
    </xf>
    <xf numFmtId="168" fontId="24" fillId="0" borderId="56" xfId="1" applyNumberFormat="1" applyFont="1" applyFill="1" applyBorder="1" applyAlignment="1">
      <alignment vertical="center"/>
    </xf>
    <xf numFmtId="168" fontId="2" fillId="0" borderId="57" xfId="1" applyNumberFormat="1" applyFont="1" applyFill="1" applyBorder="1" applyAlignment="1">
      <alignment vertical="center"/>
    </xf>
    <xf numFmtId="164" fontId="2" fillId="0" borderId="58" xfId="0" applyNumberFormat="1" applyFont="1" applyFill="1" applyBorder="1" applyAlignment="1">
      <alignment vertical="center"/>
    </xf>
    <xf numFmtId="164" fontId="2" fillId="0" borderId="56" xfId="0" applyNumberFormat="1" applyFont="1" applyFill="1" applyBorder="1" applyAlignment="1">
      <alignment vertical="center"/>
    </xf>
    <xf numFmtId="0" fontId="14" fillId="0" borderId="69" xfId="0" applyFont="1" applyFill="1" applyBorder="1" applyAlignment="1">
      <alignment horizontal="right" vertical="center" indent="1"/>
    </xf>
    <xf numFmtId="3" fontId="2" fillId="0" borderId="31" xfId="0" applyNumberFormat="1" applyFont="1" applyFill="1" applyBorder="1" applyAlignment="1">
      <alignment vertical="center"/>
    </xf>
    <xf numFmtId="168" fontId="24" fillId="0" borderId="31" xfId="1" applyNumberFormat="1" applyFont="1" applyFill="1" applyBorder="1" applyAlignment="1">
      <alignment vertical="center"/>
    </xf>
    <xf numFmtId="168" fontId="2" fillId="0" borderId="65" xfId="1" applyNumberFormat="1" applyFont="1" applyFill="1" applyBorder="1" applyAlignment="1">
      <alignment vertical="center"/>
    </xf>
    <xf numFmtId="164" fontId="2" fillId="0" borderId="30" xfId="0" applyNumberFormat="1" applyFont="1" applyFill="1" applyBorder="1" applyAlignment="1">
      <alignment vertical="center"/>
    </xf>
    <xf numFmtId="164" fontId="2" fillId="0" borderId="31" xfId="0" applyNumberFormat="1" applyFont="1" applyFill="1" applyBorder="1" applyAlignment="1">
      <alignment vertical="center"/>
    </xf>
    <xf numFmtId="164" fontId="2" fillId="0" borderId="64" xfId="0" applyNumberFormat="1" applyFont="1" applyFill="1" applyBorder="1" applyAlignment="1">
      <alignment vertical="center"/>
    </xf>
    <xf numFmtId="0" fontId="15" fillId="0" borderId="66" xfId="0" applyFont="1" applyFill="1" applyBorder="1" applyAlignment="1">
      <alignment vertical="center"/>
    </xf>
    <xf numFmtId="0" fontId="16" fillId="0" borderId="6" xfId="0" applyFont="1" applyFill="1" applyBorder="1" applyAlignment="1">
      <alignment horizontal="right" vertical="center" indent="1"/>
    </xf>
    <xf numFmtId="3" fontId="5" fillId="0" borderId="15" xfId="0" applyNumberFormat="1" applyFont="1" applyFill="1" applyBorder="1" applyAlignment="1">
      <alignment vertical="center"/>
    </xf>
    <xf numFmtId="168" fontId="25" fillId="0" borderId="15" xfId="1" applyNumberFormat="1" applyFont="1" applyFill="1" applyBorder="1" applyAlignment="1">
      <alignment vertical="center"/>
    </xf>
    <xf numFmtId="168" fontId="5" fillId="0" borderId="70" xfId="1" applyNumberFormat="1" applyFont="1" applyFill="1" applyBorder="1" applyAlignment="1">
      <alignment vertical="center"/>
    </xf>
    <xf numFmtId="164" fontId="15" fillId="0" borderId="34" xfId="0" applyNumberFormat="1" applyFont="1" applyFill="1" applyBorder="1" applyAlignment="1">
      <alignment vertical="center"/>
    </xf>
    <xf numFmtId="3" fontId="0" fillId="0" borderId="0" xfId="0" applyNumberFormat="1" applyFill="1" applyAlignment="1">
      <alignment wrapText="1"/>
    </xf>
    <xf numFmtId="172" fontId="0" fillId="0" borderId="0" xfId="0" applyNumberFormat="1" applyFill="1" applyAlignment="1">
      <alignment wrapText="1"/>
    </xf>
    <xf numFmtId="0" fontId="2" fillId="0" borderId="9" xfId="0" applyFont="1" applyFill="1" applyBorder="1" applyAlignment="1">
      <alignment horizontal="left" vertical="top" wrapText="1"/>
    </xf>
    <xf numFmtId="0" fontId="7" fillId="0" borderId="9" xfId="0" applyFont="1" applyFill="1" applyBorder="1" applyAlignment="1">
      <alignment horizontal="left" wrapText="1"/>
    </xf>
    <xf numFmtId="3" fontId="2" fillId="0" borderId="0" xfId="0" applyNumberFormat="1" applyFont="1" applyFill="1"/>
    <xf numFmtId="167" fontId="2" fillId="0" borderId="33" xfId="0" applyNumberFormat="1" applyFont="1" applyFill="1" applyBorder="1"/>
    <xf numFmtId="167" fontId="2" fillId="0" borderId="42" xfId="0" applyNumberFormat="1" applyFont="1" applyFill="1" applyBorder="1"/>
    <xf numFmtId="0" fontId="2" fillId="0" borderId="9" xfId="0" applyFont="1" applyFill="1" applyBorder="1" applyAlignment="1">
      <alignment vertical="distributed" wrapText="1"/>
    </xf>
    <xf numFmtId="169" fontId="2" fillId="0" borderId="9" xfId="0" applyNumberFormat="1" applyFont="1" applyFill="1" applyBorder="1"/>
    <xf numFmtId="0" fontId="7" fillId="0" borderId="9" xfId="0" applyFont="1" applyFill="1" applyBorder="1" applyAlignment="1">
      <alignment wrapText="1"/>
    </xf>
    <xf numFmtId="0" fontId="1" fillId="0" borderId="0" xfId="0" applyFont="1" applyFill="1"/>
    <xf numFmtId="164" fontId="4" fillId="4" borderId="16" xfId="0" applyNumberFormat="1" applyFont="1" applyFill="1" applyBorder="1" applyAlignment="1">
      <alignment horizontal="right"/>
    </xf>
    <xf numFmtId="164" fontId="4" fillId="4" borderId="9" xfId="0" applyNumberFormat="1" applyFont="1" applyFill="1" applyBorder="1"/>
    <xf numFmtId="3" fontId="2" fillId="0" borderId="50" xfId="0" applyNumberFormat="1" applyFont="1" applyFill="1" applyBorder="1" applyAlignment="1"/>
    <xf numFmtId="164" fontId="2" fillId="0" borderId="53" xfId="0" applyNumberFormat="1" applyFont="1" applyFill="1" applyBorder="1" applyAlignment="1">
      <alignment vertical="top"/>
    </xf>
    <xf numFmtId="0" fontId="2" fillId="0" borderId="29" xfId="0" applyFont="1" applyFill="1" applyBorder="1" applyAlignment="1">
      <alignment horizontal="left" wrapText="1"/>
    </xf>
    <xf numFmtId="0" fontId="2" fillId="0" borderId="79" xfId="0" applyFont="1" applyFill="1" applyBorder="1" applyAlignment="1">
      <alignment horizontal="left" wrapText="1"/>
    </xf>
    <xf numFmtId="3" fontId="2" fillId="0" borderId="15" xfId="0" applyNumberFormat="1" applyFont="1" applyFill="1" applyBorder="1" applyAlignment="1"/>
    <xf numFmtId="4" fontId="2" fillId="0" borderId="15" xfId="0" applyNumberFormat="1" applyFont="1" applyFill="1" applyBorder="1" applyAlignment="1"/>
    <xf numFmtId="164" fontId="2" fillId="0" borderId="70" xfId="0" applyNumberFormat="1" applyFont="1" applyFill="1" applyBorder="1" applyAlignment="1"/>
    <xf numFmtId="0" fontId="2" fillId="0" borderId="54" xfId="0" applyFont="1" applyFill="1" applyBorder="1" applyAlignment="1">
      <alignment horizontal="left" wrapText="1"/>
    </xf>
    <xf numFmtId="0" fontId="2" fillId="0" borderId="50" xfId="0" applyNumberFormat="1" applyFont="1" applyFill="1" applyBorder="1" applyAlignment="1">
      <alignment horizontal="left" wrapText="1"/>
    </xf>
    <xf numFmtId="0" fontId="2" fillId="4" borderId="9" xfId="0" applyFont="1" applyFill="1" applyBorder="1"/>
    <xf numFmtId="164" fontId="13" fillId="0" borderId="2" xfId="0" applyNumberFormat="1" applyFont="1" applyFill="1" applyBorder="1" applyAlignment="1">
      <alignment vertical="top" wrapText="1"/>
    </xf>
    <xf numFmtId="0" fontId="13" fillId="0" borderId="9" xfId="0" applyFont="1" applyFill="1" applyBorder="1" applyAlignment="1">
      <alignment horizontal="left" wrapText="1"/>
    </xf>
    <xf numFmtId="0" fontId="2" fillId="0" borderId="25" xfId="0" applyFont="1" applyFill="1" applyBorder="1" applyAlignment="1">
      <alignment horizontal="left" wrapText="1"/>
    </xf>
    <xf numFmtId="0" fontId="2" fillId="0" borderId="27" xfId="0" applyFont="1" applyFill="1" applyBorder="1" applyAlignment="1">
      <alignment wrapText="1"/>
    </xf>
    <xf numFmtId="3" fontId="13" fillId="0" borderId="2" xfId="0" applyNumberFormat="1" applyFont="1" applyFill="1" applyBorder="1" applyAlignment="1">
      <alignment wrapText="1"/>
    </xf>
    <xf numFmtId="0" fontId="13" fillId="0" borderId="2" xfId="0" applyFont="1" applyFill="1" applyBorder="1" applyAlignment="1">
      <alignment wrapText="1"/>
    </xf>
    <xf numFmtId="2" fontId="13" fillId="0" borderId="25" xfId="0" applyNumberFormat="1" applyFont="1" applyFill="1" applyBorder="1" applyAlignment="1">
      <alignment wrapText="1"/>
    </xf>
    <xf numFmtId="168" fontId="13" fillId="0" borderId="25" xfId="1" applyNumberFormat="1" applyFont="1" applyFill="1" applyBorder="1" applyAlignment="1">
      <alignment wrapText="1"/>
    </xf>
    <xf numFmtId="2" fontId="13" fillId="0" borderId="9" xfId="0" applyNumberFormat="1" applyFont="1" applyFill="1" applyBorder="1" applyAlignment="1">
      <alignment wrapText="1"/>
    </xf>
    <xf numFmtId="168" fontId="13" fillId="0" borderId="9" xfId="1" applyNumberFormat="1" applyFont="1" applyFill="1" applyBorder="1" applyAlignment="1">
      <alignment wrapText="1"/>
    </xf>
    <xf numFmtId="168" fontId="13" fillId="0" borderId="24" xfId="1" applyNumberFormat="1" applyFont="1" applyFill="1" applyBorder="1" applyAlignment="1">
      <alignment wrapText="1"/>
    </xf>
    <xf numFmtId="164" fontId="2" fillId="0" borderId="8" xfId="0" applyNumberFormat="1" applyFont="1" applyBorder="1" applyAlignment="1"/>
    <xf numFmtId="164" fontId="9" fillId="0" borderId="25" xfId="0" applyNumberFormat="1" applyFont="1" applyFill="1" applyBorder="1" applyAlignment="1">
      <alignment vertical="top"/>
    </xf>
    <xf numFmtId="164" fontId="9" fillId="0" borderId="38" xfId="0" applyNumberFormat="1" applyFont="1" applyFill="1" applyBorder="1" applyAlignment="1">
      <alignment vertical="center"/>
    </xf>
    <xf numFmtId="164" fontId="9" fillId="0" borderId="9" xfId="0" applyNumberFormat="1" applyFont="1" applyFill="1" applyBorder="1" applyAlignment="1">
      <alignment vertical="top"/>
    </xf>
    <xf numFmtId="164" fontId="2" fillId="0" borderId="10" xfId="0" applyNumberFormat="1" applyFont="1" applyBorder="1" applyAlignment="1">
      <alignment vertical="top"/>
    </xf>
    <xf numFmtId="164" fontId="2" fillId="0" borderId="24" xfId="0" applyNumberFormat="1" applyFont="1" applyFill="1" applyBorder="1" applyAlignment="1"/>
    <xf numFmtId="164" fontId="2" fillId="0" borderId="3" xfId="0" applyNumberFormat="1" applyFont="1" applyFill="1" applyBorder="1" applyAlignment="1"/>
    <xf numFmtId="164" fontId="2" fillId="0" borderId="9" xfId="0" applyNumberFormat="1" applyFont="1" applyFill="1" applyBorder="1" applyAlignment="1">
      <alignment vertical="top"/>
    </xf>
    <xf numFmtId="164" fontId="2" fillId="0" borderId="24" xfId="0" applyNumberFormat="1" applyFont="1" applyFill="1" applyBorder="1" applyAlignment="1">
      <alignment vertical="top"/>
    </xf>
    <xf numFmtId="164" fontId="2" fillId="0" borderId="10" xfId="0" applyNumberFormat="1" applyFont="1" applyFill="1" applyBorder="1" applyAlignment="1">
      <alignment vertical="top"/>
    </xf>
    <xf numFmtId="164" fontId="2" fillId="0" borderId="2" xfId="0" applyNumberFormat="1" applyFont="1" applyFill="1" applyBorder="1" applyAlignment="1">
      <alignment vertical="top"/>
    </xf>
    <xf numFmtId="164" fontId="2" fillId="0" borderId="25" xfId="0" applyNumberFormat="1" applyFont="1" applyFill="1" applyBorder="1" applyAlignment="1">
      <alignment vertical="top"/>
    </xf>
    <xf numFmtId="164" fontId="2" fillId="0" borderId="3" xfId="0" applyNumberFormat="1" applyFont="1" applyFill="1" applyBorder="1" applyAlignment="1">
      <alignment vertical="top"/>
    </xf>
    <xf numFmtId="164" fontId="2" fillId="0" borderId="38" xfId="0" applyNumberFormat="1" applyFont="1" applyFill="1" applyBorder="1" applyAlignment="1">
      <alignment vertical="center"/>
    </xf>
    <xf numFmtId="164" fontId="2" fillId="0" borderId="41" xfId="0" applyNumberFormat="1" applyFont="1" applyFill="1" applyBorder="1" applyAlignment="1">
      <alignment vertical="center"/>
    </xf>
    <xf numFmtId="3" fontId="18" fillId="0" borderId="27" xfId="0" applyNumberFormat="1" applyFont="1" applyFill="1" applyBorder="1" applyAlignment="1">
      <alignment vertical="center"/>
    </xf>
    <xf numFmtId="3" fontId="18" fillId="0" borderId="27" xfId="0" applyNumberFormat="1" applyFont="1" applyFill="1" applyBorder="1" applyAlignment="1">
      <alignment horizontal="right" vertical="center"/>
    </xf>
    <xf numFmtId="164" fontId="15" fillId="0" borderId="27" xfId="0" applyNumberFormat="1" applyFont="1" applyFill="1" applyBorder="1" applyAlignment="1">
      <alignment vertical="center"/>
    </xf>
    <xf numFmtId="0" fontId="0" fillId="0" borderId="38" xfId="0" applyFill="1" applyBorder="1" applyAlignment="1">
      <alignment vertical="center"/>
    </xf>
    <xf numFmtId="173" fontId="0" fillId="0" borderId="0" xfId="0" applyNumberFormat="1" applyFill="1"/>
    <xf numFmtId="168" fontId="0" fillId="0" borderId="0" xfId="0" applyNumberFormat="1"/>
    <xf numFmtId="0" fontId="17" fillId="0" borderId="52" xfId="0" applyFont="1" applyBorder="1"/>
    <xf numFmtId="0" fontId="0" fillId="0" borderId="53" xfId="0" applyBorder="1"/>
    <xf numFmtId="0" fontId="0" fillId="0" borderId="16" xfId="0" applyBorder="1"/>
    <xf numFmtId="0" fontId="0" fillId="0" borderId="10" xfId="0" applyBorder="1"/>
    <xf numFmtId="164" fontId="0" fillId="0" borderId="10" xfId="0" applyNumberFormat="1" applyBorder="1"/>
    <xf numFmtId="0" fontId="0" fillId="0" borderId="51" xfId="0" applyBorder="1"/>
    <xf numFmtId="164" fontId="0" fillId="0" borderId="28" xfId="0" applyNumberFormat="1" applyBorder="1"/>
    <xf numFmtId="0" fontId="2" fillId="4" borderId="9" xfId="0" applyFont="1" applyFill="1" applyBorder="1" applyAlignment="1">
      <alignment horizontal="left" wrapText="1"/>
    </xf>
    <xf numFmtId="3" fontId="21" fillId="0" borderId="24" xfId="0" applyNumberFormat="1" applyFont="1" applyFill="1" applyBorder="1" applyAlignment="1">
      <alignment horizontal="center"/>
    </xf>
    <xf numFmtId="0" fontId="0" fillId="0" borderId="1" xfId="0" applyFill="1" applyBorder="1" applyAlignment="1">
      <alignment horizontal="center"/>
    </xf>
    <xf numFmtId="0" fontId="0" fillId="0" borderId="80" xfId="0"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102"/>
  <sheetViews>
    <sheetView tabSelected="1" topLeftCell="A52" zoomScaleNormal="100" workbookViewId="0">
      <selection activeCell="B66" sqref="B66"/>
    </sheetView>
  </sheetViews>
  <sheetFormatPr defaultRowHeight="12.75"/>
  <cols>
    <col min="1" max="1" width="10.5703125" style="211" customWidth="1"/>
    <col min="2" max="2" width="32.7109375" style="211" customWidth="1"/>
    <col min="3" max="3" width="10" style="211" customWidth="1"/>
    <col min="4" max="4" width="9.7109375" style="211" customWidth="1"/>
    <col min="5" max="5" width="13.140625" style="211" customWidth="1"/>
    <col min="6" max="6" width="10.7109375" style="211" customWidth="1"/>
    <col min="7" max="7" width="14.7109375" style="211" customWidth="1"/>
    <col min="8" max="8" width="12.5703125" style="211" customWidth="1"/>
    <col min="9" max="9" width="10.7109375" style="211" customWidth="1"/>
    <col min="10" max="10" width="10.140625" style="211" customWidth="1"/>
    <col min="11" max="11" width="10.85546875" style="211" bestFit="1" customWidth="1"/>
    <col min="12" max="12" width="23.7109375" style="211" bestFit="1" customWidth="1"/>
    <col min="13" max="16384" width="9.140625" style="211"/>
  </cols>
  <sheetData>
    <row r="1" spans="1:11" ht="45">
      <c r="A1" s="208" t="s">
        <v>22</v>
      </c>
      <c r="B1" s="49" t="s">
        <v>0</v>
      </c>
      <c r="C1" s="49" t="s">
        <v>23</v>
      </c>
      <c r="D1" s="49" t="s">
        <v>95</v>
      </c>
      <c r="E1" s="49" t="s">
        <v>96</v>
      </c>
      <c r="F1" s="49" t="s">
        <v>25</v>
      </c>
      <c r="G1" s="209" t="s">
        <v>97</v>
      </c>
      <c r="H1" s="210" t="s">
        <v>18</v>
      </c>
      <c r="I1" s="49" t="s">
        <v>27</v>
      </c>
      <c r="J1" s="51" t="s">
        <v>29</v>
      </c>
      <c r="K1" s="50" t="s">
        <v>19</v>
      </c>
    </row>
    <row r="2" spans="1:11" ht="13.5" thickBot="1">
      <c r="A2" s="212" t="s">
        <v>1</v>
      </c>
      <c r="B2" s="213" t="s">
        <v>2</v>
      </c>
      <c r="C2" s="213" t="s">
        <v>3</v>
      </c>
      <c r="D2" s="213" t="s">
        <v>4</v>
      </c>
      <c r="E2" s="213" t="s">
        <v>5</v>
      </c>
      <c r="F2" s="213" t="s">
        <v>6</v>
      </c>
      <c r="G2" s="214" t="s">
        <v>7</v>
      </c>
      <c r="H2" s="215"/>
      <c r="I2" s="216"/>
      <c r="J2" s="217"/>
      <c r="K2" s="218"/>
    </row>
    <row r="3" spans="1:11">
      <c r="A3" s="219" t="s">
        <v>21</v>
      </c>
      <c r="B3" s="220"/>
      <c r="C3" s="221"/>
      <c r="D3" s="222"/>
      <c r="E3" s="222"/>
      <c r="F3" s="222"/>
      <c r="G3" s="222"/>
      <c r="H3" s="223"/>
      <c r="I3" s="223"/>
      <c r="J3" s="223"/>
      <c r="K3" s="224"/>
    </row>
    <row r="4" spans="1:11" ht="20.100000000000001" customHeight="1">
      <c r="A4" s="225" t="s">
        <v>169</v>
      </c>
      <c r="B4" s="226" t="s">
        <v>30</v>
      </c>
      <c r="C4" s="227">
        <v>55</v>
      </c>
      <c r="D4" s="228">
        <v>1</v>
      </c>
      <c r="E4" s="229">
        <f t="shared" ref="E4:E51" si="0">C4*D4</f>
        <v>55</v>
      </c>
      <c r="F4" s="228">
        <v>0.92</v>
      </c>
      <c r="G4" s="230">
        <f t="shared" ref="G4:G51" si="1">E4*F4</f>
        <v>50.6</v>
      </c>
      <c r="H4" s="78">
        <v>50.6</v>
      </c>
      <c r="I4" s="231"/>
      <c r="J4" s="232"/>
      <c r="K4" s="233"/>
    </row>
    <row r="5" spans="1:11" ht="20.100000000000001" customHeight="1">
      <c r="A5" s="234">
        <v>226.4</v>
      </c>
      <c r="B5" s="235" t="s">
        <v>77</v>
      </c>
      <c r="C5" s="236">
        <v>0</v>
      </c>
      <c r="D5" s="237">
        <v>0</v>
      </c>
      <c r="E5" s="238">
        <f t="shared" si="0"/>
        <v>0</v>
      </c>
      <c r="F5" s="237">
        <v>0</v>
      </c>
      <c r="G5" s="239">
        <f t="shared" si="1"/>
        <v>0</v>
      </c>
      <c r="H5" s="78">
        <v>0</v>
      </c>
      <c r="I5" s="240"/>
      <c r="J5" s="241"/>
      <c r="K5" s="242"/>
    </row>
    <row r="6" spans="1:11" ht="33.75">
      <c r="A6" s="234" t="s">
        <v>31</v>
      </c>
      <c r="B6" s="243" t="s">
        <v>170</v>
      </c>
      <c r="C6" s="236">
        <v>55</v>
      </c>
      <c r="D6" s="237">
        <v>15</v>
      </c>
      <c r="E6" s="238">
        <f>C6*D6</f>
        <v>825</v>
      </c>
      <c r="F6" s="237">
        <v>8</v>
      </c>
      <c r="G6" s="244">
        <f t="shared" si="1"/>
        <v>6600</v>
      </c>
      <c r="H6" s="78">
        <v>6600</v>
      </c>
      <c r="I6" s="240"/>
      <c r="J6" s="241"/>
      <c r="K6" s="242"/>
    </row>
    <row r="7" spans="1:11" ht="33.75">
      <c r="A7" s="234" t="s">
        <v>32</v>
      </c>
      <c r="B7" s="235" t="s">
        <v>171</v>
      </c>
      <c r="C7" s="236">
        <v>55</v>
      </c>
      <c r="D7" s="237">
        <v>5</v>
      </c>
      <c r="E7" s="238">
        <f t="shared" si="0"/>
        <v>275</v>
      </c>
      <c r="F7" s="237">
        <v>8</v>
      </c>
      <c r="G7" s="244">
        <f t="shared" si="1"/>
        <v>2200</v>
      </c>
      <c r="H7" s="78">
        <v>2200</v>
      </c>
      <c r="I7" s="240"/>
      <c r="J7" s="241"/>
      <c r="K7" s="242"/>
    </row>
    <row r="8" spans="1:11" ht="22.5">
      <c r="A8" s="247"/>
      <c r="B8" s="248" t="s">
        <v>104</v>
      </c>
      <c r="C8" s="249">
        <v>55</v>
      </c>
      <c r="D8" s="250">
        <v>10</v>
      </c>
      <c r="E8" s="251">
        <f t="shared" si="0"/>
        <v>550</v>
      </c>
      <c r="F8" s="250">
        <v>8</v>
      </c>
      <c r="G8" s="252">
        <f t="shared" si="1"/>
        <v>4400</v>
      </c>
      <c r="H8" s="78">
        <v>4400</v>
      </c>
      <c r="I8" s="240"/>
      <c r="J8" s="241"/>
      <c r="K8" s="242"/>
    </row>
    <row r="9" spans="1:11" ht="22.5">
      <c r="A9" s="247"/>
      <c r="B9" s="248" t="s">
        <v>105</v>
      </c>
      <c r="C9" s="249">
        <v>55</v>
      </c>
      <c r="D9" s="250">
        <v>10</v>
      </c>
      <c r="E9" s="251">
        <f t="shared" si="0"/>
        <v>550</v>
      </c>
      <c r="F9" s="250">
        <v>0.5</v>
      </c>
      <c r="G9" s="252">
        <f t="shared" si="1"/>
        <v>275</v>
      </c>
      <c r="H9" s="78">
        <v>275</v>
      </c>
      <c r="I9" s="240"/>
      <c r="J9" s="241"/>
      <c r="K9" s="242"/>
    </row>
    <row r="10" spans="1:11" ht="22.5">
      <c r="A10" s="247"/>
      <c r="B10" s="248" t="s">
        <v>107</v>
      </c>
      <c r="C10" s="249">
        <v>55</v>
      </c>
      <c r="D10" s="250">
        <v>5</v>
      </c>
      <c r="E10" s="251">
        <f t="shared" si="0"/>
        <v>275</v>
      </c>
      <c r="F10" s="250">
        <v>0.5</v>
      </c>
      <c r="G10" s="252">
        <f>E10*F10</f>
        <v>137.5</v>
      </c>
      <c r="H10" s="78">
        <v>137.5</v>
      </c>
      <c r="I10" s="240"/>
      <c r="J10" s="241"/>
      <c r="K10" s="242"/>
    </row>
    <row r="11" spans="1:11" ht="33.75">
      <c r="A11" s="299" t="s">
        <v>172</v>
      </c>
      <c r="B11" s="248" t="s">
        <v>106</v>
      </c>
      <c r="C11" s="249">
        <v>55</v>
      </c>
      <c r="D11" s="250">
        <v>12</v>
      </c>
      <c r="E11" s="251">
        <f t="shared" si="0"/>
        <v>660</v>
      </c>
      <c r="F11" s="250">
        <v>0.5</v>
      </c>
      <c r="G11" s="252">
        <f>E11*F11</f>
        <v>330</v>
      </c>
      <c r="H11" s="78">
        <v>330</v>
      </c>
      <c r="I11" s="240"/>
      <c r="J11" s="241"/>
      <c r="K11" s="242"/>
    </row>
    <row r="12" spans="1:11" ht="45">
      <c r="A12" s="299" t="s">
        <v>78</v>
      </c>
      <c r="B12" s="246" t="s">
        <v>108</v>
      </c>
      <c r="C12" s="249">
        <v>20</v>
      </c>
      <c r="D12" s="250">
        <v>1</v>
      </c>
      <c r="E12" s="251">
        <f t="shared" si="0"/>
        <v>20</v>
      </c>
      <c r="F12" s="250">
        <v>1</v>
      </c>
      <c r="G12" s="253">
        <f t="shared" si="1"/>
        <v>20</v>
      </c>
      <c r="H12" s="78">
        <v>20</v>
      </c>
      <c r="I12" s="240"/>
      <c r="J12" s="241"/>
      <c r="K12" s="242"/>
    </row>
    <row r="13" spans="1:11" ht="33.75">
      <c r="A13" s="247" t="s">
        <v>33</v>
      </c>
      <c r="B13" s="248" t="s">
        <v>109</v>
      </c>
      <c r="C13" s="249">
        <v>20</v>
      </c>
      <c r="D13" s="250">
        <v>1</v>
      </c>
      <c r="E13" s="251">
        <f t="shared" si="0"/>
        <v>20</v>
      </c>
      <c r="F13" s="250">
        <v>3</v>
      </c>
      <c r="G13" s="252">
        <f t="shared" si="1"/>
        <v>60</v>
      </c>
      <c r="H13" s="78">
        <v>60</v>
      </c>
      <c r="I13" s="240"/>
      <c r="J13" s="241"/>
      <c r="K13" s="242"/>
    </row>
    <row r="14" spans="1:11" ht="56.25">
      <c r="A14" s="299" t="s">
        <v>110</v>
      </c>
      <c r="B14" s="390" t="s">
        <v>111</v>
      </c>
      <c r="C14" s="249">
        <v>55</v>
      </c>
      <c r="D14" s="250">
        <v>16</v>
      </c>
      <c r="E14" s="251">
        <f t="shared" si="0"/>
        <v>880</v>
      </c>
      <c r="F14" s="250">
        <v>1</v>
      </c>
      <c r="G14" s="252">
        <f t="shared" si="1"/>
        <v>880</v>
      </c>
      <c r="H14" s="78">
        <v>880</v>
      </c>
      <c r="I14" s="240"/>
      <c r="J14" s="241"/>
      <c r="K14" s="242"/>
    </row>
    <row r="15" spans="1:11" ht="56.25">
      <c r="A15" s="247" t="s">
        <v>112</v>
      </c>
      <c r="B15" s="248" t="s">
        <v>122</v>
      </c>
      <c r="C15" s="249">
        <v>55</v>
      </c>
      <c r="D15" s="250">
        <v>1</v>
      </c>
      <c r="E15" s="251">
        <f t="shared" si="0"/>
        <v>55</v>
      </c>
      <c r="F15" s="250">
        <v>0.92</v>
      </c>
      <c r="G15" s="252">
        <f t="shared" si="1"/>
        <v>50.6</v>
      </c>
      <c r="H15" s="78">
        <v>50.6</v>
      </c>
      <c r="I15" s="240"/>
      <c r="J15" s="241"/>
      <c r="K15" s="242"/>
    </row>
    <row r="16" spans="1:11" ht="45">
      <c r="A16" s="247" t="s">
        <v>113</v>
      </c>
      <c r="B16" s="248" t="s">
        <v>114</v>
      </c>
      <c r="C16" s="249">
        <v>55</v>
      </c>
      <c r="D16" s="250">
        <v>16</v>
      </c>
      <c r="E16" s="251">
        <f t="shared" si="0"/>
        <v>880</v>
      </c>
      <c r="F16" s="250">
        <v>1</v>
      </c>
      <c r="G16" s="252">
        <f t="shared" si="1"/>
        <v>880</v>
      </c>
      <c r="H16" s="78">
        <v>880</v>
      </c>
      <c r="I16" s="240"/>
      <c r="J16" s="241"/>
      <c r="K16" s="242"/>
    </row>
    <row r="17" spans="1:11" ht="45">
      <c r="A17" s="299" t="s">
        <v>115</v>
      </c>
      <c r="B17" s="248" t="s">
        <v>116</v>
      </c>
      <c r="C17" s="249">
        <v>55</v>
      </c>
      <c r="D17" s="250">
        <v>16</v>
      </c>
      <c r="E17" s="251">
        <f t="shared" si="0"/>
        <v>880</v>
      </c>
      <c r="F17" s="250">
        <v>1</v>
      </c>
      <c r="G17" s="252">
        <f>E17*F17</f>
        <v>880</v>
      </c>
      <c r="H17" s="78">
        <v>880</v>
      </c>
      <c r="I17" s="240"/>
      <c r="J17" s="241"/>
      <c r="K17" s="242"/>
    </row>
    <row r="18" spans="1:11" ht="33.75">
      <c r="A18" s="299" t="s">
        <v>117</v>
      </c>
      <c r="B18" s="248" t="s">
        <v>118</v>
      </c>
      <c r="C18" s="249">
        <v>55</v>
      </c>
      <c r="D18" s="250">
        <v>1</v>
      </c>
      <c r="E18" s="251">
        <f>C18*D18</f>
        <v>55</v>
      </c>
      <c r="F18" s="250">
        <v>0.25</v>
      </c>
      <c r="G18" s="252">
        <f>E18*F18</f>
        <v>13.75</v>
      </c>
      <c r="H18" s="78">
        <v>13.75</v>
      </c>
      <c r="I18" s="240"/>
      <c r="J18" s="241"/>
      <c r="K18" s="242"/>
    </row>
    <row r="19" spans="1:11" ht="45">
      <c r="A19" s="391" t="s">
        <v>119</v>
      </c>
      <c r="B19" s="248" t="s">
        <v>123</v>
      </c>
      <c r="C19" s="249">
        <v>55</v>
      </c>
      <c r="D19" s="250">
        <v>1</v>
      </c>
      <c r="E19" s="251">
        <f>C19*D19</f>
        <v>55</v>
      </c>
      <c r="F19" s="250">
        <v>1</v>
      </c>
      <c r="G19" s="252">
        <f>E19*F19</f>
        <v>55</v>
      </c>
      <c r="H19" s="78">
        <v>55</v>
      </c>
      <c r="I19" s="240"/>
      <c r="J19" s="241"/>
      <c r="K19" s="242"/>
    </row>
    <row r="20" spans="1:11" ht="20.100000000000001" customHeight="1">
      <c r="A20" s="247" t="s">
        <v>34</v>
      </c>
      <c r="B20" s="248" t="s">
        <v>35</v>
      </c>
      <c r="C20" s="249">
        <v>0</v>
      </c>
      <c r="D20" s="250">
        <v>0</v>
      </c>
      <c r="E20" s="251">
        <f t="shared" si="0"/>
        <v>0</v>
      </c>
      <c r="F20" s="250">
        <v>0</v>
      </c>
      <c r="G20" s="253">
        <f t="shared" si="1"/>
        <v>0</v>
      </c>
      <c r="H20" s="78">
        <v>0</v>
      </c>
      <c r="I20" s="240"/>
      <c r="J20" s="241"/>
      <c r="K20" s="242"/>
    </row>
    <row r="21" spans="1:11" ht="21" customHeight="1">
      <c r="A21" s="247" t="s">
        <v>120</v>
      </c>
      <c r="B21" s="248" t="s">
        <v>121</v>
      </c>
      <c r="C21" s="249">
        <v>55</v>
      </c>
      <c r="D21" s="250">
        <v>5</v>
      </c>
      <c r="E21" s="251">
        <f t="shared" si="0"/>
        <v>275</v>
      </c>
      <c r="F21" s="250">
        <v>1</v>
      </c>
      <c r="G21" s="253">
        <f t="shared" si="1"/>
        <v>275</v>
      </c>
      <c r="H21" s="78">
        <v>275</v>
      </c>
      <c r="I21" s="240"/>
      <c r="J21" s="241"/>
      <c r="K21" s="242"/>
    </row>
    <row r="22" spans="1:11" ht="22.5" customHeight="1">
      <c r="A22" s="247" t="s">
        <v>36</v>
      </c>
      <c r="B22" s="248" t="s">
        <v>173</v>
      </c>
      <c r="C22" s="249">
        <v>55</v>
      </c>
      <c r="D22" s="250">
        <v>15</v>
      </c>
      <c r="E22" s="251">
        <f>C22*D22</f>
        <v>825</v>
      </c>
      <c r="F22" s="250">
        <v>0.5</v>
      </c>
      <c r="G22" s="253">
        <f t="shared" si="1"/>
        <v>412.5</v>
      </c>
      <c r="H22" s="78">
        <v>412.5</v>
      </c>
      <c r="I22" s="240"/>
      <c r="J22" s="241"/>
      <c r="K22" s="242"/>
    </row>
    <row r="23" spans="1:11" ht="33.75">
      <c r="A23" s="247" t="s">
        <v>37</v>
      </c>
      <c r="B23" s="248" t="s">
        <v>79</v>
      </c>
      <c r="C23" s="249">
        <v>0</v>
      </c>
      <c r="D23" s="250">
        <v>0</v>
      </c>
      <c r="E23" s="251">
        <f t="shared" si="0"/>
        <v>0</v>
      </c>
      <c r="F23" s="250">
        <v>0</v>
      </c>
      <c r="G23" s="253">
        <f t="shared" si="1"/>
        <v>0</v>
      </c>
      <c r="H23" s="78">
        <v>0</v>
      </c>
      <c r="I23" s="240"/>
      <c r="J23" s="241"/>
      <c r="K23" s="242"/>
    </row>
    <row r="24" spans="1:11" ht="22.5">
      <c r="A24" s="247" t="s">
        <v>38</v>
      </c>
      <c r="B24" s="248" t="s">
        <v>80</v>
      </c>
      <c r="C24" s="249">
        <v>0</v>
      </c>
      <c r="D24" s="250">
        <v>0</v>
      </c>
      <c r="E24" s="251">
        <f>C24*D24</f>
        <v>0</v>
      </c>
      <c r="F24" s="250">
        <v>0</v>
      </c>
      <c r="G24" s="253">
        <f t="shared" si="1"/>
        <v>0</v>
      </c>
      <c r="H24" s="78">
        <v>0</v>
      </c>
      <c r="I24" s="240"/>
      <c r="J24" s="241"/>
      <c r="K24" s="242"/>
    </row>
    <row r="25" spans="1:11" ht="22.5">
      <c r="A25" s="247" t="s">
        <v>38</v>
      </c>
      <c r="B25" s="248" t="s">
        <v>81</v>
      </c>
      <c r="C25" s="392">
        <v>0</v>
      </c>
      <c r="D25" s="250">
        <v>0</v>
      </c>
      <c r="E25" s="251">
        <f t="shared" si="0"/>
        <v>0</v>
      </c>
      <c r="F25" s="250">
        <v>0</v>
      </c>
      <c r="G25" s="253">
        <f t="shared" si="1"/>
        <v>0</v>
      </c>
      <c r="H25" s="78">
        <v>0</v>
      </c>
      <c r="I25" s="240"/>
      <c r="J25" s="241"/>
      <c r="K25" s="242"/>
    </row>
    <row r="26" spans="1:11" ht="33.75">
      <c r="A26" s="247" t="s">
        <v>39</v>
      </c>
      <c r="B26" s="248" t="s">
        <v>82</v>
      </c>
      <c r="C26" s="249">
        <v>0</v>
      </c>
      <c r="D26" s="250">
        <v>0</v>
      </c>
      <c r="E26" s="251">
        <f>C26*D26</f>
        <v>0</v>
      </c>
      <c r="F26" s="250">
        <v>0</v>
      </c>
      <c r="G26" s="253">
        <f t="shared" si="1"/>
        <v>0</v>
      </c>
      <c r="H26" s="78">
        <v>0</v>
      </c>
      <c r="I26" s="240"/>
      <c r="J26" s="241"/>
      <c r="K26" s="242"/>
    </row>
    <row r="27" spans="1:11" ht="33.75">
      <c r="A27" s="247" t="s">
        <v>40</v>
      </c>
      <c r="B27" s="248" t="s">
        <v>124</v>
      </c>
      <c r="C27" s="249">
        <v>15</v>
      </c>
      <c r="D27" s="250">
        <v>1</v>
      </c>
      <c r="E27" s="251">
        <f t="shared" si="0"/>
        <v>15</v>
      </c>
      <c r="F27" s="250">
        <v>0.5</v>
      </c>
      <c r="G27" s="253">
        <f t="shared" si="1"/>
        <v>7.5</v>
      </c>
      <c r="H27" s="78">
        <v>7.5</v>
      </c>
      <c r="I27" s="240"/>
      <c r="J27" s="241"/>
      <c r="K27" s="242"/>
    </row>
    <row r="28" spans="1:11" ht="33.75">
      <c r="A28" s="247" t="s">
        <v>41</v>
      </c>
      <c r="B28" s="248" t="s">
        <v>125</v>
      </c>
      <c r="C28" s="249">
        <v>55</v>
      </c>
      <c r="D28" s="250">
        <v>1</v>
      </c>
      <c r="E28" s="251">
        <f t="shared" si="0"/>
        <v>55</v>
      </c>
      <c r="F28" s="250">
        <v>2</v>
      </c>
      <c r="G28" s="253">
        <f t="shared" si="1"/>
        <v>110</v>
      </c>
      <c r="H28" s="78">
        <v>110</v>
      </c>
      <c r="I28" s="240"/>
      <c r="J28" s="241"/>
      <c r="K28" s="242"/>
    </row>
    <row r="29" spans="1:11" ht="20.100000000000001" customHeight="1">
      <c r="A29" s="247" t="s">
        <v>42</v>
      </c>
      <c r="B29" s="248" t="s">
        <v>43</v>
      </c>
      <c r="C29" s="249">
        <v>55</v>
      </c>
      <c r="D29" s="250">
        <v>3</v>
      </c>
      <c r="E29" s="251">
        <f t="shared" si="0"/>
        <v>165</v>
      </c>
      <c r="F29" s="250">
        <v>5</v>
      </c>
      <c r="G29" s="253">
        <f t="shared" si="1"/>
        <v>825</v>
      </c>
      <c r="H29" s="78">
        <v>825</v>
      </c>
      <c r="I29" s="240"/>
      <c r="J29" s="241"/>
      <c r="K29" s="242"/>
    </row>
    <row r="30" spans="1:11" ht="20.100000000000001" customHeight="1">
      <c r="A30" s="247" t="s">
        <v>44</v>
      </c>
      <c r="B30" s="248" t="s">
        <v>126</v>
      </c>
      <c r="C30" s="249">
        <v>18</v>
      </c>
      <c r="D30" s="250">
        <v>1</v>
      </c>
      <c r="E30" s="251">
        <f t="shared" si="0"/>
        <v>18</v>
      </c>
      <c r="F30" s="250">
        <v>2</v>
      </c>
      <c r="G30" s="253">
        <f t="shared" si="1"/>
        <v>36</v>
      </c>
      <c r="H30" s="78">
        <v>36</v>
      </c>
      <c r="I30" s="240"/>
      <c r="J30" s="241"/>
      <c r="K30" s="242"/>
    </row>
    <row r="31" spans="1:11" ht="20.25" customHeight="1">
      <c r="A31" s="247" t="s">
        <v>127</v>
      </c>
      <c r="B31" s="248" t="s">
        <v>128</v>
      </c>
      <c r="C31" s="249">
        <v>55</v>
      </c>
      <c r="D31" s="250">
        <v>356</v>
      </c>
      <c r="E31" s="393">
        <f>C31*D31</f>
        <v>19580</v>
      </c>
      <c r="F31" s="250">
        <v>0.25</v>
      </c>
      <c r="G31" s="394">
        <f t="shared" si="1"/>
        <v>4895</v>
      </c>
      <c r="H31" s="78">
        <v>4895</v>
      </c>
      <c r="I31" s="240"/>
      <c r="J31" s="241"/>
      <c r="K31" s="242"/>
    </row>
    <row r="32" spans="1:11" ht="24" customHeight="1">
      <c r="A32" s="247" t="s">
        <v>129</v>
      </c>
      <c r="B32" s="395" t="s">
        <v>174</v>
      </c>
      <c r="C32" s="249">
        <v>55</v>
      </c>
      <c r="D32" s="250">
        <v>5</v>
      </c>
      <c r="E32" s="393">
        <f t="shared" si="0"/>
        <v>275</v>
      </c>
      <c r="F32" s="250">
        <v>0.25</v>
      </c>
      <c r="G32" s="394">
        <f t="shared" si="1"/>
        <v>68.75</v>
      </c>
      <c r="H32" s="78">
        <v>68.75</v>
      </c>
      <c r="I32" s="240"/>
      <c r="J32" s="241"/>
      <c r="K32" s="242"/>
    </row>
    <row r="33" spans="1:11" ht="23.25" customHeight="1">
      <c r="A33" s="247" t="s">
        <v>175</v>
      </c>
      <c r="B33" s="395" t="s">
        <v>130</v>
      </c>
      <c r="C33" s="249">
        <v>18</v>
      </c>
      <c r="D33" s="250">
        <v>1</v>
      </c>
      <c r="E33" s="393">
        <f t="shared" si="0"/>
        <v>18</v>
      </c>
      <c r="F33" s="250">
        <v>1</v>
      </c>
      <c r="G33" s="394">
        <f t="shared" si="1"/>
        <v>18</v>
      </c>
      <c r="H33" s="78">
        <v>18</v>
      </c>
      <c r="I33" s="240"/>
      <c r="J33" s="241"/>
      <c r="K33" s="242"/>
    </row>
    <row r="34" spans="1:11" ht="24" customHeight="1">
      <c r="A34" s="247" t="s">
        <v>45</v>
      </c>
      <c r="B34" s="248" t="s">
        <v>131</v>
      </c>
      <c r="C34" s="249">
        <v>55</v>
      </c>
      <c r="D34" s="250">
        <v>117</v>
      </c>
      <c r="E34" s="251">
        <f t="shared" si="0"/>
        <v>6435</v>
      </c>
      <c r="F34" s="396">
        <v>36</v>
      </c>
      <c r="G34" s="252">
        <f t="shared" si="1"/>
        <v>231660</v>
      </c>
      <c r="H34" s="78">
        <v>231660</v>
      </c>
      <c r="I34" s="240"/>
      <c r="J34" s="241"/>
      <c r="K34" s="242"/>
    </row>
    <row r="35" spans="1:11">
      <c r="A35" s="247" t="s">
        <v>46</v>
      </c>
      <c r="B35" s="248" t="s">
        <v>132</v>
      </c>
      <c r="C35" s="249">
        <v>15</v>
      </c>
      <c r="D35" s="250">
        <v>1</v>
      </c>
      <c r="E35" s="251">
        <f>C35*D35</f>
        <v>15</v>
      </c>
      <c r="F35" s="250">
        <v>1</v>
      </c>
      <c r="G35" s="253">
        <f>E35*F35</f>
        <v>15</v>
      </c>
      <c r="H35" s="78">
        <v>15</v>
      </c>
      <c r="I35" s="240"/>
      <c r="J35" s="241"/>
      <c r="K35" s="242"/>
    </row>
    <row r="36" spans="1:11">
      <c r="A36" s="247" t="s">
        <v>47</v>
      </c>
      <c r="B36" s="248" t="s">
        <v>48</v>
      </c>
      <c r="C36" s="249">
        <v>55</v>
      </c>
      <c r="D36" s="250">
        <v>10</v>
      </c>
      <c r="E36" s="251">
        <f t="shared" si="0"/>
        <v>550</v>
      </c>
      <c r="F36" s="250">
        <v>3</v>
      </c>
      <c r="G36" s="252">
        <f t="shared" si="1"/>
        <v>1650</v>
      </c>
      <c r="H36" s="78">
        <v>1650</v>
      </c>
      <c r="I36" s="240"/>
      <c r="J36" s="241"/>
      <c r="K36" s="242"/>
    </row>
    <row r="37" spans="1:11" ht="33.75">
      <c r="A37" s="247" t="s">
        <v>49</v>
      </c>
      <c r="B37" s="248" t="s">
        <v>133</v>
      </c>
      <c r="C37" s="249">
        <v>25</v>
      </c>
      <c r="D37" s="250">
        <v>1</v>
      </c>
      <c r="E37" s="251">
        <f t="shared" si="0"/>
        <v>25</v>
      </c>
      <c r="F37" s="250">
        <v>2</v>
      </c>
      <c r="G37" s="252">
        <f t="shared" si="1"/>
        <v>50</v>
      </c>
      <c r="H37" s="78">
        <v>50</v>
      </c>
      <c r="I37" s="240"/>
      <c r="J37" s="241"/>
      <c r="K37" s="242"/>
    </row>
    <row r="38" spans="1:11" ht="20.100000000000001" customHeight="1">
      <c r="A38" s="247">
        <v>226.7</v>
      </c>
      <c r="B38" s="248" t="s">
        <v>134</v>
      </c>
      <c r="C38" s="249">
        <v>55</v>
      </c>
      <c r="D38" s="250">
        <v>1</v>
      </c>
      <c r="E38" s="251">
        <f>C38*D38</f>
        <v>55</v>
      </c>
      <c r="F38" s="250">
        <v>40</v>
      </c>
      <c r="G38" s="252">
        <f t="shared" si="1"/>
        <v>2200</v>
      </c>
      <c r="H38" s="78">
        <v>2200</v>
      </c>
      <c r="I38" s="240"/>
      <c r="J38" s="241"/>
      <c r="K38" s="242"/>
    </row>
    <row r="39" spans="1:11" ht="34.5" customHeight="1">
      <c r="A39" s="247" t="s">
        <v>50</v>
      </c>
      <c r="B39" s="248" t="s">
        <v>135</v>
      </c>
      <c r="C39" s="249">
        <v>25</v>
      </c>
      <c r="D39" s="250">
        <v>1</v>
      </c>
      <c r="E39" s="251">
        <f t="shared" si="0"/>
        <v>25</v>
      </c>
      <c r="F39" s="250">
        <v>40</v>
      </c>
      <c r="G39" s="252">
        <f t="shared" si="1"/>
        <v>1000</v>
      </c>
      <c r="H39" s="78">
        <v>1000</v>
      </c>
      <c r="I39" s="240"/>
      <c r="J39" s="241"/>
      <c r="K39" s="242"/>
    </row>
    <row r="40" spans="1:11" ht="34.5" customHeight="1">
      <c r="A40" s="247" t="s">
        <v>136</v>
      </c>
      <c r="B40" s="397" t="s">
        <v>190</v>
      </c>
      <c r="C40" s="249">
        <v>55</v>
      </c>
      <c r="D40" s="250">
        <v>24</v>
      </c>
      <c r="E40" s="393">
        <f t="shared" si="0"/>
        <v>1320</v>
      </c>
      <c r="F40" s="250">
        <v>1</v>
      </c>
      <c r="G40" s="394">
        <f t="shared" si="1"/>
        <v>1320</v>
      </c>
      <c r="H40" s="78">
        <v>1320</v>
      </c>
      <c r="I40" s="240"/>
      <c r="J40" s="241"/>
      <c r="K40" s="242"/>
    </row>
    <row r="41" spans="1:11" ht="34.5" customHeight="1">
      <c r="A41" s="254"/>
      <c r="B41" s="245" t="s">
        <v>188</v>
      </c>
      <c r="C41" s="451" t="s">
        <v>189</v>
      </c>
      <c r="D41" s="452"/>
      <c r="E41" s="452"/>
      <c r="F41" s="452"/>
      <c r="G41" s="453"/>
      <c r="H41" s="78"/>
      <c r="I41" s="240"/>
      <c r="J41" s="241"/>
      <c r="K41" s="242"/>
    </row>
    <row r="42" spans="1:11" ht="22.5">
      <c r="A42" s="235" t="s">
        <v>176</v>
      </c>
      <c r="B42" s="235" t="s">
        <v>83</v>
      </c>
      <c r="C42" s="236">
        <v>10</v>
      </c>
      <c r="D42" s="237">
        <v>1</v>
      </c>
      <c r="E42" s="238">
        <f t="shared" si="0"/>
        <v>10</v>
      </c>
      <c r="F42" s="237">
        <v>4</v>
      </c>
      <c r="G42" s="244">
        <f t="shared" si="1"/>
        <v>40</v>
      </c>
      <c r="H42" s="78">
        <v>40</v>
      </c>
      <c r="I42" s="240"/>
      <c r="J42" s="241"/>
      <c r="K42" s="242"/>
    </row>
    <row r="43" spans="1:11" ht="20.100000000000001" customHeight="1">
      <c r="A43" s="237" t="s">
        <v>51</v>
      </c>
      <c r="B43" s="235" t="s">
        <v>52</v>
      </c>
      <c r="C43" s="236">
        <v>55</v>
      </c>
      <c r="D43" s="237">
        <v>1</v>
      </c>
      <c r="E43" s="238">
        <f t="shared" si="0"/>
        <v>55</v>
      </c>
      <c r="F43" s="237">
        <v>1.79</v>
      </c>
      <c r="G43" s="244">
        <f t="shared" si="1"/>
        <v>98.45</v>
      </c>
      <c r="H43" s="78">
        <v>98.45</v>
      </c>
      <c r="I43" s="240"/>
      <c r="J43" s="241"/>
      <c r="K43" s="242"/>
    </row>
    <row r="44" spans="1:11" ht="22.5">
      <c r="A44" s="237" t="s">
        <v>53</v>
      </c>
      <c r="B44" s="248" t="s">
        <v>142</v>
      </c>
      <c r="C44" s="236">
        <v>55</v>
      </c>
      <c r="D44" s="237">
        <v>1</v>
      </c>
      <c r="E44" s="238">
        <f t="shared" si="0"/>
        <v>55</v>
      </c>
      <c r="F44" s="237">
        <v>22</v>
      </c>
      <c r="G44" s="244">
        <f t="shared" si="1"/>
        <v>1210</v>
      </c>
      <c r="H44" s="78">
        <v>1210</v>
      </c>
      <c r="I44" s="240"/>
      <c r="J44" s="241"/>
      <c r="K44" s="242"/>
    </row>
    <row r="45" spans="1:11" ht="21.75" customHeight="1">
      <c r="A45" s="237" t="s">
        <v>177</v>
      </c>
      <c r="B45" s="235" t="s">
        <v>54</v>
      </c>
      <c r="C45" s="236">
        <v>55</v>
      </c>
      <c r="D45" s="237">
        <v>1</v>
      </c>
      <c r="E45" s="238">
        <f t="shared" si="0"/>
        <v>55</v>
      </c>
      <c r="F45" s="237">
        <v>0.92</v>
      </c>
      <c r="G45" s="244">
        <f t="shared" si="1"/>
        <v>50.6</v>
      </c>
      <c r="H45" s="78">
        <v>50.6</v>
      </c>
      <c r="I45" s="240"/>
      <c r="J45" s="241"/>
      <c r="K45" s="242"/>
    </row>
    <row r="46" spans="1:11" ht="22.5">
      <c r="A46" s="237" t="s">
        <v>55</v>
      </c>
      <c r="B46" s="248" t="s">
        <v>140</v>
      </c>
      <c r="C46" s="236">
        <v>55</v>
      </c>
      <c r="D46" s="237">
        <v>1</v>
      </c>
      <c r="E46" s="238">
        <f t="shared" si="0"/>
        <v>55</v>
      </c>
      <c r="F46" s="237">
        <v>0.25</v>
      </c>
      <c r="G46" s="244">
        <f t="shared" si="1"/>
        <v>13.75</v>
      </c>
      <c r="H46" s="78">
        <v>13.75</v>
      </c>
      <c r="I46" s="240"/>
      <c r="J46" s="241"/>
      <c r="K46" s="242"/>
    </row>
    <row r="47" spans="1:11" ht="22.5">
      <c r="A47" s="237" t="s">
        <v>56</v>
      </c>
      <c r="B47" s="248" t="s">
        <v>141</v>
      </c>
      <c r="C47" s="236">
        <v>55</v>
      </c>
      <c r="D47" s="237">
        <v>1</v>
      </c>
      <c r="E47" s="238">
        <f t="shared" si="0"/>
        <v>55</v>
      </c>
      <c r="F47" s="237">
        <v>0.92</v>
      </c>
      <c r="G47" s="239">
        <f t="shared" si="1"/>
        <v>50.6</v>
      </c>
      <c r="H47" s="78">
        <v>50.6</v>
      </c>
      <c r="I47" s="240"/>
      <c r="J47" s="241"/>
      <c r="K47" s="242"/>
    </row>
    <row r="48" spans="1:11" ht="23.25" customHeight="1">
      <c r="A48" s="237" t="s">
        <v>57</v>
      </c>
      <c r="B48" s="235" t="s">
        <v>178</v>
      </c>
      <c r="C48" s="236">
        <v>55</v>
      </c>
      <c r="D48" s="237">
        <v>1</v>
      </c>
      <c r="E48" s="238">
        <f t="shared" si="0"/>
        <v>55</v>
      </c>
      <c r="F48" s="237">
        <v>0.92</v>
      </c>
      <c r="G48" s="239">
        <f t="shared" si="1"/>
        <v>50.6</v>
      </c>
      <c r="H48" s="78">
        <v>50.6</v>
      </c>
      <c r="I48" s="240"/>
      <c r="J48" s="241"/>
      <c r="K48" s="242"/>
    </row>
    <row r="49" spans="1:11" ht="22.5">
      <c r="A49" s="237" t="s">
        <v>58</v>
      </c>
      <c r="B49" s="235" t="s">
        <v>84</v>
      </c>
      <c r="C49" s="236">
        <v>0</v>
      </c>
      <c r="D49" s="237">
        <v>0</v>
      </c>
      <c r="E49" s="238">
        <f>C48*D49</f>
        <v>0</v>
      </c>
      <c r="F49" s="237">
        <v>0</v>
      </c>
      <c r="G49" s="239">
        <v>0</v>
      </c>
      <c r="H49" s="78">
        <v>0</v>
      </c>
      <c r="I49" s="240"/>
      <c r="J49" s="241"/>
      <c r="K49" s="242"/>
    </row>
    <row r="50" spans="1:11" ht="45" customHeight="1">
      <c r="A50" s="237" t="s">
        <v>179</v>
      </c>
      <c r="B50" s="235" t="s">
        <v>180</v>
      </c>
      <c r="C50" s="236">
        <v>55</v>
      </c>
      <c r="D50" s="237">
        <v>1</v>
      </c>
      <c r="E50" s="238">
        <f t="shared" si="0"/>
        <v>55</v>
      </c>
      <c r="F50" s="237">
        <v>4.5999999999999996</v>
      </c>
      <c r="G50" s="239">
        <f t="shared" si="1"/>
        <v>252.99999999999997</v>
      </c>
      <c r="H50" s="78">
        <v>252.99999999999997</v>
      </c>
      <c r="I50" s="240"/>
      <c r="J50" s="241"/>
      <c r="K50" s="242"/>
    </row>
    <row r="51" spans="1:11" ht="22.5">
      <c r="A51" s="234">
        <v>226.14</v>
      </c>
      <c r="B51" s="248" t="s">
        <v>139</v>
      </c>
      <c r="C51" s="236">
        <v>55</v>
      </c>
      <c r="D51" s="237">
        <v>1</v>
      </c>
      <c r="E51" s="238">
        <f t="shared" si="0"/>
        <v>55</v>
      </c>
      <c r="F51" s="237">
        <v>3.7</v>
      </c>
      <c r="G51" s="239">
        <f t="shared" si="1"/>
        <v>203.5</v>
      </c>
      <c r="H51" s="78">
        <v>203.5</v>
      </c>
      <c r="I51" s="240"/>
      <c r="J51" s="241"/>
      <c r="K51" s="242"/>
    </row>
    <row r="52" spans="1:11" ht="45">
      <c r="A52" s="255" t="s">
        <v>59</v>
      </c>
      <c r="B52" s="248" t="s">
        <v>143</v>
      </c>
      <c r="C52" s="256">
        <v>55</v>
      </c>
      <c r="D52" s="255">
        <v>1</v>
      </c>
      <c r="E52" s="255">
        <f>C52*D52</f>
        <v>55</v>
      </c>
      <c r="F52" s="255">
        <v>0.25</v>
      </c>
      <c r="G52" s="257">
        <f>E52*F52</f>
        <v>13.75</v>
      </c>
      <c r="H52" s="78">
        <v>13.75</v>
      </c>
      <c r="I52" s="258"/>
      <c r="J52" s="259"/>
      <c r="K52" s="259"/>
    </row>
    <row r="53" spans="1:11" ht="33.75">
      <c r="A53" s="234" t="s">
        <v>60</v>
      </c>
      <c r="B53" s="248" t="s">
        <v>137</v>
      </c>
      <c r="C53" s="256">
        <v>5</v>
      </c>
      <c r="D53" s="255">
        <v>1</v>
      </c>
      <c r="E53" s="255">
        <f>C53*D53</f>
        <v>5</v>
      </c>
      <c r="F53" s="255">
        <v>1</v>
      </c>
      <c r="G53" s="257">
        <f>E53*F53</f>
        <v>5</v>
      </c>
      <c r="H53" s="78">
        <v>5</v>
      </c>
      <c r="I53" s="259"/>
      <c r="J53" s="259"/>
      <c r="K53" s="259"/>
    </row>
    <row r="54" spans="1:11" ht="20.100000000000001" customHeight="1" thickBot="1">
      <c r="A54" s="260">
        <v>226.24</v>
      </c>
      <c r="B54" s="261" t="s">
        <v>61</v>
      </c>
      <c r="C54" s="262">
        <v>55</v>
      </c>
      <c r="D54" s="263">
        <v>1</v>
      </c>
      <c r="E54" s="264">
        <f>C54*D54</f>
        <v>55</v>
      </c>
      <c r="F54" s="263">
        <v>3.5</v>
      </c>
      <c r="G54" s="265">
        <f>E54*F54</f>
        <v>192.5</v>
      </c>
      <c r="H54" s="78">
        <v>192.5</v>
      </c>
      <c r="I54" s="266"/>
      <c r="J54" s="266"/>
      <c r="K54" s="266"/>
    </row>
    <row r="55" spans="1:11" s="273" customFormat="1" ht="20.100000000000001" customHeight="1">
      <c r="A55" s="267"/>
      <c r="B55" s="268" t="s">
        <v>62</v>
      </c>
      <c r="C55" s="269">
        <v>55</v>
      </c>
      <c r="D55" s="199">
        <f>E55/C55</f>
        <v>660.10909090909092</v>
      </c>
      <c r="E55" s="270">
        <f>SUM(E4:E54)+C55</f>
        <v>36306</v>
      </c>
      <c r="F55" s="200">
        <f>SUM(G55/E55)</f>
        <v>7.2593221506087131</v>
      </c>
      <c r="G55" s="271">
        <f>SUM(G4:G54)</f>
        <v>263556.94999999995</v>
      </c>
      <c r="H55" s="272">
        <f>SUM(H4:H54)</f>
        <v>263556.94999999995</v>
      </c>
      <c r="I55" s="200">
        <v>0</v>
      </c>
      <c r="J55" s="200">
        <v>0</v>
      </c>
      <c r="K55" s="200">
        <f>SUM(I55+J55)</f>
        <v>0</v>
      </c>
    </row>
    <row r="56" spans="1:11" ht="9.9499999999999993" customHeight="1">
      <c r="A56" s="228"/>
      <c r="B56" s="226"/>
      <c r="C56" s="274"/>
      <c r="D56" s="228"/>
      <c r="E56" s="229"/>
      <c r="F56" s="228"/>
      <c r="G56" s="230" t="s">
        <v>17</v>
      </c>
      <c r="H56" s="275"/>
      <c r="I56" s="231"/>
      <c r="J56" s="232"/>
      <c r="K56" s="233"/>
    </row>
    <row r="57" spans="1:11" ht="20.100000000000001" customHeight="1">
      <c r="A57" s="74"/>
      <c r="B57" s="106"/>
      <c r="C57" s="75"/>
      <c r="D57" s="74"/>
      <c r="E57" s="107" t="s">
        <v>17</v>
      </c>
      <c r="F57" s="74"/>
      <c r="G57" s="107"/>
      <c r="H57" s="76"/>
      <c r="I57" s="76"/>
      <c r="J57" s="77"/>
      <c r="K57" s="77"/>
    </row>
    <row r="58" spans="1:11">
      <c r="A58" s="276" t="s">
        <v>9</v>
      </c>
      <c r="B58" s="277"/>
      <c r="C58" s="278"/>
      <c r="D58" s="279"/>
      <c r="E58" s="279" t="s">
        <v>17</v>
      </c>
      <c r="F58" s="279"/>
      <c r="G58" s="280" t="s">
        <v>17</v>
      </c>
      <c r="H58" s="281"/>
      <c r="I58" s="281"/>
      <c r="J58" s="282"/>
      <c r="K58" s="242"/>
    </row>
    <row r="59" spans="1:11" ht="45">
      <c r="A59" s="283" t="s">
        <v>31</v>
      </c>
      <c r="B59" s="284" t="s">
        <v>85</v>
      </c>
      <c r="C59" s="236">
        <v>0</v>
      </c>
      <c r="D59" s="237">
        <v>0</v>
      </c>
      <c r="E59" s="238">
        <f t="shared" ref="E59:E73" si="2">C59*D59</f>
        <v>0</v>
      </c>
      <c r="F59" s="285">
        <v>0</v>
      </c>
      <c r="G59" s="239">
        <f t="shared" ref="G59:G76" si="3">E59*F59</f>
        <v>0</v>
      </c>
      <c r="H59" s="286">
        <v>0</v>
      </c>
      <c r="I59" s="287">
        <f>SUM(G59-H59)</f>
        <v>0</v>
      </c>
      <c r="J59" s="288"/>
      <c r="K59" s="240">
        <f>SUM(I59+J59)</f>
        <v>0</v>
      </c>
    </row>
    <row r="60" spans="1:11" ht="59.25" customHeight="1">
      <c r="A60" s="284" t="s">
        <v>145</v>
      </c>
      <c r="B60" s="289" t="s">
        <v>144</v>
      </c>
      <c r="C60" s="249">
        <v>19582</v>
      </c>
      <c r="D60" s="237">
        <v>1</v>
      </c>
      <c r="E60" s="290">
        <f t="shared" si="2"/>
        <v>19582</v>
      </c>
      <c r="F60" s="291">
        <v>0.5</v>
      </c>
      <c r="G60" s="292">
        <f t="shared" si="3"/>
        <v>9791</v>
      </c>
      <c r="H60" s="286">
        <v>9791</v>
      </c>
      <c r="I60" s="293">
        <f>SUM(G60-H60)</f>
        <v>0</v>
      </c>
      <c r="J60" s="294"/>
      <c r="K60" s="240"/>
    </row>
    <row r="61" spans="1:11" ht="33.75">
      <c r="A61" s="234" t="s">
        <v>63</v>
      </c>
      <c r="B61" s="235" t="s">
        <v>181</v>
      </c>
      <c r="C61" s="236">
        <v>0</v>
      </c>
      <c r="D61" s="237">
        <v>0</v>
      </c>
      <c r="E61" s="238">
        <f t="shared" si="2"/>
        <v>0</v>
      </c>
      <c r="F61" s="295">
        <v>0</v>
      </c>
      <c r="G61" s="238">
        <f t="shared" si="3"/>
        <v>0</v>
      </c>
      <c r="H61" s="286">
        <v>0</v>
      </c>
      <c r="I61" s="240"/>
      <c r="J61" s="240"/>
      <c r="K61" s="240"/>
    </row>
    <row r="62" spans="1:11" ht="36" customHeight="1">
      <c r="A62" s="247" t="s">
        <v>146</v>
      </c>
      <c r="B62" s="248" t="s">
        <v>182</v>
      </c>
      <c r="C62" s="249">
        <v>19582</v>
      </c>
      <c r="D62" s="250">
        <v>12</v>
      </c>
      <c r="E62" s="290">
        <f t="shared" si="2"/>
        <v>234984</v>
      </c>
      <c r="F62" s="296">
        <v>0.5</v>
      </c>
      <c r="G62" s="292">
        <f t="shared" si="3"/>
        <v>117492</v>
      </c>
      <c r="H62" s="286">
        <v>117492</v>
      </c>
      <c r="I62" s="293">
        <f>SUM(G62-H62)</f>
        <v>0</v>
      </c>
      <c r="J62" s="240"/>
      <c r="K62" s="240"/>
    </row>
    <row r="63" spans="1:11" ht="22.5">
      <c r="A63" s="250" t="s">
        <v>64</v>
      </c>
      <c r="B63" s="235" t="s">
        <v>86</v>
      </c>
      <c r="C63" s="236">
        <v>0</v>
      </c>
      <c r="D63" s="237">
        <v>0</v>
      </c>
      <c r="E63" s="238">
        <f t="shared" si="2"/>
        <v>0</v>
      </c>
      <c r="F63" s="295">
        <v>0</v>
      </c>
      <c r="G63" s="239">
        <f t="shared" si="3"/>
        <v>0</v>
      </c>
      <c r="H63" s="286">
        <v>0</v>
      </c>
      <c r="I63" s="240"/>
      <c r="J63" s="240"/>
      <c r="K63" s="240"/>
    </row>
    <row r="64" spans="1:11" ht="22.5">
      <c r="A64" s="247" t="s">
        <v>113</v>
      </c>
      <c r="B64" s="248" t="s">
        <v>147</v>
      </c>
      <c r="C64" s="249">
        <v>19582</v>
      </c>
      <c r="D64" s="237">
        <v>1</v>
      </c>
      <c r="E64" s="290">
        <f t="shared" si="2"/>
        <v>19582</v>
      </c>
      <c r="F64" s="295">
        <v>1</v>
      </c>
      <c r="G64" s="292">
        <f t="shared" si="3"/>
        <v>19582</v>
      </c>
      <c r="H64" s="286">
        <v>19582</v>
      </c>
      <c r="I64" s="240"/>
      <c r="J64" s="240"/>
      <c r="K64" s="240"/>
    </row>
    <row r="65" spans="1:12">
      <c r="A65" s="237" t="s">
        <v>65</v>
      </c>
      <c r="B65" s="235" t="s">
        <v>183</v>
      </c>
      <c r="C65" s="236">
        <v>6462</v>
      </c>
      <c r="D65" s="237">
        <v>1</v>
      </c>
      <c r="E65" s="298">
        <f t="shared" si="2"/>
        <v>6462</v>
      </c>
      <c r="F65" s="295">
        <v>4</v>
      </c>
      <c r="G65" s="244">
        <f t="shared" si="3"/>
        <v>25848</v>
      </c>
      <c r="H65" s="286">
        <v>25848</v>
      </c>
      <c r="I65" s="240"/>
      <c r="J65" s="240"/>
      <c r="K65" s="240"/>
    </row>
    <row r="66" spans="1:12" ht="22.5">
      <c r="A66" s="248" t="s">
        <v>148</v>
      </c>
      <c r="B66" s="248" t="s">
        <v>149</v>
      </c>
      <c r="C66" s="249">
        <v>19582</v>
      </c>
      <c r="D66" s="237">
        <v>12</v>
      </c>
      <c r="E66" s="290">
        <f t="shared" si="2"/>
        <v>234984</v>
      </c>
      <c r="F66" s="295">
        <v>2</v>
      </c>
      <c r="G66" s="292">
        <f>E66*F66</f>
        <v>469968</v>
      </c>
      <c r="H66" s="286">
        <v>469968</v>
      </c>
      <c r="I66" s="240"/>
      <c r="J66" s="240"/>
      <c r="K66" s="240"/>
    </row>
    <row r="67" spans="1:12" ht="22.5">
      <c r="A67" s="237" t="s">
        <v>66</v>
      </c>
      <c r="B67" s="235" t="s">
        <v>87</v>
      </c>
      <c r="C67" s="236">
        <v>0</v>
      </c>
      <c r="D67" s="237">
        <v>0</v>
      </c>
      <c r="E67" s="238">
        <v>0</v>
      </c>
      <c r="F67" s="295">
        <v>0</v>
      </c>
      <c r="G67" s="239">
        <f t="shared" si="3"/>
        <v>0</v>
      </c>
      <c r="H67" s="286">
        <v>0</v>
      </c>
      <c r="I67" s="240"/>
      <c r="J67" s="240"/>
      <c r="K67" s="240"/>
    </row>
    <row r="68" spans="1:12" ht="33.75">
      <c r="A68" s="235" t="s">
        <v>98</v>
      </c>
      <c r="B68" s="299" t="s">
        <v>150</v>
      </c>
      <c r="C68" s="236">
        <v>886</v>
      </c>
      <c r="D68" s="237">
        <v>5</v>
      </c>
      <c r="E68" s="298">
        <f t="shared" si="2"/>
        <v>4430</v>
      </c>
      <c r="F68" s="295">
        <v>0.3</v>
      </c>
      <c r="G68" s="244">
        <f t="shared" si="3"/>
        <v>1329</v>
      </c>
      <c r="H68" s="286">
        <v>1329</v>
      </c>
      <c r="I68" s="240"/>
      <c r="J68" s="240"/>
      <c r="K68" s="240"/>
    </row>
    <row r="69" spans="1:12" s="398" customFormat="1" ht="22.5">
      <c r="A69" s="299" t="s">
        <v>151</v>
      </c>
      <c r="B69" s="299" t="s">
        <v>152</v>
      </c>
      <c r="C69" s="249">
        <v>250</v>
      </c>
      <c r="D69" s="250">
        <v>1</v>
      </c>
      <c r="E69" s="290">
        <f t="shared" si="2"/>
        <v>250</v>
      </c>
      <c r="F69" s="296">
        <v>8</v>
      </c>
      <c r="G69" s="292">
        <f t="shared" si="3"/>
        <v>2000</v>
      </c>
      <c r="H69" s="286">
        <v>2000</v>
      </c>
      <c r="I69" s="293"/>
      <c r="J69" s="293"/>
      <c r="K69" s="293"/>
    </row>
    <row r="70" spans="1:12" s="398" customFormat="1" ht="22.5">
      <c r="A70" s="450" t="s">
        <v>151</v>
      </c>
      <c r="B70" s="161" t="s">
        <v>153</v>
      </c>
      <c r="C70" s="160">
        <v>0</v>
      </c>
      <c r="D70" s="410">
        <v>0</v>
      </c>
      <c r="E70" s="164">
        <v>0</v>
      </c>
      <c r="F70" s="163">
        <v>0</v>
      </c>
      <c r="G70" s="164">
        <v>0</v>
      </c>
      <c r="H70" s="399">
        <v>595</v>
      </c>
      <c r="I70" s="400">
        <f>+G70-H70</f>
        <v>-595</v>
      </c>
      <c r="J70" s="400"/>
      <c r="K70" s="400">
        <f>+I70</f>
        <v>-595</v>
      </c>
      <c r="L70" s="398" t="s">
        <v>191</v>
      </c>
    </row>
    <row r="71" spans="1:12" ht="33.75">
      <c r="A71" s="237" t="s">
        <v>67</v>
      </c>
      <c r="B71" s="248" t="s">
        <v>184</v>
      </c>
      <c r="C71" s="236">
        <v>12742</v>
      </c>
      <c r="D71" s="237">
        <v>1</v>
      </c>
      <c r="E71" s="298">
        <f t="shared" si="2"/>
        <v>12742</v>
      </c>
      <c r="F71" s="295">
        <v>160</v>
      </c>
      <c r="G71" s="244">
        <f t="shared" si="3"/>
        <v>2038720</v>
      </c>
      <c r="H71" s="297">
        <v>2038720</v>
      </c>
      <c r="I71" s="240"/>
      <c r="J71" s="240"/>
      <c r="K71" s="240"/>
    </row>
    <row r="72" spans="1:12" ht="33.75">
      <c r="A72" s="235" t="s">
        <v>88</v>
      </c>
      <c r="B72" s="235" t="s">
        <v>89</v>
      </c>
      <c r="C72" s="236">
        <v>12742</v>
      </c>
      <c r="D72" s="237">
        <v>12</v>
      </c>
      <c r="E72" s="298">
        <f t="shared" si="2"/>
        <v>152904</v>
      </c>
      <c r="F72" s="295">
        <v>5</v>
      </c>
      <c r="G72" s="244">
        <f t="shared" si="3"/>
        <v>764520</v>
      </c>
      <c r="H72" s="297">
        <v>764520</v>
      </c>
      <c r="I72" s="240"/>
      <c r="J72" s="240"/>
      <c r="K72" s="240"/>
    </row>
    <row r="73" spans="1:12" ht="20.100000000000001" customHeight="1">
      <c r="A73" s="234">
        <v>226.23</v>
      </c>
      <c r="B73" s="235" t="s">
        <v>90</v>
      </c>
      <c r="C73" s="236">
        <v>19582</v>
      </c>
      <c r="D73" s="237">
        <v>1</v>
      </c>
      <c r="E73" s="298">
        <f t="shared" si="2"/>
        <v>19582</v>
      </c>
      <c r="F73" s="295">
        <v>2</v>
      </c>
      <c r="G73" s="244">
        <f t="shared" si="3"/>
        <v>39164</v>
      </c>
      <c r="H73" s="297">
        <v>39164</v>
      </c>
      <c r="I73" s="240"/>
      <c r="J73" s="240"/>
      <c r="K73" s="240"/>
    </row>
    <row r="74" spans="1:12" ht="45">
      <c r="A74" s="235" t="s">
        <v>59</v>
      </c>
      <c r="B74" s="248" t="s">
        <v>138</v>
      </c>
      <c r="C74" s="338">
        <v>196</v>
      </c>
      <c r="D74" s="235">
        <v>1</v>
      </c>
      <c r="E74" s="235">
        <f>SUM(C74*D74)</f>
        <v>196</v>
      </c>
      <c r="F74" s="419">
        <v>8.3000000000000004E-2</v>
      </c>
      <c r="G74" s="421">
        <f t="shared" si="3"/>
        <v>16.268000000000001</v>
      </c>
      <c r="H74" s="297">
        <v>16.268000000000001</v>
      </c>
      <c r="I74" s="301"/>
      <c r="J74" s="301"/>
      <c r="K74" s="301"/>
    </row>
    <row r="75" spans="1:12" ht="33.75">
      <c r="A75" s="412" t="s">
        <v>60</v>
      </c>
      <c r="B75" s="248" t="s">
        <v>154</v>
      </c>
      <c r="C75" s="338">
        <v>196</v>
      </c>
      <c r="D75" s="235">
        <v>1</v>
      </c>
      <c r="E75" s="235">
        <f>SUM(C75*D75)</f>
        <v>196</v>
      </c>
      <c r="F75" s="419">
        <v>8.3000000000000004E-2</v>
      </c>
      <c r="G75" s="420">
        <f t="shared" si="3"/>
        <v>16.268000000000001</v>
      </c>
      <c r="H75" s="297">
        <v>16.268000000000001</v>
      </c>
      <c r="I75" s="301" t="s">
        <v>17</v>
      </c>
      <c r="J75" s="301"/>
      <c r="K75" s="301"/>
    </row>
    <row r="76" spans="1:12" ht="57" thickBot="1">
      <c r="A76" s="413" t="s">
        <v>193</v>
      </c>
      <c r="B76" s="414" t="s">
        <v>194</v>
      </c>
      <c r="C76" s="415">
        <v>242</v>
      </c>
      <c r="D76" s="416">
        <v>1</v>
      </c>
      <c r="E76" s="416">
        <f>+D76*C76</f>
        <v>242</v>
      </c>
      <c r="F76" s="417">
        <v>0.3719008264</v>
      </c>
      <c r="G76" s="418">
        <f t="shared" si="3"/>
        <v>89.999999988799999</v>
      </c>
      <c r="H76" s="297">
        <v>89.999999988799999</v>
      </c>
      <c r="I76" s="411"/>
      <c r="J76" s="411"/>
      <c r="K76" s="411"/>
    </row>
    <row r="77" spans="1:12" ht="20.100000000000001" customHeight="1">
      <c r="A77" s="302"/>
      <c r="B77" s="303" t="s">
        <v>93</v>
      </c>
      <c r="C77" s="304">
        <v>19582</v>
      </c>
      <c r="D77" s="85">
        <f>SUM(E77/C77)</f>
        <v>37.060463691144932</v>
      </c>
      <c r="E77" s="305">
        <f>SUM(E59:E76)+C77</f>
        <v>725718</v>
      </c>
      <c r="F77" s="86">
        <f>SUM(G77/E77)</f>
        <v>4.8070139310310465</v>
      </c>
      <c r="G77" s="306">
        <f>SUM(G59:G76)</f>
        <v>3488536.5359999891</v>
      </c>
      <c r="H77" s="307">
        <f>SUM(H59:H76)</f>
        <v>3489131.5359999891</v>
      </c>
      <c r="I77" s="92">
        <f>SUM(I59:I75)</f>
        <v>-595</v>
      </c>
      <c r="J77" s="92">
        <f>SUM(J59:J75)</f>
        <v>0</v>
      </c>
      <c r="K77" s="92">
        <f>SUM(I77+J77)</f>
        <v>-595</v>
      </c>
    </row>
    <row r="78" spans="1:12" ht="9.9499999999999993" customHeight="1">
      <c r="A78" s="228"/>
      <c r="B78" s="226"/>
      <c r="C78" s="274"/>
      <c r="D78" s="228"/>
      <c r="E78" s="228" t="s">
        <v>17</v>
      </c>
      <c r="F78" s="228"/>
      <c r="G78" s="230" t="s">
        <v>17</v>
      </c>
      <c r="H78" s="275"/>
      <c r="I78" s="231"/>
      <c r="J78" s="232"/>
      <c r="K78" s="233"/>
    </row>
    <row r="79" spans="1:12" ht="20.100000000000001" customHeight="1" thickBot="1">
      <c r="A79" s="87"/>
      <c r="B79" s="308"/>
      <c r="C79" s="88"/>
      <c r="D79" s="87"/>
      <c r="E79" s="87"/>
      <c r="F79" s="87"/>
      <c r="G79" s="89"/>
      <c r="H79" s="90"/>
      <c r="I79" s="90"/>
      <c r="J79" s="91"/>
      <c r="K79" s="91"/>
    </row>
    <row r="80" spans="1:12" ht="13.5" thickBot="1">
      <c r="A80" s="309" t="s">
        <v>68</v>
      </c>
      <c r="B80" s="80"/>
      <c r="C80" s="81"/>
      <c r="D80" s="82"/>
      <c r="E80" s="82" t="s">
        <v>17</v>
      </c>
      <c r="F80" s="82"/>
      <c r="G80" s="310" t="s">
        <v>17</v>
      </c>
      <c r="H80" s="84"/>
      <c r="I80" s="84"/>
      <c r="J80" s="311"/>
      <c r="K80" s="312"/>
    </row>
    <row r="81" spans="1:12" ht="45">
      <c r="A81" s="313" t="s">
        <v>155</v>
      </c>
      <c r="B81" s="314" t="s">
        <v>156</v>
      </c>
      <c r="C81" s="315">
        <v>24596</v>
      </c>
      <c r="D81" s="316">
        <v>12</v>
      </c>
      <c r="E81" s="315">
        <f>C81*D81</f>
        <v>295152</v>
      </c>
      <c r="F81" s="316">
        <v>1</v>
      </c>
      <c r="G81" s="315">
        <f>E81*F81</f>
        <v>295152</v>
      </c>
      <c r="H81" s="317">
        <v>295152</v>
      </c>
      <c r="I81" s="231"/>
      <c r="J81" s="318"/>
      <c r="K81" s="232"/>
    </row>
    <row r="82" spans="1:12" ht="34.5" thickBot="1">
      <c r="A82" s="319" t="s">
        <v>187</v>
      </c>
      <c r="B82" s="320" t="s">
        <v>157</v>
      </c>
      <c r="C82" s="321">
        <v>138887</v>
      </c>
      <c r="D82" s="322">
        <v>12</v>
      </c>
      <c r="E82" s="323">
        <f>C82*D82</f>
        <v>1666644</v>
      </c>
      <c r="F82" s="263">
        <v>1.25</v>
      </c>
      <c r="G82" s="324">
        <f>E82*F82</f>
        <v>2083305</v>
      </c>
      <c r="H82" s="325">
        <v>2083305</v>
      </c>
      <c r="I82" s="326"/>
      <c r="J82" s="326"/>
      <c r="K82" s="326"/>
      <c r="L82" s="441"/>
    </row>
    <row r="83" spans="1:12" ht="20.100000000000001" customHeight="1" thickBot="1">
      <c r="A83" s="327"/>
      <c r="B83" s="328" t="s">
        <v>91</v>
      </c>
      <c r="C83" s="304">
        <v>163483</v>
      </c>
      <c r="D83" s="110">
        <f>SUM(E83/C83)</f>
        <v>13</v>
      </c>
      <c r="E83" s="329">
        <f>SUM(E81:E82)+C83</f>
        <v>2125279</v>
      </c>
      <c r="F83" s="162">
        <f>SUM(G83/E83)</f>
        <v>1.1191269475678252</v>
      </c>
      <c r="G83" s="330">
        <f>SUM(G81:G82)</f>
        <v>2378457</v>
      </c>
      <c r="H83" s="331">
        <f>SUM(H81:H82)</f>
        <v>2378457</v>
      </c>
      <c r="I83" s="332">
        <v>0</v>
      </c>
      <c r="J83" s="332">
        <f>SUM(J82:J82)</f>
        <v>0</v>
      </c>
      <c r="K83" s="333">
        <f>SUM(I83+J83)</f>
        <v>0</v>
      </c>
      <c r="L83" s="441"/>
    </row>
    <row r="84" spans="1:12" ht="9.9499999999999993" customHeight="1" thickBot="1">
      <c r="A84" s="327"/>
      <c r="B84" s="80"/>
      <c r="C84" s="334"/>
      <c r="D84" s="82"/>
      <c r="E84" s="83"/>
      <c r="F84" s="82"/>
      <c r="G84" s="83"/>
      <c r="H84" s="84"/>
      <c r="I84" s="84"/>
      <c r="J84" s="82"/>
      <c r="K84" s="335"/>
    </row>
    <row r="85" spans="1:12" ht="20.100000000000001" customHeight="1" thickBot="1">
      <c r="A85" s="79"/>
      <c r="B85" s="80"/>
      <c r="C85" s="81"/>
      <c r="D85" s="82"/>
      <c r="E85" s="81"/>
      <c r="F85" s="82"/>
      <c r="G85" s="207"/>
      <c r="H85" s="84"/>
      <c r="I85" s="84"/>
      <c r="J85" s="82"/>
      <c r="K85" s="84"/>
    </row>
    <row r="86" spans="1:12" ht="13.5" thickBot="1">
      <c r="A86" s="309" t="s">
        <v>69</v>
      </c>
      <c r="B86" s="336"/>
      <c r="C86" s="81"/>
      <c r="D86" s="82"/>
      <c r="E86" s="82" t="s">
        <v>17</v>
      </c>
      <c r="F86" s="82"/>
      <c r="G86" s="310" t="s">
        <v>17</v>
      </c>
      <c r="H86" s="84"/>
      <c r="I86" s="84"/>
      <c r="J86" s="311"/>
      <c r="K86" s="312"/>
    </row>
    <row r="87" spans="1:12" ht="56.25">
      <c r="A87" s="235" t="s">
        <v>92</v>
      </c>
      <c r="B87" s="299" t="s">
        <v>186</v>
      </c>
      <c r="C87" s="236">
        <v>2016946</v>
      </c>
      <c r="D87" s="237">
        <v>1</v>
      </c>
      <c r="E87" s="298">
        <f>C87*D87</f>
        <v>2016946</v>
      </c>
      <c r="F87" s="237">
        <v>8.3000000000000004E-2</v>
      </c>
      <c r="G87" s="244">
        <f>E87*F87</f>
        <v>167406.51800000001</v>
      </c>
      <c r="H87" s="286">
        <v>167406.51800000001</v>
      </c>
      <c r="I87" s="240"/>
      <c r="J87" s="240"/>
      <c r="K87" s="240"/>
    </row>
    <row r="88" spans="1:12" ht="20.100000000000001" customHeight="1">
      <c r="A88" s="237" t="s">
        <v>70</v>
      </c>
      <c r="B88" s="235" t="s">
        <v>71</v>
      </c>
      <c r="C88" s="236">
        <v>0</v>
      </c>
      <c r="D88" s="237">
        <v>0</v>
      </c>
      <c r="E88" s="238">
        <f>C88*D88</f>
        <v>0</v>
      </c>
      <c r="F88" s="237">
        <v>0</v>
      </c>
      <c r="G88" s="238">
        <f>E88*F88</f>
        <v>0</v>
      </c>
      <c r="H88" s="286">
        <v>0</v>
      </c>
      <c r="I88" s="240" t="s">
        <v>17</v>
      </c>
      <c r="J88" s="240"/>
      <c r="K88" s="240"/>
    </row>
    <row r="89" spans="1:12" ht="33.75">
      <c r="A89" s="237" t="s">
        <v>72</v>
      </c>
      <c r="B89" s="248" t="s">
        <v>158</v>
      </c>
      <c r="C89" s="236">
        <v>0</v>
      </c>
      <c r="D89" s="237">
        <v>0</v>
      </c>
      <c r="E89" s="238">
        <f>C89*D89</f>
        <v>0</v>
      </c>
      <c r="F89" s="237">
        <v>0</v>
      </c>
      <c r="G89" s="239">
        <f>E89*F89</f>
        <v>0</v>
      </c>
      <c r="H89" s="286">
        <v>0</v>
      </c>
      <c r="I89" s="240" t="s">
        <v>17</v>
      </c>
      <c r="J89" s="240"/>
      <c r="K89" s="240"/>
    </row>
    <row r="90" spans="1:12" ht="34.5" thickBot="1">
      <c r="A90" s="300" t="s">
        <v>59</v>
      </c>
      <c r="B90" s="337" t="s">
        <v>159</v>
      </c>
      <c r="C90" s="338">
        <v>0</v>
      </c>
      <c r="D90" s="237">
        <v>0</v>
      </c>
      <c r="E90" s="238">
        <v>0</v>
      </c>
      <c r="F90" s="235">
        <v>0</v>
      </c>
      <c r="G90" s="239">
        <f>E90*F90</f>
        <v>0</v>
      </c>
      <c r="H90" s="286">
        <v>0</v>
      </c>
      <c r="I90" s="339"/>
      <c r="J90" s="339" t="s">
        <v>17</v>
      </c>
      <c r="K90" s="340"/>
    </row>
    <row r="91" spans="1:12" ht="20.100000000000001" customHeight="1" thickBot="1">
      <c r="A91" s="327"/>
      <c r="B91" s="341" t="s">
        <v>73</v>
      </c>
      <c r="C91" s="342">
        <v>2016946</v>
      </c>
      <c r="D91" s="343">
        <f>SUM(E91/C91)</f>
        <v>1</v>
      </c>
      <c r="E91" s="329">
        <f>SUM(E87:E90)</f>
        <v>2016946</v>
      </c>
      <c r="F91" s="111">
        <f>SUM(G91/E91)</f>
        <v>8.3000000000000004E-2</v>
      </c>
      <c r="G91" s="344">
        <f>SUM(G87:G90)</f>
        <v>167406.51800000001</v>
      </c>
      <c r="H91" s="331">
        <f>SUM(H87:H90)</f>
        <v>167406.51800000001</v>
      </c>
      <c r="I91" s="332">
        <v>0</v>
      </c>
      <c r="J91" s="332">
        <v>0</v>
      </c>
      <c r="K91" s="345">
        <f>SUM(K86+K90)</f>
        <v>0</v>
      </c>
    </row>
    <row r="92" spans="1:12" ht="9.9499999999999993" customHeight="1">
      <c r="A92" s="228"/>
      <c r="B92" s="228"/>
      <c r="C92" s="274"/>
      <c r="D92" s="228"/>
      <c r="E92" s="228"/>
      <c r="F92" s="228"/>
      <c r="G92" s="346"/>
      <c r="H92" s="275"/>
      <c r="I92" s="231"/>
      <c r="J92" s="232"/>
      <c r="K92" s="233"/>
    </row>
    <row r="93" spans="1:12" ht="20.100000000000001" customHeight="1" thickBot="1">
      <c r="A93" s="74"/>
      <c r="B93" s="74"/>
      <c r="C93" s="75"/>
      <c r="D93" s="74"/>
      <c r="E93" s="74"/>
      <c r="F93" s="74"/>
      <c r="G93" s="74"/>
      <c r="H93" s="76"/>
      <c r="I93" s="76"/>
      <c r="J93" s="77"/>
      <c r="K93" s="77"/>
    </row>
    <row r="94" spans="1:12" ht="20.100000000000001" customHeight="1" thickBot="1">
      <c r="A94" s="347" t="s">
        <v>94</v>
      </c>
      <c r="B94" s="222"/>
      <c r="C94" s="221"/>
      <c r="D94" s="222"/>
      <c r="E94" s="222"/>
      <c r="F94" s="222"/>
      <c r="G94" s="222"/>
      <c r="H94" s="348"/>
      <c r="I94" s="348"/>
      <c r="J94" s="223"/>
      <c r="K94" s="349"/>
    </row>
    <row r="95" spans="1:12" ht="45.75" thickBot="1">
      <c r="A95" s="350" t="s">
        <v>17</v>
      </c>
      <c r="B95" s="351" t="s">
        <v>17</v>
      </c>
      <c r="C95" s="95" t="s">
        <v>23</v>
      </c>
      <c r="D95" s="95" t="s">
        <v>95</v>
      </c>
      <c r="E95" s="95" t="s">
        <v>24</v>
      </c>
      <c r="F95" s="95" t="s">
        <v>25</v>
      </c>
      <c r="G95" s="96" t="s">
        <v>26</v>
      </c>
      <c r="H95" s="352" t="s">
        <v>18</v>
      </c>
      <c r="I95" s="95" t="s">
        <v>27</v>
      </c>
      <c r="J95" s="96" t="s">
        <v>29</v>
      </c>
      <c r="K95" s="97" t="s">
        <v>19</v>
      </c>
    </row>
    <row r="96" spans="1:12" ht="20.100000000000001" customHeight="1">
      <c r="A96" s="353"/>
      <c r="B96" s="354" t="s">
        <v>13</v>
      </c>
      <c r="C96" s="355">
        <v>55</v>
      </c>
      <c r="D96" s="101">
        <f>SUM(E96/C96)</f>
        <v>660.10909090909092</v>
      </c>
      <c r="E96" s="356">
        <f>SUM(E55)</f>
        <v>36306</v>
      </c>
      <c r="F96" s="98">
        <f>SUM(G96/E96)</f>
        <v>7.2593221506087131</v>
      </c>
      <c r="G96" s="357">
        <f>SUM(G55)</f>
        <v>263556.94999999995</v>
      </c>
      <c r="H96" s="358">
        <f>SUM(H55)</f>
        <v>263556.94999999995</v>
      </c>
      <c r="I96" s="359">
        <v>0</v>
      </c>
      <c r="J96" s="359">
        <v>0</v>
      </c>
      <c r="K96" s="360">
        <f>SUM(I96+J96)</f>
        <v>0</v>
      </c>
    </row>
    <row r="97" spans="1:11" ht="20.100000000000001" customHeight="1">
      <c r="A97" s="361"/>
      <c r="B97" s="362" t="s">
        <v>14</v>
      </c>
      <c r="C97" s="363">
        <v>19582</v>
      </c>
      <c r="D97" s="102">
        <f>SUM(E97/C97)</f>
        <v>37.060463691144932</v>
      </c>
      <c r="E97" s="364">
        <f>SUM(E77)</f>
        <v>725718</v>
      </c>
      <c r="F97" s="99">
        <f>SUM(G97/E97)</f>
        <v>4.8070139310310465</v>
      </c>
      <c r="G97" s="365">
        <f>SUM(G77)</f>
        <v>3488536.5359999891</v>
      </c>
      <c r="H97" s="366">
        <f>SUM(H77)</f>
        <v>3489131.5359999891</v>
      </c>
      <c r="I97" s="112">
        <f>SUM(I77)</f>
        <v>-595</v>
      </c>
      <c r="J97" s="112">
        <f>SUM(J77)</f>
        <v>0</v>
      </c>
      <c r="K97" s="367">
        <f>SUM(I97+J97)</f>
        <v>-595</v>
      </c>
    </row>
    <row r="98" spans="1:11" ht="20.100000000000001" customHeight="1">
      <c r="A98" s="368"/>
      <c r="B98" s="369" t="s">
        <v>74</v>
      </c>
      <c r="C98" s="370">
        <f>SUM(C83)</f>
        <v>163483</v>
      </c>
      <c r="D98" s="102">
        <f>SUM(E98/C98)</f>
        <v>13</v>
      </c>
      <c r="E98" s="371">
        <f>SUM(E83)</f>
        <v>2125279</v>
      </c>
      <c r="F98" s="99">
        <f>SUM(G98/E98)</f>
        <v>1.1191269475678252</v>
      </c>
      <c r="G98" s="372">
        <f>SUM(G83)</f>
        <v>2378457</v>
      </c>
      <c r="H98" s="373">
        <f>SUM(H83)</f>
        <v>2378457</v>
      </c>
      <c r="I98" s="374">
        <v>0</v>
      </c>
      <c r="J98" s="374">
        <f>SUM(J83)</f>
        <v>0</v>
      </c>
      <c r="K98" s="367">
        <f>SUM(I98+J98)</f>
        <v>0</v>
      </c>
    </row>
    <row r="99" spans="1:11" ht="20.100000000000001" customHeight="1" thickBot="1">
      <c r="A99" s="368"/>
      <c r="B99" s="375" t="s">
        <v>75</v>
      </c>
      <c r="C99" s="376">
        <v>2016946</v>
      </c>
      <c r="D99" s="104">
        <f>SUM(E99/C99)</f>
        <v>1</v>
      </c>
      <c r="E99" s="377">
        <f>SUM(E91)</f>
        <v>2016946</v>
      </c>
      <c r="F99" s="105">
        <f>SUM(G99/E99)</f>
        <v>8.3000000000000004E-2</v>
      </c>
      <c r="G99" s="378">
        <f>SUM(G91)</f>
        <v>167406.51800000001</v>
      </c>
      <c r="H99" s="379">
        <f>SUM(H91)</f>
        <v>167406.51800000001</v>
      </c>
      <c r="I99" s="380">
        <v>0</v>
      </c>
      <c r="J99" s="380">
        <f>SUM(J91)</f>
        <v>0</v>
      </c>
      <c r="K99" s="381">
        <f>SUM(I99+J99)</f>
        <v>0</v>
      </c>
    </row>
    <row r="100" spans="1:11" ht="30" customHeight="1" thickTop="1" thickBot="1">
      <c r="A100" s="382"/>
      <c r="B100" s="383" t="s">
        <v>76</v>
      </c>
      <c r="C100" s="384">
        <f>SUM(C96:C99)</f>
        <v>2200066</v>
      </c>
      <c r="D100" s="103">
        <f>SUM(E100/C100)</f>
        <v>2.2292372137926773</v>
      </c>
      <c r="E100" s="385">
        <f>SUM(E96:E99)+220</f>
        <v>4904469</v>
      </c>
      <c r="F100" s="100">
        <f>SUM(G100/E100)</f>
        <v>1.284126172272674</v>
      </c>
      <c r="G100" s="386">
        <f>SUM(G96:G99)</f>
        <v>6297957.0039999895</v>
      </c>
      <c r="H100" s="387">
        <f>SUM(H96:H99)</f>
        <v>6298552.0039999895</v>
      </c>
      <c r="I100" s="113">
        <f>SUM(I96:I99)</f>
        <v>-595</v>
      </c>
      <c r="J100" s="113">
        <f>SUM(J96:J99)</f>
        <v>0</v>
      </c>
      <c r="K100" s="113">
        <f>SUM(I100:J100)</f>
        <v>-595</v>
      </c>
    </row>
    <row r="102" spans="1:11" s="273" customFormat="1">
      <c r="C102" s="388"/>
      <c r="D102" s="389"/>
      <c r="E102" s="388"/>
      <c r="F102" s="389"/>
      <c r="G102" s="388"/>
      <c r="H102" s="388"/>
      <c r="I102" s="388"/>
      <c r="J102" s="388"/>
      <c r="K102" s="388"/>
    </row>
  </sheetData>
  <mergeCells count="1">
    <mergeCell ref="C41:G41"/>
  </mergeCells>
  <phoneticPr fontId="7" type="noConversion"/>
  <pageMargins left="0.56000000000000005" right="0.39" top="0.83" bottom="0.78" header="0.5" footer="0.5"/>
  <pageSetup scale="90" orientation="landscape" r:id="rId1"/>
  <headerFooter alignWithMargins="0">
    <oddHeader>&amp;CREPORTING - #0584-0055</oddHeader>
    <oddFooter>&amp;CPage &amp;P</oddFooter>
  </headerFooter>
  <rowBreaks count="2" manualBreakCount="2">
    <brk id="57" max="16383" man="1"/>
    <brk id="79" max="16383" man="1"/>
  </rowBreaks>
</worksheet>
</file>

<file path=xl/worksheets/sheet2.xml><?xml version="1.0" encoding="utf-8"?>
<worksheet xmlns="http://schemas.openxmlformats.org/spreadsheetml/2006/main" xmlns:r="http://schemas.openxmlformats.org/officeDocument/2006/relationships">
  <dimension ref="A1:GX26"/>
  <sheetViews>
    <sheetView workbookViewId="0">
      <selection activeCell="E6" sqref="E6"/>
    </sheetView>
  </sheetViews>
  <sheetFormatPr defaultRowHeight="12.75"/>
  <cols>
    <col min="2" max="2" width="40.7109375" customWidth="1"/>
    <col min="3" max="3" width="11.85546875" customWidth="1"/>
    <col min="4" max="4" width="10.5703125" customWidth="1"/>
    <col min="5" max="5" width="12.28515625" customWidth="1"/>
    <col min="6" max="6" width="10.5703125" customWidth="1"/>
    <col min="7" max="7" width="13.140625" customWidth="1"/>
    <col min="8" max="8" width="12.5703125" customWidth="1"/>
    <col min="9" max="10" width="10.5703125" customWidth="1"/>
    <col min="11" max="11" width="11.140625" customWidth="1"/>
  </cols>
  <sheetData>
    <row r="1" spans="1:206" ht="45">
      <c r="A1" s="45" t="s">
        <v>22</v>
      </c>
      <c r="B1" s="46" t="s">
        <v>0</v>
      </c>
      <c r="C1" s="46" t="s">
        <v>99</v>
      </c>
      <c r="D1" s="46" t="s">
        <v>101</v>
      </c>
      <c r="E1" s="46" t="s">
        <v>102</v>
      </c>
      <c r="F1" s="46" t="s">
        <v>103</v>
      </c>
      <c r="G1" s="47" t="s">
        <v>28</v>
      </c>
      <c r="H1" s="48" t="s">
        <v>18</v>
      </c>
      <c r="I1" s="49" t="s">
        <v>27</v>
      </c>
      <c r="J1" s="51" t="s">
        <v>29</v>
      </c>
      <c r="K1" s="50" t="s">
        <v>19</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row>
    <row r="2" spans="1:206" s="2" customFormat="1">
      <c r="A2" s="42" t="s">
        <v>1</v>
      </c>
      <c r="B2" s="43" t="s">
        <v>2</v>
      </c>
      <c r="C2" s="43" t="s">
        <v>3</v>
      </c>
      <c r="D2" s="43" t="s">
        <v>4</v>
      </c>
      <c r="E2" s="43" t="s">
        <v>5</v>
      </c>
      <c r="F2" s="43" t="s">
        <v>6</v>
      </c>
      <c r="G2" s="44" t="s">
        <v>7</v>
      </c>
      <c r="H2" s="24"/>
      <c r="I2" s="25"/>
      <c r="J2" s="52"/>
      <c r="K2" s="26"/>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row>
    <row r="3" spans="1:206">
      <c r="A3" s="62" t="s">
        <v>21</v>
      </c>
      <c r="B3" s="23"/>
      <c r="C3" s="27"/>
      <c r="D3" s="27"/>
      <c r="E3" s="27"/>
      <c r="F3" s="28"/>
      <c r="G3" s="29"/>
      <c r="H3" s="30"/>
      <c r="I3" s="29"/>
      <c r="J3" s="29"/>
      <c r="K3" s="31"/>
    </row>
    <row r="4" spans="1:206" ht="45">
      <c r="A4" s="165">
        <v>226.6</v>
      </c>
      <c r="B4" s="40" t="s">
        <v>160</v>
      </c>
      <c r="C4" s="166">
        <v>55</v>
      </c>
      <c r="D4" s="166">
        <v>5</v>
      </c>
      <c r="E4" s="166">
        <f>SUM(C4*D4)</f>
        <v>275</v>
      </c>
      <c r="F4" s="167">
        <v>2.4</v>
      </c>
      <c r="G4" s="168">
        <f>SUM(F4*E4)</f>
        <v>660</v>
      </c>
      <c r="H4" s="422">
        <v>660</v>
      </c>
      <c r="I4" s="39"/>
      <c r="J4" s="425"/>
      <c r="K4" s="426"/>
    </row>
    <row r="5" spans="1:206" ht="45.75" thickBot="1">
      <c r="A5" s="403" t="s">
        <v>161</v>
      </c>
      <c r="B5" s="404" t="s">
        <v>162</v>
      </c>
      <c r="C5" s="405">
        <v>55</v>
      </c>
      <c r="D5" s="405">
        <v>1</v>
      </c>
      <c r="E5" s="405">
        <f>SUM(C5*D5)</f>
        <v>55</v>
      </c>
      <c r="F5" s="406">
        <v>1</v>
      </c>
      <c r="G5" s="407">
        <f>SUM(E5*F5)</f>
        <v>55</v>
      </c>
      <c r="H5" s="422">
        <v>55</v>
      </c>
      <c r="I5" s="3"/>
      <c r="J5" s="423"/>
      <c r="K5" s="4"/>
    </row>
    <row r="6" spans="1:206" ht="23.25" customHeight="1" thickBot="1">
      <c r="A6" s="5"/>
      <c r="B6" s="33" t="s">
        <v>8</v>
      </c>
      <c r="C6" s="67">
        <v>55</v>
      </c>
      <c r="D6" s="205">
        <f>SUM(E6/C6)</f>
        <v>6</v>
      </c>
      <c r="E6" s="69">
        <f>SUM(E4:E5)</f>
        <v>330</v>
      </c>
      <c r="F6" s="70">
        <f>SUM(G6/E6)</f>
        <v>2.1666666666666665</v>
      </c>
      <c r="G6" s="71">
        <f>SUM(G4:G5)</f>
        <v>715</v>
      </c>
      <c r="H6" s="72">
        <f>SUM(H4:H5)</f>
        <v>715</v>
      </c>
      <c r="I6" s="73">
        <f>SUM(G6-H6)</f>
        <v>0</v>
      </c>
      <c r="J6" s="424"/>
      <c r="K6" s="197">
        <f>SUM(I6+J6)</f>
        <v>0</v>
      </c>
    </row>
    <row r="7" spans="1:206" ht="15.75" customHeight="1" thickBot="1">
      <c r="A7" s="63"/>
      <c r="B7" s="7"/>
      <c r="C7" s="15"/>
      <c r="D7" s="15"/>
      <c r="E7" s="15"/>
      <c r="F7" s="16"/>
      <c r="G7" s="17"/>
      <c r="H7" s="12"/>
      <c r="I7" s="13"/>
      <c r="J7" s="53"/>
      <c r="K7" s="14"/>
    </row>
    <row r="8" spans="1:206" ht="18.75" customHeight="1">
      <c r="A8" s="34" t="s">
        <v>9</v>
      </c>
      <c r="B8" s="35"/>
      <c r="C8" s="22"/>
      <c r="D8" s="22"/>
      <c r="E8" s="22"/>
      <c r="F8" s="36"/>
      <c r="G8" s="37"/>
      <c r="H8" s="32"/>
      <c r="I8" s="32"/>
      <c r="J8" s="32"/>
      <c r="K8" s="38"/>
    </row>
    <row r="9" spans="1:206" ht="78.75">
      <c r="A9" s="171" t="s">
        <v>16</v>
      </c>
      <c r="B9" s="40" t="s">
        <v>163</v>
      </c>
      <c r="C9" s="166">
        <v>19582</v>
      </c>
      <c r="D9" s="166">
        <v>3</v>
      </c>
      <c r="E9" s="170">
        <f>SUM(C9*D9)</f>
        <v>58746</v>
      </c>
      <c r="F9" s="170">
        <v>4</v>
      </c>
      <c r="G9" s="168">
        <f>SUM(F9*E9)</f>
        <v>234984</v>
      </c>
      <c r="H9" s="196">
        <v>234984</v>
      </c>
      <c r="I9" s="427">
        <f>SUM(G9-H9)</f>
        <v>0</v>
      </c>
      <c r="J9" s="425"/>
      <c r="K9" s="428">
        <f>SUM(I9+J9)</f>
        <v>0</v>
      </c>
    </row>
    <row r="10" spans="1:206" ht="30" customHeight="1">
      <c r="A10" s="42" t="s">
        <v>10</v>
      </c>
      <c r="B10" s="40" t="s">
        <v>164</v>
      </c>
      <c r="C10" s="166">
        <v>886</v>
      </c>
      <c r="D10" s="166">
        <v>90</v>
      </c>
      <c r="E10" s="170">
        <f>SUM(C10*D10)</f>
        <v>79740</v>
      </c>
      <c r="F10" s="170">
        <v>7.4999999999999997E-2</v>
      </c>
      <c r="G10" s="168">
        <f>SUM(F10*E10)</f>
        <v>5980.5</v>
      </c>
      <c r="H10" s="196">
        <v>5980.5</v>
      </c>
      <c r="I10" s="429" t="s">
        <v>17</v>
      </c>
      <c r="J10" s="430"/>
      <c r="K10" s="431" t="s">
        <v>17</v>
      </c>
    </row>
    <row r="11" spans="1:206" ht="45">
      <c r="A11" s="42" t="s">
        <v>10</v>
      </c>
      <c r="B11" s="40" t="s">
        <v>185</v>
      </c>
      <c r="C11" s="166">
        <v>0</v>
      </c>
      <c r="D11" s="166">
        <v>0</v>
      </c>
      <c r="E11" s="170">
        <f>SUM(C11*D11)</f>
        <v>0</v>
      </c>
      <c r="F11" s="170">
        <v>0</v>
      </c>
      <c r="G11" s="168">
        <f>SUM(F11*E11)</f>
        <v>0</v>
      </c>
      <c r="H11" s="196">
        <v>0</v>
      </c>
      <c r="I11" s="429" t="s">
        <v>17</v>
      </c>
      <c r="J11" s="430"/>
      <c r="K11" s="431" t="s">
        <v>17</v>
      </c>
    </row>
    <row r="12" spans="1:206" ht="23.25" thickBot="1">
      <c r="A12" s="174" t="s">
        <v>11</v>
      </c>
      <c r="B12" s="41" t="s">
        <v>165</v>
      </c>
      <c r="C12" s="169">
        <v>886</v>
      </c>
      <c r="D12" s="169">
        <v>31</v>
      </c>
      <c r="E12" s="173">
        <f>SUM(C12*D12)</f>
        <v>27466</v>
      </c>
      <c r="F12" s="173">
        <v>8.3000000000000004E-2</v>
      </c>
      <c r="G12" s="172">
        <f>SUM(F12*E12)</f>
        <v>2279.6780000000003</v>
      </c>
      <c r="H12" s="196">
        <v>2279.6780000000003</v>
      </c>
      <c r="I12" s="432" t="s">
        <v>17</v>
      </c>
      <c r="J12" s="433"/>
      <c r="K12" s="434" t="s">
        <v>17</v>
      </c>
    </row>
    <row r="13" spans="1:206" ht="20.100000000000001" customHeight="1" thickBot="1">
      <c r="A13" s="6"/>
      <c r="B13" s="33" t="s">
        <v>12</v>
      </c>
      <c r="C13" s="67">
        <v>19582</v>
      </c>
      <c r="D13" s="68">
        <f>SUM(E13/C13)</f>
        <v>8.47472168317843</v>
      </c>
      <c r="E13" s="138">
        <f>SUM(E9:E12)</f>
        <v>165952</v>
      </c>
      <c r="F13" s="70">
        <f>SUM(G13/E13)</f>
        <v>1.4657502048785191</v>
      </c>
      <c r="G13" s="71">
        <f>SUM(G9:G12)</f>
        <v>243244.17800000001</v>
      </c>
      <c r="H13" s="72">
        <f>SUM(H9:H12)</f>
        <v>243244.17800000001</v>
      </c>
      <c r="I13" s="435">
        <f>SUM(I9:I12)</f>
        <v>0</v>
      </c>
      <c r="J13" s="435"/>
      <c r="K13" s="436">
        <f>SUM(I13+J13)</f>
        <v>0</v>
      </c>
    </row>
    <row r="14" spans="1:206" ht="13.5" customHeight="1">
      <c r="A14" s="64"/>
      <c r="B14" s="8"/>
      <c r="C14" s="9"/>
      <c r="D14" s="9"/>
      <c r="E14" s="9"/>
      <c r="F14" s="10"/>
      <c r="G14" s="11"/>
      <c r="H14" s="12"/>
      <c r="I14" s="13">
        <f>SUM(I9:I13)</f>
        <v>0</v>
      </c>
      <c r="J14" s="53"/>
      <c r="K14" s="14"/>
    </row>
    <row r="15" spans="1:206" ht="20.100000000000001" customHeight="1" thickBot="1">
      <c r="A15" s="176" t="s">
        <v>68</v>
      </c>
      <c r="B15" s="18"/>
      <c r="C15" s="19"/>
      <c r="D15" s="19"/>
      <c r="E15" s="19"/>
      <c r="F15" s="20"/>
      <c r="G15" s="21"/>
      <c r="H15" s="21"/>
      <c r="I15" s="21"/>
      <c r="J15" s="21"/>
      <c r="K15" s="21"/>
    </row>
    <row r="16" spans="1:206" ht="92.25" customHeight="1">
      <c r="A16" s="408" t="s">
        <v>166</v>
      </c>
      <c r="B16" s="409" t="s">
        <v>167</v>
      </c>
      <c r="C16" s="401">
        <v>163483</v>
      </c>
      <c r="D16" s="401">
        <v>3</v>
      </c>
      <c r="E16" s="401">
        <f>SUM(C16*D16)</f>
        <v>490449</v>
      </c>
      <c r="F16" s="401">
        <v>1</v>
      </c>
      <c r="G16" s="401">
        <f>SUM(E16*F16)</f>
        <v>490449</v>
      </c>
      <c r="H16" s="401">
        <f>+G16</f>
        <v>490449</v>
      </c>
      <c r="I16" s="178"/>
      <c r="J16" s="178"/>
      <c r="K16" s="402"/>
    </row>
    <row r="17" spans="1:11" ht="18" customHeight="1" thickBot="1">
      <c r="A17" s="177"/>
      <c r="B17" s="182" t="s">
        <v>168</v>
      </c>
      <c r="C17" s="183">
        <f>SUM(C16)</f>
        <v>163483</v>
      </c>
      <c r="D17" s="189">
        <f>SUM(E17/C17)</f>
        <v>3</v>
      </c>
      <c r="E17" s="183">
        <f>SUM(E16)</f>
        <v>490449</v>
      </c>
      <c r="F17" s="190">
        <f>SUM(G17/E17)</f>
        <v>1</v>
      </c>
      <c r="G17" s="191">
        <f>SUM(G16)</f>
        <v>490449</v>
      </c>
      <c r="H17" s="179">
        <f>SUM(H16)</f>
        <v>490449</v>
      </c>
      <c r="I17" s="180"/>
      <c r="J17" s="180"/>
      <c r="K17" s="181"/>
    </row>
    <row r="18" spans="1:11" ht="17.25" customHeight="1" thickBot="1">
      <c r="A18" s="184"/>
      <c r="B18" s="185"/>
      <c r="C18" s="186"/>
      <c r="D18" s="186"/>
      <c r="E18" s="186"/>
      <c r="F18" s="186"/>
      <c r="G18" s="186"/>
      <c r="H18" s="187"/>
      <c r="I18" s="188"/>
      <c r="J18" s="188"/>
      <c r="K18" s="188"/>
    </row>
    <row r="19" spans="1:11" ht="20.100000000000001" customHeight="1" thickBot="1">
      <c r="A19" s="65" t="s">
        <v>20</v>
      </c>
      <c r="B19" s="66"/>
      <c r="C19" s="19"/>
      <c r="D19" s="19"/>
      <c r="E19" s="19"/>
      <c r="F19" s="20"/>
      <c r="G19" s="21">
        <f>+G17+G13</f>
        <v>733693.17800000007</v>
      </c>
      <c r="H19" s="21"/>
      <c r="I19" s="21"/>
      <c r="J19" s="21"/>
      <c r="K19" s="21"/>
    </row>
    <row r="20" spans="1:11" ht="45.75" thickBot="1">
      <c r="A20" s="108" t="s">
        <v>17</v>
      </c>
      <c r="B20" s="109" t="s">
        <v>17</v>
      </c>
      <c r="C20" s="154" t="s">
        <v>99</v>
      </c>
      <c r="D20" s="46" t="s">
        <v>101</v>
      </c>
      <c r="E20" s="46" t="s">
        <v>102</v>
      </c>
      <c r="F20" s="46" t="s">
        <v>103</v>
      </c>
      <c r="G20" s="47" t="s">
        <v>28</v>
      </c>
      <c r="H20" s="48" t="s">
        <v>18</v>
      </c>
      <c r="I20" s="49" t="s">
        <v>27</v>
      </c>
      <c r="J20" s="51" t="s">
        <v>29</v>
      </c>
      <c r="K20" s="50" t="s">
        <v>19</v>
      </c>
    </row>
    <row r="21" spans="1:11" ht="20.100000000000001" customHeight="1">
      <c r="A21" s="115"/>
      <c r="B21" s="116" t="s">
        <v>13</v>
      </c>
      <c r="C21" s="142">
        <f t="shared" ref="C21:H21" si="0">SUM(C6)</f>
        <v>55</v>
      </c>
      <c r="D21" s="175">
        <f t="shared" si="0"/>
        <v>6</v>
      </c>
      <c r="E21" s="139">
        <f t="shared" si="0"/>
        <v>330</v>
      </c>
      <c r="F21" s="140">
        <f t="shared" si="0"/>
        <v>2.1666666666666665</v>
      </c>
      <c r="G21" s="143">
        <f t="shared" si="0"/>
        <v>715</v>
      </c>
      <c r="H21" s="141">
        <f t="shared" si="0"/>
        <v>715</v>
      </c>
      <c r="I21" s="140">
        <f>SUM(G21-H21)</f>
        <v>0</v>
      </c>
      <c r="J21" s="117"/>
      <c r="K21" s="118">
        <f>SUM(I21+J21)</f>
        <v>0</v>
      </c>
    </row>
    <row r="22" spans="1:11" ht="20.100000000000001" customHeight="1" thickBot="1">
      <c r="A22" s="119"/>
      <c r="B22" s="120" t="s">
        <v>14</v>
      </c>
      <c r="C22" s="148">
        <f t="shared" ref="C22:H22" si="1">SUM(C13)</f>
        <v>19582</v>
      </c>
      <c r="D22" s="149">
        <f t="shared" si="1"/>
        <v>8.47472168317843</v>
      </c>
      <c r="E22" s="144">
        <f t="shared" si="1"/>
        <v>165952</v>
      </c>
      <c r="F22" s="145">
        <f t="shared" si="1"/>
        <v>1.4657502048785191</v>
      </c>
      <c r="G22" s="150">
        <f t="shared" si="1"/>
        <v>243244.17800000001</v>
      </c>
      <c r="H22" s="146">
        <f t="shared" si="1"/>
        <v>243244.17800000001</v>
      </c>
      <c r="I22" s="147">
        <f>SUM(G22-H22)</f>
        <v>0</v>
      </c>
      <c r="J22" s="54"/>
      <c r="K22" s="55">
        <f>SUM(I22+J22)</f>
        <v>0</v>
      </c>
    </row>
    <row r="23" spans="1:11" ht="20.100000000000001" customHeight="1" thickBot="1">
      <c r="A23" s="56"/>
      <c r="B23" s="57" t="s">
        <v>74</v>
      </c>
      <c r="C23" s="151">
        <f>C16</f>
        <v>163483</v>
      </c>
      <c r="D23" s="192">
        <f>D17</f>
        <v>3</v>
      </c>
      <c r="E23" s="144">
        <f>SUM(E16)</f>
        <v>490449</v>
      </c>
      <c r="F23" s="193">
        <f>F16</f>
        <v>1</v>
      </c>
      <c r="G23" s="153">
        <f>G16</f>
        <v>490449</v>
      </c>
      <c r="H23" s="58">
        <f>+H17</f>
        <v>490449</v>
      </c>
      <c r="I23" s="59">
        <v>0</v>
      </c>
      <c r="J23" s="194"/>
      <c r="K23" s="195"/>
    </row>
    <row r="24" spans="1:11" ht="30" customHeight="1" thickBot="1">
      <c r="A24" s="56"/>
      <c r="B24" s="57" t="s">
        <v>15</v>
      </c>
      <c r="C24" s="151">
        <f>SUM(C21:C23)</f>
        <v>183120</v>
      </c>
      <c r="D24" s="198">
        <f>SUM(E24/C24)</f>
        <v>3.5863422892092616</v>
      </c>
      <c r="E24" s="152">
        <f>SUM(E21:E23)</f>
        <v>656731</v>
      </c>
      <c r="F24" s="114">
        <f>SUM(G24/E24)</f>
        <v>1.1182785310880712</v>
      </c>
      <c r="G24" s="153">
        <f>SUM(G21:G23)</f>
        <v>734408.17800000007</v>
      </c>
      <c r="H24" s="58">
        <f>SUM(H21:H23)</f>
        <v>734408.17800000007</v>
      </c>
      <c r="I24" s="59">
        <f>SUM(I21+I22)</f>
        <v>0</v>
      </c>
      <c r="J24" s="60"/>
      <c r="K24" s="61">
        <f>SUM(K21+K22)</f>
        <v>0</v>
      </c>
    </row>
    <row r="26" spans="1:11" s="201" customFormat="1">
      <c r="C26" s="202"/>
      <c r="D26" s="203"/>
      <c r="E26" s="202"/>
      <c r="F26" s="204"/>
      <c r="G26" s="202"/>
      <c r="H26" s="202"/>
      <c r="I26" s="202"/>
      <c r="J26" s="202"/>
      <c r="K26" s="202"/>
    </row>
  </sheetData>
  <phoneticPr fontId="0" type="noConversion"/>
  <printOptions gridLines="1"/>
  <pageMargins left="0.25" right="0.25" top="0.75" bottom="0.75" header="0.5" footer="0.5"/>
  <pageSetup scale="85" orientation="landscape" r:id="rId1"/>
  <headerFooter alignWithMargins="0">
    <oddHeader>&amp;CRECORDKEEPING - #0584-0055</oddHeader>
    <oddFooter>Page &amp;P</oddFooter>
  </headerFooter>
</worksheet>
</file>

<file path=xl/worksheets/sheet3.xml><?xml version="1.0" encoding="utf-8"?>
<worksheet xmlns="http://schemas.openxmlformats.org/spreadsheetml/2006/main" xmlns:r="http://schemas.openxmlformats.org/officeDocument/2006/relationships">
  <dimension ref="A1:J16"/>
  <sheetViews>
    <sheetView workbookViewId="0">
      <selection activeCell="A38" sqref="A38"/>
    </sheetView>
  </sheetViews>
  <sheetFormatPr defaultRowHeight="12.75"/>
  <cols>
    <col min="1" max="1" width="37.42578125" bestFit="1" customWidth="1"/>
    <col min="2" max="2" width="13.28515625" customWidth="1"/>
    <col min="3" max="3" width="12.7109375" customWidth="1"/>
    <col min="4" max="4" width="13.85546875" customWidth="1"/>
    <col min="5" max="5" width="13.28515625" customWidth="1"/>
    <col min="6" max="6" width="14.7109375" customWidth="1"/>
    <col min="7" max="7" width="14.5703125" customWidth="1"/>
    <col min="8" max="8" width="12.7109375" customWidth="1"/>
    <col min="9" max="9" width="10" customWidth="1"/>
    <col min="10" max="10" width="11.85546875" customWidth="1"/>
  </cols>
  <sheetData>
    <row r="1" spans="1:10" ht="13.5" thickBot="1"/>
    <row r="2" spans="1:10" ht="34.5" thickBot="1">
      <c r="A2" s="93" t="s">
        <v>17</v>
      </c>
      <c r="B2" s="93" t="s">
        <v>23</v>
      </c>
      <c r="C2" s="93" t="s">
        <v>95</v>
      </c>
      <c r="D2" s="93" t="s">
        <v>24</v>
      </c>
      <c r="E2" s="93" t="s">
        <v>25</v>
      </c>
      <c r="F2" s="94" t="s">
        <v>26</v>
      </c>
      <c r="G2" s="133" t="s">
        <v>18</v>
      </c>
      <c r="H2" s="95" t="s">
        <v>27</v>
      </c>
      <c r="I2" s="96" t="s">
        <v>29</v>
      </c>
      <c r="J2" s="97" t="s">
        <v>19</v>
      </c>
    </row>
    <row r="3" spans="1:10" ht="30" customHeight="1">
      <c r="A3" s="128" t="s">
        <v>76</v>
      </c>
      <c r="B3" s="155">
        <f>SUM('#0055 Reporting'!C100)</f>
        <v>2200066</v>
      </c>
      <c r="C3" s="156">
        <f>SUM('#0055 Reporting'!D100)</f>
        <v>2.2292372137926773</v>
      </c>
      <c r="D3" s="157">
        <f>SUM('#0055 Reporting'!E100)</f>
        <v>4904469</v>
      </c>
      <c r="E3" s="121">
        <f>SUM('#0055 Reporting'!F100)</f>
        <v>1.284126172272674</v>
      </c>
      <c r="F3" s="126">
        <f>SUM('#0055 Reporting'!G100)</f>
        <v>6297957.0039999895</v>
      </c>
      <c r="G3" s="134">
        <f>SUM('#0055 Reporting'!H100)</f>
        <v>6298552.0039999895</v>
      </c>
      <c r="H3" s="123">
        <f>SUM('#0055 Reporting'!I100)</f>
        <v>-595</v>
      </c>
      <c r="I3" s="123">
        <f>SUM('#0055 Reporting'!J100)</f>
        <v>0</v>
      </c>
      <c r="J3" s="122">
        <f>SUM('#0055 Reporting'!K100)</f>
        <v>-595</v>
      </c>
    </row>
    <row r="4" spans="1:10" ht="30" customHeight="1" thickBot="1">
      <c r="A4" s="129" t="s">
        <v>15</v>
      </c>
      <c r="B4" s="437">
        <v>0</v>
      </c>
      <c r="C4" s="438">
        <v>0</v>
      </c>
      <c r="D4" s="437">
        <v>0</v>
      </c>
      <c r="E4" s="124">
        <f>SUM('#0055 Recordkeeping'!F24)</f>
        <v>1.1182785310880712</v>
      </c>
      <c r="F4" s="127">
        <f>SUM('#0055 Recordkeeping'!G24)</f>
        <v>734408.17800000007</v>
      </c>
      <c r="G4" s="135">
        <f>SUM('#0055 Recordkeeping'!H24)</f>
        <v>734408.17800000007</v>
      </c>
      <c r="H4" s="125">
        <f>SUM('#0055 Recordkeeping'!I24)</f>
        <v>0</v>
      </c>
      <c r="I4" s="439"/>
      <c r="J4" s="125">
        <f>SUM('#0055 Recordkeeping'!K24)</f>
        <v>0</v>
      </c>
    </row>
    <row r="5" spans="1:10" ht="30" customHeight="1" thickBot="1">
      <c r="A5" s="137" t="s">
        <v>100</v>
      </c>
      <c r="B5" s="158">
        <f>SUM(B3)</f>
        <v>2200066</v>
      </c>
      <c r="C5" s="130">
        <f>D5/B5</f>
        <v>2.2292372137926773</v>
      </c>
      <c r="D5" s="206">
        <f>SUM(D3:D4)</f>
        <v>4904469</v>
      </c>
      <c r="E5" s="131">
        <f>F5/D5</f>
        <v>1.4338688208652128</v>
      </c>
      <c r="F5" s="159">
        <f>SUM(F3:F4)</f>
        <v>7032365.1819999898</v>
      </c>
      <c r="G5" s="136">
        <f>SUM(G3:G4)</f>
        <v>7032960.1819999898</v>
      </c>
      <c r="H5" s="132">
        <f>SUM(H3:H4)</f>
        <v>-595</v>
      </c>
      <c r="I5" s="440"/>
      <c r="J5" s="132">
        <f>SUM(J3:J4)</f>
        <v>-595</v>
      </c>
    </row>
    <row r="6" spans="1:10">
      <c r="D6" s="442"/>
    </row>
    <row r="8" spans="1:10" ht="13.5" thickBot="1"/>
    <row r="9" spans="1:10">
      <c r="A9" s="443" t="s">
        <v>192</v>
      </c>
      <c r="B9" s="444"/>
    </row>
    <row r="10" spans="1:10">
      <c r="A10" s="445" t="s">
        <v>195</v>
      </c>
      <c r="B10" s="446">
        <v>4904588</v>
      </c>
    </row>
    <row r="11" spans="1:10">
      <c r="A11" s="445" t="s">
        <v>196</v>
      </c>
      <c r="B11" s="446">
        <v>-119</v>
      </c>
    </row>
    <row r="12" spans="1:10">
      <c r="A12" s="445" t="s">
        <v>197</v>
      </c>
      <c r="B12" s="446">
        <f>+B10+B11</f>
        <v>4904469</v>
      </c>
    </row>
    <row r="13" spans="1:10">
      <c r="A13" s="445"/>
      <c r="B13" s="446"/>
    </row>
    <row r="14" spans="1:10">
      <c r="A14" s="445" t="s">
        <v>198</v>
      </c>
      <c r="B14" s="447">
        <f>+G5</f>
        <v>7032960.1819999898</v>
      </c>
    </row>
    <row r="15" spans="1:10">
      <c r="A15" s="445" t="s">
        <v>199</v>
      </c>
      <c r="B15" s="446">
        <v>-595</v>
      </c>
    </row>
    <row r="16" spans="1:10" ht="13.5" thickBot="1">
      <c r="A16" s="448" t="s">
        <v>200</v>
      </c>
      <c r="B16" s="449">
        <f>+B14+B15</f>
        <v>7032365.1819999898</v>
      </c>
    </row>
  </sheetData>
  <phoneticPr fontId="7" type="noConversion"/>
  <pageMargins left="0.48" right="0.44" top="1" bottom="1" header="0.5" footer="0.5"/>
  <pageSetup scale="85" orientation="landscape" r:id="rId1"/>
  <headerFooter alignWithMargins="0">
    <oddHeader xml:space="preserve">&amp;CSUMMARY OF BURDEN #0584-0055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#0055 Reporting</vt:lpstr>
      <vt:lpstr>#0055 Recordkeeping</vt:lpstr>
      <vt:lpstr>#0055 BURDEN SUMMARY</vt:lpstr>
      <vt:lpstr>'#0055 Recordkeeping'!Print_Area</vt:lpstr>
      <vt:lpstr>'#0055 Recordkeeping'!Print_Titles</vt:lpstr>
      <vt:lpstr>'#0055 Reporting'!Print_Titles</vt:lpstr>
    </vt:vector>
  </TitlesOfParts>
  <Company>USDA/FNS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dc:creator>
  <cp:lastModifiedBy>lywilliams</cp:lastModifiedBy>
  <cp:lastPrinted>2010-06-17T18:47:54Z</cp:lastPrinted>
  <dcterms:created xsi:type="dcterms:W3CDTF">2000-04-18T13:19:19Z</dcterms:created>
  <dcterms:modified xsi:type="dcterms:W3CDTF">2013-01-24T00:03:34Z</dcterms:modified>
</cp:coreProperties>
</file>