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12120" windowHeight="11640" tabRatio="803" activeTab="2"/>
  </bookViews>
  <sheets>
    <sheet name="SSI Coversheet" sheetId="5" r:id="rId1"/>
    <sheet name="Scoring Guidance" sheetId="4" r:id="rId2"/>
    <sheet name="Profile" sheetId="6" r:id="rId3"/>
    <sheet name="Checklist" sheetId="1" r:id="rId4"/>
    <sheet name="Additional Information" sheetId="2" r:id="rId5"/>
    <sheet name="SP Addendum" sheetId="12" r:id="rId6"/>
    <sheet name="SAI Summary" sheetId="10" state="hidden" r:id="rId7"/>
    <sheet name="Technical" sheetId="8" state="hidden" r:id="rId8"/>
    <sheet name="Weights" sheetId="7" state="hidden" r:id="rId9"/>
    <sheet name="Pivot Stats" sheetId="11" state="hidden" r:id="rId10"/>
  </sheets>
  <definedNames>
    <definedName name="_xlnm.Print_Area" localSheetId="4">'Additional Information'!$A$1:$G$51</definedName>
    <definedName name="_xlnm.Print_Area" localSheetId="3">Checklist!$A$1:$G$157</definedName>
    <definedName name="_xlnm.Print_Area" localSheetId="2">Profile!$A$1:$M$44</definedName>
    <definedName name="_xlnm.Print_Area" localSheetId="6">'SAI Summary'!$A$1:$C$30</definedName>
    <definedName name="_xlnm.Print_Area" localSheetId="1">'Scoring Guidance'!$A$1:$C$406</definedName>
    <definedName name="_xlnm.Print_Area" localSheetId="5">'SP Addendum'!$A$1:$F$33</definedName>
  </definedNames>
  <calcPr calcId="145621"/>
</workbook>
</file>

<file path=xl/calcChain.xml><?xml version="1.0" encoding="utf-8"?>
<calcChain xmlns="http://schemas.openxmlformats.org/spreadsheetml/2006/main">
  <c r="A1" i="12" l="1"/>
  <c r="F2" i="12"/>
  <c r="B109" i="1"/>
  <c r="C109" i="1" s="1"/>
  <c r="B108" i="1"/>
  <c r="C108" i="1" s="1"/>
  <c r="B153" i="1"/>
  <c r="C153" i="1" s="1"/>
  <c r="B152" i="1"/>
  <c r="C152" i="1" s="1"/>
  <c r="B151" i="1"/>
  <c r="C151" i="1" s="1"/>
  <c r="B148" i="1"/>
  <c r="C148" i="1" s="1"/>
  <c r="B144" i="1"/>
  <c r="C144" i="1" s="1"/>
  <c r="B143" i="1"/>
  <c r="C143" i="1" s="1"/>
  <c r="B135" i="1"/>
  <c r="C135" i="1" s="1"/>
  <c r="B133" i="1"/>
  <c r="C133" i="1" s="1"/>
  <c r="B131" i="1"/>
  <c r="C131" i="1" s="1"/>
  <c r="B117" i="1"/>
  <c r="C117" i="1" s="1"/>
  <c r="B116" i="1"/>
  <c r="C116" i="1" s="1"/>
  <c r="B114" i="1"/>
  <c r="C114" i="1" s="1"/>
  <c r="B111" i="1"/>
  <c r="C111" i="1" s="1"/>
  <c r="B107" i="1"/>
  <c r="C107" i="1" s="1"/>
  <c r="B147" i="1"/>
  <c r="C147" i="1" s="1"/>
  <c r="B119" i="1"/>
  <c r="C119" i="1" s="1"/>
  <c r="B118" i="1"/>
  <c r="C118" i="1" s="1"/>
  <c r="B113" i="1"/>
  <c r="C113" i="1" s="1"/>
  <c r="D128" i="8"/>
  <c r="CB3" i="11" l="1"/>
  <c r="CB2" i="11" s="1"/>
  <c r="BZ3" i="11"/>
  <c r="BZ2" i="11" s="1"/>
  <c r="CA3" i="11"/>
  <c r="CA2" i="11" s="1"/>
  <c r="BY3" i="11"/>
  <c r="BY2" i="11" s="1"/>
  <c r="BX3" i="11"/>
  <c r="BX2" i="11" s="1"/>
  <c r="D56" i="8"/>
  <c r="E56" i="8"/>
  <c r="C56" i="8"/>
  <c r="B56" i="8"/>
  <c r="B56" i="7" s="1"/>
  <c r="A56" i="8"/>
  <c r="A56" i="7" s="1"/>
  <c r="EQ3" i="11"/>
  <c r="EQ2" i="11" s="1"/>
  <c r="EN3" i="11"/>
  <c r="EN2" i="11" s="1"/>
  <c r="B106" i="1"/>
  <c r="C106" i="1" s="1"/>
  <c r="AE2" i="11"/>
  <c r="AD2" i="11"/>
  <c r="AB2" i="11"/>
  <c r="AC2" i="11"/>
  <c r="AA2" i="11"/>
  <c r="Z2" i="11"/>
  <c r="AN2" i="11"/>
  <c r="AM2" i="11"/>
  <c r="AL2" i="11"/>
  <c r="AK2" i="11"/>
  <c r="AJ2" i="11"/>
  <c r="AI2" i="11"/>
  <c r="AH2" i="11"/>
  <c r="AG2" i="11"/>
  <c r="AF2" i="11"/>
  <c r="X2" i="11"/>
  <c r="S2" i="11"/>
  <c r="R2" i="11"/>
  <c r="Q2" i="11"/>
  <c r="P2" i="11"/>
  <c r="O2" i="11"/>
  <c r="N2" i="11"/>
  <c r="M2" i="11"/>
  <c r="L2" i="11"/>
  <c r="K2" i="11" s="1"/>
  <c r="J2" i="11"/>
  <c r="I2" i="11" s="1"/>
  <c r="H2" i="11"/>
  <c r="G2" i="11"/>
  <c r="F2" i="11"/>
  <c r="E2" i="11"/>
  <c r="D2" i="11"/>
  <c r="C2" i="11"/>
  <c r="B2" i="11"/>
  <c r="A2" i="11"/>
  <c r="EY3" i="11"/>
  <c r="EY2" i="11" s="1"/>
  <c r="EX3" i="11"/>
  <c r="EX2" i="11" s="1"/>
  <c r="EW3" i="11"/>
  <c r="EW2" i="11" s="1"/>
  <c r="EM3" i="11"/>
  <c r="EM2" i="11" s="1"/>
  <c r="EL3" i="11"/>
  <c r="EL2" i="11" s="1"/>
  <c r="EK3" i="11"/>
  <c r="EK2" i="11" s="1"/>
  <c r="EJ3" i="11"/>
  <c r="EJ2" i="11" s="1"/>
  <c r="EF3" i="11"/>
  <c r="EF2" i="11" s="1"/>
  <c r="EE3" i="11"/>
  <c r="EE2" i="11" s="1"/>
  <c r="ED3" i="11"/>
  <c r="ED2" i="11" s="1"/>
  <c r="EC3" i="11"/>
  <c r="EC2" i="11" s="1"/>
  <c r="EB3" i="11"/>
  <c r="EB2" i="11" s="1"/>
  <c r="EA3" i="11"/>
  <c r="EA2" i="11" s="1"/>
  <c r="DZ3" i="11"/>
  <c r="DZ2" i="11" s="1"/>
  <c r="DY3" i="11"/>
  <c r="DY2" i="11" s="1"/>
  <c r="DR3" i="11"/>
  <c r="DR2" i="11" s="1"/>
  <c r="DL3" i="11"/>
  <c r="DL2" i="11" s="1"/>
  <c r="DK3" i="11"/>
  <c r="DK2" i="11" s="1"/>
  <c r="DJ3" i="11"/>
  <c r="DJ2" i="11" s="1"/>
  <c r="DI3" i="11"/>
  <c r="DI2" i="11" s="1"/>
  <c r="DH3" i="11"/>
  <c r="DH2" i="11" s="1"/>
  <c r="DG3" i="11"/>
  <c r="DG2" i="11" s="1"/>
  <c r="DF3" i="11"/>
  <c r="DF2" i="11" s="1"/>
  <c r="DE3" i="11"/>
  <c r="DE2" i="11" s="1"/>
  <c r="DD3" i="11"/>
  <c r="DD2" i="11" s="1"/>
  <c r="DC3" i="11"/>
  <c r="DC2" i="11" s="1"/>
  <c r="DB3" i="11"/>
  <c r="DB2" i="11" s="1"/>
  <c r="DA3" i="11"/>
  <c r="DA2" i="11" s="1"/>
  <c r="CZ3" i="11"/>
  <c r="CZ2" i="11" s="1"/>
  <c r="CY3" i="11"/>
  <c r="CY2" i="11" s="1"/>
  <c r="CX3" i="11"/>
  <c r="CX2" i="11" s="1"/>
  <c r="CW3" i="11"/>
  <c r="CW2" i="11" s="1"/>
  <c r="CV3" i="11"/>
  <c r="CV2" i="11" s="1"/>
  <c r="CU3" i="11"/>
  <c r="CU2" i="11" s="1"/>
  <c r="CT3" i="11"/>
  <c r="CT2" i="11" s="1"/>
  <c r="CS3" i="11"/>
  <c r="CS2" i="11" s="1"/>
  <c r="CR3" i="11"/>
  <c r="CR2" i="11" s="1"/>
  <c r="CQ3" i="11"/>
  <c r="CQ2" i="11" s="1"/>
  <c r="CP3" i="11"/>
  <c r="CP2" i="11" s="1"/>
  <c r="CO3" i="11"/>
  <c r="CO2" i="11" s="1"/>
  <c r="CN3" i="11"/>
  <c r="CN2" i="11" s="1"/>
  <c r="CM3" i="11"/>
  <c r="CM2" i="11" s="1"/>
  <c r="CL3" i="11"/>
  <c r="CL2" i="11" s="1"/>
  <c r="CK3" i="11"/>
  <c r="CK2" i="11" s="1"/>
  <c r="CJ3" i="11"/>
  <c r="CJ2" i="11" s="1"/>
  <c r="CI3" i="11"/>
  <c r="CI2" i="11" s="1"/>
  <c r="CH3" i="11"/>
  <c r="CH2" i="11" s="1"/>
  <c r="CG3" i="11"/>
  <c r="CG2" i="11" s="1"/>
  <c r="CF3" i="11"/>
  <c r="CF2" i="11" s="1"/>
  <c r="CE3" i="11"/>
  <c r="CE2" i="11" s="1"/>
  <c r="CD3" i="11"/>
  <c r="CD2" i="11" s="1"/>
  <c r="CC3" i="11"/>
  <c r="CC2" i="11" s="1"/>
  <c r="BW3" i="11"/>
  <c r="BW2" i="11" s="1"/>
  <c r="BV3" i="11"/>
  <c r="BV2" i="11" s="1"/>
  <c r="BU3" i="11"/>
  <c r="BU2" i="11" s="1"/>
  <c r="BT3" i="11"/>
  <c r="BT2" i="11" s="1"/>
  <c r="BS3" i="11"/>
  <c r="BS2" i="11" s="1"/>
  <c r="BR3" i="11"/>
  <c r="BR2" i="11" s="1"/>
  <c r="BQ3" i="11"/>
  <c r="BQ2" i="11" s="1"/>
  <c r="BP3" i="11"/>
  <c r="BP2" i="11" s="1"/>
  <c r="BO3" i="11"/>
  <c r="BO2" i="11" s="1"/>
  <c r="BN3" i="11"/>
  <c r="BN2" i="11" s="1"/>
  <c r="BM3" i="11"/>
  <c r="BM2" i="11" s="1"/>
  <c r="BL3" i="11"/>
  <c r="BL2" i="11" s="1"/>
  <c r="BK3" i="11"/>
  <c r="BK2" i="11" s="1"/>
  <c r="BJ3" i="11"/>
  <c r="BJ2" i="11" s="1"/>
  <c r="BI3" i="11"/>
  <c r="BI2" i="11" s="1"/>
  <c r="BH3" i="11"/>
  <c r="BH2" i="11" s="1"/>
  <c r="BG3" i="11"/>
  <c r="BG2" i="11" s="1"/>
  <c r="BF3" i="11"/>
  <c r="BF2" i="11" s="1"/>
  <c r="BE3" i="11"/>
  <c r="BE2" i="11" s="1"/>
  <c r="BD3" i="11"/>
  <c r="BD2" i="11" s="1"/>
  <c r="BC3" i="11"/>
  <c r="BC2" i="11" s="1"/>
  <c r="BB3" i="11"/>
  <c r="BB2" i="11" s="1"/>
  <c r="BA3" i="11"/>
  <c r="BA2" i="11" s="1"/>
  <c r="AZ3" i="11"/>
  <c r="AZ2" i="11" s="1"/>
  <c r="AY3" i="11"/>
  <c r="AY2" i="11" s="1"/>
  <c r="AX3" i="11"/>
  <c r="AX2" i="11" s="1"/>
  <c r="AW3" i="11"/>
  <c r="AW2" i="11" s="1"/>
  <c r="AV3" i="11"/>
  <c r="AV2" i="11" s="1"/>
  <c r="AU3" i="11"/>
  <c r="AU2" i="11" s="1"/>
  <c r="AT3" i="11"/>
  <c r="AT2" i="11" s="1"/>
  <c r="AS3" i="11"/>
  <c r="AS2" i="11" s="1"/>
  <c r="AR3" i="11"/>
  <c r="AR2" i="11" s="1"/>
  <c r="AQ3" i="11"/>
  <c r="AQ2" i="11" s="1"/>
  <c r="AP3" i="11"/>
  <c r="AP2" i="11" s="1"/>
  <c r="AO3" i="11"/>
  <c r="AO2" i="11" s="1"/>
  <c r="B4" i="10"/>
  <c r="C2" i="10"/>
  <c r="A4" i="2"/>
  <c r="E2" i="2"/>
  <c r="C2" i="2"/>
  <c r="A2" i="2"/>
  <c r="B4" i="8"/>
  <c r="H2" i="8"/>
  <c r="G56" i="8" l="1"/>
  <c r="F56" i="8"/>
  <c r="G6" i="1"/>
  <c r="G5" i="1"/>
  <c r="B6" i="1"/>
  <c r="D157" i="8"/>
  <c r="D156" i="8"/>
  <c r="D154" i="8"/>
  <c r="D153" i="8"/>
  <c r="D152" i="8"/>
  <c r="D151" i="8"/>
  <c r="D149" i="8"/>
  <c r="D148" i="8"/>
  <c r="D147" i="8"/>
  <c r="D145" i="8"/>
  <c r="D144" i="8"/>
  <c r="D143" i="8"/>
  <c r="D140" i="8"/>
  <c r="D139" i="8"/>
  <c r="D138" i="8"/>
  <c r="D137" i="8"/>
  <c r="D135" i="8"/>
  <c r="D133" i="8"/>
  <c r="D131" i="8"/>
  <c r="D129" i="8"/>
  <c r="D127" i="8"/>
  <c r="D125" i="8"/>
  <c r="D124" i="8"/>
  <c r="D123" i="8"/>
  <c r="D122" i="8"/>
  <c r="D121" i="8"/>
  <c r="D119" i="8"/>
  <c r="D118" i="8"/>
  <c r="D117" i="8"/>
  <c r="D116" i="8"/>
  <c r="D114" i="8"/>
  <c r="D113" i="8"/>
  <c r="D112" i="8"/>
  <c r="D111" i="8"/>
  <c r="D109" i="8"/>
  <c r="D108" i="8"/>
  <c r="D107" i="8"/>
  <c r="D106" i="8"/>
  <c r="D103" i="8"/>
  <c r="D102" i="8"/>
  <c r="D101" i="8"/>
  <c r="D100" i="8"/>
  <c r="D99" i="8"/>
  <c r="D98" i="8"/>
  <c r="D97" i="8"/>
  <c r="D96" i="8"/>
  <c r="D95" i="8"/>
  <c r="D92" i="8"/>
  <c r="D91" i="8"/>
  <c r="D90" i="8"/>
  <c r="D89" i="8"/>
  <c r="D88" i="8"/>
  <c r="D87" i="8"/>
  <c r="D85" i="8"/>
  <c r="D84" i="8"/>
  <c r="D83" i="8"/>
  <c r="D82" i="8"/>
  <c r="D81" i="8"/>
  <c r="D80" i="8"/>
  <c r="D79" i="8"/>
  <c r="D78" i="8"/>
  <c r="D77" i="8"/>
  <c r="D76" i="8"/>
  <c r="D75" i="8"/>
  <c r="D74" i="8"/>
  <c r="D73" i="8"/>
  <c r="D71" i="8"/>
  <c r="D70" i="8"/>
  <c r="D69" i="8"/>
  <c r="D68" i="8"/>
  <c r="D67" i="8"/>
  <c r="D66" i="8"/>
  <c r="D65" i="8"/>
  <c r="D64" i="8"/>
  <c r="D63" i="8"/>
  <c r="D60" i="8"/>
  <c r="D59" i="8"/>
  <c r="D58" i="8"/>
  <c r="D55" i="8"/>
  <c r="D54" i="8"/>
  <c r="D53" i="8"/>
  <c r="D52" i="8"/>
  <c r="D51" i="8"/>
  <c r="D49" i="8"/>
  <c r="D48" i="8"/>
  <c r="D47" i="8"/>
  <c r="D46" i="8"/>
  <c r="D45" i="8"/>
  <c r="D44" i="8"/>
  <c r="D43" i="8"/>
  <c r="D40" i="8"/>
  <c r="D39" i="8"/>
  <c r="D37" i="8"/>
  <c r="D36" i="8"/>
  <c r="D35" i="8"/>
  <c r="D33" i="8"/>
  <c r="D32" i="8"/>
  <c r="D30" i="8"/>
  <c r="D29" i="8"/>
  <c r="D27" i="8"/>
  <c r="D26" i="8"/>
  <c r="D25" i="8"/>
  <c r="D24" i="8"/>
  <c r="D23" i="8"/>
  <c r="D22" i="8"/>
  <c r="D21" i="8"/>
  <c r="D20" i="8"/>
  <c r="D18" i="8"/>
  <c r="D17" i="8"/>
  <c r="D16" i="8"/>
  <c r="D14" i="8"/>
  <c r="D13" i="8"/>
  <c r="D12" i="8"/>
  <c r="A141" i="7"/>
  <c r="A142" i="7"/>
  <c r="A155" i="7"/>
  <c r="A150" i="7"/>
  <c r="A146" i="7"/>
  <c r="A136" i="7"/>
  <c r="A134" i="7"/>
  <c r="A132" i="7"/>
  <c r="A130" i="7"/>
  <c r="A126" i="7"/>
  <c r="A120" i="7"/>
  <c r="A115" i="7"/>
  <c r="A110" i="7"/>
  <c r="A105" i="7"/>
  <c r="A104" i="7"/>
  <c r="A94" i="7"/>
  <c r="A93" i="7"/>
  <c r="A86" i="7"/>
  <c r="A72" i="7"/>
  <c r="A62" i="7"/>
  <c r="A61" i="7"/>
  <c r="A57" i="7"/>
  <c r="A50" i="7"/>
  <c r="A42" i="7"/>
  <c r="A41" i="7"/>
  <c r="A38" i="7"/>
  <c r="A34" i="7"/>
  <c r="A31" i="7"/>
  <c r="A28" i="7"/>
  <c r="A19" i="7"/>
  <c r="A15" i="7"/>
  <c r="A11" i="7"/>
  <c r="A10" i="7"/>
  <c r="E157" i="8"/>
  <c r="E156" i="8"/>
  <c r="E154" i="8"/>
  <c r="E147" i="8"/>
  <c r="G147" i="8" s="1"/>
  <c r="E143" i="8"/>
  <c r="E140" i="8"/>
  <c r="E139" i="8"/>
  <c r="E138" i="8"/>
  <c r="E137" i="8"/>
  <c r="E129" i="8"/>
  <c r="E128" i="8"/>
  <c r="G128" i="8" s="1"/>
  <c r="E127" i="8"/>
  <c r="E125" i="8"/>
  <c r="E124" i="8"/>
  <c r="E123" i="8"/>
  <c r="E122" i="8"/>
  <c r="E121" i="8"/>
  <c r="E112" i="8"/>
  <c r="E103" i="8"/>
  <c r="E102" i="8"/>
  <c r="E101" i="8"/>
  <c r="E100" i="8"/>
  <c r="E99" i="8"/>
  <c r="E98" i="8"/>
  <c r="E97" i="8"/>
  <c r="E96" i="8"/>
  <c r="E95" i="8"/>
  <c r="E92" i="8"/>
  <c r="E91" i="8"/>
  <c r="E90" i="8"/>
  <c r="E89" i="8"/>
  <c r="E88" i="8"/>
  <c r="E87" i="8"/>
  <c r="E85" i="8"/>
  <c r="E84" i="8"/>
  <c r="E83" i="8"/>
  <c r="E82" i="8"/>
  <c r="E81" i="8"/>
  <c r="E80" i="8"/>
  <c r="E79" i="8"/>
  <c r="E78" i="8"/>
  <c r="E77" i="8"/>
  <c r="E76" i="8"/>
  <c r="E75" i="8"/>
  <c r="E74" i="8"/>
  <c r="E73" i="8"/>
  <c r="E71" i="8"/>
  <c r="E70" i="8"/>
  <c r="E69" i="8"/>
  <c r="E68" i="8"/>
  <c r="E67" i="8"/>
  <c r="E66" i="8"/>
  <c r="E65" i="8"/>
  <c r="E64" i="8"/>
  <c r="E63" i="8"/>
  <c r="E60" i="8"/>
  <c r="E59" i="8"/>
  <c r="E58" i="8"/>
  <c r="E55" i="8"/>
  <c r="E54" i="8"/>
  <c r="E53" i="8"/>
  <c r="E52" i="8"/>
  <c r="E51" i="8"/>
  <c r="E49" i="8"/>
  <c r="E48" i="8"/>
  <c r="E47" i="8"/>
  <c r="E46" i="8"/>
  <c r="E45" i="8"/>
  <c r="E44" i="8"/>
  <c r="E43" i="8"/>
  <c r="E40" i="8"/>
  <c r="E39" i="8"/>
  <c r="E37" i="8"/>
  <c r="E36" i="8"/>
  <c r="E35" i="8"/>
  <c r="E33" i="8"/>
  <c r="E32" i="8"/>
  <c r="E30" i="8"/>
  <c r="E29" i="8"/>
  <c r="E27" i="8"/>
  <c r="E26" i="8"/>
  <c r="E25" i="8"/>
  <c r="E24" i="8"/>
  <c r="E23" i="8"/>
  <c r="E22" i="8"/>
  <c r="E21" i="8"/>
  <c r="E20" i="8"/>
  <c r="E18" i="8"/>
  <c r="E17" i="8"/>
  <c r="E16" i="8"/>
  <c r="E14" i="8"/>
  <c r="E13" i="8"/>
  <c r="E12" i="8"/>
  <c r="C157" i="8"/>
  <c r="C156" i="8"/>
  <c r="C154" i="8"/>
  <c r="C153" i="8"/>
  <c r="C152" i="8"/>
  <c r="C151" i="8"/>
  <c r="C149" i="8"/>
  <c r="C148" i="8"/>
  <c r="C147" i="8"/>
  <c r="C145" i="8"/>
  <c r="C144" i="8"/>
  <c r="C143" i="8"/>
  <c r="C140" i="8"/>
  <c r="C139" i="8"/>
  <c r="C138" i="8"/>
  <c r="C137" i="8"/>
  <c r="C135" i="8"/>
  <c r="C133" i="8"/>
  <c r="C131" i="8"/>
  <c r="C129" i="8"/>
  <c r="C128" i="8"/>
  <c r="C127" i="8"/>
  <c r="C125" i="8"/>
  <c r="C124" i="8"/>
  <c r="C123" i="8"/>
  <c r="C122" i="8"/>
  <c r="C121" i="8"/>
  <c r="C119" i="8"/>
  <c r="C118" i="8"/>
  <c r="C117" i="8"/>
  <c r="C116" i="8"/>
  <c r="C114" i="8"/>
  <c r="C113" i="8"/>
  <c r="C112" i="8"/>
  <c r="C111" i="8"/>
  <c r="C109" i="8"/>
  <c r="C108" i="8"/>
  <c r="C107" i="8"/>
  <c r="C106" i="8"/>
  <c r="C103" i="8"/>
  <c r="C102" i="8"/>
  <c r="C101" i="8"/>
  <c r="C100" i="8"/>
  <c r="C99" i="8"/>
  <c r="C98" i="8"/>
  <c r="C97" i="8"/>
  <c r="C96" i="8"/>
  <c r="C95" i="8"/>
  <c r="C92" i="8"/>
  <c r="C91" i="8"/>
  <c r="C90" i="8"/>
  <c r="C89" i="8"/>
  <c r="C88" i="8"/>
  <c r="C87" i="8"/>
  <c r="C85" i="8"/>
  <c r="C84" i="8"/>
  <c r="C83" i="8"/>
  <c r="C82" i="8"/>
  <c r="C81" i="8"/>
  <c r="C80" i="8"/>
  <c r="C79" i="8"/>
  <c r="C78" i="8"/>
  <c r="C77" i="8"/>
  <c r="C76" i="8"/>
  <c r="C75" i="8"/>
  <c r="C74" i="8"/>
  <c r="C73" i="8"/>
  <c r="C71" i="8"/>
  <c r="C70" i="8"/>
  <c r="C69" i="8"/>
  <c r="C68" i="8"/>
  <c r="C67" i="8"/>
  <c r="C66" i="8"/>
  <c r="C65" i="8"/>
  <c r="C64" i="8"/>
  <c r="C63" i="8"/>
  <c r="C60" i="8"/>
  <c r="C59" i="8"/>
  <c r="C58" i="8"/>
  <c r="C55" i="8"/>
  <c r="C54" i="8"/>
  <c r="C53" i="8"/>
  <c r="C52" i="8"/>
  <c r="C51" i="8"/>
  <c r="C49" i="8"/>
  <c r="C48" i="8"/>
  <c r="C47" i="8"/>
  <c r="C46" i="8"/>
  <c r="C45" i="8"/>
  <c r="C44" i="8"/>
  <c r="C43" i="8"/>
  <c r="C40" i="8"/>
  <c r="C39" i="8"/>
  <c r="C37" i="8"/>
  <c r="C36" i="8"/>
  <c r="C35" i="8"/>
  <c r="C33" i="8"/>
  <c r="C32" i="8"/>
  <c r="C30" i="8"/>
  <c r="C29" i="8"/>
  <c r="C27" i="8"/>
  <c r="C26" i="8"/>
  <c r="C25" i="8"/>
  <c r="C24" i="8"/>
  <c r="C23" i="8"/>
  <c r="C22" i="8"/>
  <c r="C21" i="8"/>
  <c r="C20" i="8"/>
  <c r="C18" i="8"/>
  <c r="C17" i="8"/>
  <c r="C16" i="8"/>
  <c r="C14" i="8"/>
  <c r="C13" i="8"/>
  <c r="C12" i="8"/>
  <c r="A149" i="8"/>
  <c r="A149" i="7" s="1"/>
  <c r="A139" i="8"/>
  <c r="A139" i="7" s="1"/>
  <c r="A129" i="8"/>
  <c r="A129" i="7" s="1"/>
  <c r="A119" i="8"/>
  <c r="A119" i="7" s="1"/>
  <c r="A109" i="8"/>
  <c r="A109" i="7" s="1"/>
  <c r="A108" i="8"/>
  <c r="A108" i="7" s="1"/>
  <c r="A107" i="8"/>
  <c r="A107" i="7" s="1"/>
  <c r="A106" i="8"/>
  <c r="A106" i="7" s="1"/>
  <c r="A103" i="8"/>
  <c r="A103" i="7" s="1"/>
  <c r="A102" i="8"/>
  <c r="A102" i="7" s="1"/>
  <c r="A101" i="8"/>
  <c r="A101" i="7" s="1"/>
  <c r="A100" i="8"/>
  <c r="A100" i="7" s="1"/>
  <c r="A99" i="8"/>
  <c r="A99" i="7" s="1"/>
  <c r="A89" i="8"/>
  <c r="A89" i="7" s="1"/>
  <c r="A81" i="8"/>
  <c r="A81" i="7" s="1"/>
  <c r="A71" i="8"/>
  <c r="A71" i="7" s="1"/>
  <c r="A40" i="8"/>
  <c r="A40" i="7" s="1"/>
  <c r="A30" i="8"/>
  <c r="A30" i="7" s="1"/>
  <c r="A20" i="8"/>
  <c r="A20" i="7" s="1"/>
  <c r="A157" i="8"/>
  <c r="A157" i="7" s="1"/>
  <c r="A156" i="8"/>
  <c r="A156" i="7" s="1"/>
  <c r="A154" i="8"/>
  <c r="A154" i="7" s="1"/>
  <c r="A153" i="8"/>
  <c r="A153" i="7" s="1"/>
  <c r="A152" i="8"/>
  <c r="A152" i="7" s="1"/>
  <c r="A151" i="8"/>
  <c r="A151" i="7" s="1"/>
  <c r="A148" i="8"/>
  <c r="A148" i="7" s="1"/>
  <c r="A147" i="8"/>
  <c r="A147" i="7" s="1"/>
  <c r="A145" i="8"/>
  <c r="A145" i="7" s="1"/>
  <c r="A144" i="8"/>
  <c r="A144" i="7" s="1"/>
  <c r="A143" i="8"/>
  <c r="A143" i="7" s="1"/>
  <c r="A140" i="8"/>
  <c r="A140" i="7" s="1"/>
  <c r="A138" i="8"/>
  <c r="A138" i="7" s="1"/>
  <c r="A137" i="8"/>
  <c r="A137" i="7" s="1"/>
  <c r="A135" i="8"/>
  <c r="A135" i="7" s="1"/>
  <c r="A133" i="8"/>
  <c r="A133" i="7" s="1"/>
  <c r="A131" i="8"/>
  <c r="A131" i="7" s="1"/>
  <c r="A128" i="8"/>
  <c r="A128" i="7" s="1"/>
  <c r="A127" i="8"/>
  <c r="A127" i="7" s="1"/>
  <c r="A125" i="8"/>
  <c r="A125" i="7" s="1"/>
  <c r="A124" i="8"/>
  <c r="A124" i="7" s="1"/>
  <c r="A123" i="8"/>
  <c r="A123" i="7" s="1"/>
  <c r="A122" i="8"/>
  <c r="A122" i="7" s="1"/>
  <c r="A121" i="8"/>
  <c r="A121" i="7" s="1"/>
  <c r="A118" i="8"/>
  <c r="A118" i="7" s="1"/>
  <c r="A117" i="8"/>
  <c r="A117" i="7" s="1"/>
  <c r="A116" i="8"/>
  <c r="A116" i="7" s="1"/>
  <c r="A114" i="8"/>
  <c r="A114" i="7" s="1"/>
  <c r="A113" i="8"/>
  <c r="A113" i="7" s="1"/>
  <c r="A112" i="8"/>
  <c r="A112" i="7" s="1"/>
  <c r="A111" i="8"/>
  <c r="A111" i="7" s="1"/>
  <c r="A98" i="8"/>
  <c r="A98" i="7" s="1"/>
  <c r="A97" i="8"/>
  <c r="A97" i="7" s="1"/>
  <c r="A96" i="8"/>
  <c r="A96" i="7" s="1"/>
  <c r="A95" i="8"/>
  <c r="A95" i="7" s="1"/>
  <c r="A92" i="8"/>
  <c r="A92" i="7" s="1"/>
  <c r="A91" i="8"/>
  <c r="A91" i="7" s="1"/>
  <c r="A90" i="8"/>
  <c r="A90" i="7" s="1"/>
  <c r="A88" i="8"/>
  <c r="A88" i="7" s="1"/>
  <c r="A87" i="8"/>
  <c r="A87" i="7" s="1"/>
  <c r="A85" i="8"/>
  <c r="A85" i="7" s="1"/>
  <c r="A84" i="8"/>
  <c r="A84" i="7" s="1"/>
  <c r="A83" i="8"/>
  <c r="A83" i="7" s="1"/>
  <c r="A82" i="8"/>
  <c r="A82" i="7" s="1"/>
  <c r="A80" i="8"/>
  <c r="A80" i="7" s="1"/>
  <c r="A79" i="8"/>
  <c r="A79" i="7" s="1"/>
  <c r="A78" i="8"/>
  <c r="A78" i="7" s="1"/>
  <c r="A77" i="8"/>
  <c r="A77" i="7" s="1"/>
  <c r="A76" i="8"/>
  <c r="A76" i="7" s="1"/>
  <c r="A75" i="8"/>
  <c r="A75" i="7" s="1"/>
  <c r="A74" i="8"/>
  <c r="A74" i="7" s="1"/>
  <c r="A73" i="8"/>
  <c r="A73" i="7" s="1"/>
  <c r="A70" i="8"/>
  <c r="A70" i="7" s="1"/>
  <c r="A69" i="8"/>
  <c r="A69" i="7" s="1"/>
  <c r="A68" i="8"/>
  <c r="A68" i="7" s="1"/>
  <c r="A67" i="8"/>
  <c r="A67" i="7" s="1"/>
  <c r="A66" i="8"/>
  <c r="A66" i="7" s="1"/>
  <c r="A65" i="8"/>
  <c r="A65" i="7" s="1"/>
  <c r="A64" i="8"/>
  <c r="A64" i="7" s="1"/>
  <c r="A63" i="8"/>
  <c r="A63" i="7" s="1"/>
  <c r="A60" i="8"/>
  <c r="A60" i="7" s="1"/>
  <c r="A59" i="8"/>
  <c r="A59" i="7" s="1"/>
  <c r="A58" i="8"/>
  <c r="A58" i="7" s="1"/>
  <c r="A55" i="8"/>
  <c r="A55" i="7" s="1"/>
  <c r="A54" i="8"/>
  <c r="A54" i="7" s="1"/>
  <c r="A53" i="8"/>
  <c r="A53" i="7" s="1"/>
  <c r="A52" i="8"/>
  <c r="A52" i="7" s="1"/>
  <c r="A51" i="8"/>
  <c r="A51" i="7" s="1"/>
  <c r="A49" i="8"/>
  <c r="A49" i="7" s="1"/>
  <c r="A48" i="8"/>
  <c r="A48" i="7" s="1"/>
  <c r="A47" i="8"/>
  <c r="A47" i="7" s="1"/>
  <c r="A46" i="8"/>
  <c r="A46" i="7" s="1"/>
  <c r="A45" i="8"/>
  <c r="A45" i="7" s="1"/>
  <c r="A44" i="8"/>
  <c r="A44" i="7" s="1"/>
  <c r="A43" i="8"/>
  <c r="A43" i="7" s="1"/>
  <c r="A39" i="8"/>
  <c r="A39" i="7" s="1"/>
  <c r="A37" i="8"/>
  <c r="A37" i="7" s="1"/>
  <c r="A36" i="8"/>
  <c r="A36" i="7" s="1"/>
  <c r="A35" i="8"/>
  <c r="A35" i="7" s="1"/>
  <c r="A33" i="8"/>
  <c r="A33" i="7" s="1"/>
  <c r="A32" i="8"/>
  <c r="A32" i="7" s="1"/>
  <c r="A29" i="8"/>
  <c r="A29" i="7" s="1"/>
  <c r="A27" i="8"/>
  <c r="A27" i="7" s="1"/>
  <c r="A26" i="8"/>
  <c r="A26" i="7" s="1"/>
  <c r="A25" i="8"/>
  <c r="A25" i="7" s="1"/>
  <c r="A24" i="8"/>
  <c r="A24" i="7" s="1"/>
  <c r="A23" i="8"/>
  <c r="A23" i="7" s="1"/>
  <c r="A22" i="8"/>
  <c r="A22" i="7" s="1"/>
  <c r="A21" i="8"/>
  <c r="A21" i="7" s="1"/>
  <c r="A18" i="8"/>
  <c r="A18" i="7" s="1"/>
  <c r="A17" i="8"/>
  <c r="A17" i="7" s="1"/>
  <c r="A16" i="8"/>
  <c r="A16" i="7" s="1"/>
  <c r="A14" i="8"/>
  <c r="A14" i="7" s="1"/>
  <c r="A13" i="8"/>
  <c r="A13" i="7" s="1"/>
  <c r="A12" i="8"/>
  <c r="A12" i="7" s="1"/>
  <c r="B157" i="8"/>
  <c r="B157" i="7" s="1"/>
  <c r="B156" i="8"/>
  <c r="B156" i="7" s="1"/>
  <c r="B155" i="8"/>
  <c r="B155" i="7" s="1"/>
  <c r="B154" i="8"/>
  <c r="B154" i="7" s="1"/>
  <c r="B150" i="8"/>
  <c r="B150" i="7" s="1"/>
  <c r="B147" i="8"/>
  <c r="B147" i="7" s="1"/>
  <c r="B146" i="8"/>
  <c r="B146" i="7" s="1"/>
  <c r="B143" i="8"/>
  <c r="B143" i="7" s="1"/>
  <c r="B142" i="8"/>
  <c r="B142" i="7" s="1"/>
  <c r="B141" i="8"/>
  <c r="B141" i="7" s="1"/>
  <c r="B140" i="8"/>
  <c r="B140" i="7" s="1"/>
  <c r="B139" i="8"/>
  <c r="B139" i="7" s="1"/>
  <c r="B138" i="8"/>
  <c r="B138" i="7" s="1"/>
  <c r="B137" i="8"/>
  <c r="B137" i="7" s="1"/>
  <c r="B136" i="8"/>
  <c r="B136" i="7" s="1"/>
  <c r="B134" i="8"/>
  <c r="B134" i="7" s="1"/>
  <c r="B132" i="8"/>
  <c r="B132" i="7" s="1"/>
  <c r="B130" i="8"/>
  <c r="B130" i="7" s="1"/>
  <c r="B129" i="8"/>
  <c r="B129" i="7" s="1"/>
  <c r="B128" i="8"/>
  <c r="B128" i="7" s="1"/>
  <c r="B127" i="8"/>
  <c r="B127" i="7" s="1"/>
  <c r="B126" i="8"/>
  <c r="B126" i="7" s="1"/>
  <c r="B125" i="8"/>
  <c r="B125" i="7" s="1"/>
  <c r="B124" i="8"/>
  <c r="B124" i="7" s="1"/>
  <c r="B123" i="8"/>
  <c r="B123" i="7" s="1"/>
  <c r="B122" i="8"/>
  <c r="B122" i="7" s="1"/>
  <c r="B121" i="8"/>
  <c r="B121" i="7" s="1"/>
  <c r="B120" i="8"/>
  <c r="B120" i="7" s="1"/>
  <c r="B115" i="8"/>
  <c r="B115" i="7" s="1"/>
  <c r="B112" i="8"/>
  <c r="B112" i="7" s="1"/>
  <c r="B110" i="8"/>
  <c r="B110" i="7" s="1"/>
  <c r="B105" i="8"/>
  <c r="B105" i="7" s="1"/>
  <c r="B104" i="8"/>
  <c r="B104" i="7" s="1"/>
  <c r="B103" i="8"/>
  <c r="B103" i="7" s="1"/>
  <c r="B102" i="8"/>
  <c r="B102" i="7" s="1"/>
  <c r="B101" i="8"/>
  <c r="B101" i="7" s="1"/>
  <c r="B100" i="8"/>
  <c r="B100" i="7" s="1"/>
  <c r="B99" i="8"/>
  <c r="B99" i="7" s="1"/>
  <c r="B98" i="8"/>
  <c r="B98" i="7" s="1"/>
  <c r="B97" i="8"/>
  <c r="B97" i="7" s="1"/>
  <c r="B96" i="8"/>
  <c r="B96" i="7" s="1"/>
  <c r="B95" i="8"/>
  <c r="B95" i="7" s="1"/>
  <c r="B94" i="8"/>
  <c r="B94" i="7" s="1"/>
  <c r="B93" i="8"/>
  <c r="B93" i="7" s="1"/>
  <c r="B92" i="8"/>
  <c r="B92" i="7" s="1"/>
  <c r="B91" i="8"/>
  <c r="B91" i="7" s="1"/>
  <c r="B90" i="8"/>
  <c r="B90" i="7" s="1"/>
  <c r="B89" i="8"/>
  <c r="B89" i="7" s="1"/>
  <c r="B88" i="8"/>
  <c r="B88" i="7" s="1"/>
  <c r="B87" i="8"/>
  <c r="B87" i="7" s="1"/>
  <c r="B86" i="8"/>
  <c r="B86" i="7" s="1"/>
  <c r="B85" i="8"/>
  <c r="B85" i="7" s="1"/>
  <c r="B84" i="8"/>
  <c r="B84" i="7" s="1"/>
  <c r="B83" i="8"/>
  <c r="B83" i="7" s="1"/>
  <c r="B82" i="8"/>
  <c r="B82" i="7" s="1"/>
  <c r="B81" i="8"/>
  <c r="B81" i="7" s="1"/>
  <c r="B80" i="8"/>
  <c r="B80" i="7" s="1"/>
  <c r="B79" i="8"/>
  <c r="B79" i="7" s="1"/>
  <c r="B78" i="8"/>
  <c r="B78" i="7" s="1"/>
  <c r="B77" i="8"/>
  <c r="B77" i="7" s="1"/>
  <c r="B76" i="8"/>
  <c r="B76" i="7" s="1"/>
  <c r="B75" i="8"/>
  <c r="B75" i="7" s="1"/>
  <c r="B74" i="8"/>
  <c r="B74" i="7" s="1"/>
  <c r="B73" i="8"/>
  <c r="B73" i="7" s="1"/>
  <c r="B72" i="8"/>
  <c r="B72" i="7" s="1"/>
  <c r="B71" i="8"/>
  <c r="B71" i="7" s="1"/>
  <c r="B70" i="8"/>
  <c r="B70" i="7" s="1"/>
  <c r="B69" i="8"/>
  <c r="B69" i="7" s="1"/>
  <c r="B68" i="8"/>
  <c r="B68" i="7" s="1"/>
  <c r="B67" i="8"/>
  <c r="B67" i="7" s="1"/>
  <c r="B66" i="8"/>
  <c r="B66" i="7" s="1"/>
  <c r="B65" i="8"/>
  <c r="B65" i="7" s="1"/>
  <c r="B64" i="8"/>
  <c r="B64" i="7" s="1"/>
  <c r="B63" i="8"/>
  <c r="B63" i="7" s="1"/>
  <c r="B62" i="8"/>
  <c r="B62" i="7" s="1"/>
  <c r="B61" i="8"/>
  <c r="B61" i="7" s="1"/>
  <c r="B60" i="8"/>
  <c r="B60" i="7" s="1"/>
  <c r="B59" i="8"/>
  <c r="B59" i="7" s="1"/>
  <c r="B58" i="8"/>
  <c r="B58" i="7" s="1"/>
  <c r="B57" i="8"/>
  <c r="B57" i="7" s="1"/>
  <c r="B55" i="8"/>
  <c r="B55" i="7" s="1"/>
  <c r="B54" i="8"/>
  <c r="B54" i="7" s="1"/>
  <c r="B53" i="8"/>
  <c r="B53" i="7" s="1"/>
  <c r="B52" i="8"/>
  <c r="B52" i="7" s="1"/>
  <c r="B51" i="8"/>
  <c r="B51" i="7" s="1"/>
  <c r="B50" i="8"/>
  <c r="B50" i="7" s="1"/>
  <c r="B49" i="8"/>
  <c r="B49" i="7" s="1"/>
  <c r="B48" i="8"/>
  <c r="B48" i="7" s="1"/>
  <c r="B47" i="8"/>
  <c r="B47" i="7" s="1"/>
  <c r="B46" i="8"/>
  <c r="B46" i="7" s="1"/>
  <c r="B45" i="8"/>
  <c r="B45" i="7" s="1"/>
  <c r="B44" i="8"/>
  <c r="B44" i="7" s="1"/>
  <c r="B43" i="8"/>
  <c r="B43" i="7" s="1"/>
  <c r="B42" i="8"/>
  <c r="B42" i="7" s="1"/>
  <c r="B41" i="8"/>
  <c r="B41" i="7" s="1"/>
  <c r="B40" i="8"/>
  <c r="B40" i="7" s="1"/>
  <c r="B39" i="8"/>
  <c r="B39" i="7" s="1"/>
  <c r="B38" i="8"/>
  <c r="B38" i="7" s="1"/>
  <c r="B37" i="8"/>
  <c r="B37" i="7" s="1"/>
  <c r="B36" i="8"/>
  <c r="B36" i="7" s="1"/>
  <c r="B35" i="8"/>
  <c r="B35" i="7" s="1"/>
  <c r="B34" i="8"/>
  <c r="B34" i="7" s="1"/>
  <c r="B33" i="8"/>
  <c r="B33" i="7" s="1"/>
  <c r="B32" i="8"/>
  <c r="B32" i="7" s="1"/>
  <c r="B31" i="8"/>
  <c r="B31" i="7" s="1"/>
  <c r="B30" i="8"/>
  <c r="B30" i="7" s="1"/>
  <c r="B29" i="8"/>
  <c r="B29" i="7" s="1"/>
  <c r="B28" i="8"/>
  <c r="B28" i="7" s="1"/>
  <c r="B27" i="8"/>
  <c r="B27" i="7" s="1"/>
  <c r="B26" i="8"/>
  <c r="B26" i="7" s="1"/>
  <c r="B25" i="8"/>
  <c r="B25" i="7" s="1"/>
  <c r="B24" i="8"/>
  <c r="B24" i="7" s="1"/>
  <c r="B23" i="8"/>
  <c r="B23" i="7" s="1"/>
  <c r="B22" i="8"/>
  <c r="B22" i="7" s="1"/>
  <c r="B21" i="8"/>
  <c r="B21" i="7" s="1"/>
  <c r="B20" i="8"/>
  <c r="B20" i="7" s="1"/>
  <c r="B19" i="8"/>
  <c r="B19" i="7" s="1"/>
  <c r="B18" i="8"/>
  <c r="B18" i="7" s="1"/>
  <c r="B17" i="8"/>
  <c r="B17" i="7" s="1"/>
  <c r="B16" i="8"/>
  <c r="B16" i="7" s="1"/>
  <c r="B15" i="8"/>
  <c r="B15" i="7" s="1"/>
  <c r="B14" i="8"/>
  <c r="B14" i="7" s="1"/>
  <c r="B13" i="8"/>
  <c r="B13" i="7" s="1"/>
  <c r="B12" i="8"/>
  <c r="B12" i="7" s="1"/>
  <c r="B11" i="8"/>
  <c r="B11" i="7" s="1"/>
  <c r="B10" i="8"/>
  <c r="B10" i="7" s="1"/>
  <c r="B133" i="8"/>
  <c r="B133" i="7" s="1"/>
  <c r="B131" i="8"/>
  <c r="B131" i="7" s="1"/>
  <c r="F140" i="8" l="1"/>
  <c r="F138" i="8"/>
  <c r="G143" i="8"/>
  <c r="F13" i="8"/>
  <c r="F18" i="8"/>
  <c r="F23" i="8"/>
  <c r="F33" i="8"/>
  <c r="F45" i="8"/>
  <c r="F49" i="8"/>
  <c r="H49" i="8" s="1"/>
  <c r="F60" i="8"/>
  <c r="F75" i="8"/>
  <c r="F79" i="8"/>
  <c r="F83" i="8"/>
  <c r="F88" i="8"/>
  <c r="F92" i="8"/>
  <c r="E19" i="8"/>
  <c r="E34" i="8"/>
  <c r="E50" i="8"/>
  <c r="E62" i="8"/>
  <c r="E11" i="8"/>
  <c r="E31" i="8"/>
  <c r="E86" i="8"/>
  <c r="E120" i="8"/>
  <c r="E136" i="8"/>
  <c r="E155" i="8"/>
  <c r="E94" i="8"/>
  <c r="E28" i="8"/>
  <c r="G12" i="8"/>
  <c r="G14" i="8"/>
  <c r="G17" i="8"/>
  <c r="G20" i="8"/>
  <c r="G22" i="8"/>
  <c r="G24" i="8"/>
  <c r="G26" i="8"/>
  <c r="G29" i="8"/>
  <c r="G32" i="8"/>
  <c r="G35" i="8"/>
  <c r="G37" i="8"/>
  <c r="G40" i="8"/>
  <c r="G44" i="8"/>
  <c r="G46" i="8"/>
  <c r="G48" i="8"/>
  <c r="G51" i="8"/>
  <c r="G53" i="8"/>
  <c r="G55" i="8"/>
  <c r="G59" i="8"/>
  <c r="G63" i="8"/>
  <c r="G65" i="8"/>
  <c r="G67" i="8"/>
  <c r="G69" i="8"/>
  <c r="G71" i="8"/>
  <c r="G74" i="8"/>
  <c r="G76" i="8"/>
  <c r="G78" i="8"/>
  <c r="G80" i="8"/>
  <c r="G82" i="8"/>
  <c r="G84" i="8"/>
  <c r="G87" i="8"/>
  <c r="G89" i="8"/>
  <c r="G91" i="8"/>
  <c r="G95" i="8"/>
  <c r="G97" i="8"/>
  <c r="G99" i="8"/>
  <c r="G101" i="8"/>
  <c r="G103" i="8"/>
  <c r="G112" i="8"/>
  <c r="G122" i="8"/>
  <c r="G124" i="8"/>
  <c r="G127" i="8"/>
  <c r="G138" i="8"/>
  <c r="G140" i="8"/>
  <c r="G154" i="8"/>
  <c r="G157" i="8"/>
  <c r="G16" i="8"/>
  <c r="E15" i="8"/>
  <c r="E38" i="8"/>
  <c r="E42" i="8"/>
  <c r="E57" i="8"/>
  <c r="E72" i="8"/>
  <c r="G13" i="8"/>
  <c r="H13" i="8" s="1"/>
  <c r="G18" i="8"/>
  <c r="H18" i="8" s="1"/>
  <c r="G21" i="8"/>
  <c r="G23" i="8"/>
  <c r="G25" i="8"/>
  <c r="G27" i="8"/>
  <c r="G30" i="8"/>
  <c r="G33" i="8"/>
  <c r="H33" i="8" s="1"/>
  <c r="G36" i="8"/>
  <c r="G39" i="8"/>
  <c r="G43" i="8"/>
  <c r="G45" i="8"/>
  <c r="G47" i="8"/>
  <c r="G49" i="8"/>
  <c r="G52" i="8"/>
  <c r="G54" i="8"/>
  <c r="G58" i="8"/>
  <c r="G60" i="8"/>
  <c r="G64" i="8"/>
  <c r="G66" i="8"/>
  <c r="G68" i="8"/>
  <c r="G70" i="8"/>
  <c r="G73" i="8"/>
  <c r="G75" i="8"/>
  <c r="H75" i="8" s="1"/>
  <c r="G77" i="8"/>
  <c r="G79" i="8"/>
  <c r="G81" i="8"/>
  <c r="G83" i="8"/>
  <c r="G85" i="8"/>
  <c r="G88" i="8"/>
  <c r="H88" i="8" s="1"/>
  <c r="G90" i="8"/>
  <c r="G92" i="8"/>
  <c r="H92" i="8" s="1"/>
  <c r="G96" i="8"/>
  <c r="G98" i="8"/>
  <c r="G100" i="8"/>
  <c r="G102" i="8"/>
  <c r="G121" i="8"/>
  <c r="G123" i="8"/>
  <c r="G125" i="8"/>
  <c r="G129" i="8"/>
  <c r="G137" i="8"/>
  <c r="G139" i="8"/>
  <c r="G156" i="8"/>
  <c r="G155" i="8" s="1"/>
  <c r="F129" i="8"/>
  <c r="F12" i="8"/>
  <c r="H12" i="8" s="1"/>
  <c r="F43" i="8"/>
  <c r="F47" i="8"/>
  <c r="F58" i="8"/>
  <c r="F73" i="8"/>
  <c r="F77" i="8"/>
  <c r="F81" i="8"/>
  <c r="H81" i="8" s="1"/>
  <c r="F85" i="8"/>
  <c r="F90" i="8"/>
  <c r="H56" i="8"/>
  <c r="F147" i="8"/>
  <c r="H147" i="8" s="1"/>
  <c r="E107" i="8"/>
  <c r="DN3" i="11"/>
  <c r="DN2" i="11" s="1"/>
  <c r="E144" i="8"/>
  <c r="G144" i="8" s="1"/>
  <c r="EO3" i="11"/>
  <c r="EO2" i="11" s="1"/>
  <c r="E113" i="8"/>
  <c r="G113" i="8" s="1"/>
  <c r="DS3" i="11"/>
  <c r="DS2" i="11" s="1"/>
  <c r="E149" i="8"/>
  <c r="F149" i="8" s="1"/>
  <c r="ES3" i="11"/>
  <c r="ES2" i="11" s="1"/>
  <c r="E117" i="8"/>
  <c r="G117" i="8" s="1"/>
  <c r="DV3" i="11"/>
  <c r="DV2" i="11" s="1"/>
  <c r="E152" i="8"/>
  <c r="EU3" i="11"/>
  <c r="EU2" i="11" s="1"/>
  <c r="E106" i="8"/>
  <c r="G106" i="8" s="1"/>
  <c r="DM3" i="11"/>
  <c r="DM2" i="11" s="1"/>
  <c r="E111" i="8"/>
  <c r="DQ3" i="11"/>
  <c r="DQ2" i="11" s="1"/>
  <c r="E148" i="8"/>
  <c r="G148" i="8" s="1"/>
  <c r="ER3" i="11"/>
  <c r="ER2" i="11" s="1"/>
  <c r="E116" i="8"/>
  <c r="DU3" i="11"/>
  <c r="DU2" i="11" s="1"/>
  <c r="E151" i="8"/>
  <c r="ET3" i="11"/>
  <c r="ET2" i="11" s="1"/>
  <c r="F121" i="8"/>
  <c r="F125" i="8"/>
  <c r="H125" i="8" s="1"/>
  <c r="F154" i="8"/>
  <c r="E135" i="8"/>
  <c r="EI3" i="11"/>
  <c r="EI2" i="11" s="1"/>
  <c r="F143" i="8"/>
  <c r="E109" i="8"/>
  <c r="G109" i="8" s="1"/>
  <c r="DP3" i="11"/>
  <c r="DP2" i="11" s="1"/>
  <c r="E131" i="8"/>
  <c r="EG3" i="11"/>
  <c r="EG2" i="11" s="1"/>
  <c r="E133" i="8"/>
  <c r="EH3" i="11"/>
  <c r="EH2" i="11" s="1"/>
  <c r="E119" i="8"/>
  <c r="DX3" i="11"/>
  <c r="DX2" i="11" s="1"/>
  <c r="E108" i="8"/>
  <c r="G108" i="8" s="1"/>
  <c r="DO3" i="11"/>
  <c r="DO2" i="11" s="1"/>
  <c r="E145" i="8"/>
  <c r="G145" i="8" s="1"/>
  <c r="EP3" i="11"/>
  <c r="EP2" i="11" s="1"/>
  <c r="E114" i="8"/>
  <c r="DT3" i="11"/>
  <c r="DT2" i="11" s="1"/>
  <c r="E118" i="8"/>
  <c r="G118" i="8" s="1"/>
  <c r="DW3" i="11"/>
  <c r="DW2" i="11" s="1"/>
  <c r="E153" i="8"/>
  <c r="G153" i="8" s="1"/>
  <c r="EV3" i="11"/>
  <c r="EV2" i="11" s="1"/>
  <c r="F16" i="8"/>
  <c r="F21" i="8"/>
  <c r="H21" i="8" s="1"/>
  <c r="F25" i="8"/>
  <c r="G38" i="8"/>
  <c r="F127" i="8"/>
  <c r="F37" i="8"/>
  <c r="F53" i="8"/>
  <c r="H53" i="8" s="1"/>
  <c r="F65" i="8"/>
  <c r="F95" i="8"/>
  <c r="F99" i="8"/>
  <c r="F103" i="8"/>
  <c r="F123" i="8"/>
  <c r="F157" i="8"/>
  <c r="F35" i="8"/>
  <c r="F40" i="8"/>
  <c r="F51" i="8"/>
  <c r="F55" i="8"/>
  <c r="F63" i="8"/>
  <c r="F67" i="8"/>
  <c r="F71" i="8"/>
  <c r="F97" i="8"/>
  <c r="F101" i="8"/>
  <c r="F112" i="8"/>
  <c r="F69" i="8"/>
  <c r="H69" i="8" s="1"/>
  <c r="H45" i="8"/>
  <c r="F32" i="8"/>
  <c r="F30" i="8"/>
  <c r="F27" i="8"/>
  <c r="F14" i="8"/>
  <c r="B107" i="8"/>
  <c r="B107" i="7" s="1"/>
  <c r="B109" i="8"/>
  <c r="B109" i="7" s="1"/>
  <c r="B111" i="8"/>
  <c r="B111" i="7" s="1"/>
  <c r="B113" i="8"/>
  <c r="B113" i="7" s="1"/>
  <c r="B117" i="8"/>
  <c r="B117" i="7" s="1"/>
  <c r="B119" i="8"/>
  <c r="B119" i="7" s="1"/>
  <c r="B135" i="8"/>
  <c r="B135" i="7" s="1"/>
  <c r="B145" i="8"/>
  <c r="B145" i="7" s="1"/>
  <c r="B149" i="8"/>
  <c r="B149" i="7" s="1"/>
  <c r="B151" i="8"/>
  <c r="B151" i="7" s="1"/>
  <c r="B153" i="8"/>
  <c r="B153" i="7" s="1"/>
  <c r="B106" i="8"/>
  <c r="B106" i="7" s="1"/>
  <c r="B108" i="8"/>
  <c r="B108" i="7" s="1"/>
  <c r="B114" i="8"/>
  <c r="B114" i="7" s="1"/>
  <c r="B116" i="8"/>
  <c r="B116" i="7" s="1"/>
  <c r="B118" i="8"/>
  <c r="B118" i="7" s="1"/>
  <c r="B144" i="8"/>
  <c r="B144" i="7" s="1"/>
  <c r="B148" i="8"/>
  <c r="B148" i="7" s="1"/>
  <c r="B152" i="8"/>
  <c r="B152" i="7" s="1"/>
  <c r="F156" i="8"/>
  <c r="F137" i="8"/>
  <c r="F139" i="8"/>
  <c r="F128" i="8"/>
  <c r="F122" i="8"/>
  <c r="F124" i="8"/>
  <c r="F96" i="8"/>
  <c r="F98" i="8"/>
  <c r="F100" i="8"/>
  <c r="H100" i="8" s="1"/>
  <c r="F102" i="8"/>
  <c r="F87" i="8"/>
  <c r="H87" i="8" s="1"/>
  <c r="F89" i="8"/>
  <c r="F91" i="8"/>
  <c r="F74" i="8"/>
  <c r="F76" i="8"/>
  <c r="F78" i="8"/>
  <c r="F80" i="8"/>
  <c r="F82" i="8"/>
  <c r="F84" i="8"/>
  <c r="F64" i="8"/>
  <c r="F66" i="8"/>
  <c r="F68" i="8"/>
  <c r="F70" i="8"/>
  <c r="F59" i="8"/>
  <c r="F52" i="8"/>
  <c r="F54" i="8"/>
  <c r="F44" i="8"/>
  <c r="H44" i="8" s="1"/>
  <c r="F46" i="8"/>
  <c r="F48" i="8"/>
  <c r="F39" i="8"/>
  <c r="F36" i="8"/>
  <c r="H36" i="8" s="1"/>
  <c r="F29" i="8"/>
  <c r="F20" i="8"/>
  <c r="F22" i="8"/>
  <c r="F24" i="8"/>
  <c r="F26" i="8"/>
  <c r="H26" i="8" s="1"/>
  <c r="F17" i="8"/>
  <c r="H143" i="8" l="1"/>
  <c r="H95" i="8"/>
  <c r="H140" i="8"/>
  <c r="H138" i="8"/>
  <c r="H157" i="8"/>
  <c r="H79" i="8"/>
  <c r="H83" i="8"/>
  <c r="F31" i="8"/>
  <c r="H58" i="8"/>
  <c r="G57" i="8"/>
  <c r="H90" i="8"/>
  <c r="H73" i="8"/>
  <c r="G136" i="8"/>
  <c r="H64" i="8"/>
  <c r="H78" i="8"/>
  <c r="H37" i="8"/>
  <c r="H43" i="8"/>
  <c r="H60" i="8"/>
  <c r="H17" i="8"/>
  <c r="H48" i="8"/>
  <c r="H52" i="8"/>
  <c r="H16" i="8"/>
  <c r="H121" i="8"/>
  <c r="H23" i="8"/>
  <c r="H85" i="8"/>
  <c r="H65" i="8"/>
  <c r="H77" i="8"/>
  <c r="H68" i="8"/>
  <c r="H137" i="8"/>
  <c r="H154" i="8"/>
  <c r="H47" i="8"/>
  <c r="H82" i="8"/>
  <c r="H74" i="8"/>
  <c r="H22" i="8"/>
  <c r="H96" i="8"/>
  <c r="H101" i="8"/>
  <c r="H25" i="8"/>
  <c r="G34" i="8"/>
  <c r="G120" i="8"/>
  <c r="G15" i="8"/>
  <c r="G31" i="8"/>
  <c r="F57" i="8"/>
  <c r="H57" i="8" s="1"/>
  <c r="C16" i="10" s="1"/>
  <c r="H70" i="8"/>
  <c r="H66" i="8"/>
  <c r="H76" i="8"/>
  <c r="H102" i="8"/>
  <c r="H27" i="8"/>
  <c r="H123" i="8"/>
  <c r="H99" i="8"/>
  <c r="H30" i="8"/>
  <c r="G28" i="8"/>
  <c r="G149" i="8"/>
  <c r="H149" i="8" s="1"/>
  <c r="E126" i="8"/>
  <c r="G151" i="8"/>
  <c r="E141" i="8"/>
  <c r="G116" i="8"/>
  <c r="E104" i="8"/>
  <c r="F38" i="8"/>
  <c r="H38" i="8" s="1"/>
  <c r="C13" i="10" s="1"/>
  <c r="F117" i="8"/>
  <c r="H117" i="8" s="1"/>
  <c r="F114" i="8"/>
  <c r="G114" i="8"/>
  <c r="F133" i="8"/>
  <c r="F132" i="8" s="1"/>
  <c r="G133" i="8"/>
  <c r="G132" i="8" s="1"/>
  <c r="F135" i="8"/>
  <c r="F134" i="8" s="1"/>
  <c r="G135" i="8"/>
  <c r="F111" i="8"/>
  <c r="G111" i="8"/>
  <c r="F152" i="8"/>
  <c r="G152" i="8"/>
  <c r="F119" i="8"/>
  <c r="G119" i="8"/>
  <c r="F131" i="8"/>
  <c r="F130" i="8" s="1"/>
  <c r="G131" i="8"/>
  <c r="G130" i="8" s="1"/>
  <c r="F107" i="8"/>
  <c r="G107" i="8"/>
  <c r="F11" i="8"/>
  <c r="H84" i="8"/>
  <c r="H89" i="8"/>
  <c r="H122" i="8"/>
  <c r="H103" i="8"/>
  <c r="H128" i="8"/>
  <c r="H124" i="8"/>
  <c r="G42" i="8"/>
  <c r="H35" i="8"/>
  <c r="H129" i="8"/>
  <c r="H54" i="8"/>
  <c r="F28" i="8"/>
  <c r="F50" i="8"/>
  <c r="G50" i="8"/>
  <c r="H67" i="8"/>
  <c r="F153" i="8"/>
  <c r="H153" i="8" s="1"/>
  <c r="H46" i="8"/>
  <c r="H24" i="8"/>
  <c r="G72" i="8"/>
  <c r="H63" i="8"/>
  <c r="H80" i="8"/>
  <c r="H40" i="8"/>
  <c r="H139" i="8"/>
  <c r="F144" i="8"/>
  <c r="H144" i="8" s="1"/>
  <c r="G94" i="8"/>
  <c r="G62" i="8"/>
  <c r="G19" i="8"/>
  <c r="F118" i="8"/>
  <c r="H118" i="8" s="1"/>
  <c r="F151" i="8"/>
  <c r="F145" i="8"/>
  <c r="H145" i="8" s="1"/>
  <c r="F113" i="8"/>
  <c r="H113" i="8" s="1"/>
  <c r="F148" i="8"/>
  <c r="H148" i="8" s="1"/>
  <c r="F109" i="8"/>
  <c r="H109" i="8" s="1"/>
  <c r="F108" i="8"/>
  <c r="H108" i="8" s="1"/>
  <c r="G142" i="8"/>
  <c r="F106" i="8"/>
  <c r="F155" i="8"/>
  <c r="H155" i="8" s="1"/>
  <c r="C26" i="10" s="1"/>
  <c r="H14" i="8"/>
  <c r="H127" i="8"/>
  <c r="H20" i="8"/>
  <c r="F116" i="8"/>
  <c r="H71" i="8"/>
  <c r="G11" i="8"/>
  <c r="H97" i="8"/>
  <c r="H55" i="8"/>
  <c r="G86" i="8"/>
  <c r="H51" i="8"/>
  <c r="H29" i="8"/>
  <c r="H91" i="8"/>
  <c r="F120" i="8"/>
  <c r="H156" i="8"/>
  <c r="F86" i="8"/>
  <c r="H59" i="8"/>
  <c r="H32" i="8"/>
  <c r="F72" i="8"/>
  <c r="H31" i="8"/>
  <c r="C11" i="10" s="1"/>
  <c r="F136" i="8"/>
  <c r="H112" i="8"/>
  <c r="F94" i="8"/>
  <c r="F42" i="8"/>
  <c r="F34" i="8"/>
  <c r="H98" i="8"/>
  <c r="F62" i="8"/>
  <c r="H39" i="8"/>
  <c r="F19" i="8"/>
  <c r="F15" i="8"/>
  <c r="H28" i="8" l="1"/>
  <c r="C10" i="10" s="1"/>
  <c r="G146" i="8"/>
  <c r="G6" i="8"/>
  <c r="H106" i="8"/>
  <c r="F6" i="8"/>
  <c r="H34" i="8"/>
  <c r="C12" i="10" s="1"/>
  <c r="H151" i="8"/>
  <c r="H107" i="8"/>
  <c r="G150" i="8"/>
  <c r="H116" i="8"/>
  <c r="H114" i="8"/>
  <c r="H130" i="8"/>
  <c r="H135" i="8"/>
  <c r="H119" i="8"/>
  <c r="F126" i="8"/>
  <c r="H11" i="8"/>
  <c r="C7" i="10" s="1"/>
  <c r="G115" i="8"/>
  <c r="H72" i="8"/>
  <c r="C18" i="10" s="1"/>
  <c r="G134" i="8"/>
  <c r="G126" i="8" s="1"/>
  <c r="H133" i="8"/>
  <c r="G61" i="8"/>
  <c r="G105" i="8"/>
  <c r="H152" i="8"/>
  <c r="F150" i="8"/>
  <c r="G10" i="8"/>
  <c r="H94" i="8"/>
  <c r="C20" i="10" s="1"/>
  <c r="H50" i="8"/>
  <c r="C15" i="10" s="1"/>
  <c r="F142" i="8"/>
  <c r="H142" i="8" s="1"/>
  <c r="H131" i="8"/>
  <c r="F115" i="8"/>
  <c r="H132" i="8"/>
  <c r="G110" i="8"/>
  <c r="F110" i="8"/>
  <c r="F105" i="8"/>
  <c r="F146" i="8"/>
  <c r="H111" i="8"/>
  <c r="G41" i="8"/>
  <c r="H120" i="8"/>
  <c r="C22" i="10" s="1"/>
  <c r="H86" i="8"/>
  <c r="C19" i="10" s="1"/>
  <c r="H136" i="8"/>
  <c r="C24" i="10" s="1"/>
  <c r="H19" i="8"/>
  <c r="C9" i="10" s="1"/>
  <c r="H15" i="8"/>
  <c r="C8" i="10" s="1"/>
  <c r="H62" i="8"/>
  <c r="C17" i="10" s="1"/>
  <c r="F61" i="8"/>
  <c r="H42" i="8"/>
  <c r="C14" i="10" s="1"/>
  <c r="F41" i="8"/>
  <c r="F10" i="8"/>
  <c r="H146" i="8" l="1"/>
  <c r="G141" i="8"/>
  <c r="H6" i="8"/>
  <c r="C30" i="10" s="1"/>
  <c r="FA2" i="11" s="1"/>
  <c r="H150" i="8"/>
  <c r="F141" i="8"/>
  <c r="H126" i="8"/>
  <c r="C23" i="10" s="1"/>
  <c r="H115" i="8"/>
  <c r="H10" i="8"/>
  <c r="H134" i="8"/>
  <c r="H105" i="8"/>
  <c r="G104" i="8"/>
  <c r="H41" i="8"/>
  <c r="H110" i="8"/>
  <c r="F104" i="8"/>
  <c r="H61" i="8"/>
  <c r="G93" i="8" l="1"/>
  <c r="G4" i="8" s="1"/>
  <c r="H104" i="8"/>
  <c r="C21" i="10" s="1"/>
  <c r="F93" i="8"/>
  <c r="H141" i="8"/>
  <c r="C25" i="10" s="1"/>
  <c r="H93" i="8" l="1"/>
  <c r="F4" i="8"/>
  <c r="H4" i="8" s="1"/>
  <c r="C28" i="10" s="1"/>
  <c r="EZ2" i="11" s="1"/>
</calcChain>
</file>

<file path=xl/comments1.xml><?xml version="1.0" encoding="utf-8"?>
<comments xmlns="http://schemas.openxmlformats.org/spreadsheetml/2006/main">
  <authors>
    <author>jacob.mehl</author>
    <author>Joseph R Dove</author>
    <author>Kenneth.Ward</author>
  </authors>
  <commentList>
    <comment ref="M5" authorId="0">
      <text>
        <r>
          <rPr>
            <sz val="8"/>
            <color indexed="81"/>
            <rFont val="Tahoma"/>
            <family val="2"/>
          </rPr>
          <t>TSA Region #1-6</t>
        </r>
      </text>
    </comment>
    <comment ref="H8" authorId="1">
      <text>
        <r>
          <rPr>
            <sz val="9"/>
            <color indexed="81"/>
            <rFont val="Tahoma"/>
            <family val="2"/>
          </rPr>
          <t xml:space="preserve">Address of Corporate office or Headquarters.
</t>
        </r>
      </text>
    </comment>
    <comment ref="H11" authorId="1">
      <text>
        <r>
          <rPr>
            <sz val="9"/>
            <color indexed="81"/>
            <rFont val="Tahoma"/>
            <family val="2"/>
          </rPr>
          <t xml:space="preserve">Is the assessment taking place within a High Threat Urban Area?
</t>
        </r>
      </text>
    </comment>
    <comment ref="C13" authorId="0">
      <text>
        <r>
          <rPr>
            <sz val="8"/>
            <color indexed="81"/>
            <rFont val="Tahoma"/>
            <family val="2"/>
          </rPr>
          <t>If more than two TSIs took part in assessment, additional names may be inserted in the Additional Information tab.</t>
        </r>
      </text>
    </comment>
    <comment ref="G13" authorId="1">
      <text>
        <r>
          <rPr>
            <b/>
            <sz val="9"/>
            <color indexed="81"/>
            <rFont val="Tahoma"/>
            <charset val="1"/>
          </rPr>
          <t>The appropriate mode MUST be selected prior to completing the Highway BASE Checklist.</t>
        </r>
      </text>
    </comment>
    <comment ref="D22" authorId="1">
      <text>
        <r>
          <rPr>
            <sz val="9"/>
            <color indexed="81"/>
            <rFont val="Tahoma"/>
            <family val="2"/>
          </rPr>
          <t xml:space="preserve">Company Terminal/Facility Name
</t>
        </r>
      </text>
    </comment>
    <comment ref="E30" authorId="0">
      <text>
        <r>
          <rPr>
            <sz val="8"/>
            <color indexed="81"/>
            <rFont val="Tahoma"/>
            <family val="2"/>
          </rPr>
          <t>Total number of facilities, yards, etc that this company owns/operates.</t>
        </r>
      </text>
    </comment>
    <comment ref="E34" authorId="0">
      <text>
        <r>
          <rPr>
            <sz val="8"/>
            <color indexed="81"/>
            <rFont val="Tahoma"/>
            <family val="2"/>
          </rPr>
          <t>Total number of facilities, yards, etc that this company owns/operates.</t>
        </r>
      </text>
    </comment>
    <comment ref="E36" authorId="2">
      <text>
        <r>
          <rPr>
            <sz val="10"/>
            <color indexed="81"/>
            <rFont val="Tahoma"/>
            <family val="2"/>
          </rPr>
          <t>Includes all buses owned or leased and under direct control of transportation entity being assessed</t>
        </r>
      </text>
    </comment>
    <comment ref="E37" authorId="2">
      <text>
        <r>
          <rPr>
            <sz val="10"/>
            <color indexed="81"/>
            <rFont val="Tahoma"/>
            <family val="2"/>
          </rPr>
          <t xml:space="preserve">Includes trips to schools, from schools or special school related events
</t>
        </r>
      </text>
    </comment>
    <comment ref="E38" authorId="0">
      <text>
        <r>
          <rPr>
            <sz val="8"/>
            <color indexed="81"/>
            <rFont val="Tahoma"/>
            <family val="2"/>
          </rPr>
          <t xml:space="preserve">Total number of facilities, yards, etc that this School District/Contractor owns/operates
</t>
        </r>
      </text>
    </comment>
    <comment ref="A40" authorId="1">
      <text>
        <r>
          <rPr>
            <sz val="9"/>
            <color indexed="81"/>
            <rFont val="Tahoma"/>
            <family val="2"/>
          </rPr>
          <t xml:space="preserve">The Security Coordinator could be the Safety Director, HR Director, President, etc.
Many companies may not specifically have a Security Coordinator or Director by name.
</t>
        </r>
      </text>
    </comment>
  </commentList>
</comments>
</file>

<file path=xl/comments2.xml><?xml version="1.0" encoding="utf-8"?>
<comments xmlns="http://schemas.openxmlformats.org/spreadsheetml/2006/main">
  <authors>
    <author>Joseph R Dove</author>
    <author>lisa.walby</author>
  </authors>
  <commentList>
    <comment ref="C9" authorId="0">
      <text>
        <r>
          <rPr>
            <sz val="9"/>
            <color indexed="81"/>
            <rFont val="Tahoma"/>
            <family val="2"/>
          </rPr>
          <t xml:space="preserve">If question is Not Applicable to this company or entity, place "X" in the N/A column and leave score blank.
</t>
        </r>
      </text>
    </comment>
    <comment ref="D9" authorId="1">
      <text>
        <r>
          <rPr>
            <b/>
            <sz val="8"/>
            <color indexed="81"/>
            <rFont val="Tahoma"/>
            <family val="2"/>
          </rPr>
          <t xml:space="preserve">SCORING CONVENTION:
A score is assigned to each line item by the field inspector according to the following general convention:
“0”  Security element should be in place but does not exist. (Equates to total non-adherence)
“1”  Security element exists but does not include all essential recommended components. (Equates to minimal adherence)
“2”  Security element is in place with all essential components  but not fully implemented or practiced. (Equates to partial adherence)
“3”  Security element is in place and practiced but not monitored or periodically reviewed. (Equates to strong adherence, but not full implementation)
“4”  Security element is in place, fully implemented and regularly reviewed/verified.  (Equates to full implementation)  Also assigned to “yes/no” question having a “Yes” response.  
“N/A” Checked - Security element is not applicable and rational must be given in the justification column to support the N/A rating.
</t>
        </r>
      </text>
    </comment>
    <comment ref="E9" authorId="1">
      <text>
        <r>
          <rPr>
            <sz val="8"/>
            <color indexed="81"/>
            <rFont val="Tahoma"/>
            <family val="2"/>
          </rPr>
          <t xml:space="preserve">SMART PRACTICE
</t>
        </r>
      </text>
    </comment>
    <comment ref="F9" authorId="1">
      <text>
        <r>
          <rPr>
            <b/>
            <sz val="8"/>
            <color indexed="81"/>
            <rFont val="Tahoma"/>
            <family val="2"/>
          </rPr>
          <t>Document, interview, or observed referenced here</t>
        </r>
        <r>
          <rPr>
            <sz val="8"/>
            <color indexed="81"/>
            <rFont val="Tahoma"/>
            <family val="2"/>
          </rPr>
          <t xml:space="preserve">
</t>
        </r>
      </text>
    </comment>
  </commentList>
</comments>
</file>

<file path=xl/comments3.xml><?xml version="1.0" encoding="utf-8"?>
<comments xmlns="http://schemas.openxmlformats.org/spreadsheetml/2006/main">
  <authors>
    <author>jacob.mehl</author>
    <author>Joseph R Dove</author>
  </authors>
  <commentList>
    <comment ref="A7" authorId="0">
      <text>
        <r>
          <rPr>
            <sz val="8"/>
            <color indexed="81"/>
            <rFont val="Tahoma"/>
            <family val="2"/>
          </rPr>
          <t>General Summary of Assessment Process and Entities Security Posture</t>
        </r>
      </text>
    </comment>
    <comment ref="A34" authorId="1">
      <text>
        <r>
          <rPr>
            <sz val="9"/>
            <color indexed="81"/>
            <rFont val="Tahoma"/>
            <family val="2"/>
          </rPr>
          <t xml:space="preserve">Other Company Personnel interviewed:
President
IT Director
HR Director
Safety Manager
Training Director
</t>
        </r>
      </text>
    </comment>
  </commentList>
</comments>
</file>

<file path=xl/comments4.xml><?xml version="1.0" encoding="utf-8"?>
<comments xmlns="http://schemas.openxmlformats.org/spreadsheetml/2006/main">
  <authors>
    <author>lisa.walby</author>
  </authors>
  <commentList>
    <comment ref="C8" authorId="0">
      <text>
        <r>
          <rPr>
            <b/>
            <sz val="8"/>
            <color indexed="81"/>
            <rFont val="Tahoma"/>
            <family val="2"/>
          </rPr>
          <t xml:space="preserve">Scores are to be assigned on a scale of 0-4 as follows:  
0 = Program element does not exist.  Also assigned for “yes/no” questions having a “no” response. 
1 = Program element exists but does not include all required components.  
2 = Program element is in place but not fully implemented.  
3 = Program element in place and used but not verified. 
4 = Program element in place and regularly reviewed/verified.  Also assigned for “yes/no” questions having a “yes” response.
Questions that do not apply to the subject systems will be marked N/A an scored a “4” so that the system is not penalized.  </t>
        </r>
        <r>
          <rPr>
            <sz val="8"/>
            <color indexed="81"/>
            <rFont val="Tahoma"/>
            <family val="2"/>
          </rPr>
          <t xml:space="preserve">
</t>
        </r>
      </text>
    </comment>
  </commentList>
</comments>
</file>

<file path=xl/sharedStrings.xml><?xml version="1.0" encoding="utf-8"?>
<sst xmlns="http://schemas.openxmlformats.org/spreadsheetml/2006/main" count="1151" uniqueCount="822">
  <si>
    <t>DEPARTMENT OF HOMELAND SECURITY</t>
  </si>
  <si>
    <t>Transportation Security Administration</t>
  </si>
  <si>
    <t>Baseline Assessment &amp; Security Enhancement Review Checklist</t>
  </si>
  <si>
    <t>Description</t>
  </si>
  <si>
    <t>Findings</t>
  </si>
  <si>
    <t>Justification</t>
  </si>
  <si>
    <t>SECURITY ACTION ITEMS (SAI'S)</t>
  </si>
  <si>
    <t>N/A</t>
  </si>
  <si>
    <t>Score</t>
  </si>
  <si>
    <t>SP</t>
  </si>
  <si>
    <t>Source</t>
  </si>
  <si>
    <t>Lead Inspector:</t>
  </si>
  <si>
    <t>Assessment Date:</t>
  </si>
  <si>
    <t>Score Rational</t>
  </si>
  <si>
    <t>Company Name:</t>
  </si>
  <si>
    <t>Management and Accountability:</t>
  </si>
  <si>
    <t>SAI #1 – Have a Designated Security Coordinator</t>
  </si>
  <si>
    <t>This entity designates an alternate Security Coordinator/Director.</t>
  </si>
  <si>
    <t>SAI #2 – Conduct a Thorough Risk Assessment</t>
  </si>
  <si>
    <t>This entity has conducted a documented, site specific “Risk Assessment” that addresses current threats, vulnerabilities and consequences.</t>
  </si>
  <si>
    <t>REVIEW/VERIFICATION STEPS</t>
  </si>
  <si>
    <t>Scoring Criteria</t>
  </si>
  <si>
    <t>Review Steps</t>
  </si>
  <si>
    <t>Verify through a review of documents or interviews that the entity has a person designated as Security Coordinator/Director that is responsible for overall transportation security.</t>
  </si>
  <si>
    <t>3, 2, 1 = Yes, but with varying degrees of implementation</t>
  </si>
  <si>
    <t>0 = None</t>
  </si>
  <si>
    <t>Verify through a review of documents or interviews that the entity has someone designated to fill this role in the primary Security Coordinator's absence.</t>
  </si>
  <si>
    <t xml:space="preserve">Someone with this title must be identified (may be shared title).    </t>
  </si>
  <si>
    <t>Verify through a review of documents or interviews that specific, transportation security-related duties of the Security Director are documented, not merely captured as "other duties."</t>
  </si>
  <si>
    <t>Verify through a review of documents, interviews, or physical inspection that the entity has (or does not have) assets that may be of interest to terrorists (passengers, chemicals, vehicles, IT, etc.) and/or may be in physical proximity to other critical assets that could be targeted, and uses these factors in designing their security procedures.</t>
  </si>
  <si>
    <t xml:space="preserve">Verify through a review of documents, interviews, or physical inspection that the entity has conducted a site-specific security Risk Assessment that includes threat, vulnerability and consequence components, and note any known risks identified. </t>
  </si>
  <si>
    <t xml:space="preserve">Verify through a review of documents or interviews if entity has implemented corrective actions and/or provided funding for security enhancements.  </t>
  </si>
  <si>
    <r>
      <t>SAI # 3 -</t>
    </r>
    <r>
      <rPr>
        <b/>
        <sz val="12"/>
        <color indexed="8"/>
        <rFont val="Times New Roman"/>
        <family val="1"/>
      </rPr>
      <t xml:space="preserve"> </t>
    </r>
    <r>
      <rPr>
        <b/>
        <i/>
        <sz val="12"/>
        <color indexed="8"/>
        <rFont val="Times New Roman"/>
        <family val="1"/>
      </rPr>
      <t>Develop a Security Plan (Security Specific Protocols)</t>
    </r>
  </si>
  <si>
    <t>4 = Yes</t>
  </si>
  <si>
    <t>0 = No</t>
  </si>
  <si>
    <t>Verify through a review of documents or interviews that employees having access to security information are required to sign a non-disclosure agreement designed keep confidential information confidential.</t>
  </si>
  <si>
    <t>Verify through a review of documents or interviews that executive level officials have approved all security procedures at this entity/facility and their endorsement is documented.</t>
  </si>
  <si>
    <t>Verify through a review of documents, interviews, or physical inspection that procedures are in place setting forth the expectations, responsibilities, or limitations for all personnel (drivers, office workers, administrators, etc.) in the event of a security incident or breach at this entity.</t>
  </si>
  <si>
    <t>3, 2, 1 = Partially, with unique variations</t>
  </si>
  <si>
    <t>Verify through a review of documents or interviews that an annual review of any written security procedures is required, and note the date they were last reviewed or updated to determine how often updates are actually being conducted.</t>
  </si>
  <si>
    <t>Verify through a review of any "contact lists" provided to employees that entity/facility security personnel are included on the list and that the data is current.</t>
  </si>
  <si>
    <t>Verify through a review of documents or interviews that guidelines are provided to employees requiring them to notify, at a minimum, local law enforcement authorities and the entity/facility security coordinator in the event of a security incident or breach.</t>
  </si>
  <si>
    <t>SAI # 4 – Plan for Continuity of Operations</t>
  </si>
  <si>
    <t xml:space="preserve">Verify through a review of documents or interviews that this entity/facility has a plan to address the recovery of business operations (Continuity of Operations Plan) in the event of a significant operational disruption.  </t>
  </si>
  <si>
    <t>Verify through a review of documents, interviews, or physical inspection that this entity/facility has an auxiliary power source if needed, and/or the ability to operate effectively from another identified secondary site. (Secondary site must be named and immediate availability must be confirmed).</t>
  </si>
  <si>
    <t>SAI # 5 – Develop a Communications Plan</t>
  </si>
  <si>
    <t xml:space="preserve">Verify through a review of documents or interviews that adequate equipment is available for the entity to communicate with drivers during normal conditions.  </t>
  </si>
  <si>
    <t xml:space="preserve">Verify through a review of documents or interviews that this entity has alternative emergency procedures for drivers on the road to follow in the event normal communications are disrupted.  </t>
  </si>
  <si>
    <t>SAI # 6 -  Safeguard Business and Security Critical Information</t>
  </si>
  <si>
    <t>Verify through a review of documents or interviews if this facility controls and minimizes internal and external access to sensitive business information (Operational Security – OPSEC).</t>
  </si>
  <si>
    <t>Verify through a review of documents, interviews, or physical inspection if this facility controls and minimizes internal and external access to personnel information (keeps files or office locked).</t>
  </si>
  <si>
    <t>Determine through interview or documentation if security or administrative personnel at this entity/facility belong to one or more industry groups that provide or share resources or security related guidance. (ATA, NTTC, ACC, NASDPTS, NAPT, OOIDA, others)</t>
  </si>
  <si>
    <t>Determine through interview or documentation if this entity has used or provided security related information (best practices) to or from industry peers or partners.</t>
  </si>
  <si>
    <t xml:space="preserve">Verify that the facility/entity has an adequate inventory control process that ensures accountability for all at-risk assets (i.e.; products, vehicles, equipment, computers) that may be of specific interest to criminals and/or terrorists.  </t>
  </si>
  <si>
    <t>Personnel Security:</t>
  </si>
  <si>
    <t>Review through interview or documentation that this entity verifies and documents that persons operating entity vehicles have a valid driver’s license for the type of vehicle driven, along with any applicable endorsement(s) needed.</t>
  </si>
  <si>
    <t>Review documentation confirming that this entity/facility requires some type of criminal and/or TSA recognized background check on non-driver employees with access to security related information or restricted areas.</t>
  </si>
  <si>
    <t>Verify through interview or a review of documents that this entity asks applicants if they have been denied  employment elsewhere specifically as the result of a security background check.</t>
  </si>
  <si>
    <t>Verify through interview or a review of documents that this entity/facility has security criteria that would disqualify current or prospective personnel from employment.</t>
  </si>
  <si>
    <t>Verify through interview or a review of documents that this entity reviews and evaluates any new criminal activity information for current employees that may come to light.</t>
  </si>
  <si>
    <t>4 = Has written policy to address issue</t>
  </si>
  <si>
    <t>3,2,1 = Informal process in place with varying degrees of implementation</t>
  </si>
  <si>
    <t>0 =  Not been addressed</t>
  </si>
  <si>
    <t>Verify through interview or a review of documents that this entity/facility has comparable licensing and background check requirements for both entity employees and contracted employees.</t>
  </si>
  <si>
    <t>4 = Yes, contractor and entity standards are identical</t>
  </si>
  <si>
    <t>3, 2, 1 =  Partially, with varying degrees of implementation</t>
  </si>
  <si>
    <t>Verify through interview or a review of documents that this entity provides general security awareness training for all employees.</t>
  </si>
  <si>
    <t>4 = Provides security training for all employees</t>
  </si>
  <si>
    <t>3 = Provided to employees with security related duties and front line employees (i.e. drivers, ticket agents, station managers, etc.)</t>
  </si>
  <si>
    <t>2, 1 = Minimal training provided during safety meetings</t>
  </si>
  <si>
    <t>0 = No security training provided</t>
  </si>
  <si>
    <t>Determine if this entity conducts more in-depth security training to familiarize employees with their specific responsibilities as outlined in the entity security plan.</t>
  </si>
  <si>
    <t>Review through interview or a review of documents to determine if this entity provides periodic security re-training (recurrent training) no less than every three years.</t>
  </si>
  <si>
    <t xml:space="preserve">4 = Yes, at least every 3 years for all employees.  </t>
  </si>
  <si>
    <t>3 =  Provided every 3 years to employees with security related duties and front line employees (i.e. drivers, ticket agents, station managers, etc.)</t>
  </si>
  <si>
    <t>2, 1 = Minimal informal security re-training provided occasionally.</t>
  </si>
  <si>
    <t>0 = No security re-training.</t>
  </si>
  <si>
    <t>Verify through interview or a review of documents that the security training/re-training being offered by this entity/facility is specific to the type of transportation operation being conducted (trucking, school bus, motor coach or infrastructure).</t>
  </si>
  <si>
    <t>4 = Yes, security specific and specific to appropriate mode.</t>
  </si>
  <si>
    <t>3, 2, 1 = Partially, with unique variations.  May be some type of general transportation security training.</t>
  </si>
  <si>
    <t>36. This entity requires documentation and retention of records relating to security training received by employees.</t>
  </si>
  <si>
    <t>Verify through interview and/or a review of documents that this entity/facility documents and retains records relating to security training received by employees.</t>
  </si>
  <si>
    <t>Verify through a review of documents or interviews that his facility requires identical training requirements for both entity employees and contracted employees.</t>
  </si>
  <si>
    <t>Verify through interview or a review of documents that this entity meets with outside agencies (i.e.; law enforcement/first responders) regarding security issues or security exercises/ drills.</t>
  </si>
  <si>
    <t>4 = Meets regularly</t>
  </si>
  <si>
    <t>3, 2, 1 = Score based on frequency and/or degree of interaction</t>
  </si>
  <si>
    <t>0 = Does not meet with outside agencies</t>
  </si>
  <si>
    <t xml:space="preserve">4 = Yes, within last 12 months   </t>
  </si>
  <si>
    <t>Verify through interview or a review of documents that this entity has security personnel trained in the National Incident Management System (NIMS) or Incident Command System (ICS).</t>
  </si>
  <si>
    <t>Facility Security:</t>
  </si>
  <si>
    <t>Note: If this is a BASE conducted on the corporate office, scores should be rated as it applies to all of their facilities (not just the corporate office/facility of visit).</t>
  </si>
  <si>
    <t xml:space="preserve">3 = Entry is restricted to most areas, but not all.  </t>
  </si>
  <si>
    <t>2, 1 =  Access is partially restricted, with varying degrees of implementation</t>
  </si>
  <si>
    <t xml:space="preserve">0 = Access is not restricted.   </t>
  </si>
  <si>
    <t xml:space="preserve">Verify through interview, a review of documents, or physical inspection that this entity/facility restricts employee access to certain secure areas.  </t>
  </si>
  <si>
    <t>3 =  Access to these secure areas is restricted to certain employees based on job function.</t>
  </si>
  <si>
    <t xml:space="preserve">2 = Secure areas are clearly identified, but access is not restricted.   </t>
  </si>
  <si>
    <t>1 =  Restricted access is implied but not adhered to.</t>
  </si>
  <si>
    <t xml:space="preserve">0 = Secure areas are needed, but not identified by entity.  </t>
  </si>
  <si>
    <t>Verify through interview, a review of documents or physical inspection that this entity/facility issues identification cards/badges or other effective identification methods to identify all employees.</t>
  </si>
  <si>
    <t>3 = Other effective ID badges are issued to all employees.</t>
  </si>
  <si>
    <t xml:space="preserve">2 = Photo ID badges issued to some employees, but not all.  </t>
  </si>
  <si>
    <t>1 = Non-photo ID badges issued to some employees</t>
  </si>
  <si>
    <t xml:space="preserve">0 = Badges are needed, but not issued.  </t>
  </si>
  <si>
    <t>Verify through interview, a review of documents, or physical inspection that this entity/facility requires employees to carry and/or display an identification badge while on duty</t>
  </si>
  <si>
    <t xml:space="preserve">4 = This entity requires that all employees display and/or carry their entity ID card/badge while on duty, and methods of verification are in place.  </t>
  </si>
  <si>
    <t>3 = Requirements are in place, but no measures of verification take place.</t>
  </si>
  <si>
    <t>2,1 = Some employees are required to display/carry ID cards/badges, but not all (i.e. drivers, warehouse workers, office workers, etc.)</t>
  </si>
  <si>
    <t>0 = No ID cards/badges issued or there is no requirement in place.</t>
  </si>
  <si>
    <t>Verify through interview, a review of documents, or physical inspection that this entity/facility requires employees to report unknown persons or persons not having proper identification.</t>
  </si>
  <si>
    <t xml:space="preserve">3 = This entity has a verbal policy requiring employees to report unknown persons or those not having proper identification.  </t>
  </si>
  <si>
    <t xml:space="preserve">2,1 = Varying degrees of implementation.  No specific policy, but a general understanding is in place.  </t>
  </si>
  <si>
    <t xml:space="preserve">0 = No policy in place.  </t>
  </si>
  <si>
    <t>Verify through interview, a review of documents or physical inspection that this entity/facility requires biometric input, key card, PIN, combination locks, for access to buildings, sites or secure areas.</t>
  </si>
  <si>
    <t xml:space="preserve">3 = This entity utilizes combination type locks and combinations are changed periodically and upon employee separation.  </t>
  </si>
  <si>
    <t xml:space="preserve">2,1 = Personal identifying access control or combination locks are in use, but not deactivated or periodically changed.  </t>
  </si>
  <si>
    <t xml:space="preserve">0 = No advanced physical control locking measures are used.   </t>
  </si>
  <si>
    <t>Verify through interview, a review of documents or physical inspection that this entity/facility records entrance/exit data for persons accessing restricted areas, and the data can be reviewed, if needed, either manually or electronically.</t>
  </si>
  <si>
    <t>4 = This entity captures personal identifiers (PIN, key card, biometric ID, photograph, computer log-in, or other electronic means of identifying who enters the facility or certain restricted areas) and the data can be examined if needed.</t>
  </si>
  <si>
    <t>3 = The entity requires the use of an entry/exit written log, time card or signature of personnel entering that is retained for review as needed.</t>
  </si>
  <si>
    <t xml:space="preserve">2,1 =  Entry/Exit requirements are sporadically used or other unique variations in place.  </t>
  </si>
  <si>
    <t xml:space="preserve">0 = The entity captures no info on persons entering or exiting.  </t>
  </si>
  <si>
    <t>Verify through interview, a review of documents or physical inspection that this entity/facility requires documented visitor control protocols for visitors/guests.</t>
  </si>
  <si>
    <t>4 = Yes, visitor positively identified, logged-in, is issued visitor badge and escorted while on premises.</t>
  </si>
  <si>
    <t xml:space="preserve">3 = Visitors are positively identified, but not escorted –OR– Visitors are escorted, but not positively identified.  </t>
  </si>
  <si>
    <t>2, 1 = Unique variations of above.</t>
  </si>
  <si>
    <t>0 =  No protocols in place.</t>
  </si>
  <si>
    <t>Note: If this is a BASE conducted at the corporate office, scores should be rated as it applies to all of their facilities (not just the corporate office/facility of visit).</t>
  </si>
  <si>
    <t xml:space="preserve">0 = No physical barriers are utilized.  </t>
  </si>
  <si>
    <t xml:space="preserve"> </t>
  </si>
  <si>
    <t>Verify through a review of documents, interviews, or physical inspection that the physical barriers used by this entity/facility are functional, used as designed, and adequately maintained to effectively restrict vehicle and/or pedestrian access at this and/or all locations</t>
  </si>
  <si>
    <t xml:space="preserve">3, 2, 1 = Varying degrees of functionality.  </t>
  </si>
  <si>
    <t>Verify through a review of documents, interviews, or physical inspection that this entity has an intrusion detection system (burglary/robbery alarm) at this and/or all locations.</t>
  </si>
  <si>
    <t>0 = No intrusion detection system.</t>
  </si>
  <si>
    <t>Verify through a review of documents, interviews, or physical inspection that this entity/facility has closed circuit television cameras (CCTV).</t>
  </si>
  <si>
    <t>4 = Yes, at all locations</t>
  </si>
  <si>
    <t>2 = Yes, at some locations</t>
  </si>
  <si>
    <t xml:space="preserve">Verify through a review of documents, interviews, or physical inspection that the CCTV cameras used by this entity/facility are functional, used as designed, and adequately monitored.  </t>
  </si>
  <si>
    <t xml:space="preserve">Note: To warrant a 4 the CCTV system must cover all applicable areas.  </t>
  </si>
  <si>
    <t xml:space="preserve">2 = CCTV systems are only passively monitored.  </t>
  </si>
  <si>
    <t xml:space="preserve">1 = Utilizing non functional cameras as a general deterrent.   </t>
  </si>
  <si>
    <t>Verify through a review of documents, interviews, or physical inspection that this entity/facility has adequate security lighting at this and/or all locations.</t>
  </si>
  <si>
    <t>4 = Yes, lighting is clearly adequate.</t>
  </si>
  <si>
    <t xml:space="preserve">3,2,1  = Level of lighting varies.  </t>
  </si>
  <si>
    <t>0 = Not adequate or none.</t>
  </si>
  <si>
    <t>Verify through a review of documents, interviews, or physical inspection that this facility has a key control program for buildings, terminals and gates.</t>
  </si>
  <si>
    <t>4 = Yes, an active key control program is in place and all keys are accounted.</t>
  </si>
  <si>
    <t>2 = An active key control program is in place, but not strictly enforced.  Some keys may be unaccounted for.</t>
  </si>
  <si>
    <t>0 = No key control program is in place.</t>
  </si>
  <si>
    <t>Verify through a review of documents, interviews, or physical inspection that this entity on-site security guards.</t>
  </si>
  <si>
    <t xml:space="preserve">Note:  “On-site security personnel” should be someone who performs physical security functions (i.e. perimeter checks, gate guards, ID badge checks, etc.)  This is in addition to the Security Coordinator/Alternate.  </t>
  </si>
  <si>
    <t>3 = This entity has dedicated security personnel who are effectively deployed and not equipped with firearms.</t>
  </si>
  <si>
    <t>Verify through a review of documents, interviews, or physical inspection that this facility provides a secure location for employee parking.</t>
  </si>
  <si>
    <t xml:space="preserve">3, 2, 1 =  Partially, with varying degrees of implementation.  </t>
  </si>
  <si>
    <t>0  = No</t>
  </si>
  <si>
    <t>Verify through a review of documents, interviews, or physical inspection that, that clearly visible and easily understood signs are used that identify restricted or off-limit areas at this entity/facility/facility.</t>
  </si>
  <si>
    <t>3,2 or 1 = Partially, with varying degrees of implementation</t>
  </si>
  <si>
    <t>Verify through a review of documents, interviews, or physical inspection that vehicle parking, stopping or standing is adequately restricted, to the extent possible, in areas within or adjacent to all facilities.</t>
  </si>
  <si>
    <t>3,2,1 = Partially, with varying degrees of implementation.</t>
  </si>
  <si>
    <t>0 = Not restricted.</t>
  </si>
  <si>
    <t xml:space="preserve">Verify through a review of documents, interviews, or physical inspection that this entity adequately controls growth of vegetation so that sight lines to vehicles, pedestrians or restricted areas remain unobstructed. </t>
  </si>
  <si>
    <t xml:space="preserve">Verify through a review of documents, interviews, or physical inspection that this entity uses unique or random security measures that introduce unpredictability into the entity’s practices for an enhanced deterrent effect.  May be spot inspections, “red alerts,” or other random/imaginative security initiatives. </t>
  </si>
  <si>
    <t>2, 1 = Random security checks are occasionally conducted, but only on certain security countermeasures.</t>
  </si>
  <si>
    <t>0 = None are conducted.</t>
  </si>
  <si>
    <t>Verify through a review of documents, interviews, or physical inspection that this entity requires an employee logon and password that grants access to limited entity data consistent with job function.</t>
  </si>
  <si>
    <t>4 = Yes, logon required giving limited access based on job function and must be reset periodically.</t>
  </si>
  <si>
    <t>3=  Yes, logon required giving limited access based on job function, but no password resets are required.</t>
  </si>
  <si>
    <t>2 = Yes, but logon gives unrestricted access to all employees.</t>
  </si>
  <si>
    <t>0 = No logon/password is required.</t>
  </si>
  <si>
    <t>Verify through a review of documents, interviews, or physical inspection that this entity/ facility utilizes an IT "firewall" that prevents improper IT system access to entity information from both internal and external threats.</t>
  </si>
  <si>
    <t>Verify through a review of documents, interviews, or physical inspection that this entity has IT security guidelines.</t>
  </si>
  <si>
    <t xml:space="preserve">4 = Yes, IT security guidelines are written and fully implemented.  </t>
  </si>
  <si>
    <t>3, 2, 1 = With varying degrees of implementation.</t>
  </si>
  <si>
    <t>Verify through a review of documents, interviews, or physical inspection that this entity identifies an IT security officer or coordinator.</t>
  </si>
  <si>
    <t xml:space="preserve">4 = Fully implemented including this title being documented.  </t>
  </si>
  <si>
    <t xml:space="preserve">Verify through a review of documents, interviews that this entity tests its IT system for vulnerabilities. </t>
  </si>
  <si>
    <t>4 = Yes, tests are conducted regularly.</t>
  </si>
  <si>
    <t xml:space="preserve">3, 2, 1 = Partially, with varying degrees of implementation  </t>
  </si>
  <si>
    <t>Verify through a review of documents, interviews, or physical inspection that this entity provides off-site backup for data for this and/or all locations.</t>
  </si>
  <si>
    <t>3, 2, 1 = Partially, with varying degrees of implementation</t>
  </si>
  <si>
    <t>Verify through a review of documents, interviews, or physical inspection that this entity equips vehicles with adequate door/window locks and requires their use (if not prohibited by State law).</t>
  </si>
  <si>
    <t>N/A = if prohibited by State law.</t>
  </si>
  <si>
    <t>Verify through a review of documents, interviews, or physical inspection that this entity provides some type of supplemental equipment for securing vehicles (i.e.; steering wheel locks, theft alarms, "kill switches," other devices).</t>
  </si>
  <si>
    <t>4 = Yes, all vehicles have some type of supplemental securing equipment.</t>
  </si>
  <si>
    <t xml:space="preserve">3, 2, 1 = Partially, provided for use on some vehicles, but not all. Or other unique variations.  </t>
  </si>
  <si>
    <t>Verify through a review of documents, interviews, or physical inspection that, based on the level of risk and the assets present, this entity/facility has an adequate key control program for their vehicles.</t>
  </si>
  <si>
    <t>4 = Yes, an active key control program is in place and all keys are accounted for.</t>
  </si>
  <si>
    <t xml:space="preserve">Verify through a review of documents, interviews, or physical inspection that this entity uses key card, PIN or biometric input to enter or start vehicles. </t>
  </si>
  <si>
    <t>4 = Yes, all vehicles have some type of key card, PIN or biometric reader to enter or start.</t>
  </si>
  <si>
    <t>Verify through a review of documents, interviews, or physical inspection that this entity equips vehicles with any type of panic button capability.</t>
  </si>
  <si>
    <t>4 = Yes, all vehicles have panic button capability.</t>
  </si>
  <si>
    <t>Verify through a review of documents, interviews, or physical inspection that this entity equips vehicles with any type of on-board video camera.</t>
  </si>
  <si>
    <t>Verify through a review of documents, interviews, or physical inspection that this entity equips vehicles with some type of GPS or land based tracking system.</t>
  </si>
  <si>
    <t>4 = Yes, all vehicles are equipped with GPS or land based tracking system.</t>
  </si>
  <si>
    <t>Verify through a review of documents, interviews, or physical inspection that this entity prohibits the overnight, unsecured parking of entity vehicles at off-site locations (i.e.; residences, shopping centers, parking lots, etc.).</t>
  </si>
  <si>
    <t>3, 2, 1 =  Partially, with unique variations</t>
  </si>
  <si>
    <t>0 = No policies exist</t>
  </si>
  <si>
    <t>Verify through a review of documents, interviews, or physical inspection that this entity requires the use of locks on cargo or storage doors or other openings.</t>
  </si>
  <si>
    <t>4 = Yes, all vehicles</t>
  </si>
  <si>
    <t xml:space="preserve">4 = Yes, the entity regularly utilizes some type of cargo, baggage or passenger screening system.  </t>
  </si>
  <si>
    <t xml:space="preserve">3, 2, 1 = Partially, with varying degrees of implementation.  </t>
  </si>
  <si>
    <t>4 = Yes, all extracurricular transports require the presence of a school official (other than driver).</t>
  </si>
  <si>
    <t>3, 2, 1 = Partially, provided for use on some vehicles, but not all.</t>
  </si>
  <si>
    <t>Verify through a review of documents, interviews, or physical inspection that this entity/ facility currently participates in a DHS sponsored security inspection or certification program or receives DHS grant funds.</t>
  </si>
  <si>
    <t>4 = Yes, within least every 3 years</t>
  </si>
  <si>
    <t>3,2,1 = Varying degrees of implementation – state/local sponsored security assessment.</t>
  </si>
  <si>
    <t>0 = No participation</t>
  </si>
  <si>
    <t xml:space="preserve">Determine through a review of documents, interviews or physical inspection if this facility monitors TV news, newspapers, homeland security website, or other media sources every day for security threat information.  </t>
  </si>
  <si>
    <t xml:space="preserve">Determine if and how this entity distributes relevant or evolving threat information to affected entity personnel.  </t>
  </si>
  <si>
    <t xml:space="preserve">3, 2, 1 = Yes, with varying degrees of implementation.  </t>
  </si>
  <si>
    <t>84. Administrative or security personnel at this entity have been granted access to the unclassified intelligence based internet site HSIN (Homeland Security Information Network), and they regularly review current intelligence information relating to their industry.</t>
  </si>
  <si>
    <t>Verify through a review of documents, interviews, or physical inspection that this entity has personnel who have been granted access to HSIN.</t>
  </si>
  <si>
    <t>4 = Yes, they have access and regularly review</t>
  </si>
  <si>
    <t>3, 2, 1 = Yes, some employees have access, but intelligence information is not regularly reviewed.</t>
  </si>
  <si>
    <t>Verify through a review of documents, interviews, or physical inspection that this entity has personnel who regularly access the DHS NTSA site.</t>
  </si>
  <si>
    <t>Verify through a review of documents, interviews, or physical inspection that this entity has enhanced procedures that take effect in the event of an elevated security alert status from the DHS National Terrorist Alert System (NTAS) or other government source.</t>
  </si>
  <si>
    <t xml:space="preserve">4 = Yes, written within Security Plan or security procedures.  </t>
  </si>
  <si>
    <t xml:space="preserve">3 = Has procedures, but they are not documented.  </t>
  </si>
  <si>
    <t xml:space="preserve">2, 1 = Partially, with varying degrees of implementation.  </t>
  </si>
  <si>
    <t>Verify through a review of documents, interviews, or physical inspection that this entity, in addition to any pre-trip safety inspection conducted, requires a pre-trip vehicle security inspection.</t>
  </si>
  <si>
    <t>4 = Yes, procedures are written, fully implemented, and security inspections are documented (i.e. security inspection checklists).</t>
  </si>
  <si>
    <t>3 = Procedures are written and fully implemented, but no documentation is completed upon inspection.</t>
  </si>
  <si>
    <t>2 = Unwritten procedures are in place.</t>
  </si>
  <si>
    <t xml:space="preserve">1 = Inspections are occasionally conducted.    </t>
  </si>
  <si>
    <t>0 = No pre-trip security inspections are conducted</t>
  </si>
  <si>
    <t>Verify through a review of documents, interviews, or physical inspection that this entity requires a post-trip vehicle security inspection.</t>
  </si>
  <si>
    <t>Verify through a review of documents, interviews, or physical inspection that this entity requires additional vehicle security inspections at any other times (vehicle left unattended, driver change, etc.).</t>
  </si>
  <si>
    <t xml:space="preserve">4 = Yes, every time the vehicle is left unattended, driver change, etc.  </t>
  </si>
  <si>
    <t xml:space="preserve">3, 2, 1 = Partially, with varying degrees of implementation.   </t>
  </si>
  <si>
    <t>4 = Yes, written policy in place and fully implemented</t>
  </si>
  <si>
    <t>Verify through a review of documents or interviews that this entity has participated in or received some type of domain awareness/counterterrorism training (First Observer™ or equivalent).</t>
  </si>
  <si>
    <t xml:space="preserve">4 = Yes, all employees receive domain awareness training and employees receive some type of re-training at least every three years.  </t>
  </si>
  <si>
    <t>Verify through a review of documents or interviews that this entity has written notification procedures (who to call, when to call, etc.) for all personnel upon observing suspicious activity.</t>
  </si>
  <si>
    <t>3 = Policies are in place, but are unwritten.</t>
  </si>
  <si>
    <t>Verify through a review of documents or interviews that this entity requires a report be filed for suspicious activities observed.</t>
  </si>
  <si>
    <t>Verify through a review of documents or interviews that this entity requires confirmation upon arrival at final destination.</t>
  </si>
  <si>
    <t>Verify through a review of documents or interviews that this entity/ facility prohibits drivers from diverting from the scheduled route and stopping at unauthorized locations.</t>
  </si>
  <si>
    <t>Verify through a review of documents or interviews that this entity has identified alternate routes drivers can use in the event of a security related emergency.</t>
  </si>
  <si>
    <t>4 = Alternate routes are established and in writing or dispatch can readily provide alternate routes to drivers.</t>
  </si>
  <si>
    <t>SCORING GUIDANCE</t>
  </si>
  <si>
    <t>Highway Baseline Assessment for Security Enhancements (HWY-BASE)</t>
  </si>
  <si>
    <t>Date of Visit</t>
  </si>
  <si>
    <t>Company DOT #</t>
  </si>
  <si>
    <t>TSA Field Office</t>
  </si>
  <si>
    <t>Company/Facility/Structure Name</t>
  </si>
  <si>
    <t>Street</t>
  </si>
  <si>
    <t>TSA Inspector Information</t>
  </si>
  <si>
    <t>City</t>
  </si>
  <si>
    <t>State</t>
  </si>
  <si>
    <t>Zip Code</t>
  </si>
  <si>
    <t>Name</t>
  </si>
  <si>
    <t>Company Website:</t>
  </si>
  <si>
    <t>Email</t>
  </si>
  <si>
    <t>HTUA</t>
  </si>
  <si>
    <t></t>
  </si>
  <si>
    <t>Telephone</t>
  </si>
  <si>
    <t>Transportation Mode</t>
  </si>
  <si>
    <t>Trucking - General Freight</t>
  </si>
  <si>
    <t>Trucking - Food &amp; Ag</t>
  </si>
  <si>
    <t>TYPE OF VISIT</t>
  </si>
  <si>
    <t>Trucking - Other</t>
  </si>
  <si>
    <t>Corporate/Multi-Site Review</t>
  </si>
  <si>
    <t>Single Site (Facility/Terminal/Yard/Structure)</t>
  </si>
  <si>
    <t>Private Company/Organization</t>
  </si>
  <si>
    <t>Governmental Facility</t>
  </si>
  <si>
    <t>Location Visited:</t>
  </si>
  <si>
    <t>Company Site Name:</t>
  </si>
  <si>
    <t>Same as above?</t>
  </si>
  <si>
    <t>Street Address</t>
  </si>
  <si>
    <t>Site Manager Name:</t>
  </si>
  <si>
    <t>Title:</t>
  </si>
  <si>
    <t>Office Tel#</t>
  </si>
  <si>
    <t>E-mail</t>
  </si>
  <si>
    <t>Number of Trucks Assessed in this Report:</t>
  </si>
  <si>
    <t>Description of Trucking Facilities Assessed in this Report:</t>
  </si>
  <si>
    <t>Motorized (Power) Units</t>
  </si>
  <si>
    <t>Corporate Office Only (not co-located with operational facility)</t>
  </si>
  <si>
    <t>Trailers/Tankers</t>
  </si>
  <si>
    <t>Corporate Office co-located with operational facility</t>
  </si>
  <si>
    <t xml:space="preserve">Transportation Facility Only </t>
  </si>
  <si>
    <t>Number of Motorcoaches Assessed in this Report:</t>
  </si>
  <si>
    <t>Description of Motorcoach Facilities Assessed in this Report:</t>
  </si>
  <si>
    <t>Total Motorcoaches Assessed</t>
  </si>
  <si>
    <t>Daily Motorcoach Departures from Site</t>
  </si>
  <si>
    <t>Transportation Facility Only (Terminal)</t>
  </si>
  <si>
    <t>Number of School Buses Assessed in this Report:</t>
  </si>
  <si>
    <t xml:space="preserve">N/A     </t>
  </si>
  <si>
    <t>Total School Buses Assigned to Site</t>
  </si>
  <si>
    <t>Total Daily Routes</t>
  </si>
  <si>
    <t>Security Personnel Interviewed</t>
  </si>
  <si>
    <t>Security Coordinator:</t>
  </si>
  <si>
    <t>Not Interviewed?</t>
  </si>
  <si>
    <t>Alt. Security Coordinator:</t>
  </si>
  <si>
    <t xml:space="preserve">Title:                                            </t>
  </si>
  <si>
    <t>Region #</t>
  </si>
  <si>
    <t>Lead TSI</t>
  </si>
  <si>
    <t>Secondary TSI</t>
  </si>
  <si>
    <t>HTUA Name</t>
  </si>
  <si>
    <t>Additional Information</t>
  </si>
  <si>
    <t>1.  Would you be opposed to TSA conducting a BASE assessment at other sites/facilities affiliated with your company?</t>
  </si>
  <si>
    <t>2.  Please provide the facility name, address, telephone number and Point of Contact for your Top 5 facilities located in or around major metropolitan areas?</t>
  </si>
  <si>
    <t>a.</t>
  </si>
  <si>
    <t>b.</t>
  </si>
  <si>
    <t>c.</t>
  </si>
  <si>
    <t>d.</t>
  </si>
  <si>
    <t>e.</t>
  </si>
  <si>
    <t>3.  Where do you, as an industry, feel vulnerable?</t>
  </si>
  <si>
    <t>4.  What concerns do you have?</t>
  </si>
  <si>
    <t>5.  In what Federal programs or security initiatives does your company participate?</t>
  </si>
  <si>
    <t>Other information obtained during BASE assessment:</t>
  </si>
  <si>
    <t>Total # of Company Facilities</t>
  </si>
  <si>
    <t>Total # of School Bus Facilities</t>
  </si>
  <si>
    <t>Other Persons Interviewed or in Attendance</t>
  </si>
  <si>
    <t xml:space="preserve">Other TSA Personnel in Attendance </t>
  </si>
  <si>
    <t>Verify through a review of documents or interviews that confidential security measures used, vulnerabilities identified, and known threat concerns are made known only to employees having a valid "need to know."
Note: Generally not all employees may have a “need-to-know.”</t>
  </si>
  <si>
    <t>Review through interview or documentation that this entity requires a criminal and/or TSA recognized background check for personnel operating entity vehicles.
Note: E-Verify gives verification of immigration status, not criminal background history.</t>
  </si>
  <si>
    <t>This entity designates a primary Security Coordinator/ Director.</t>
  </si>
  <si>
    <t>This entity has policies that specify the transportation related duties of the Security Coordinator.</t>
  </si>
  <si>
    <t>This entity recognizes they may have certain assets of specific interest to terrorists (i.e.: vehicles, IT information, passengers, critical personnel, etc.) and considers this factor when developing transportation security practices.</t>
  </si>
  <si>
    <t xml:space="preserve">Management for this entity provides funding and/or approves corrective actions to security vulnerabilities or weaknesses identified.  </t>
  </si>
  <si>
    <t>This entity has written, site specific transportation security procedures (may be in the form of a Security Plan) that address, at a minimum, personnel security, facility security and vehicle security along with actions to be taken in the event of a security incident or security breach.</t>
  </si>
  <si>
    <t>This entity limits access to its security plan or security procedures to employees with a "need-to-know.”</t>
  </si>
  <si>
    <t>This entity requires that employees with access to security procedures sign a non-disclosure agreement (NDA).</t>
  </si>
  <si>
    <t>This entity has written security plans/policies that have been reviewed and approved at the entity's executive level.</t>
  </si>
  <si>
    <t>This entity has security procedures to be followed by all personnel (i.e., drivers, office workers, maintenance workers, laborers and others) in the event of a security breach or incident.</t>
  </si>
  <si>
    <t>This entity requires that their security policies be reviewed at least annually and updated as needed.</t>
  </si>
  <si>
    <t>This entity has procedures for 24/7 notification of entity security personnel and/or local/state/federal authorities to be notified in the event of a security incident.</t>
  </si>
  <si>
    <t>This entity has procedures designed to ensure restoration of facilities and services following a significant operational disruption. (May be in the form of a Business Recovery Plan, Continuity of Operations Plan or part of the Emergency Response/Safety Plan).</t>
  </si>
  <si>
    <r>
      <t xml:space="preserve">This entity ensures all facilities have an auxiliary power source if needed </t>
    </r>
    <r>
      <rPr>
        <b/>
        <u/>
        <sz val="12"/>
        <color indexed="8"/>
        <rFont val="Times New Roman"/>
        <family val="1"/>
      </rPr>
      <t>or</t>
    </r>
    <r>
      <rPr>
        <sz val="12"/>
        <color indexed="8"/>
        <rFont val="Times New Roman"/>
        <family val="1"/>
      </rPr>
      <t xml:space="preserve"> the ability to operate effectively from an identified secondary site.</t>
    </r>
  </si>
  <si>
    <t>This entity has methods for communicating with drivers during normal conditions.</t>
  </si>
  <si>
    <t xml:space="preserve">This entity has emergency procedures in place for drivers on the road to follow in the event normal communications are disrupted.  </t>
  </si>
  <si>
    <t xml:space="preserve">This entity controls access to business documents (i.e. security plans, critical asset lists, risk/vulnerability assessments, schematics, drawings, manifests, etc.) that may compromise entity security practices.  </t>
  </si>
  <si>
    <t xml:space="preserve">This entity controls personnel information (i.e. SSN, address, drivers license, etc.) that may be deemed sensitive in nature.  </t>
  </si>
  <si>
    <t xml:space="preserve">SAI # 7 - Be Aware of Industry Security Best Practices. </t>
  </si>
  <si>
    <t>Personnel at this entity meet with industry peers, partners or associations that share security related information or best practices.  (May include individual or corporate membership with an industry trade association).</t>
  </si>
  <si>
    <t>SAI # 8 – Conduct Licensing &amp; Background Checks for  Drivers / Employees / Contractors</t>
  </si>
  <si>
    <t>This entity requires verification and documentation that persons operating entity vehicles have a valid driver’s license for the type of vehicle driven, along with any applicable endorsement(s) needed.</t>
  </si>
  <si>
    <t>This entity requires a criminal history check, verification of Social Security number and verification of immigration status for personnel operating entity vehicles.</t>
  </si>
  <si>
    <t>This entity requires a criminal history check, verification of Social Security number and verification of immigration status for non-driver employees with access to security related information or restricted areas.</t>
  </si>
  <si>
    <t xml:space="preserve">This entity asks perspective employees if they have been denied employment elsewhere specifically as the result of a security background check.   </t>
  </si>
  <si>
    <t>This entity has security-related criteria that would disqualify current or prospective personnel from employment.</t>
  </si>
  <si>
    <t>This entity has policies to address criminal allegations that may arise or come to light involving current employees.</t>
  </si>
  <si>
    <t xml:space="preserve">SAI # 9 – Develop and Follow Security Training Plan(s) </t>
  </si>
  <si>
    <t>This entity provides additional security training to employees having security responsibilities.</t>
  </si>
  <si>
    <t>This entity provides periodic security re-training.</t>
  </si>
  <si>
    <t>The security training/re-training offered by this entity is specific to and appropriate for the type of transportation operation being conducted (trucking, school bus, motor coach or infrastructure mode).</t>
  </si>
  <si>
    <t>This entity has comparable security training requirements for both internal employees and contracted employees with security responsibilities or access to security-related information.</t>
  </si>
  <si>
    <t>SAI # 10 –Participates in Security Exercises &amp; Drills</t>
  </si>
  <si>
    <t>This entity meets with outside agencies (i.e.; law enforcement/first responders) regarding security support and or issues.</t>
  </si>
  <si>
    <t>Personnel at this entity have actually conducted or participated in some type of exercises/drills that involve security related activities.</t>
  </si>
  <si>
    <t>This entity has administrative and/or security personnel trained in the National Incident Management System (NIMS) or Incident Command System (ICS).</t>
  </si>
  <si>
    <t>SAI # 11 - Maintain Facility Access Control</t>
  </si>
  <si>
    <t>This entity restricts employee access into certain secure areas (i.e.; computer room, administrative areas, dispatch, etc.).</t>
  </si>
  <si>
    <t xml:space="preserve">This entity issues photo-identification cards/badges or uses other effective identification methods to identify employees.  </t>
  </si>
  <si>
    <t xml:space="preserve">This entity requires employees to carry and/or display their identification card/badge or other form of positive employee ID while on duty.   </t>
  </si>
  <si>
    <t>This entity utilizes advanced physical control locking measures (i.e.; biometric input, key card, PIN, combination locks) for access to buildings, sites or secure areas.</t>
  </si>
  <si>
    <t>Where appropriate, entrance and/or exit data to facilities and/or to secure areas can be reviewed as needed (may be written logs, PIN or biometric data, or recorded camera surveillance).</t>
  </si>
  <si>
    <t>SAI # 12 - Implement Strong Physical Security at all Locations</t>
  </si>
  <si>
    <t>This entity utilizes closed circuit television cameras (CCTV).</t>
  </si>
  <si>
    <t>The CCTV cameras present are functional and adequately monitored and/or recorded.</t>
  </si>
  <si>
    <t>This entity has adequate security lighting.</t>
  </si>
  <si>
    <t>This entity utilizes key control procedures for buildings, terminals and gates.</t>
  </si>
  <si>
    <t>This entity employs on-site security personnel.</t>
  </si>
  <si>
    <t>Clearly visible and easily understood signs are present that identify restricted or off-limit areas.</t>
  </si>
  <si>
    <t xml:space="preserve">Vehicle parking, stopping or standing is controlled, to the extent possible, along perimeter fencing or near restricted areas.  </t>
  </si>
  <si>
    <t>This entity controls the growth of vegetation so that sight lines to vehicles, pedestrians, perimeter fences or restricted areas are unobstructed.</t>
  </si>
  <si>
    <t xml:space="preserve">This entity conducts random security checks on personnel/vehicles and/or other physical security countermeasures (i.e. random perimeter checks, breach/trespass tests, bomb threat drills, etc.).  </t>
  </si>
  <si>
    <t>SAI # 13 - Enhance Internal and External Cyber Security</t>
  </si>
  <si>
    <t>This entity requires an employee logon and password that grants access to limited data consistent with job function.</t>
  </si>
  <si>
    <t>This entity utilizes an Information Technology (IT) "firewall" that prevents improper IT system access to entity information from both internal and external threats.</t>
  </si>
  <si>
    <t>This entity has IT security guidelines.</t>
  </si>
  <si>
    <t>This entity identifies an IT security officer or coordinator.</t>
  </si>
  <si>
    <t>This entity tests their IT system for vulnerabilities.</t>
  </si>
  <si>
    <t>This entity has off-site backup capability for data generated.</t>
  </si>
  <si>
    <t>SAI # 14 - Develop a Robust Vehicle Security Program</t>
  </si>
  <si>
    <t xml:space="preserve">The vehicles used by this entity are equipped with appropriate door/window locks and their use is required (if not prohibited by State law).  </t>
  </si>
  <si>
    <t>This entity provides some type of supplemental equipment for securing vehicles, which may include steering wheel locks, theft alarms, "kill switches," or other devices.</t>
  </si>
  <si>
    <t>This entity utilizes a key control program for their vehicles.</t>
  </si>
  <si>
    <t>This entity employees technology that requires the use of key card, PIN or biometric input to enter or start vehicles.</t>
  </si>
  <si>
    <t>This entity uses vehicles with panic button capability.</t>
  </si>
  <si>
    <t>This entity uses vehicles equipped with GPS or land based tracking system.</t>
  </si>
  <si>
    <t>This entity prohibits unauthorized passengers in entity vehicles.</t>
  </si>
  <si>
    <t>This entity restricts or has policies regarding overnight parking of entity vehicles at off-site locations (i.e.; residences, shopping centers, parking lots, etc.).</t>
  </si>
  <si>
    <t xml:space="preserve">SAI # 15 - Develop a Solid Cargo/Passenger Security Program.  </t>
  </si>
  <si>
    <t>Trucking Version</t>
  </si>
  <si>
    <t>Motor Coach Version</t>
  </si>
  <si>
    <t>School Bus Version</t>
  </si>
  <si>
    <r>
      <t xml:space="preserve">N/A - This Question Intentionally left blank. </t>
    </r>
    <r>
      <rPr>
        <i/>
        <sz val="12"/>
        <color indexed="10"/>
        <rFont val="Times New Roman"/>
        <family val="1"/>
      </rPr>
      <t xml:space="preserve">  </t>
    </r>
  </si>
  <si>
    <t xml:space="preserve">SAI # 16 - Plan for High Alert Level Contingencies  </t>
  </si>
  <si>
    <t>This entity monitors news or other media sources for the most current security threat information.</t>
  </si>
  <si>
    <t>This entity distributes relevant or evolving threat information to affected entity personnel as needed.</t>
  </si>
  <si>
    <t>Administrative or security personnel at this entity have been granted access to the unclassified intelligence based internet site HSIN (Homeland Security Information Network), and they regularly review current intelligence information relating to their industry.</t>
  </si>
  <si>
    <t>Administrative or security personnel at this entity/facility regularly check the status of the DHS sponsored National Terrorism Alert System (NTAS) or have enrolled to receive automatic electronic NTAS alert updates at www.dhs.gov/alerts.</t>
  </si>
  <si>
    <t>This entity has additional security procedures that take effect in the event of a heightened security alert status from the DHS National Terrorist Alert System (NTAS) or other government source.</t>
  </si>
  <si>
    <t>SAI # 17 - Conduct Regular Security Inspections</t>
  </si>
  <si>
    <t>In addition to any pre-trip safety inspection conducted, this entity requires a pre-trip vehicle security inspection.</t>
  </si>
  <si>
    <t>This entity requires a post-trip vehicle security inspection.</t>
  </si>
  <si>
    <t>This entity requires additional vehicle security inspections at any other times (vehicle left unattended, driver change, etc.).</t>
  </si>
  <si>
    <t>SAI # 18 - Have Procedures for Reporting Suspicious Activities</t>
  </si>
  <si>
    <t>This entity has policies requiring employees to report security related “suspicious activities” to management and/or law enforcement.</t>
  </si>
  <si>
    <t>This entity has notification procedures (who to call, when to call, etc.) for all personnel upon observing suspicious activity.</t>
  </si>
  <si>
    <t xml:space="preserve">This entity has policies requiring a written report be filed for suspicious activities observed.  </t>
  </si>
  <si>
    <t xml:space="preserve">SAI # 19 - Ensure Chain of Custody &amp; Shipment/ Service Verification  </t>
  </si>
  <si>
    <t>This question is intentionally left blank.  N/A</t>
  </si>
  <si>
    <t>This entity requires specific security protocols be followed in the event a trip must be delayed, discontinued, requires multiple days to complete or exceeds hours-of-service regulations.</t>
  </si>
  <si>
    <t>SAI # 20 - Pre-plan Emergency Travel Routes.</t>
  </si>
  <si>
    <t>This entity prohibits drivers from diverting from authorized routes, making unauthorized pickups or stopping at unauthorized locations without justification.</t>
  </si>
  <si>
    <t>This entity has identified alternate routes in the event primary routes cannot be used under certain security related emergencies.</t>
  </si>
  <si>
    <t>78mc</t>
  </si>
  <si>
    <t>78t</t>
  </si>
  <si>
    <t>79mc</t>
  </si>
  <si>
    <t>79t</t>
  </si>
  <si>
    <t>80mc</t>
  </si>
  <si>
    <t>80t</t>
  </si>
  <si>
    <t>95mc</t>
  </si>
  <si>
    <t>96mc</t>
  </si>
  <si>
    <t>95sb</t>
  </si>
  <si>
    <t>96sb</t>
  </si>
  <si>
    <t>95t</t>
  </si>
  <si>
    <t>96t</t>
  </si>
  <si>
    <t>Weight</t>
  </si>
  <si>
    <t>X</t>
  </si>
  <si>
    <t>BASE Technical Scoring Sheet</t>
  </si>
  <si>
    <t>This sheet is for data analysis only.</t>
  </si>
  <si>
    <t>Date:</t>
  </si>
  <si>
    <t>DO NOT MODIFY OR ENTER ANY DATA ON THIS SHEET!</t>
  </si>
  <si>
    <t>Grand Totals</t>
  </si>
  <si>
    <t>SAI Scoring Detail</t>
  </si>
  <si>
    <t>Points</t>
  </si>
  <si>
    <t>Possible</t>
  </si>
  <si>
    <t>Grade</t>
  </si>
  <si>
    <t>Question</t>
  </si>
  <si>
    <r>
      <rPr>
        <b/>
        <sz val="16"/>
        <rFont val="Times New Roman"/>
        <family val="1"/>
      </rPr>
      <t>B</t>
    </r>
    <r>
      <rPr>
        <sz val="16"/>
        <rFont val="Times New Roman"/>
        <family val="1"/>
      </rPr>
      <t xml:space="preserve">aseline </t>
    </r>
    <r>
      <rPr>
        <b/>
        <sz val="16"/>
        <rFont val="Times New Roman"/>
        <family val="1"/>
      </rPr>
      <t>A</t>
    </r>
    <r>
      <rPr>
        <sz val="16"/>
        <rFont val="Times New Roman"/>
        <family val="1"/>
      </rPr>
      <t xml:space="preserve">ssessment &amp; </t>
    </r>
    <r>
      <rPr>
        <b/>
        <sz val="16"/>
        <rFont val="Times New Roman"/>
        <family val="1"/>
      </rPr>
      <t>S</t>
    </r>
    <r>
      <rPr>
        <sz val="16"/>
        <rFont val="Times New Roman"/>
        <family val="1"/>
      </rPr>
      <t xml:space="preserve">ecurity </t>
    </r>
    <r>
      <rPr>
        <b/>
        <sz val="16"/>
        <rFont val="Times New Roman"/>
        <family val="1"/>
      </rPr>
      <t>E</t>
    </r>
    <r>
      <rPr>
        <sz val="16"/>
        <rFont val="Times New Roman"/>
        <family val="1"/>
      </rPr>
      <t>nhancement Review Checklist</t>
    </r>
  </si>
  <si>
    <t>SECURITY ACTION ITEM (SAI'S) DESCRIPTION</t>
  </si>
  <si>
    <t>Performance</t>
  </si>
  <si>
    <t>Overall Performance Score:</t>
  </si>
  <si>
    <t>SAI #</t>
  </si>
  <si>
    <t>Develop a Communications Plan</t>
  </si>
  <si>
    <t>Have a Designated Security Coordinator</t>
  </si>
  <si>
    <t xml:space="preserve">Conduct a Thorough Risk Assessment </t>
  </si>
  <si>
    <t>Develop a Security Plan (Security Specific Protocols)</t>
  </si>
  <si>
    <t>Plan for Continuity of Operations</t>
  </si>
  <si>
    <t>Safeguard Business and Security Critical Information</t>
  </si>
  <si>
    <t xml:space="preserve">Be Aware of Industry Security Best Practices. </t>
  </si>
  <si>
    <t>Conduct Licensing &amp; Background Checks for  Drivers / Employees / Contractors</t>
  </si>
  <si>
    <t xml:space="preserve">Develop and Follow Security Training Plan(s) </t>
  </si>
  <si>
    <t>Participates in Security Exercises &amp; Drills</t>
  </si>
  <si>
    <t>Maintain Facility Access Control</t>
  </si>
  <si>
    <t>Implement Strong Physical Security at all Locations</t>
  </si>
  <si>
    <t>Enhance Internal and External Cyber Security</t>
  </si>
  <si>
    <t>Develop a Robust Vehicle Security Program</t>
  </si>
  <si>
    <t xml:space="preserve">Develop a Solid Cargo/Passenger Security Program.  </t>
  </si>
  <si>
    <t xml:space="preserve">Plan for High Alert Level Contingencies  </t>
  </si>
  <si>
    <t>Conduct Regular Security Inspections</t>
  </si>
  <si>
    <t>Have Procedures for Reporting Suspicious Activities</t>
  </si>
  <si>
    <t xml:space="preserve">Ensure Chain of Custody &amp; Shipment/ Service Verification  </t>
  </si>
  <si>
    <t>Pre-plan Emergency Travel Routes.</t>
  </si>
  <si>
    <t>Company Name</t>
  </si>
  <si>
    <t>DOT #</t>
  </si>
  <si>
    <t>Address</t>
  </si>
  <si>
    <t>Zip</t>
  </si>
  <si>
    <t>HTUA Area</t>
  </si>
  <si>
    <t>TSI Region</t>
  </si>
  <si>
    <t>TSA Area</t>
  </si>
  <si>
    <t>Trucking - GF</t>
  </si>
  <si>
    <t>Trucking - Food AG</t>
  </si>
  <si>
    <t>Motor Coach - OTRB Company</t>
  </si>
  <si>
    <t>Motor Coach - OTRB Terminal</t>
  </si>
  <si>
    <t>School District</t>
  </si>
  <si>
    <t>School Bus Company</t>
  </si>
  <si>
    <t>Corporate</t>
  </si>
  <si>
    <t>Site Visit</t>
  </si>
  <si>
    <t>Private Company/Org</t>
  </si>
  <si>
    <t>Government</t>
  </si>
  <si>
    <t>Motorized Power Units</t>
  </si>
  <si>
    <t>Fleet Size</t>
  </si>
  <si>
    <t>Truck - Total Company Facilities</t>
  </si>
  <si>
    <t>Motor Coach - Total Company Facilities</t>
  </si>
  <si>
    <t>School Bus - Total School Bus Facilities</t>
  </si>
  <si>
    <t>Security Coordinator Name</t>
  </si>
  <si>
    <t>Security Coordinator Phone</t>
  </si>
  <si>
    <t>Security Coordinator E-mail</t>
  </si>
  <si>
    <t>TSA Rep 1 Name</t>
  </si>
  <si>
    <t>TSA Rep 1 E-mail</t>
  </si>
  <si>
    <t>TSA Rep 1 Phone</t>
  </si>
  <si>
    <t>TSA Rep 2 Name</t>
  </si>
  <si>
    <t>TSA Rep 2 E-mail</t>
  </si>
  <si>
    <t>TSA Rep 2 Phone</t>
  </si>
  <si>
    <t>78sc</t>
  </si>
  <si>
    <t>79sc</t>
  </si>
  <si>
    <t>80sc</t>
  </si>
  <si>
    <t>Motorcoach (Over-the-Road Bus) Company</t>
  </si>
  <si>
    <t>Motorcoach (Over-the-Road Bus) Terminal</t>
  </si>
  <si>
    <t>Motor Coach - Daily Departures</t>
  </si>
  <si>
    <t>School Bus - Daily Routes</t>
  </si>
  <si>
    <t>When transferring to database,</t>
  </si>
  <si>
    <t xml:space="preserve">Employees are provided with site-specific, up to date contact information for entity management and/or security personnel to be notified in the event of a security incident and this entity periodically tests their notification or "call-tree" procedures. </t>
  </si>
  <si>
    <t>This entity maintains and safeguards an up-to-date list of all assets that are critical to the continuation of business operations (i.e. vehicles, IT equipment, products, other equipment, etc.), periodically inventories these assets, and has the ability to determine their general location at any given time.</t>
  </si>
  <si>
    <t>Personnel at this entity have sought and/or obtained transportation related security information or "best practices" guidance from external sources.</t>
  </si>
  <si>
    <t>This entity requires documentation and retention of records relating to security training received by employees.</t>
  </si>
  <si>
    <r>
      <t xml:space="preserve">This entity provides general </t>
    </r>
    <r>
      <rPr>
        <b/>
        <u/>
        <sz val="12"/>
        <rFont val="Times New Roman"/>
        <family val="1"/>
      </rPr>
      <t>security</t>
    </r>
    <r>
      <rPr>
        <sz val="12"/>
        <rFont val="Times New Roman"/>
        <family val="1"/>
      </rPr>
      <t xml:space="preserve"> awareness training to employees (separate from or in addition to regular safety training).  </t>
    </r>
  </si>
  <si>
    <t>This entity has secured all doors, windows, skylights, roof openings and other access points to all buildings, terminals and/or work areas.</t>
  </si>
  <si>
    <t xml:space="preserve">This entity has a challenge procedure that requires employees to safely report unknown persons or persons not having proper identification.  </t>
  </si>
  <si>
    <t>This entity utilizes visitor control protocols for non-employees accessing non-public areas.</t>
  </si>
  <si>
    <t xml:space="preserve">All perimeter physical security barriers on site are functional, used as designed, and adequately maintained to effectively restrict vehicle and/or pedestrian access. </t>
  </si>
  <si>
    <t>This entity utilizes a tamper resistent intrusion detection system(s) (burglary/robbery alarm).</t>
  </si>
  <si>
    <t>This entity provides a secure location for employee parking separate from visitor parking.</t>
  </si>
  <si>
    <t>This entity uses vehicles equipped with on-board video camera(s) to monitor/record interior activities.</t>
  </si>
  <si>
    <t>77mc</t>
  </si>
  <si>
    <t>77t</t>
  </si>
  <si>
    <t>89mc</t>
  </si>
  <si>
    <t>89sb</t>
  </si>
  <si>
    <t>89t</t>
  </si>
  <si>
    <t>94mc</t>
  </si>
  <si>
    <t>94sb</t>
  </si>
  <si>
    <t>94t</t>
  </si>
  <si>
    <t>77sc</t>
  </si>
  <si>
    <t>Maximum Score</t>
  </si>
  <si>
    <t>This entity utilizes perimeter physical security barriers (fences/gates/ planters /bollards, etc.) that restrict both  unauthorized vehicle and pedestrian access.</t>
  </si>
  <si>
    <t xml:space="preserve">The entity requires that contractors having access to security related information or restricted areas be held to comparable licensing and background checks as those required of regular company employees (contracted employees may include contractual drivers, unescorted cleaning crews, etc.).  </t>
  </si>
  <si>
    <r>
      <t xml:space="preserve">This entity has participated in or received some type of domain awareness/counterterrorism training </t>
    </r>
    <r>
      <rPr>
        <sz val="10"/>
        <color theme="1"/>
        <rFont val="Times New Roman"/>
        <family val="1"/>
      </rPr>
      <t>(First Observer™ or equivalent)</t>
    </r>
    <r>
      <rPr>
        <sz val="12"/>
        <color theme="1"/>
        <rFont val="Times New Roman"/>
        <family val="1"/>
      </rPr>
      <t>.</t>
    </r>
  </si>
  <si>
    <t xml:space="preserve">This entity has controlled points of entry/exit for employees and restricts non-employee access to buildings, terminals and/or work areas.             </t>
  </si>
  <si>
    <t>Smart Security Practice Addendums (SP)</t>
  </si>
  <si>
    <t>Instructions:  For each item identified as a possible "Smart Practice", copy the cells in columns A thru E from the referenced line item in the Checklist into the "Reference" line below, then provide a description of the program or practice.</t>
  </si>
  <si>
    <t>Item</t>
  </si>
  <si>
    <t>Smart Security Practice Description:</t>
  </si>
  <si>
    <t>*1. This entity designates a primary Security Coordinator/ Director.</t>
  </si>
  <si>
    <t>Someone with this title must be identified (may be shared title).</t>
  </si>
  <si>
    <t>4 = Fully implemented including this title being documented.</t>
  </si>
  <si>
    <t>2. This entity designates an alternate Security Coordinator/Director.</t>
  </si>
  <si>
    <t>3. This entity has policies that specify the transportation related duties of the Security Coordinator.</t>
  </si>
  <si>
    <r>
      <t xml:space="preserve">4 = Documented specific </t>
    </r>
    <r>
      <rPr>
        <u/>
        <sz val="12"/>
        <rFont val="Times New Roman"/>
        <family val="1"/>
      </rPr>
      <t>transportation</t>
    </r>
    <r>
      <rPr>
        <sz val="12"/>
        <rFont val="Times New Roman"/>
        <family val="1"/>
      </rPr>
      <t xml:space="preserve"> security related duties of Security Coordinator. May be found in job description, security plan, or other documents as appropriate.  </t>
    </r>
  </si>
  <si>
    <t>3, 2, 1 = Polices are in place, but not documented.  Security Coordinator duties assigned and followed with varying degrees of implementation.</t>
  </si>
  <si>
    <t xml:space="preserve"> 0 = No transportation security related duties specified.</t>
  </si>
  <si>
    <t>4. This entity recognizes they may have certain assets of specific interest to terrorists (i.e.: vehicles, IT information, passengers, critical personnel, etc.) and considers this factor when developing transportation security practices.</t>
  </si>
  <si>
    <t>4 = Yes, entity has identified critical assets and considers this when developing security practices.</t>
  </si>
  <si>
    <t>3,2,1 = Yes, entity is aware of its potential value to terrorists, and develops security practices with a varying degree of implementation.</t>
  </si>
  <si>
    <t>*5. This entity has conducted a documented, site specific “Risk Assessment” that addresses current threats, vulnerabilities and consequences.</t>
  </si>
  <si>
    <t>4 = Specific written “Risk Assessment” that addresses T, V &amp; C.  This assessment is current or reviewed at least annually.</t>
  </si>
  <si>
    <t>3 = Written “Risk Assessment” that addresses T,V &amp; C, but is outdated or not reviewed at least annually.</t>
  </si>
  <si>
    <t xml:space="preserve">2 = Written “Risk Assessment” that does not address all elements of T,V &amp; C and/or is outdated.  </t>
  </si>
  <si>
    <t>1 = General vulnerability assessment (physical “walk around”)</t>
  </si>
  <si>
    <t>0 = Not conducted</t>
  </si>
  <si>
    <t xml:space="preserve">6. Management for this entity provides funding and/or approves corrective actions to security vulnerabilities or weaknesses identified.  </t>
  </si>
  <si>
    <t>4 = Corrective actions taken or no vulnerabilities or weaknesses were identified.</t>
  </si>
  <si>
    <t>3,2, 1 = Vulnerabilities or weaknesses were identified and corrective actions taken with  varying degrees of implementation.</t>
  </si>
  <si>
    <t>0 = No corrective actions identified</t>
  </si>
  <si>
    <r>
      <t>SAI # 3 -</t>
    </r>
    <r>
      <rPr>
        <b/>
        <sz val="12"/>
        <rFont val="Times New Roman"/>
        <family val="1"/>
      </rPr>
      <t xml:space="preserve"> </t>
    </r>
    <r>
      <rPr>
        <b/>
        <i/>
        <sz val="12"/>
        <rFont val="Times New Roman"/>
        <family val="1"/>
      </rPr>
      <t>Develop a Security Plan (Security Specific Protocols)</t>
    </r>
  </si>
  <si>
    <t>*7. This entity has written, site specific transportation security procedures (may be in the form of a Security Plan) that address, at a minimum, personnel security, facility security and vehicle security along with actions to be taken in the event of a security incident or security breach.</t>
  </si>
  <si>
    <t xml:space="preserve">Verify through a review of documents or interviews that the entity/facility has written, site specific security procedures to be followed in the event of a security incident or terrorist event. 
Note: Keep in mind the “Security Plan” is a general term and an entity may refer to this plan as another title.  The TSI should ensure that the plan being reviewed deals specifically with transportation security elements and use this information for their scoring justification.  
</t>
  </si>
  <si>
    <t>4 = Security Plan is either a standalone document or clearly segmented part of another plan that is readily available. This plan addresses transportation security elements including; personnel security, facility security and vehicle security along with actions to be taken in the event of a security incident or security breach.</t>
  </si>
  <si>
    <t xml:space="preserve">3 = Documented security procedures are in place, incorporated as part of another document, but are not in a clearly segmented section.  </t>
  </si>
  <si>
    <t xml:space="preserve">2, 1 = Some, but not all security procedures are documented and addressed.  </t>
  </si>
  <si>
    <t xml:space="preserve">0 = No security plan / procedures documented.    </t>
  </si>
  <si>
    <t>8. This entity limits access to its security plan or security procedures to employees with a "need-to-know.”</t>
  </si>
  <si>
    <t>9. This entity requires that employees with access to security procedures sign a non-disclosure agreement (NDA).</t>
  </si>
  <si>
    <t>4= Security specific NDA</t>
  </si>
  <si>
    <t>3 = General corporate NDA</t>
  </si>
  <si>
    <t>0 = No NDA</t>
  </si>
  <si>
    <t>10. This entity has written security plans/policies that have been reviewed and approved at the entity's executive level.</t>
  </si>
  <si>
    <t>4 = Security Procedures have been approved and signed at the entity’s executive level.</t>
  </si>
  <si>
    <t xml:space="preserve">3 = Reviewed and signed at lower level without executive endorsement.  </t>
  </si>
  <si>
    <t>2, 1 = Verbal plan/policies discussed and approved without signature.</t>
  </si>
  <si>
    <t xml:space="preserve">0 = No security plan to be reviewed.  </t>
  </si>
  <si>
    <t>4 = Yes, written security procedures for all employees</t>
  </si>
  <si>
    <t>0 = No procedures in place</t>
  </si>
  <si>
    <t>12. This entity requires that their security policies be reviewed at least annually and updated as needed.</t>
  </si>
  <si>
    <t>4 = Documented review within past year</t>
  </si>
  <si>
    <t>3,2,1 = Documented review occurred but not within past year and/or with unique variations</t>
  </si>
  <si>
    <t xml:space="preserve"> 0 = No security policies exist and/or reviewed</t>
  </si>
  <si>
    <t xml:space="preserve">13. Employees are provided with site-specific, up to date contact information for entity management and/or security personnel to be notified in the event of a security incident and this entity periodically tests their notification or "call-tree" procedures. </t>
  </si>
  <si>
    <t>4 = Yes, documented and readily available. Phone-tree exercises in place.</t>
  </si>
  <si>
    <t>3 = Yes, documented and readily available. No phone-tree exercises in place.                                                                     2, 1 = Partially, with unique variations</t>
  </si>
  <si>
    <t>14. This entity has procedures for 24/7 notification of entity security personnel and/or local/state/federal authorities to be notified in the event of a security incident.</t>
  </si>
  <si>
    <t>4 = Yes, documented and readily available. Note: If 911 is the only notification number, this does not qualify as a 4.</t>
  </si>
  <si>
    <t>3,2 = Partially, with unique variations</t>
  </si>
  <si>
    <t>1 = 911 is the only notification made</t>
  </si>
  <si>
    <t xml:space="preserve"> 0 = No</t>
  </si>
  <si>
    <t>Revew Steps</t>
  </si>
  <si>
    <t>*15. This entity has procedures designed to ensure restoration of facilities and services following a significant operational disruption. (May be in the form of a Business Recovery Plan, Continuity of Operations Plan or part of the Emergency Response/Safety Plan).</t>
  </si>
  <si>
    <t xml:space="preserve">4 = Plan is either a standalone  document or clearly segmented part of another plan that is readily available.  </t>
  </si>
  <si>
    <t xml:space="preserve">3 = Documented procedures are in place, incorporated as part of another document, but are not in a clearly segmented section.  </t>
  </si>
  <si>
    <t xml:space="preserve">2, 1 = Some, but not all continuity of operations procedures are documented and addressed.  </t>
  </si>
  <si>
    <t xml:space="preserve">0 = No plan / procedures documented.    </t>
  </si>
  <si>
    <r>
      <t xml:space="preserve">16. This entity ensures all facilities have an auxiliary power source if needed </t>
    </r>
    <r>
      <rPr>
        <b/>
        <u/>
        <sz val="12"/>
        <rFont val="Times New Roman"/>
        <family val="1"/>
      </rPr>
      <t>or</t>
    </r>
    <r>
      <rPr>
        <sz val="12"/>
        <rFont val="Times New Roman"/>
        <family val="1"/>
      </rPr>
      <t xml:space="preserve"> the ability to operate effectively from an identified secondary site.</t>
    </r>
  </si>
  <si>
    <t>4 = Full facility auxiliary power source on site/tested or secondary site named and immediately available. Procedures are tested or practiced occasionally.</t>
  </si>
  <si>
    <t>3 = Secondary site/ auxiliary power source is identified and in place, but not tested or practiced.                                                         2, 1 = Varying degrees of auxiliary power for certain assets on-site/tested or varying degrees of functionality at secondary site.</t>
  </si>
  <si>
    <t>0 = No auxiliary power available and no secondary site considered.</t>
  </si>
  <si>
    <t>*17. This entity has methods for communicating with drivers during normal conditions.</t>
  </si>
  <si>
    <t>4 = Yes, documented methods are in place and practiced/discussed regularly.</t>
  </si>
  <si>
    <t>3 = Documented methods are in place, but there are no methods of preparation employed (practice, discussion, etc.)                           2,1 =  Yes, but with varying degrees of implementation</t>
  </si>
  <si>
    <t xml:space="preserve">18. This entity has emergency procedures in place for drivers on the road to follow in the event normal communications are disrupted.  </t>
  </si>
  <si>
    <t>4 = Yes, documented methods in place, and the entity utilizes back-up technology that will function in the even normal communications are disrupted.</t>
  </si>
  <si>
    <t>3 = The entity has documented, clearly-defined steps for drivers to take in the event normal communications are lost.                                                                    2,1 =  Yes, but with varying degrees of implementation</t>
  </si>
  <si>
    <t xml:space="preserve">*19. This entity controls access to business documents (i.e. security plans, critical asset lists, risk/vulnerability assessments, schematics, drawings, manifests, etc.) that may compromise entity security practices.  </t>
  </si>
  <si>
    <t>4= Has written policy to address Operation Security (OPSEC)</t>
  </si>
  <si>
    <t>3,2,1 =  Yes, but with varying degrees of implementation</t>
  </si>
  <si>
    <t>0 = Issue not addressed</t>
  </si>
  <si>
    <t xml:space="preserve">20. This entity controls personnel information (i.e. SSN, address, drivers license, etc.) that may be deemed sensitive in nature.  </t>
  </si>
  <si>
    <t>4= Has written policy to address personnel information</t>
  </si>
  <si>
    <t>21. This entity maintains and safeguards an up-to-date list of all assets that are critical to the continuation of business operations (i.e. vehicles, IT equipment, products, other equipment, etc.), periodically inventories these assets, and has the ability to determine their general location at any given time.</t>
  </si>
  <si>
    <t>4 = A specific, descriptive list of identified "critical assets" along with the knowledge of their general location.  These “critical assets” are also periodically inventoried, employees receive some sort of training or briefing on critical asset protection.</t>
  </si>
  <si>
    <t>2, 1 = A general inventory of equipment</t>
  </si>
  <si>
    <t>0 = No inventory control</t>
  </si>
  <si>
    <t>*22. Personnel at this entity meet with industry peers, partners or associations that share security related information or best practices.  (May include individual or corporate membership with an industry trade association).</t>
  </si>
  <si>
    <t>4 = Is a member of and actively participates with a trade group(s).</t>
  </si>
  <si>
    <t>3 = Meets with industry peers and partners, but not a member of an association.</t>
  </si>
  <si>
    <t>2,1 = Informal interaction on occasion with industry peers.</t>
  </si>
  <si>
    <t>0 = No peer involvement.</t>
  </si>
  <si>
    <t>23. Personnel at this entity have sought and/or obtained transportation related security information or "best practices" guidance from external sources.</t>
  </si>
  <si>
    <t>4 = DMV inquiry required upon hire and  periodically (multiple times per year) thereafter or is enrolled to receive automatic updates.</t>
  </si>
  <si>
    <t xml:space="preserve">3 = DMV inquiry required upon hire and reviewed annually.  </t>
  </si>
  <si>
    <t xml:space="preserve">2, 1 = DMV inquiry required upon initial hire and not periodically reviewed.  </t>
  </si>
  <si>
    <t>0 = No DMV record required</t>
  </si>
  <si>
    <t>*25. This entity requires a criminal history check, verification of Social Security number and verification of immigration status for personnel operating entity vehicles.</t>
  </si>
  <si>
    <t>4 = A fingerprint based FBI background check, CDL-HME or TWIC</t>
  </si>
  <si>
    <t>3 = Background check thru reputable private entity w/o fingerprints</t>
  </si>
  <si>
    <t>2 = State or federal "Name Only" background check</t>
  </si>
  <si>
    <t>1 = Local PD name check only</t>
  </si>
  <si>
    <t>0 = No check</t>
  </si>
  <si>
    <t xml:space="preserve">27. This entity asks perspective employees if they have been denied employment elsewhere specifically as the result of a security background check.   </t>
  </si>
  <si>
    <t>4 = Yes, in application process</t>
  </si>
  <si>
    <t>0 = No, not part of application process</t>
  </si>
  <si>
    <t>28. This entity has security-related criteria that would disqualify current or prospective personnel from employment.</t>
  </si>
  <si>
    <t>4 = Yes, written policies</t>
  </si>
  <si>
    <t>29. This entity has policies to address criminal allegations that may arise or come to light involving current employees.</t>
  </si>
  <si>
    <t xml:space="preserve">30. The entity requires that contractors having access to security related information or restricted areas be held to comparable licensing and background checks as those required of regular company employees (contracted employees may include contractual drivers, unescorted cleaning crews, etc.).  </t>
  </si>
  <si>
    <r>
      <t xml:space="preserve">*31. This entity provides general </t>
    </r>
    <r>
      <rPr>
        <u/>
        <sz val="12"/>
        <rFont val="Times New Roman"/>
        <family val="1"/>
      </rPr>
      <t>security</t>
    </r>
    <r>
      <rPr>
        <sz val="12"/>
        <rFont val="Times New Roman"/>
        <family val="1"/>
      </rPr>
      <t xml:space="preserve"> awareness training to employees (separate from or in addition to regular safety training).  </t>
    </r>
  </si>
  <si>
    <t>32. This entity provides additional security training to employees having security responsibilities.</t>
  </si>
  <si>
    <t>33. This entity provides periodic security re-training.</t>
  </si>
  <si>
    <t>34. The security training/re-training offered by this entity is specific to and appropriate for the type of transportation operation being conducted (trucking, school bus, motor coach or infrastructure mode).</t>
  </si>
  <si>
    <t>35. This entity has comparable security training requirements for both internal employees and contracted employees with security responsibilities or access to security-related information.</t>
  </si>
  <si>
    <t>0 =No</t>
  </si>
  <si>
    <t>SAI # 10 –Participate in Security Exercises &amp; Drills</t>
  </si>
  <si>
    <t>*37. This entity meets with outside agencies (i.e.; law enforcement/first responders) regarding security support and or issues.</t>
  </si>
  <si>
    <t>38. Personnel at this entity have actually conducted or participated in some type of exercises/drills that involve security related activities.</t>
  </si>
  <si>
    <t>Verify through interviews or a review of documents that this entity has conducted or participated in some type of security exercises/drills.                                                                               Examples would include active participation in exercises/drills such as: Tabletops, ISTEP, Situational Drills (bomb threats, hijacking, lock downs, etc.).                                                                                                       Note: These drills must involve transportation security.</t>
  </si>
  <si>
    <t>39. This entity has administrative and/or security personnel trained in the National Incident Management System (NIMS) or Incident Command System (ICS).</t>
  </si>
  <si>
    <t>*40. This entity has controlled points of entry/exit for employees and restricts non-employee access to buildings, terminals and/or work areas.</t>
  </si>
  <si>
    <t>Verify through interview, a review of documents, or physical inspection that this entity/facility restricts non-employee access to the buildings, terminals or work areas.                                                                       Note: If this is a BASE conducted on the corporate office, scores should be rated as it applies to all of their facilities (not just the corporate office/facility of visit).</t>
  </si>
  <si>
    <t>4= Yes, employee entrances and exits are controlled and entry to all buildings, terminals and/or work areas is restricted for non-employees at all facilities.</t>
  </si>
  <si>
    <t>Verify through interview, a review of documents, or physical inspection that this entity/facility has secured all doors, windows, skylights, roof openings, and other access points to all buildings, terminals, and/or work areas.</t>
  </si>
  <si>
    <t>4= Yes, all doors, windows, etc. are inoperable or secured with adequate locking mechanisms, and entry to all buildings, terminals and/or work areas is secure at all facilities.</t>
  </si>
  <si>
    <t>3= Access points are secure in most areas, but not all.</t>
  </si>
  <si>
    <t>42. This entity restricts employee access into certain secure areas (i.e.; computer room, administrative areas, dispatch, etc.).</t>
  </si>
  <si>
    <r>
      <t xml:space="preserve">4= Secure areas are clearly identified </t>
    </r>
    <r>
      <rPr>
        <b/>
        <u/>
        <sz val="12"/>
        <rFont val="Times New Roman"/>
        <family val="1"/>
      </rPr>
      <t xml:space="preserve">and </t>
    </r>
    <r>
      <rPr>
        <sz val="12"/>
        <rFont val="Times New Roman"/>
        <family val="1"/>
      </rPr>
      <t xml:space="preserve">access to these secure areas is restricted to certain employees based on job function.  </t>
    </r>
  </si>
  <si>
    <t xml:space="preserve">*43. This entity issues photo-identification cards/badges or uses other effective identification methods to identify employees.  </t>
  </si>
  <si>
    <t>4 = Entity issued photo ID badges  issued to all employees.</t>
  </si>
  <si>
    <t xml:space="preserve">44. This entity requires employees to carry and/or display their identification card/badge or other form of positive employee ID while on duty.   </t>
  </si>
  <si>
    <t xml:space="preserve">45. This entity has a challenge procedure that requires employees to safely report unknown persons or persons not having proper identification.  </t>
  </si>
  <si>
    <t xml:space="preserve">4 = This entity has a written policy in place requiring employees to safely report unknown persons or those not having proper identification.  </t>
  </si>
  <si>
    <t>46. This entity utilizes advanced physical control locking measures (i.e.; biometric input, key card, PIN, combination locks) for access to buildings, sites or secure areas.</t>
  </si>
  <si>
    <t xml:space="preserve">4 = This entity utilizes personal identifying access control (i.e. biometric, key card and/or PIN).  Access is deactivated upon employee separation. </t>
  </si>
  <si>
    <t>47. Where appropriate, entrance and/or exit data to facilities and/or to secure areas can be reviewed as needed (may be written logs, PIN or biometric data, or recorded camera surveillance).</t>
  </si>
  <si>
    <t>48. This entity utilizes visitor control protocols for non-employees accessing non-public areas.</t>
  </si>
  <si>
    <r>
      <t xml:space="preserve">Verify through a review of documents, interviews, or physical inspection that </t>
    </r>
    <r>
      <rPr>
        <u/>
        <sz val="12"/>
        <rFont val="Times New Roman"/>
        <family val="1"/>
      </rPr>
      <t>perimeter</t>
    </r>
    <r>
      <rPr>
        <sz val="12"/>
        <rFont val="Times New Roman"/>
        <family val="1"/>
      </rPr>
      <t xml:space="preserve"> physical security barriers to restrict unauthorized vehicles and pedestrians are utilized.  </t>
    </r>
  </si>
  <si>
    <t>4 = This entity utilizes physical barriers that restrict both unauthorized vehicle and pedestrian access at all locations.</t>
  </si>
  <si>
    <t>51. This entity utilizes a tamper resistent intrusion detection system(s) (burglary/robbery alarm).</t>
  </si>
  <si>
    <r>
      <t xml:space="preserve">4 = Windows/doors/interior at </t>
    </r>
    <r>
      <rPr>
        <b/>
        <u/>
        <sz val="12"/>
        <rFont val="Times New Roman"/>
        <family val="1"/>
      </rPr>
      <t>all</t>
    </r>
    <r>
      <rPr>
        <sz val="12"/>
        <rFont val="Times New Roman"/>
        <family val="1"/>
      </rPr>
      <t xml:space="preserve"> locations are covered and a tamper resistent system is monitored 24/7 when armed.</t>
    </r>
  </si>
  <si>
    <r>
      <t xml:space="preserve">3 = </t>
    </r>
    <r>
      <rPr>
        <b/>
        <u/>
        <sz val="12"/>
        <rFont val="Times New Roman"/>
        <family val="1"/>
      </rPr>
      <t>Some</t>
    </r>
    <r>
      <rPr>
        <sz val="12"/>
        <rFont val="Times New Roman"/>
        <family val="1"/>
      </rPr>
      <t xml:space="preserve">, but not all facilities are covered and system is monitored 24/7 when armed.  </t>
    </r>
  </si>
  <si>
    <r>
      <t xml:space="preserve">2 = Entity only has audible alarm at </t>
    </r>
    <r>
      <rPr>
        <b/>
        <u/>
        <sz val="12"/>
        <rFont val="Times New Roman"/>
        <family val="1"/>
      </rPr>
      <t xml:space="preserve">all </t>
    </r>
    <r>
      <rPr>
        <sz val="12"/>
        <rFont val="Times New Roman"/>
        <family val="1"/>
      </rPr>
      <t>locations, not monitored.</t>
    </r>
  </si>
  <si>
    <r>
      <t xml:space="preserve">1 = Entity only has audible alarm at </t>
    </r>
    <r>
      <rPr>
        <b/>
        <u/>
        <sz val="12"/>
        <rFont val="Times New Roman"/>
        <family val="1"/>
      </rPr>
      <t xml:space="preserve">some </t>
    </r>
    <r>
      <rPr>
        <sz val="12"/>
        <rFont val="Times New Roman"/>
        <family val="1"/>
      </rPr>
      <t xml:space="preserve">locations, not monitored.  </t>
    </r>
  </si>
  <si>
    <t>52. This entity utilizes closed circuit television cameras (CCTV).</t>
  </si>
  <si>
    <t>53. The CCTV cameras present are functional and adequately monitored and/or recorded.</t>
  </si>
  <si>
    <r>
      <t xml:space="preserve">4 = A CCTV system is utilized at </t>
    </r>
    <r>
      <rPr>
        <b/>
        <u/>
        <sz val="12"/>
        <rFont val="Times New Roman"/>
        <family val="1"/>
      </rPr>
      <t>all</t>
    </r>
    <r>
      <rPr>
        <sz val="12"/>
        <rFont val="Times New Roman"/>
        <family val="1"/>
      </rPr>
      <t xml:space="preserve"> locations and is actively monitored 24/7 and/or recorded.</t>
    </r>
  </si>
  <si>
    <r>
      <t xml:space="preserve">3 = </t>
    </r>
    <r>
      <rPr>
        <b/>
        <u/>
        <sz val="12"/>
        <rFont val="Times New Roman"/>
        <family val="1"/>
      </rPr>
      <t>Some</t>
    </r>
    <r>
      <rPr>
        <sz val="12"/>
        <rFont val="Times New Roman"/>
        <family val="1"/>
      </rPr>
      <t>, but not all locations are covered by CCTV systems and system is monitored 24/7 and/or recorded.</t>
    </r>
  </si>
  <si>
    <t>54. This entity has adequate security lighting.</t>
  </si>
  <si>
    <t>55. This entity utilizes key control procedures for buildings, terminals and gates.</t>
  </si>
  <si>
    <t>56. This entity employs on-site security personnel.</t>
  </si>
  <si>
    <t xml:space="preserve">4 = This entity has dedicated security personnel who are effectively deployed and equipped with firearms. </t>
  </si>
  <si>
    <t>2 = This entity has security personnel who are used on a part-time basis only (e.g. may visit the site randomly at unannounced intervals, may share security responsibilities with other companies in the area, may be deployed only during heightened levels of concern or for special events/occasions, has personnel who perform security duties as function secondary to their main responsibilities, or other part-time deployment pattern.)</t>
  </si>
  <si>
    <t xml:space="preserve">1 = Procedures have been established with local law enforcement personnel or security contractors to quickly deploy security assets if needed.  </t>
  </si>
  <si>
    <t xml:space="preserve">0 =  No on-site security personnel are utilized.   </t>
  </si>
  <si>
    <t>57. This entity provides a secure location for employee parking separate from visitor parking.</t>
  </si>
  <si>
    <t>58. Clearly visible and easily understood signs are present that identify restricted or off-limit areas.</t>
  </si>
  <si>
    <t xml:space="preserve">59. Vehicle parking, stopping or standing is controlled, to the extent possible, along perimeter fencing or near restricted areas.  </t>
  </si>
  <si>
    <t>60. This entity controls the growth of vegetation so that sight lines to vehicles, pedestrians, perimeter fences or restricted areas are unobstructed.</t>
  </si>
  <si>
    <t xml:space="preserve">61. This entity conducts random security checks on personnel/vehicles and/or other physical security countermeasures (i.e. random perimeter checks, breach/trespass tests, bomb threat drills, etc.).  </t>
  </si>
  <si>
    <r>
      <t xml:space="preserve">4 = Random security checks are </t>
    </r>
    <r>
      <rPr>
        <b/>
        <u/>
        <sz val="12"/>
        <rFont val="Times New Roman"/>
        <family val="1"/>
      </rPr>
      <t>regularly</t>
    </r>
    <r>
      <rPr>
        <sz val="12"/>
        <rFont val="Times New Roman"/>
        <family val="1"/>
      </rPr>
      <t xml:space="preserve"> conducted by entity or outside agencies.  </t>
    </r>
  </si>
  <si>
    <r>
      <t xml:space="preserve">3 = Random security checks are </t>
    </r>
    <r>
      <rPr>
        <b/>
        <u/>
        <sz val="12"/>
        <rFont val="Times New Roman"/>
        <family val="1"/>
      </rPr>
      <t>occasionally</t>
    </r>
    <r>
      <rPr>
        <sz val="12"/>
        <rFont val="Times New Roman"/>
        <family val="1"/>
      </rPr>
      <t xml:space="preserve"> conducted by entity or outside agencies.  </t>
    </r>
  </si>
  <si>
    <t>*62. This entity requires an employee logon and password that grants access to limited data consistent with job function.</t>
  </si>
  <si>
    <t>63. This entity utilizes an Information Technology (IT) "firewall" that prevents improper IT system access to entity information from both internal and external threats.</t>
  </si>
  <si>
    <t>64. This entity has IT security guidelines.</t>
  </si>
  <si>
    <t>65. This entity identifies an IT security officer or coordinator.</t>
  </si>
  <si>
    <t>66. This entity tests their IT system for vulnerabilities.</t>
  </si>
  <si>
    <t>67. This entity has off-site backup capability for data generated.</t>
  </si>
  <si>
    <t>Vehicle Security</t>
  </si>
  <si>
    <t xml:space="preserve">*68. The vehicles used by this entity are equipped with appropriate door/window locks and their use is required (if not prohibited by State law).  </t>
  </si>
  <si>
    <t>69. This entity provides some type of supplemental equipment for securing vehicles, which may include steering wheel locks, theft alarms, "kill switches," or other devices.</t>
  </si>
  <si>
    <t>70. This entity utilizes a key control program for their vehicles.</t>
  </si>
  <si>
    <t>71. This entity employees technology that requires the use of key card, PIN or biometric input to enter or start vehicles.</t>
  </si>
  <si>
    <t>73MC. This entity uses vehicles equipped with on-board video camera(s).</t>
  </si>
  <si>
    <t>73SBThis entity uses vehicles equipped with on-board video camera(s).</t>
  </si>
  <si>
    <t>73TR. This entity uses vehicles equipped with on-board video camera(s).</t>
  </si>
  <si>
    <t>4 = Yes, all vehicles have on-board video camera(s).                                                     3, 2, 1 = Partially, provided for use on some vehicles, but not all. Or other unique variations.                                                                   0 = No</t>
  </si>
  <si>
    <t>75. This entity prohibits unauthorized passengers in entity vehicles.</t>
  </si>
  <si>
    <r>
      <t xml:space="preserve">Verify through a review of documents, interviews, or physical inspection that this entity prohibits </t>
    </r>
    <r>
      <rPr>
        <u/>
        <sz val="12"/>
        <rFont val="Times New Roman"/>
        <family val="1"/>
      </rPr>
      <t>unauthorized</t>
    </r>
    <r>
      <rPr>
        <sz val="12"/>
        <rFont val="Times New Roman"/>
        <family val="1"/>
      </rPr>
      <t xml:space="preserve"> passengers in entity vehicles.</t>
    </r>
  </si>
  <si>
    <t>76. This entity restricts or has policies regarding overnight parking of entity vehicles at off-site locations (i.e.; residences, shopping centers, parking lots, etc.).</t>
  </si>
  <si>
    <t>*77MC. This entity requires the use of adequate locks on vehicle cargo/ storage areas.</t>
  </si>
  <si>
    <t>78MC. This entity equips vehicles with a safety/security barrier between the driver and passengers.</t>
  </si>
  <si>
    <r>
      <t xml:space="preserve">Verify through a review of documents, interviews, or physical inspection that this </t>
    </r>
    <r>
      <rPr>
        <b/>
        <u/>
        <sz val="12"/>
        <rFont val="Times New Roman"/>
        <family val="1"/>
      </rPr>
      <t>motor coach</t>
    </r>
    <r>
      <rPr>
        <sz val="12"/>
        <rFont val="Times New Roman"/>
        <family val="1"/>
      </rPr>
      <t xml:space="preserve"> entity equips vehicles with a safety/security barrier between the driver and passengers.</t>
    </r>
  </si>
  <si>
    <t>79MC. This entity utilizes some type of cargo, baggage or passenger screening system.</t>
  </si>
  <si>
    <r>
      <t xml:space="preserve">Verify through a review of documents, interviews, or physical inspection that this entity uses some type of supplemental passenger screening system on </t>
    </r>
    <r>
      <rPr>
        <b/>
        <u/>
        <sz val="12"/>
        <rFont val="Times New Roman"/>
        <family val="1"/>
      </rPr>
      <t>motor coaches</t>
    </r>
    <r>
      <rPr>
        <sz val="12"/>
        <rFont val="Times New Roman"/>
        <family val="1"/>
      </rPr>
      <t>.</t>
    </r>
  </si>
  <si>
    <t>80MC. This entity has previously participated in a DHS/TSA sponsored security assessment (CSR, BASE, etc.).</t>
  </si>
  <si>
    <t>*77SB. This entity requires the use of adequate locks on vehicle cargo/ storage areas.</t>
  </si>
  <si>
    <r>
      <t xml:space="preserve">78SB. N/A - This Question Intentionally left blank. </t>
    </r>
    <r>
      <rPr>
        <i/>
        <sz val="12"/>
        <rFont val="Times New Roman"/>
        <family val="1"/>
      </rPr>
      <t xml:space="preserve">  </t>
    </r>
  </si>
  <si>
    <t>N/A - This Question Intentionally left blank</t>
  </si>
  <si>
    <r>
      <t xml:space="preserve">N/A - This Question Intentionally left blank. </t>
    </r>
    <r>
      <rPr>
        <i/>
        <sz val="12"/>
        <rFont val="Times New Roman"/>
        <family val="1"/>
      </rPr>
      <t xml:space="preserve">  </t>
    </r>
  </si>
  <si>
    <r>
      <t>79SB. This entity or the appropriate school board requires the presence of a school official (other than driver) onboard during all extracurricular transports</t>
    </r>
    <r>
      <rPr>
        <i/>
        <sz val="12"/>
        <rFont val="Times New Roman"/>
        <family val="1"/>
      </rPr>
      <t xml:space="preserve">.  </t>
    </r>
  </si>
  <si>
    <t>80SB. This entity has previously participated in a DHS/TSA sponsored security assessment (CSR, BASE, etc.).</t>
  </si>
  <si>
    <t xml:space="preserve">*77TR. This entity provides appropriate locks for vehicle cargo doors, valves, and/or hatch openings, and requires their use.  </t>
  </si>
  <si>
    <t xml:space="preserve">78TR. This entity provides an adequate supply of seals for vehicle cargo doors, valves, and/or hatch openings, and requires their use.  </t>
  </si>
  <si>
    <r>
      <t>Verify through a review of documents, interviews, or physical inspection that this trucking entity</t>
    </r>
    <r>
      <rPr>
        <b/>
        <sz val="12"/>
        <rFont val="Times New Roman"/>
        <family val="1"/>
      </rPr>
      <t xml:space="preserve"> </t>
    </r>
    <r>
      <rPr>
        <sz val="12"/>
        <rFont val="Times New Roman"/>
        <family val="1"/>
      </rPr>
      <t xml:space="preserve">provides an adequate supply of appropriate seals for cargo doors.  </t>
    </r>
  </si>
  <si>
    <t>79TR. This entity provides or requires some type of supplemental trailer security measures (i.e.; kingpin locks, glad-hand locks, high-grade door locks, any type of cargo alarm system, etc.).</t>
  </si>
  <si>
    <t>Verify through a review of documents, interviews, or physical inspection that supplemental trailer security measures are used for trucks.</t>
  </si>
  <si>
    <t>80TR. This entity has previously participated in a DHS/TSA sponsored security assessment or certification program (i.e. CSR, BASE, C-TPAT, CFATS, IAC/CCSF, etc.).</t>
  </si>
  <si>
    <t>*81. This entity has additional security procedures that take effect in the event of a heightened security alert status from the DHS National Terrorist Alert System (NTAS) or other government source.</t>
  </si>
  <si>
    <t>82. This entity monitors news or other media sources for the most current security threat information.</t>
  </si>
  <si>
    <t>85. Administrative or security personnel at this entity/facility regularly check the status of the DHS sponsored National Terrorism Alert System (NTAS) or have enrolled to receive automatic electronic NTAS alert updates at www.dhs.gov/alerts.</t>
  </si>
  <si>
    <t>4 = Yes, They have access and regularly reviewed                                       3, 2, 1 = Yes, some, but not all employees have access and may not be regularly checked.</t>
  </si>
  <si>
    <t>*86. In addition to any pre-trip safety inspection conducted, this entity requires a pre-trip vehicle security inspection.</t>
  </si>
  <si>
    <r>
      <t xml:space="preserve">Note: This is in addition to DOT </t>
    </r>
    <r>
      <rPr>
        <b/>
        <u/>
        <sz val="12"/>
        <rFont val="Times New Roman"/>
        <family val="1"/>
      </rPr>
      <t>safety</t>
    </r>
    <r>
      <rPr>
        <sz val="12"/>
        <rFont val="Times New Roman"/>
        <family val="1"/>
      </rPr>
      <t xml:space="preserve"> requirements.  </t>
    </r>
  </si>
  <si>
    <t>87. This entity requires a post-trip vehicle security inspection.</t>
  </si>
  <si>
    <r>
      <t xml:space="preserve">Note: This is in addition to DOT </t>
    </r>
    <r>
      <rPr>
        <b/>
        <u/>
        <sz val="12"/>
        <rFont val="Times New Roman"/>
        <family val="1"/>
      </rPr>
      <t>safety</t>
    </r>
    <r>
      <rPr>
        <sz val="12"/>
        <rFont val="Times New Roman"/>
        <family val="1"/>
      </rPr>
      <t xml:space="preserve"> requirements.</t>
    </r>
  </si>
  <si>
    <t>88. This entity requires additional vehicle security inspections at any other times (vehicle left unattended, driver change, etc.).</t>
  </si>
  <si>
    <t xml:space="preserve">89MC. This entity requires a "passenger count" or ticket re-verification be taken any time passengers are allowed to exit and re-enter the bus.   </t>
  </si>
  <si>
    <t>Verify through a review of documents or interviews that this Motor Coach entity requires a "passenger count" or ticket re-verification be taken any time passengers are allowed to exit and re-enter the bus.</t>
  </si>
  <si>
    <t xml:space="preserve">89SB. This entity requires a "passenger count" be taken any time passengers are allowed to exit and re-enter the bus.  </t>
  </si>
  <si>
    <t>Verify through a review of documents or interviews that this School Bus entity requires a "passenger count" or ticket re-verification be taken any time passengers are allowed to exit and re-enter the bus.</t>
  </si>
  <si>
    <t>89TR. This entity requires drivers to verify (to the extent possible) that the materials being shipped match the trip manifest/shipping papers.</t>
  </si>
  <si>
    <t>Verify through a review of documents, interviews, or physical inspection that this trucking entity requires drivers to verify (to the extent possible) that the materials being shipped match the trip manifest/shipping papers.</t>
  </si>
  <si>
    <t>*91. This entity has policies requiring employees to report security related “suspicious activities” to management and/or law enforcement.</t>
  </si>
  <si>
    <t xml:space="preserve">Verify through a review of documents or interviews that this entity has policies requiring employees to report suspicious activities to management and/or law enforcement. </t>
  </si>
  <si>
    <t xml:space="preserve">4 = Yes, written policies are in place and fully implemented.                      </t>
  </si>
  <si>
    <t>92. This entity has notification procedures (who to call, when to call, etc.) for all personnel upon observing suspicious activity.</t>
  </si>
  <si>
    <t xml:space="preserve">4 = Yes, written policies are in place and fully implemented.                       </t>
  </si>
  <si>
    <t>1 = No</t>
  </si>
  <si>
    <t xml:space="preserve">93. This entity has policies requiring a written report be filed for suspicious activities observed.  </t>
  </si>
  <si>
    <t>*94MC. This entity requires confirmation of arrival upon reaching final destination.</t>
  </si>
  <si>
    <t xml:space="preserve">4 = Yes, affirmative telephone/radio response, beyond location information from GPS </t>
  </si>
  <si>
    <t>95MC. This entity prohibits the use of alternate drivers without specific entity authorization.</t>
  </si>
  <si>
    <t>Verify through a review of documents or interviews that this motor coach entity requires confirmation shipment or arrival of passengers at final destination.</t>
  </si>
  <si>
    <t>96MC. This question is intentionally left blank.  N/A</t>
  </si>
  <si>
    <t>This question is intentionally left blank. N/A</t>
  </si>
  <si>
    <t>*94SB. This entity requires confirmation upon arrival at final non-school destinations (final drop-offs, field trips, extracurricular activities, etc.)</t>
  </si>
  <si>
    <t>Verify through a review of documents or interviews that this entity requires confirmation upon arrival at final non-school destination.</t>
  </si>
  <si>
    <t>95SB. This entity prohibits the use of alternate drivers without specific entity authorization.</t>
  </si>
  <si>
    <r>
      <t>Verify through a review of documents or interviews that this school bus</t>
    </r>
    <r>
      <rPr>
        <b/>
        <sz val="12"/>
        <rFont val="Times New Roman"/>
        <family val="1"/>
      </rPr>
      <t xml:space="preserve"> entity </t>
    </r>
    <r>
      <rPr>
        <sz val="12"/>
        <rFont val="Times New Roman"/>
        <family val="1"/>
      </rPr>
      <t>requires confirmation shipment or arrival of passengers at final destination.</t>
    </r>
  </si>
  <si>
    <t>96SB. This question is intentionally left blank.  N/A</t>
  </si>
  <si>
    <t>*94TR. This entity requires confirmation of shipment delivery upon arrival.</t>
  </si>
  <si>
    <t>95TR. This entity requires that shipments not be subcontracted or turned over to another driver without specific entity authorization.</t>
  </si>
  <si>
    <t>96TR. This entity requires advance notice to the consignee or point of destination regarding anticipated delivery information.</t>
  </si>
  <si>
    <t>4 = Yes, written policies are in place and fully implemented.                       3 = Policies are in place, but are unwritten.</t>
  </si>
  <si>
    <t>97. This entity requires specific security protocols be followed in the event a trip must be delayed, discontinued, requires multiple days to complete or exceeds hours-of-service regulations.</t>
  </si>
  <si>
    <r>
      <t xml:space="preserve">Verify through a review of documents or interviews that this entity requires specific </t>
    </r>
    <r>
      <rPr>
        <b/>
        <u/>
        <sz val="12"/>
        <rFont val="Times New Roman"/>
        <family val="1"/>
      </rPr>
      <t>security protocols</t>
    </r>
    <r>
      <rPr>
        <sz val="12"/>
        <rFont val="Times New Roman"/>
        <family val="1"/>
      </rPr>
      <t xml:space="preserve"> be followed in the event a trip must be delayed, discontinued, requires multiple days to complete or exceeds hours-of-service regulations.                                         Note: These are separate from safety procedures.  Example – Where and how do they secure vehicles when they have to be parked overnight.</t>
    </r>
  </si>
  <si>
    <t xml:space="preserve">4 = Yes, written policies are in place and fully implemented.  
3 = Policies are in place, but are unwritten. 
2, 1 = Partially, with varying degrees of implementation.
0 = No
</t>
  </si>
  <si>
    <t>99. This entity has identified alternate routes in the event primary routes cannot be used under certain security related emergencies.</t>
  </si>
  <si>
    <t>Drop-down Lists</t>
  </si>
  <si>
    <t>PASTE - "VALUES and NUMBER FORMATS" ONLY!!!</t>
  </si>
  <si>
    <t>0 =  if  no, or "never thought about it."</t>
  </si>
  <si>
    <t>77MC</t>
  </si>
  <si>
    <t>78MC</t>
  </si>
  <si>
    <t>79MC</t>
  </si>
  <si>
    <t>80MC</t>
  </si>
  <si>
    <t>77SB</t>
  </si>
  <si>
    <t>78SB</t>
  </si>
  <si>
    <t>79SB</t>
  </si>
  <si>
    <t>80SB</t>
  </si>
  <si>
    <t>77TR</t>
  </si>
  <si>
    <t>78TR</t>
  </si>
  <si>
    <t>79TR</t>
  </si>
  <si>
    <t>80TR</t>
  </si>
  <si>
    <t>89MC</t>
  </si>
  <si>
    <t>89SB</t>
  </si>
  <si>
    <t>89TR</t>
  </si>
  <si>
    <t>94MC</t>
  </si>
  <si>
    <t>95MC</t>
  </si>
  <si>
    <t>96MC</t>
  </si>
  <si>
    <t>94SB</t>
  </si>
  <si>
    <t>95SB</t>
  </si>
  <si>
    <t>96SB</t>
  </si>
  <si>
    <t>94TR</t>
  </si>
  <si>
    <t>95TR</t>
  </si>
  <si>
    <t>96TR</t>
  </si>
  <si>
    <t>Motor Coach Version (Questions 77MC-80MC)</t>
  </si>
  <si>
    <t>School Bus Version (Questions 77SB-80SB)</t>
  </si>
  <si>
    <t>Trucking Version (Questions 77TR-80TR)</t>
  </si>
  <si>
    <t>Motor Coach Version (Question 89MC)</t>
  </si>
  <si>
    <t>School Bus Version (Question 89SB)</t>
  </si>
  <si>
    <t>Trucking Version (Question 89TR)</t>
  </si>
  <si>
    <t>Motor Coach Version (Questions 94MC-96MC)</t>
  </si>
  <si>
    <t>School Bus Version (Questions 94SB-96SB)</t>
  </si>
  <si>
    <t>Trucking Version (Questions 94TR-96TR)</t>
  </si>
  <si>
    <t>Critical Elements Score:</t>
  </si>
  <si>
    <t>Critical Elements Score</t>
  </si>
  <si>
    <t>Weighted Overall Score</t>
  </si>
  <si>
    <t>Weighted Critical Score</t>
  </si>
  <si>
    <t>*24. This entity requires verification and documentation that persons operating entity vehicles have a valid driver’s license for the type of vehicle driven, along with any applicable endorsement(s) needed.</t>
  </si>
  <si>
    <t>*11. This entity has security procedures to be followed by all personnel (i.e., drivers, office workers, maintenance workers, laborers and others) in the event of a security breach or incident.</t>
  </si>
  <si>
    <t>26. This entity requires a criminal history check, verification of Social Security number and verification of immigration status for non-driver employees with access to security related information or restricted areas.</t>
  </si>
  <si>
    <t xml:space="preserve">*50. All perimeter physical security barriers on site are functional, used as designed, and adequately maintained to effectively restrict vehicle and/or pedestrian access. </t>
  </si>
  <si>
    <t>72. This entity uses vehicles with panic button capability.</t>
  </si>
  <si>
    <t>*74. This entity uses vehicles equipped with GPS or land based tracking system.</t>
  </si>
  <si>
    <t>*83. This entity distributes relevant or evolving threat information to affected entity personnel as needed.</t>
  </si>
  <si>
    <t>*90. This entity has participated in or received some type of domain awareness/counterterrorism training (First Observer™ or equivalent).</t>
  </si>
  <si>
    <t>*98. This entity prohibits drivers from diverting from authorized routes, making unauthorized pickups or stopping at unauthorized locations without justification.</t>
  </si>
  <si>
    <t>*41. This entity has secured all doors, windows, skylights, roof openings and other access points to all buildings, terminals and/or work areas.</t>
  </si>
  <si>
    <r>
      <t xml:space="preserve">*49. This entity utilizes perimeter physical security barriers (fences/gates/ planters /bollards, etc.) that restrict both  unauthorized vehicle </t>
    </r>
    <r>
      <rPr>
        <b/>
        <u/>
        <sz val="12"/>
        <rFont val="Times New Roman"/>
        <family val="1"/>
      </rPr>
      <t>and</t>
    </r>
    <r>
      <rPr>
        <sz val="12"/>
        <rFont val="Times New Roman"/>
        <family val="1"/>
      </rPr>
      <t xml:space="preserve"> pedestrian access.</t>
    </r>
  </si>
  <si>
    <t xml:space="preserve">3 = Entity utilized physical barriers that somewhat restrict either vehicles or pedestrians at all/most entry points.        </t>
  </si>
  <si>
    <t xml:space="preserve">2, 1 = This entity utilizes physical barriers to a  varying degrees of effectiveness.                         </t>
  </si>
  <si>
    <t>(if scored 0 / none in #49 - score as N/A)</t>
  </si>
  <si>
    <t>4 = Yes, all vehicles have on-board video camera(s).                                                           3, 2, 1 = Partially, provided for use on some vehicles, but not all. Or other unique variations.      
0 = No</t>
  </si>
  <si>
    <t>4 = Yes, all vehicles have on-board video camera(s).                                                            3, 2, 1 = Partially, provided for use on some vehicles, but not all. Or other unique variations.                              
0 = No</t>
  </si>
  <si>
    <t xml:space="preserve">This school system requires a school official (other than driver) during all extracurricular transports (i.e. field trips, off campus sporting events, etc.)
Note: A school official may be a designated employee (i.e. teacher, coach, etc.) of the school or a chaperone (i.e. parent, guardian, etc.) approved by the school.   </t>
  </si>
  <si>
    <t xml:space="preserve">Verify through a review of documents or interviews that this trucking entity does not allow shipments to be subcontracted or turned over to another driver without specific entity authorization.  </t>
  </si>
  <si>
    <t xml:space="preserve">Note: Most Windows and Mac based operating systems come preloaded with a standard “firewall.”  </t>
  </si>
  <si>
    <t>Facility Security</t>
  </si>
  <si>
    <t>Personnel Security</t>
  </si>
  <si>
    <t>Management and Accountability</t>
  </si>
  <si>
    <t>3 = A specific list of critical assets without known locations and/or periodic inventory.</t>
  </si>
  <si>
    <r>
      <rPr>
        <sz val="14"/>
        <rFont val="Times New Roman"/>
        <family val="1"/>
      </rPr>
      <t xml:space="preserve">A score is assigned to each line item by the field inspector according to the following general convention:
The Scoring Criteria Column should be used as a guide, but is not fully inclusive of all scenarios.  
“0”  Security element should be in place but does not exist. (Equates to total non-adherence)
“1”  Security element exists but does not include all essential recommended components. (Equates to minimal adherence)
“2”  Security element is in place with all essential components  but not fully implemented or practiced. (Equates to partial adherence)
“3”  Security element is in place and practiced but not monitored or periodically reviewed. (Equates to strong adherence, but not full implementation)
“4”  Security element is in place, fully implemented and regularly reviewed/verified.  (Equates to full implementation)  Also assigned to “yes/no” question having a “Yes” response.  
“N/A” Checked - Security element is not applicable and rational must be given in the justification column to support the N/A rating. </t>
    </r>
    <r>
      <rPr>
        <sz val="10"/>
        <rFont val="Times New Roman"/>
        <family val="1"/>
      </rPr>
      <t xml:space="preserve">
</t>
    </r>
  </si>
  <si>
    <t>Paperwork Reduction Act Statement:  This is a voluntary collection of information.  TSA estimates that the total average burden per response associated with this collection is approximately 4 hours.  An agency may not conduct or sponsor, and a person is not required to respond to a collection of information unless it displays a valid OMB control number.  The control number assigned to this collection is OMB 1652-XXXX, which expires on XX/XX/XXXX.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</si>
</sst>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51" x14ac:knownFonts="1">
    <font>
      <sz val="11"/>
      <color theme="1"/>
      <name val="Calibri"/>
      <family val="2"/>
      <scheme val="minor"/>
    </font>
    <font>
      <b/>
      <sz val="12"/>
      <name val="Times New Roman"/>
      <family val="1"/>
    </font>
    <font>
      <sz val="9"/>
      <color indexed="81"/>
      <name val="Tahoma"/>
      <family val="2"/>
    </font>
    <font>
      <b/>
      <sz val="8"/>
      <color indexed="81"/>
      <name val="Tahoma"/>
      <family val="2"/>
    </font>
    <font>
      <sz val="8"/>
      <color indexed="81"/>
      <name val="Tahoma"/>
      <family val="2"/>
    </font>
    <font>
      <sz val="12"/>
      <color indexed="8"/>
      <name val="Times New Roman"/>
      <family val="1"/>
    </font>
    <font>
      <b/>
      <sz val="12"/>
      <color indexed="8"/>
      <name val="Times New Roman"/>
      <family val="1"/>
    </font>
    <font>
      <b/>
      <sz val="14"/>
      <color indexed="8"/>
      <name val="Times New Roman"/>
      <family val="1"/>
    </font>
    <font>
      <b/>
      <i/>
      <sz val="12"/>
      <color indexed="8"/>
      <name val="Times New Roman"/>
      <family val="1"/>
    </font>
    <font>
      <sz val="12"/>
      <name val="Times New Roman"/>
      <family val="1"/>
    </font>
    <font>
      <b/>
      <u/>
      <sz val="12"/>
      <color indexed="8"/>
      <name val="Times New Roman"/>
      <family val="1"/>
    </font>
    <font>
      <i/>
      <sz val="12"/>
      <color indexed="10"/>
      <name val="Times New Roman"/>
      <family val="1"/>
    </font>
    <font>
      <b/>
      <sz val="11"/>
      <name val="Times New Roman"/>
      <family val="1"/>
    </font>
    <font>
      <sz val="11"/>
      <name val="Times New Roman"/>
      <family val="1"/>
    </font>
    <font>
      <b/>
      <sz val="10"/>
      <name val="Times New Roman"/>
      <family val="1"/>
    </font>
    <font>
      <sz val="10"/>
      <color indexed="81"/>
      <name val="Tahoma"/>
      <family val="2"/>
    </font>
    <font>
      <sz val="9"/>
      <color theme="1"/>
      <name val="Arial"/>
      <family val="2"/>
    </font>
    <font>
      <sz val="12"/>
      <color theme="1"/>
      <name val="Times New Roman"/>
      <family val="1"/>
    </font>
    <font>
      <b/>
      <sz val="12"/>
      <color theme="1"/>
      <name val="Times New Roman"/>
      <family val="1"/>
    </font>
    <font>
      <b/>
      <i/>
      <sz val="12"/>
      <color theme="1"/>
      <name val="Times New Roman"/>
      <family val="1"/>
    </font>
    <font>
      <sz val="12"/>
      <color rgb="FF000000"/>
      <name val="Times New Roman"/>
      <family val="1"/>
    </font>
    <font>
      <sz val="11"/>
      <name val="Calibri"/>
      <family val="2"/>
      <scheme val="minor"/>
    </font>
    <font>
      <sz val="11"/>
      <color theme="1"/>
      <name val="Times New Roman"/>
      <family val="1"/>
    </font>
    <font>
      <sz val="10"/>
      <color theme="1"/>
      <name val="Times New Roman"/>
      <family val="1"/>
    </font>
    <font>
      <sz val="10"/>
      <color theme="1"/>
      <name val="Calibri"/>
      <family val="2"/>
      <scheme val="minor"/>
    </font>
    <font>
      <b/>
      <sz val="16"/>
      <color rgb="FFC00000"/>
      <name val="Times New Roman"/>
      <family val="1"/>
    </font>
    <font>
      <i/>
      <sz val="12"/>
      <color theme="1"/>
      <name val="Times New Roman"/>
      <family val="1"/>
    </font>
    <font>
      <b/>
      <sz val="12"/>
      <color indexed="10"/>
      <name val="Times New Roman"/>
      <family val="1"/>
    </font>
    <font>
      <b/>
      <sz val="14"/>
      <name val="Times New Roman"/>
      <family val="1"/>
    </font>
    <font>
      <b/>
      <sz val="16"/>
      <name val="Times New Roman"/>
      <family val="1"/>
    </font>
    <font>
      <b/>
      <sz val="12"/>
      <color rgb="FFC00000"/>
      <name val="Times New Roman"/>
      <family val="1"/>
    </font>
    <font>
      <i/>
      <sz val="10"/>
      <name val="Calibri"/>
      <family val="2"/>
      <scheme val="minor"/>
    </font>
    <font>
      <b/>
      <sz val="10"/>
      <name val="Calibri"/>
      <family val="2"/>
      <scheme val="minor"/>
    </font>
    <font>
      <b/>
      <i/>
      <sz val="10"/>
      <name val="Calibri"/>
      <family val="2"/>
      <scheme val="minor"/>
    </font>
    <font>
      <sz val="10"/>
      <name val="Calibri"/>
      <family val="2"/>
      <scheme val="minor"/>
    </font>
    <font>
      <sz val="16"/>
      <name val="Times New Roman"/>
      <family val="1"/>
    </font>
    <font>
      <u/>
      <sz val="11"/>
      <color theme="10"/>
      <name val="Calibri"/>
      <family val="2"/>
    </font>
    <font>
      <b/>
      <sz val="16"/>
      <color rgb="FFFF0000"/>
      <name val="Calibri"/>
      <family val="2"/>
      <scheme val="minor"/>
    </font>
    <font>
      <b/>
      <u/>
      <sz val="12"/>
      <name val="Times New Roman"/>
      <family val="1"/>
    </font>
    <font>
      <b/>
      <sz val="12"/>
      <color theme="1"/>
      <name val="Calibri"/>
      <family val="2"/>
      <scheme val="minor"/>
    </font>
    <font>
      <sz val="11.75"/>
      <name val="Times New Roman"/>
      <family val="1"/>
    </font>
    <font>
      <sz val="16"/>
      <color theme="1"/>
      <name val="Calibri"/>
      <family val="2"/>
      <scheme val="minor"/>
    </font>
    <font>
      <b/>
      <sz val="12"/>
      <name val="Calibri"/>
      <family val="2"/>
      <scheme val="minor"/>
    </font>
    <font>
      <sz val="8"/>
      <color theme="1"/>
      <name val="Calibri"/>
      <family val="2"/>
      <scheme val="minor"/>
    </font>
    <font>
      <b/>
      <sz val="11"/>
      <name val="Calibri"/>
      <family val="2"/>
      <scheme val="minor"/>
    </font>
    <font>
      <sz val="10"/>
      <name val="Times New Roman"/>
      <family val="1"/>
    </font>
    <font>
      <b/>
      <i/>
      <sz val="12"/>
      <name val="Times New Roman"/>
      <family val="1"/>
    </font>
    <font>
      <u/>
      <sz val="12"/>
      <name val="Times New Roman"/>
      <family val="1"/>
    </font>
    <font>
      <i/>
      <sz val="12"/>
      <name val="Times New Roman"/>
      <family val="1"/>
    </font>
    <font>
      <b/>
      <sz val="9"/>
      <color indexed="81"/>
      <name val="Tahoma"/>
      <charset val="1"/>
    </font>
    <font>
      <sz val="14"/>
      <name val="Times New Roman"/>
      <family val="1"/>
    </font>
  </fonts>
  <fills count="22">
    <fill>
      <patternFill patternType="none"/>
    </fill>
    <fill>
      <patternFill patternType="gray125"/>
    </fill>
    <fill>
      <patternFill patternType="solid">
        <fgColor theme="0" tint="-0.249977111117893"/>
        <bgColor indexed="64"/>
      </patternFill>
    </fill>
    <fill>
      <patternFill patternType="solid">
        <fgColor rgb="FFD8D8D8"/>
        <bgColor indexed="64"/>
      </patternFill>
    </fill>
    <fill>
      <patternFill patternType="solid">
        <fgColor rgb="FFFFFF00"/>
        <bgColor indexed="64"/>
      </patternFill>
    </fill>
    <fill>
      <patternFill patternType="solid">
        <fgColor rgb="FFFFFFFF"/>
        <bgColor indexed="64"/>
      </patternFill>
    </fill>
    <fill>
      <patternFill patternType="solid">
        <fgColor theme="0" tint="-0.24994659260841701"/>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0000"/>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CCFFFF"/>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6" tint="0.39997558519241921"/>
        <bgColor indexed="64"/>
      </patternFill>
    </fill>
  </fills>
  <borders count="11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bottom/>
      <diagonal/>
    </border>
    <border>
      <left/>
      <right style="thick">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thick">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top style="thin">
        <color indexed="64"/>
      </top>
      <bottom style="thin">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
      <left/>
      <right/>
      <top/>
      <bottom style="thin">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ck">
        <color indexed="64"/>
      </right>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00B0F0"/>
      </left>
      <right style="thick">
        <color rgb="FF00B0F0"/>
      </right>
      <top style="thick">
        <color rgb="FF00B0F0"/>
      </top>
      <bottom style="thick">
        <color rgb="FF00B0F0"/>
      </bottom>
      <diagonal/>
    </border>
    <border>
      <left/>
      <right/>
      <top style="thick">
        <color rgb="FFFF0000"/>
      </top>
      <bottom style="thick">
        <color rgb="FF00B0F0"/>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ck">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s>
  <cellStyleXfs count="2">
    <xf numFmtId="0" fontId="0" fillId="0" borderId="0"/>
    <xf numFmtId="0" fontId="36" fillId="0" borderId="0" applyNumberFormat="0" applyFill="0" applyBorder="0" applyAlignment="0" applyProtection="0">
      <alignment vertical="top"/>
      <protection locked="0"/>
    </xf>
  </cellStyleXfs>
  <cellXfs count="636">
    <xf numFmtId="0" fontId="0" fillId="0" borderId="0" xfId="0"/>
    <xf numFmtId="0" fontId="16" fillId="0" borderId="0" xfId="0" applyFont="1"/>
    <xf numFmtId="0" fontId="1" fillId="0" borderId="3" xfId="0" applyFont="1" applyBorder="1" applyAlignment="1">
      <alignment horizontal="center" vertical="top" wrapText="1"/>
    </xf>
    <xf numFmtId="0" fontId="0" fillId="0" borderId="5" xfId="0" applyBorder="1" applyAlignment="1">
      <alignment horizontal="center"/>
    </xf>
    <xf numFmtId="0" fontId="0" fillId="0" borderId="6" xfId="0" applyBorder="1" applyAlignment="1">
      <alignment horizontal="left"/>
    </xf>
    <xf numFmtId="0" fontId="0" fillId="0" borderId="7" xfId="0" applyBorder="1" applyAlignment="1">
      <alignment horizontal="center"/>
    </xf>
    <xf numFmtId="0" fontId="18" fillId="0" borderId="5" xfId="0" applyFont="1" applyBorder="1" applyAlignment="1">
      <alignment horizontal="left"/>
    </xf>
    <xf numFmtId="0" fontId="18" fillId="0" borderId="7" xfId="0" applyFont="1" applyBorder="1" applyAlignment="1">
      <alignment horizontal="left"/>
    </xf>
    <xf numFmtId="0" fontId="0" fillId="0" borderId="0" xfId="0" applyAlignment="1"/>
    <xf numFmtId="0" fontId="0" fillId="2" borderId="12" xfId="0" applyFill="1" applyBorder="1" applyAlignment="1"/>
    <xf numFmtId="0" fontId="0" fillId="6" borderId="12" xfId="0" applyFill="1" applyBorder="1" applyAlignment="1">
      <alignment horizontal="center"/>
    </xf>
    <xf numFmtId="0" fontId="0" fillId="6" borderId="22" xfId="0" applyFill="1" applyBorder="1" applyAlignment="1">
      <alignment horizontal="center"/>
    </xf>
    <xf numFmtId="0" fontId="0" fillId="0" borderId="0" xfId="0" applyFont="1"/>
    <xf numFmtId="0" fontId="0" fillId="0" borderId="30" xfId="0" applyFont="1" applyBorder="1"/>
    <xf numFmtId="0" fontId="0" fillId="0" borderId="0" xfId="0" applyFont="1" applyBorder="1"/>
    <xf numFmtId="0" fontId="13" fillId="0" borderId="19" xfId="0" applyFont="1" applyBorder="1" applyAlignment="1"/>
    <xf numFmtId="0" fontId="13" fillId="0" borderId="32" xfId="0" applyFont="1" applyBorder="1" applyAlignment="1"/>
    <xf numFmtId="0" fontId="13" fillId="0" borderId="33" xfId="0" applyFont="1" applyBorder="1" applyAlignment="1"/>
    <xf numFmtId="0" fontId="13" fillId="7" borderId="36" xfId="0" applyFont="1" applyFill="1" applyBorder="1" applyAlignment="1">
      <alignment horizontal="center"/>
    </xf>
    <xf numFmtId="0" fontId="13" fillId="0" borderId="20" xfId="0" applyFont="1" applyBorder="1" applyAlignment="1">
      <alignment horizontal="left"/>
    </xf>
    <xf numFmtId="0" fontId="13" fillId="0" borderId="38" xfId="0" applyFont="1" applyBorder="1" applyAlignment="1">
      <alignment horizontal="center"/>
    </xf>
    <xf numFmtId="0" fontId="13" fillId="0" borderId="39" xfId="0" applyFont="1" applyBorder="1"/>
    <xf numFmtId="0" fontId="13" fillId="0" borderId="40" xfId="0" applyFont="1" applyBorder="1" applyAlignment="1">
      <alignment horizontal="center"/>
    </xf>
    <xf numFmtId="0" fontId="13" fillId="0" borderId="38" xfId="0" applyFont="1" applyBorder="1" applyAlignment="1"/>
    <xf numFmtId="0" fontId="13" fillId="0" borderId="2" xfId="0" applyFont="1" applyBorder="1" applyAlignment="1">
      <alignment horizontal="left"/>
    </xf>
    <xf numFmtId="0" fontId="13" fillId="0" borderId="20" xfId="0" applyFont="1" applyBorder="1" applyAlignment="1">
      <alignment horizontal="center"/>
    </xf>
    <xf numFmtId="0" fontId="13" fillId="0" borderId="41" xfId="0" applyFont="1" applyBorder="1" applyAlignment="1">
      <alignment horizontal="center"/>
    </xf>
    <xf numFmtId="3" fontId="13" fillId="0" borderId="38" xfId="0" applyNumberFormat="1" applyFont="1" applyFill="1" applyBorder="1" applyAlignment="1">
      <alignment horizontal="center"/>
    </xf>
    <xf numFmtId="3" fontId="13" fillId="0" borderId="34" xfId="0" applyNumberFormat="1" applyFont="1" applyFill="1" applyBorder="1" applyAlignment="1">
      <alignment horizontal="center"/>
    </xf>
    <xf numFmtId="3" fontId="13" fillId="0" borderId="41" xfId="0" applyNumberFormat="1" applyFont="1" applyFill="1" applyBorder="1" applyAlignment="1">
      <alignment horizontal="center"/>
    </xf>
    <xf numFmtId="0" fontId="13" fillId="0" borderId="20" xfId="0" applyFont="1" applyBorder="1" applyAlignment="1">
      <alignment horizontal="right"/>
    </xf>
    <xf numFmtId="0" fontId="12" fillId="8" borderId="42" xfId="0" applyFont="1" applyFill="1" applyBorder="1" applyAlignment="1">
      <alignment horizontal="center"/>
    </xf>
    <xf numFmtId="0" fontId="9" fillId="9" borderId="0" xfId="0" applyFont="1" applyFill="1"/>
    <xf numFmtId="0" fontId="9" fillId="0" borderId="0" xfId="0" applyFont="1"/>
    <xf numFmtId="0" fontId="13" fillId="0" borderId="37" xfId="0" applyFont="1" applyFill="1" applyBorder="1" applyAlignment="1">
      <alignment horizontal="left"/>
    </xf>
    <xf numFmtId="0" fontId="17" fillId="0" borderId="0" xfId="0" applyFont="1" applyAlignment="1">
      <alignment horizontal="center"/>
    </xf>
    <xf numFmtId="0" fontId="7" fillId="0" borderId="4" xfId="0" applyFont="1" applyBorder="1" applyAlignment="1">
      <alignment horizontal="center"/>
    </xf>
    <xf numFmtId="0" fontId="7" fillId="0" borderId="13" xfId="0" applyFont="1" applyBorder="1" applyAlignment="1">
      <alignment horizontal="center"/>
    </xf>
    <xf numFmtId="0" fontId="16" fillId="2" borderId="9" xfId="0" applyFont="1" applyFill="1" applyBorder="1" applyAlignment="1">
      <alignment horizontal="center"/>
    </xf>
    <xf numFmtId="0" fontId="16" fillId="0" borderId="0" xfId="0" applyFont="1" applyAlignment="1">
      <alignment horizontal="center"/>
    </xf>
    <xf numFmtId="0" fontId="17" fillId="0" borderId="3" xfId="0" applyFont="1" applyBorder="1" applyAlignment="1">
      <alignment horizontal="center"/>
    </xf>
    <xf numFmtId="0" fontId="17" fillId="0" borderId="20" xfId="0" applyFont="1" applyBorder="1" applyAlignment="1">
      <alignment wrapText="1"/>
    </xf>
    <xf numFmtId="0" fontId="0" fillId="0" borderId="20" xfId="0" applyBorder="1" applyAlignment="1">
      <alignment horizontal="center"/>
    </xf>
    <xf numFmtId="0" fontId="0" fillId="12" borderId="20" xfId="0" applyFill="1" applyBorder="1" applyAlignment="1">
      <alignment horizontal="center"/>
    </xf>
    <xf numFmtId="0" fontId="0" fillId="13" borderId="20" xfId="0" applyFill="1" applyBorder="1" applyAlignment="1">
      <alignment horizontal="center"/>
    </xf>
    <xf numFmtId="0" fontId="0" fillId="14" borderId="20" xfId="0" applyFill="1" applyBorder="1" applyAlignment="1">
      <alignment horizontal="center"/>
    </xf>
    <xf numFmtId="0" fontId="0" fillId="15" borderId="20" xfId="0" applyFill="1" applyBorder="1" applyAlignment="1">
      <alignment horizontal="center"/>
    </xf>
    <xf numFmtId="0" fontId="0" fillId="16" borderId="20" xfId="0" applyFill="1" applyBorder="1" applyAlignment="1">
      <alignment horizontal="center"/>
    </xf>
    <xf numFmtId="0" fontId="17" fillId="0" borderId="88" xfId="0" applyFont="1" applyBorder="1" applyAlignment="1">
      <alignment horizontal="center"/>
    </xf>
    <xf numFmtId="0" fontId="1" fillId="0" borderId="88" xfId="0" applyFont="1" applyBorder="1" applyAlignment="1">
      <alignment horizontal="center" vertical="top" wrapText="1"/>
    </xf>
    <xf numFmtId="0" fontId="1" fillId="0" borderId="89" xfId="0" applyFont="1" applyBorder="1" applyAlignment="1">
      <alignment horizontal="center" vertical="top" wrapText="1"/>
    </xf>
    <xf numFmtId="0" fontId="1" fillId="0" borderId="33" xfId="0" applyFont="1" applyBorder="1" applyAlignment="1">
      <alignment horizontal="center" vertical="top" wrapText="1"/>
    </xf>
    <xf numFmtId="0" fontId="1" fillId="0" borderId="90" xfId="0" applyFont="1" applyBorder="1" applyAlignment="1">
      <alignment horizontal="center" vertical="top" wrapText="1"/>
    </xf>
    <xf numFmtId="0" fontId="18" fillId="0" borderId="90" xfId="0" applyFont="1" applyBorder="1" applyAlignment="1">
      <alignment horizontal="center" vertical="top"/>
    </xf>
    <xf numFmtId="0" fontId="18" fillId="10" borderId="55" xfId="0" applyFont="1" applyFill="1" applyBorder="1" applyAlignment="1">
      <alignment horizontal="center" vertical="top" wrapText="1"/>
    </xf>
    <xf numFmtId="0" fontId="18" fillId="10" borderId="17" xfId="0" applyFont="1" applyFill="1" applyBorder="1" applyAlignment="1">
      <alignment horizontal="center" wrapText="1"/>
    </xf>
    <xf numFmtId="0" fontId="0" fillId="4" borderId="55" xfId="0" applyFill="1" applyBorder="1" applyAlignment="1">
      <alignment horizontal="center"/>
    </xf>
    <xf numFmtId="0" fontId="19" fillId="4" borderId="17" xfId="0" applyFont="1" applyFill="1" applyBorder="1" applyAlignment="1">
      <alignment wrapText="1"/>
    </xf>
    <xf numFmtId="0" fontId="17" fillId="0" borderId="55" xfId="0" applyFont="1" applyBorder="1" applyAlignment="1">
      <alignment wrapText="1"/>
    </xf>
    <xf numFmtId="0" fontId="0" fillId="17" borderId="20" xfId="0" applyFill="1" applyBorder="1" applyAlignment="1">
      <alignment horizontal="center"/>
    </xf>
    <xf numFmtId="0" fontId="17" fillId="0" borderId="20" xfId="0" applyFont="1" applyFill="1" applyBorder="1" applyAlignment="1">
      <alignment wrapText="1"/>
    </xf>
    <xf numFmtId="0" fontId="26" fillId="17" borderId="55" xfId="0" applyFont="1" applyFill="1" applyBorder="1" applyAlignment="1">
      <alignment wrapText="1"/>
    </xf>
    <xf numFmtId="0" fontId="17" fillId="0" borderId="55" xfId="0" applyFont="1" applyFill="1" applyBorder="1" applyAlignment="1">
      <alignment wrapText="1"/>
    </xf>
    <xf numFmtId="0" fontId="17" fillId="10" borderId="20" xfId="0" applyFont="1" applyFill="1" applyBorder="1" applyAlignment="1">
      <alignment wrapText="1"/>
    </xf>
    <xf numFmtId="0" fontId="9" fillId="0" borderId="0" xfId="0" applyFont="1" applyAlignment="1"/>
    <xf numFmtId="0" fontId="6" fillId="0" borderId="0" xfId="0" applyFont="1"/>
    <xf numFmtId="14" fontId="9" fillId="0" borderId="0" xfId="0" applyNumberFormat="1" applyFont="1"/>
    <xf numFmtId="0" fontId="1" fillId="0" borderId="20" xfId="0" applyFont="1" applyBorder="1" applyAlignment="1">
      <alignment horizontal="center" vertical="top"/>
    </xf>
    <xf numFmtId="0" fontId="1" fillId="0" borderId="20" xfId="0" applyFont="1" applyBorder="1" applyAlignment="1">
      <alignment horizontal="center" wrapText="1"/>
    </xf>
    <xf numFmtId="0" fontId="1" fillId="0" borderId="20" xfId="0" applyFont="1" applyBorder="1" applyAlignment="1">
      <alignment horizontal="center" vertical="center" wrapText="1"/>
    </xf>
    <xf numFmtId="0" fontId="31" fillId="0" borderId="0" xfId="0" applyFont="1"/>
    <xf numFmtId="0" fontId="34" fillId="0" borderId="20" xfId="0" applyFont="1" applyFill="1" applyBorder="1" applyAlignment="1">
      <alignment horizontal="center" vertical="center"/>
    </xf>
    <xf numFmtId="0" fontId="34" fillId="0" borderId="20" xfId="0" applyFont="1" applyBorder="1" applyAlignment="1">
      <alignment horizontal="center" vertical="center"/>
    </xf>
    <xf numFmtId="0" fontId="34" fillId="0" borderId="0" xfId="0" applyFont="1"/>
    <xf numFmtId="0" fontId="24" fillId="0" borderId="0" xfId="0" applyFont="1"/>
    <xf numFmtId="0" fontId="34" fillId="0" borderId="0" xfId="0" applyFont="1" applyAlignment="1">
      <alignment wrapText="1"/>
    </xf>
    <xf numFmtId="0" fontId="34" fillId="0" borderId="0" xfId="0" applyFont="1" applyAlignment="1">
      <alignment horizontal="center"/>
    </xf>
    <xf numFmtId="0" fontId="32" fillId="10" borderId="55" xfId="0" applyFont="1" applyFill="1" applyBorder="1" applyAlignment="1">
      <alignment wrapText="1"/>
    </xf>
    <xf numFmtId="0" fontId="32" fillId="17" borderId="55" xfId="0" applyFont="1" applyFill="1" applyBorder="1" applyAlignment="1">
      <alignment wrapText="1"/>
    </xf>
    <xf numFmtId="0" fontId="32" fillId="4" borderId="55" xfId="0" applyFont="1" applyFill="1" applyBorder="1" applyAlignment="1">
      <alignment wrapText="1"/>
    </xf>
    <xf numFmtId="0" fontId="1" fillId="0" borderId="0" xfId="0" applyFont="1" applyAlignment="1">
      <alignment horizontal="center"/>
    </xf>
    <xf numFmtId="1" fontId="31" fillId="0" borderId="20" xfId="0" applyNumberFormat="1" applyFont="1" applyFill="1" applyBorder="1" applyAlignment="1">
      <alignment horizontal="center"/>
    </xf>
    <xf numFmtId="164" fontId="31" fillId="0" borderId="0" xfId="0" applyNumberFormat="1" applyFont="1" applyAlignment="1">
      <alignment horizontal="center"/>
    </xf>
    <xf numFmtId="0" fontId="32" fillId="0" borderId="55" xfId="0" applyFont="1" applyFill="1" applyBorder="1" applyAlignment="1">
      <alignment wrapText="1"/>
    </xf>
    <xf numFmtId="0" fontId="1" fillId="0" borderId="0" xfId="0" applyFont="1" applyAlignment="1">
      <alignment horizontal="left"/>
    </xf>
    <xf numFmtId="0" fontId="27" fillId="0" borderId="0" xfId="0" applyFont="1" applyAlignment="1">
      <alignment horizontal="left"/>
    </xf>
    <xf numFmtId="1" fontId="31" fillId="10" borderId="20" xfId="0" applyNumberFormat="1" applyFont="1" applyFill="1" applyBorder="1" applyAlignment="1">
      <alignment horizontal="center"/>
    </xf>
    <xf numFmtId="0" fontId="9" fillId="0" borderId="0" xfId="0" applyFont="1" applyFill="1"/>
    <xf numFmtId="0" fontId="34" fillId="0" borderId="0" xfId="0" applyFont="1" applyFill="1"/>
    <xf numFmtId="0" fontId="24" fillId="0" borderId="0" xfId="0" applyFont="1" applyFill="1"/>
    <xf numFmtId="1" fontId="31" fillId="4" borderId="20" xfId="0" applyNumberFormat="1" applyFont="1" applyFill="1" applyBorder="1" applyAlignment="1">
      <alignment horizontal="center"/>
    </xf>
    <xf numFmtId="0" fontId="31" fillId="4" borderId="17" xfId="0" applyFont="1" applyFill="1" applyBorder="1" applyAlignment="1">
      <alignment wrapText="1"/>
    </xf>
    <xf numFmtId="0" fontId="31" fillId="4" borderId="76" xfId="0" applyFont="1" applyFill="1" applyBorder="1" applyAlignment="1">
      <alignment wrapText="1"/>
    </xf>
    <xf numFmtId="0" fontId="32" fillId="10" borderId="17" xfId="0" applyFont="1" applyFill="1" applyBorder="1" applyAlignment="1">
      <alignment vertical="top" wrapText="1"/>
    </xf>
    <xf numFmtId="1" fontId="31" fillId="17" borderId="20" xfId="0" applyNumberFormat="1" applyFont="1" applyFill="1" applyBorder="1" applyAlignment="1">
      <alignment horizontal="center"/>
    </xf>
    <xf numFmtId="0" fontId="31" fillId="17" borderId="17" xfId="0" applyFont="1" applyFill="1" applyBorder="1" applyAlignment="1">
      <alignment wrapText="1"/>
    </xf>
    <xf numFmtId="1" fontId="31" fillId="13" borderId="20" xfId="0" applyNumberFormat="1" applyFont="1" applyFill="1" applyBorder="1" applyAlignment="1">
      <alignment horizontal="center"/>
    </xf>
    <xf numFmtId="0" fontId="32" fillId="13" borderId="55" xfId="0" applyFont="1" applyFill="1" applyBorder="1" applyAlignment="1">
      <alignment wrapText="1"/>
    </xf>
    <xf numFmtId="1" fontId="18" fillId="10" borderId="55" xfId="0" applyNumberFormat="1" applyFont="1" applyFill="1" applyBorder="1" applyAlignment="1">
      <alignment horizontal="center" vertical="top" wrapText="1"/>
    </xf>
    <xf numFmtId="0" fontId="0" fillId="0" borderId="0" xfId="0" applyAlignment="1">
      <alignment horizontal="center"/>
    </xf>
    <xf numFmtId="10" fontId="9" fillId="0" borderId="0" xfId="0" applyNumberFormat="1" applyFont="1"/>
    <xf numFmtId="10" fontId="28" fillId="0" borderId="92" xfId="0" applyNumberFormat="1" applyFont="1" applyBorder="1" applyAlignment="1">
      <alignment horizontal="center" vertical="center"/>
    </xf>
    <xf numFmtId="10" fontId="28" fillId="0" borderId="93" xfId="0" applyNumberFormat="1" applyFont="1" applyBorder="1" applyAlignment="1">
      <alignment horizontal="center" vertical="center"/>
    </xf>
    <xf numFmtId="10" fontId="1" fillId="0" borderId="38" xfId="0" applyNumberFormat="1" applyFont="1" applyBorder="1" applyAlignment="1">
      <alignment horizontal="center" vertical="center" wrapText="1"/>
    </xf>
    <xf numFmtId="10" fontId="33" fillId="10" borderId="31" xfId="0" applyNumberFormat="1" applyFont="1" applyFill="1" applyBorder="1" applyAlignment="1">
      <alignment horizontal="center" vertical="center" wrapText="1"/>
    </xf>
    <xf numFmtId="10" fontId="31" fillId="4" borderId="31" xfId="0" applyNumberFormat="1" applyFont="1" applyFill="1" applyBorder="1" applyAlignment="1">
      <alignment horizontal="center" vertical="center" wrapText="1"/>
    </xf>
    <xf numFmtId="10" fontId="34" fillId="0" borderId="38" xfId="0" applyNumberFormat="1" applyFont="1" applyBorder="1" applyAlignment="1">
      <alignment horizontal="center" vertical="center"/>
    </xf>
    <xf numFmtId="10" fontId="31" fillId="17" borderId="31" xfId="0" applyNumberFormat="1" applyFont="1" applyFill="1" applyBorder="1" applyAlignment="1">
      <alignment horizontal="center" vertical="center" wrapText="1"/>
    </xf>
    <xf numFmtId="10" fontId="31" fillId="4" borderId="81" xfId="0" applyNumberFormat="1" applyFont="1" applyFill="1" applyBorder="1" applyAlignment="1">
      <alignment horizontal="center" vertical="center" wrapText="1"/>
    </xf>
    <xf numFmtId="10" fontId="34" fillId="0" borderId="0" xfId="0" applyNumberFormat="1" applyFont="1" applyBorder="1"/>
    <xf numFmtId="0" fontId="18" fillId="0" borderId="7" xfId="0" applyFont="1" applyBorder="1" applyAlignment="1">
      <alignment horizontal="center"/>
    </xf>
    <xf numFmtId="14" fontId="0" fillId="0" borderId="8" xfId="0" applyNumberFormat="1" applyBorder="1" applyAlignment="1">
      <alignment horizontal="left"/>
    </xf>
    <xf numFmtId="0" fontId="9" fillId="0" borderId="0" xfId="0" applyFont="1" applyAlignment="1">
      <alignment horizontal="right"/>
    </xf>
    <xf numFmtId="14" fontId="9" fillId="0" borderId="0" xfId="0" applyNumberFormat="1" applyFont="1" applyAlignment="1">
      <alignment horizontal="center"/>
    </xf>
    <xf numFmtId="0" fontId="1" fillId="0" borderId="49" xfId="0" applyFont="1" applyBorder="1" applyAlignment="1">
      <alignment horizontal="center" vertical="top" wrapText="1"/>
    </xf>
    <xf numFmtId="0" fontId="1" fillId="0" borderId="95" xfId="0" applyFont="1" applyBorder="1" applyAlignment="1">
      <alignment horizontal="center" vertical="center" wrapText="1"/>
    </xf>
    <xf numFmtId="0" fontId="9" fillId="0" borderId="20" xfId="0" applyFont="1" applyFill="1" applyBorder="1" applyAlignment="1">
      <alignment wrapText="1"/>
    </xf>
    <xf numFmtId="0" fontId="20" fillId="0" borderId="20" xfId="0" applyFont="1" applyFill="1" applyBorder="1" applyAlignment="1">
      <alignment wrapText="1"/>
    </xf>
    <xf numFmtId="9" fontId="9" fillId="0" borderId="96" xfId="0" applyNumberFormat="1" applyFont="1" applyFill="1" applyBorder="1" applyAlignment="1">
      <alignment horizontal="center" wrapText="1"/>
    </xf>
    <xf numFmtId="9" fontId="34" fillId="0" borderId="0" xfId="0" applyNumberFormat="1" applyFont="1" applyAlignment="1">
      <alignment horizontal="center"/>
    </xf>
    <xf numFmtId="0" fontId="18" fillId="0" borderId="95" xfId="0" applyFont="1" applyFill="1" applyBorder="1" applyAlignment="1">
      <alignment horizontal="right" wrapText="1"/>
    </xf>
    <xf numFmtId="9" fontId="9" fillId="0" borderId="95" xfId="0" applyNumberFormat="1" applyFont="1" applyFill="1" applyBorder="1" applyAlignment="1">
      <alignment horizontal="center" wrapText="1"/>
    </xf>
    <xf numFmtId="10" fontId="34" fillId="0" borderId="0" xfId="0" applyNumberFormat="1" applyFont="1" applyAlignment="1">
      <alignment wrapText="1"/>
    </xf>
    <xf numFmtId="0" fontId="18" fillId="0" borderId="95" xfId="0" applyFont="1" applyBorder="1" applyAlignment="1">
      <alignment horizontal="center"/>
    </xf>
    <xf numFmtId="0" fontId="17" fillId="0" borderId="97" xfId="0" applyFont="1" applyBorder="1" applyAlignment="1">
      <alignment horizontal="center"/>
    </xf>
    <xf numFmtId="9" fontId="9" fillId="0" borderId="98" xfId="0" applyNumberFormat="1" applyFont="1" applyFill="1" applyBorder="1" applyAlignment="1">
      <alignment horizontal="center" wrapText="1"/>
    </xf>
    <xf numFmtId="0" fontId="17" fillId="0" borderId="70" xfId="0" applyFont="1" applyBorder="1" applyAlignment="1">
      <alignment horizontal="center"/>
    </xf>
    <xf numFmtId="9" fontId="9" fillId="0" borderId="99" xfId="0" applyNumberFormat="1" applyFont="1" applyFill="1" applyBorder="1" applyAlignment="1">
      <alignment horizontal="center" wrapText="1"/>
    </xf>
    <xf numFmtId="0" fontId="17" fillId="0" borderId="100" xfId="0" applyFont="1" applyBorder="1" applyAlignment="1">
      <alignment horizontal="center"/>
    </xf>
    <xf numFmtId="0" fontId="17" fillId="0" borderId="37" xfId="0" applyFont="1" applyFill="1" applyBorder="1" applyAlignment="1">
      <alignment wrapText="1"/>
    </xf>
    <xf numFmtId="0" fontId="9" fillId="0" borderId="42" xfId="0" applyFont="1" applyFill="1" applyBorder="1" applyAlignment="1">
      <alignment wrapText="1"/>
    </xf>
    <xf numFmtId="0" fontId="20" fillId="0" borderId="38" xfId="0" applyFont="1" applyFill="1" applyBorder="1" applyAlignment="1">
      <alignment wrapText="1"/>
    </xf>
    <xf numFmtId="0" fontId="17" fillId="0" borderId="38" xfId="0" applyFont="1" applyFill="1" applyBorder="1" applyAlignment="1">
      <alignment wrapText="1"/>
    </xf>
    <xf numFmtId="0" fontId="9" fillId="0" borderId="38" xfId="0" applyFont="1" applyFill="1" applyBorder="1" applyAlignment="1">
      <alignment wrapText="1"/>
    </xf>
    <xf numFmtId="0" fontId="0" fillId="8" borderId="0" xfId="0" applyFill="1" applyAlignment="1">
      <alignment horizontal="center"/>
    </xf>
    <xf numFmtId="0" fontId="0" fillId="4" borderId="0" xfId="0" applyFill="1" applyAlignment="1">
      <alignment horizontal="center"/>
    </xf>
    <xf numFmtId="0" fontId="37" fillId="0" borderId="0" xfId="0" applyFont="1" applyFill="1"/>
    <xf numFmtId="14" fontId="0" fillId="0" borderId="0" xfId="0" applyNumberFormat="1"/>
    <xf numFmtId="3" fontId="0" fillId="0" borderId="0" xfId="0" applyNumberFormat="1" applyFill="1"/>
    <xf numFmtId="0" fontId="37" fillId="0" borderId="0" xfId="0" applyFont="1"/>
    <xf numFmtId="0" fontId="19" fillId="4" borderId="87" xfId="0" applyFont="1" applyFill="1" applyBorder="1" applyAlignment="1">
      <alignment wrapText="1"/>
    </xf>
    <xf numFmtId="0" fontId="17" fillId="0" borderId="20" xfId="0" applyFont="1" applyBorder="1" applyAlignment="1">
      <alignment vertical="top" wrapText="1"/>
    </xf>
    <xf numFmtId="0" fontId="9" fillId="0" borderId="20" xfId="0" applyFont="1" applyBorder="1" applyAlignment="1">
      <alignment vertical="top" wrapText="1"/>
    </xf>
    <xf numFmtId="0" fontId="9" fillId="5" borderId="20" xfId="0" applyFont="1" applyFill="1" applyBorder="1" applyAlignment="1">
      <alignment vertical="top" wrapText="1"/>
    </xf>
    <xf numFmtId="0" fontId="17" fillId="11" borderId="20" xfId="0" applyFont="1" applyFill="1" applyBorder="1" applyAlignment="1">
      <alignment vertical="top" wrapText="1"/>
    </xf>
    <xf numFmtId="0" fontId="19" fillId="4" borderId="0" xfId="0" applyFont="1" applyFill="1" applyBorder="1" applyAlignment="1">
      <alignment wrapText="1"/>
    </xf>
    <xf numFmtId="0" fontId="17" fillId="13" borderId="20" xfId="0" applyFont="1" applyFill="1" applyBorder="1" applyAlignment="1">
      <alignment vertical="top" wrapText="1"/>
    </xf>
    <xf numFmtId="0" fontId="9" fillId="13" borderId="20" xfId="0" applyFont="1" applyFill="1" applyBorder="1" applyAlignment="1">
      <alignment vertical="top" wrapText="1"/>
    </xf>
    <xf numFmtId="0" fontId="17" fillId="13" borderId="55" xfId="0" applyFont="1" applyFill="1" applyBorder="1" applyAlignment="1">
      <alignment wrapText="1"/>
    </xf>
    <xf numFmtId="0" fontId="17" fillId="13" borderId="20" xfId="0" applyFont="1" applyFill="1" applyBorder="1" applyAlignment="1">
      <alignment wrapText="1"/>
    </xf>
    <xf numFmtId="0" fontId="0" fillId="11" borderId="0" xfId="0" applyFill="1" applyAlignment="1">
      <alignment horizontal="center"/>
    </xf>
    <xf numFmtId="0" fontId="17" fillId="10" borderId="55" xfId="0" applyFont="1" applyFill="1" applyBorder="1" applyAlignment="1">
      <alignment wrapText="1"/>
    </xf>
    <xf numFmtId="0" fontId="17" fillId="13" borderId="55" xfId="0" applyFont="1" applyFill="1" applyBorder="1" applyAlignment="1">
      <alignment vertical="top" wrapText="1"/>
    </xf>
    <xf numFmtId="0" fontId="17" fillId="0" borderId="55" xfId="0" applyFont="1" applyBorder="1" applyAlignment="1">
      <alignment vertical="top" wrapText="1"/>
    </xf>
    <xf numFmtId="0" fontId="0" fillId="0" borderId="39" xfId="0" applyBorder="1" applyAlignment="1">
      <alignment horizontal="center"/>
    </xf>
    <xf numFmtId="0" fontId="0" fillId="0" borderId="38" xfId="0" applyBorder="1" applyAlignment="1">
      <alignment horizontal="center"/>
    </xf>
    <xf numFmtId="0" fontId="0" fillId="0" borderId="67" xfId="0" applyBorder="1" applyAlignment="1">
      <alignment horizontal="center"/>
    </xf>
    <xf numFmtId="0" fontId="0" fillId="0" borderId="0" xfId="0" applyFill="1" applyAlignment="1">
      <alignment horizontal="center"/>
    </xf>
    <xf numFmtId="0" fontId="1" fillId="0" borderId="0" xfId="0" applyFont="1" applyFill="1" applyBorder="1" applyAlignment="1">
      <alignment horizontal="center" vertical="top"/>
    </xf>
    <xf numFmtId="0" fontId="1" fillId="0" borderId="0" xfId="0" applyFont="1" applyFill="1" applyBorder="1" applyAlignment="1">
      <alignment horizontal="center" vertical="top" wrapText="1"/>
    </xf>
    <xf numFmtId="164" fontId="17" fillId="0" borderId="0" xfId="0" applyNumberFormat="1" applyFont="1" applyFill="1" applyBorder="1" applyAlignment="1">
      <alignment horizontal="center"/>
    </xf>
    <xf numFmtId="0" fontId="17" fillId="0" borderId="0" xfId="0" applyFont="1" applyFill="1" applyBorder="1" applyAlignment="1">
      <alignment horizontal="center"/>
    </xf>
    <xf numFmtId="165" fontId="0" fillId="0" borderId="0" xfId="0" applyNumberFormat="1" applyAlignment="1">
      <alignment horizontal="center"/>
    </xf>
    <xf numFmtId="165" fontId="9" fillId="0" borderId="0" xfId="0" applyNumberFormat="1" applyFont="1"/>
    <xf numFmtId="165" fontId="1" fillId="0" borderId="20" xfId="0" applyNumberFormat="1" applyFont="1" applyBorder="1" applyAlignment="1">
      <alignment horizontal="center" vertical="center" wrapText="1"/>
    </xf>
    <xf numFmtId="165" fontId="32" fillId="10" borderId="17" xfId="0" applyNumberFormat="1" applyFont="1" applyFill="1" applyBorder="1" applyAlignment="1">
      <alignment vertical="top" wrapText="1"/>
    </xf>
    <xf numFmtId="165" fontId="34" fillId="0" borderId="20" xfId="0" applyNumberFormat="1" applyFont="1" applyBorder="1" applyAlignment="1">
      <alignment horizontal="center" vertical="center"/>
    </xf>
    <xf numFmtId="165" fontId="31" fillId="17" borderId="17" xfId="0" applyNumberFormat="1" applyFont="1" applyFill="1" applyBorder="1" applyAlignment="1">
      <alignment wrapText="1"/>
    </xf>
    <xf numFmtId="165" fontId="34" fillId="0" borderId="0" xfId="0" applyNumberFormat="1" applyFont="1"/>
    <xf numFmtId="165" fontId="28" fillId="0" borderId="92" xfId="0" applyNumberFormat="1" applyFont="1" applyBorder="1" applyAlignment="1">
      <alignment horizontal="center" vertical="center"/>
    </xf>
    <xf numFmtId="165" fontId="28" fillId="0" borderId="93" xfId="0" applyNumberFormat="1" applyFont="1" applyBorder="1" applyAlignment="1">
      <alignment horizontal="center" vertical="center"/>
    </xf>
    <xf numFmtId="165" fontId="33" fillId="10" borderId="17" xfId="0" applyNumberFormat="1" applyFont="1" applyFill="1" applyBorder="1" applyAlignment="1">
      <alignment horizontal="center" vertical="center" wrapText="1"/>
    </xf>
    <xf numFmtId="165" fontId="31" fillId="4" borderId="17" xfId="0" applyNumberFormat="1" applyFont="1" applyFill="1" applyBorder="1" applyAlignment="1">
      <alignment horizontal="center" vertical="center" wrapText="1"/>
    </xf>
    <xf numFmtId="165" fontId="31" fillId="17" borderId="17" xfId="0" applyNumberFormat="1" applyFont="1" applyFill="1" applyBorder="1" applyAlignment="1">
      <alignment horizontal="center" vertical="center" wrapText="1"/>
    </xf>
    <xf numFmtId="165" fontId="31" fillId="4" borderId="76" xfId="0" applyNumberFormat="1" applyFont="1" applyFill="1" applyBorder="1" applyAlignment="1">
      <alignment horizontal="center" vertical="center" wrapText="1"/>
    </xf>
    <xf numFmtId="165" fontId="34" fillId="0" borderId="0" xfId="0" applyNumberFormat="1" applyFont="1" applyBorder="1"/>
    <xf numFmtId="0" fontId="0" fillId="17" borderId="97" xfId="0" applyFill="1" applyBorder="1" applyAlignment="1"/>
    <xf numFmtId="0" fontId="29" fillId="0" borderId="0" xfId="0" applyFont="1" applyAlignment="1">
      <alignment horizontal="right"/>
    </xf>
    <xf numFmtId="0" fontId="29" fillId="4" borderId="95" xfId="0" applyFont="1" applyFill="1" applyBorder="1" applyAlignment="1">
      <alignment horizontal="center"/>
    </xf>
    <xf numFmtId="165" fontId="1" fillId="0" borderId="3" xfId="0" applyNumberFormat="1" applyFont="1" applyBorder="1" applyAlignment="1">
      <alignment horizontal="center" vertical="top"/>
    </xf>
    <xf numFmtId="0" fontId="31" fillId="4" borderId="17" xfId="0" applyFont="1" applyFill="1" applyBorder="1" applyAlignment="1">
      <alignment horizontal="center" vertical="center" wrapText="1"/>
    </xf>
    <xf numFmtId="0" fontId="1" fillId="0" borderId="101" xfId="0" applyFont="1" applyBorder="1" applyAlignment="1">
      <alignment horizontal="center" vertical="top" wrapText="1"/>
    </xf>
    <xf numFmtId="0" fontId="1" fillId="0" borderId="102" xfId="0" applyFont="1" applyBorder="1" applyAlignment="1">
      <alignment horizontal="center" vertical="top" wrapText="1"/>
    </xf>
    <xf numFmtId="0" fontId="9" fillId="0" borderId="55" xfId="0" applyFont="1" applyBorder="1" applyAlignment="1">
      <alignment wrapText="1"/>
    </xf>
    <xf numFmtId="0" fontId="17" fillId="5" borderId="55" xfId="0" applyFont="1" applyFill="1" applyBorder="1" applyAlignment="1">
      <alignment wrapText="1"/>
    </xf>
    <xf numFmtId="0" fontId="17" fillId="11" borderId="55" xfId="0" applyFont="1" applyFill="1" applyBorder="1" applyAlignment="1">
      <alignment wrapText="1"/>
    </xf>
    <xf numFmtId="165" fontId="1" fillId="0" borderId="88" xfId="0" applyNumberFormat="1" applyFont="1" applyBorder="1" applyAlignment="1">
      <alignment horizontal="center" vertical="top" wrapText="1"/>
    </xf>
    <xf numFmtId="165" fontId="1" fillId="10" borderId="103" xfId="0" applyNumberFormat="1" applyFont="1" applyFill="1" applyBorder="1" applyAlignment="1">
      <alignment horizontal="center" vertical="top" wrapText="1"/>
    </xf>
    <xf numFmtId="165" fontId="1" fillId="4" borderId="103" xfId="0" applyNumberFormat="1" applyFont="1" applyFill="1" applyBorder="1" applyAlignment="1">
      <alignment horizontal="center" vertical="top" wrapText="1"/>
    </xf>
    <xf numFmtId="165" fontId="17" fillId="0" borderId="103" xfId="0" applyNumberFormat="1" applyFont="1" applyBorder="1" applyAlignment="1">
      <alignment horizontal="center"/>
    </xf>
    <xf numFmtId="165" fontId="17" fillId="17" borderId="103" xfId="0" applyNumberFormat="1" applyFont="1" applyFill="1" applyBorder="1" applyAlignment="1">
      <alignment horizontal="center"/>
    </xf>
    <xf numFmtId="165" fontId="1" fillId="4" borderId="103" xfId="0" applyNumberFormat="1" applyFont="1" applyFill="1" applyBorder="1" applyAlignment="1">
      <alignment horizontal="center" wrapText="1"/>
    </xf>
    <xf numFmtId="0" fontId="12" fillId="0" borderId="31" xfId="0" applyFont="1" applyBorder="1" applyAlignment="1" applyProtection="1">
      <alignment horizontal="center"/>
      <protection locked="0"/>
    </xf>
    <xf numFmtId="0" fontId="13" fillId="0" borderId="33" xfId="0" applyFont="1" applyBorder="1" applyAlignment="1" applyProtection="1">
      <alignment horizontal="center"/>
      <protection locked="0"/>
    </xf>
    <xf numFmtId="0" fontId="21" fillId="0" borderId="34" xfId="0" applyFont="1" applyBorder="1" applyAlignment="1" applyProtection="1">
      <alignment horizontal="left"/>
      <protection locked="0"/>
    </xf>
    <xf numFmtId="0" fontId="17" fillId="0" borderId="54" xfId="0" applyFont="1" applyBorder="1" applyAlignment="1" applyProtection="1">
      <alignment horizontal="center"/>
      <protection locked="0"/>
    </xf>
    <xf numFmtId="0" fontId="13" fillId="0" borderId="20" xfId="0" applyFont="1" applyBorder="1" applyAlignment="1" applyProtection="1">
      <alignment horizontal="left"/>
      <protection locked="0"/>
    </xf>
    <xf numFmtId="0" fontId="17" fillId="18" borderId="20" xfId="0" applyFont="1" applyFill="1" applyBorder="1" applyAlignment="1" applyProtection="1">
      <alignment horizontal="center"/>
      <protection locked="0"/>
    </xf>
    <xf numFmtId="0" fontId="17" fillId="0" borderId="20" xfId="0" applyFont="1" applyFill="1" applyBorder="1" applyAlignment="1" applyProtection="1">
      <alignment horizontal="center"/>
      <protection locked="0"/>
    </xf>
    <xf numFmtId="0" fontId="17" fillId="0" borderId="20" xfId="0" applyFont="1" applyBorder="1" applyAlignment="1" applyProtection="1">
      <alignment horizontal="center"/>
      <protection locked="0"/>
    </xf>
    <xf numFmtId="0" fontId="17" fillId="0" borderId="20" xfId="0" applyFont="1" applyFill="1" applyBorder="1" applyAlignment="1" applyProtection="1">
      <alignment horizontal="center"/>
    </xf>
    <xf numFmtId="0" fontId="17" fillId="0" borderId="20" xfId="0" applyFont="1" applyBorder="1" applyAlignment="1" applyProtection="1">
      <alignment horizontal="center"/>
    </xf>
    <xf numFmtId="0" fontId="1" fillId="4" borderId="17" xfId="0" applyFont="1" applyFill="1" applyBorder="1" applyAlignment="1" applyProtection="1">
      <alignment horizontal="center" vertical="top" wrapText="1"/>
    </xf>
    <xf numFmtId="0" fontId="13" fillId="0" borderId="104" xfId="0" applyFont="1" applyFill="1" applyBorder="1" applyAlignment="1" applyProtection="1"/>
    <xf numFmtId="0" fontId="13" fillId="7" borderId="35" xfId="0" applyFont="1" applyFill="1" applyBorder="1" applyAlignment="1">
      <alignment horizontal="center"/>
    </xf>
    <xf numFmtId="0" fontId="29" fillId="0" borderId="0" xfId="0" applyFont="1" applyAlignment="1">
      <alignment horizontal="center"/>
    </xf>
    <xf numFmtId="0" fontId="9" fillId="0" borderId="0" xfId="0" applyFont="1" applyAlignment="1">
      <alignment horizontal="center"/>
    </xf>
    <xf numFmtId="0" fontId="40" fillId="13" borderId="20" xfId="0" applyFont="1" applyFill="1" applyBorder="1" applyAlignment="1">
      <alignment vertical="top" wrapText="1"/>
    </xf>
    <xf numFmtId="0" fontId="0" fillId="4" borderId="0" xfId="0" applyFill="1" applyAlignment="1" applyProtection="1">
      <alignment horizontal="center"/>
      <protection locked="0"/>
    </xf>
    <xf numFmtId="0" fontId="41" fillId="19" borderId="0" xfId="0" applyFont="1" applyFill="1" applyBorder="1" applyAlignment="1"/>
    <xf numFmtId="0" fontId="0" fillId="19" borderId="0" xfId="0" applyFont="1" applyFill="1" applyBorder="1"/>
    <xf numFmtId="0" fontId="34" fillId="0" borderId="20" xfId="0" applyFont="1" applyFill="1" applyBorder="1" applyAlignment="1">
      <alignment horizontal="right"/>
    </xf>
    <xf numFmtId="14" fontId="34" fillId="0" borderId="38" xfId="0" applyNumberFormat="1" applyFont="1" applyFill="1" applyBorder="1" applyAlignment="1">
      <alignment horizontal="center"/>
    </xf>
    <xf numFmtId="0" fontId="34" fillId="19" borderId="0" xfId="0" applyFont="1" applyFill="1" applyBorder="1"/>
    <xf numFmtId="0" fontId="34" fillId="19" borderId="0" xfId="0" applyFont="1" applyFill="1" applyBorder="1" applyAlignment="1"/>
    <xf numFmtId="0" fontId="42" fillId="19" borderId="0" xfId="0" applyFont="1" applyFill="1" applyBorder="1" applyAlignment="1"/>
    <xf numFmtId="0" fontId="34" fillId="19" borderId="0" xfId="0" applyFont="1" applyFill="1" applyBorder="1" applyAlignment="1">
      <alignment vertical="top" wrapText="1"/>
    </xf>
    <xf numFmtId="0" fontId="21" fillId="19" borderId="0" xfId="0" applyFont="1" applyFill="1" applyBorder="1"/>
    <xf numFmtId="0" fontId="0" fillId="0" borderId="39" xfId="0" applyFont="1" applyFill="1" applyBorder="1" applyAlignment="1">
      <alignment horizontal="center"/>
    </xf>
    <xf numFmtId="0" fontId="0" fillId="0" borderId="20" xfId="0" applyFont="1" applyFill="1" applyBorder="1" applyAlignment="1">
      <alignment horizontal="center"/>
    </xf>
    <xf numFmtId="0" fontId="0" fillId="0" borderId="20" xfId="0" applyFill="1" applyBorder="1" applyAlignment="1">
      <alignment horizontal="center"/>
    </xf>
    <xf numFmtId="0" fontId="21" fillId="0" borderId="20" xfId="0" applyFont="1" applyFill="1" applyBorder="1" applyAlignment="1">
      <alignment horizontal="center" wrapText="1"/>
    </xf>
    <xf numFmtId="0" fontId="21" fillId="0" borderId="38" xfId="0" applyFont="1" applyFill="1" applyBorder="1" applyAlignment="1">
      <alignment horizontal="center" wrapText="1"/>
    </xf>
    <xf numFmtId="0" fontId="0" fillId="19" borderId="0" xfId="0" applyFont="1" applyFill="1" applyBorder="1" applyAlignment="1"/>
    <xf numFmtId="0" fontId="21" fillId="19" borderId="0" xfId="0" applyFont="1" applyFill="1" applyBorder="1" applyAlignment="1">
      <alignment horizontal="center" wrapText="1"/>
    </xf>
    <xf numFmtId="0" fontId="0" fillId="19" borderId="0" xfId="0" applyFont="1" applyFill="1" applyBorder="1" applyAlignment="1">
      <alignment wrapText="1"/>
    </xf>
    <xf numFmtId="0" fontId="44" fillId="19" borderId="0" xfId="0" applyFont="1" applyFill="1" applyBorder="1" applyAlignment="1"/>
    <xf numFmtId="0" fontId="44" fillId="19" borderId="0" xfId="0" applyFont="1" applyFill="1" applyBorder="1" applyAlignment="1">
      <alignment horizontal="center" vertical="top" wrapText="1"/>
    </xf>
    <xf numFmtId="0" fontId="44" fillId="19" borderId="0" xfId="0" applyFont="1" applyFill="1" applyBorder="1" applyAlignment="1">
      <alignment horizontal="center" vertical="center" wrapText="1"/>
    </xf>
    <xf numFmtId="0" fontId="0" fillId="0" borderId="39" xfId="0" applyFont="1" applyFill="1" applyBorder="1" applyProtection="1">
      <protection locked="0"/>
    </xf>
    <xf numFmtId="0" fontId="0" fillId="0" borderId="20" xfId="0" applyFont="1" applyFill="1" applyBorder="1" applyAlignment="1" applyProtection="1">
      <alignment wrapText="1"/>
      <protection locked="0"/>
    </xf>
    <xf numFmtId="0" fontId="0" fillId="0" borderId="38" xfId="0" applyFont="1" applyFill="1" applyBorder="1" applyAlignment="1" applyProtection="1">
      <alignment wrapText="1"/>
      <protection locked="0"/>
    </xf>
    <xf numFmtId="0" fontId="18" fillId="0" borderId="0" xfId="0" applyFont="1" applyFill="1" applyBorder="1" applyAlignment="1">
      <alignment wrapText="1"/>
    </xf>
    <xf numFmtId="0" fontId="19" fillId="0" borderId="0" xfId="0" applyFont="1" applyFill="1" applyBorder="1" applyAlignment="1">
      <alignment wrapText="1"/>
    </xf>
    <xf numFmtId="0" fontId="18" fillId="0" borderId="0" xfId="0" applyFont="1" applyFill="1" applyBorder="1" applyAlignment="1">
      <alignment horizontal="center" wrapText="1"/>
    </xf>
    <xf numFmtId="0" fontId="17" fillId="0" borderId="0" xfId="0" applyFont="1" applyFill="1" applyBorder="1" applyAlignment="1">
      <alignment vertical="top" wrapText="1"/>
    </xf>
    <xf numFmtId="0" fontId="20" fillId="0" borderId="0" xfId="0" applyFont="1" applyFill="1" applyBorder="1" applyAlignment="1">
      <alignment vertical="top" wrapText="1"/>
    </xf>
    <xf numFmtId="0" fontId="17" fillId="0" borderId="0" xfId="0" applyFont="1" applyFill="1" applyBorder="1" applyAlignment="1">
      <alignment wrapText="1"/>
    </xf>
    <xf numFmtId="0" fontId="17" fillId="0" borderId="0" xfId="0" applyFont="1" applyFill="1" applyBorder="1"/>
    <xf numFmtId="0" fontId="0" fillId="0" borderId="0" xfId="0" applyFill="1" applyBorder="1"/>
    <xf numFmtId="0" fontId="13" fillId="0" borderId="0" xfId="0" applyFont="1" applyBorder="1" applyAlignment="1"/>
    <xf numFmtId="0" fontId="13" fillId="0" borderId="11" xfId="0" applyFont="1" applyBorder="1" applyAlignment="1"/>
    <xf numFmtId="0" fontId="46" fillId="4" borderId="15" xfId="0" applyFont="1" applyFill="1" applyBorder="1" applyAlignment="1">
      <alignment horizontal="center" vertical="center" wrapText="1"/>
    </xf>
    <xf numFmtId="0" fontId="9" fillId="0" borderId="11" xfId="0" applyFont="1" applyBorder="1" applyAlignment="1">
      <alignment vertical="top" wrapText="1"/>
    </xf>
    <xf numFmtId="0" fontId="9" fillId="0" borderId="8" xfId="0" applyFont="1" applyBorder="1" applyAlignment="1">
      <alignment vertical="top" wrapText="1"/>
    </xf>
    <xf numFmtId="0" fontId="46" fillId="4" borderId="8" xfId="0" applyFont="1" applyFill="1" applyBorder="1" applyAlignment="1">
      <alignment horizontal="center" vertical="center" wrapText="1"/>
    </xf>
    <xf numFmtId="0" fontId="46" fillId="4" borderId="23" xfId="0" applyFont="1" applyFill="1" applyBorder="1" applyAlignment="1">
      <alignment horizontal="center" vertical="center" wrapText="1"/>
    </xf>
    <xf numFmtId="0" fontId="46" fillId="4" borderId="11" xfId="0" applyFont="1" applyFill="1" applyBorder="1" applyAlignment="1">
      <alignment horizontal="center" vertical="center" wrapText="1"/>
    </xf>
    <xf numFmtId="0" fontId="9" fillId="0" borderId="6" xfId="0" applyFont="1" applyBorder="1" applyAlignment="1">
      <alignment vertical="top" wrapText="1"/>
    </xf>
    <xf numFmtId="0" fontId="46" fillId="4" borderId="6" xfId="0" applyFont="1" applyFill="1" applyBorder="1" applyAlignment="1">
      <alignment horizontal="center" vertical="center" wrapText="1"/>
    </xf>
    <xf numFmtId="0" fontId="9" fillId="0" borderId="8" xfId="0" applyFont="1" applyBorder="1" applyAlignment="1">
      <alignment wrapText="1"/>
    </xf>
    <xf numFmtId="0" fontId="9" fillId="12" borderId="9" xfId="0" applyFont="1" applyFill="1" applyBorder="1" applyAlignment="1">
      <alignment vertical="top" wrapText="1"/>
    </xf>
    <xf numFmtId="0" fontId="9" fillId="0" borderId="26" xfId="0" applyFont="1" applyBorder="1" applyAlignment="1">
      <alignment vertical="top" wrapText="1"/>
    </xf>
    <xf numFmtId="0" fontId="9" fillId="0" borderId="15" xfId="0" applyFont="1" applyBorder="1" applyAlignment="1">
      <alignment vertical="top" wrapText="1"/>
    </xf>
    <xf numFmtId="0" fontId="9" fillId="20" borderId="15" xfId="0" applyFont="1" applyFill="1" applyBorder="1" applyAlignment="1">
      <alignment vertical="top" wrapText="1"/>
    </xf>
    <xf numFmtId="0" fontId="9" fillId="21" borderId="15" xfId="0" applyFont="1" applyFill="1" applyBorder="1" applyAlignment="1">
      <alignment vertical="top" wrapText="1"/>
    </xf>
    <xf numFmtId="0" fontId="46" fillId="4" borderId="22" xfId="0" applyFont="1" applyFill="1" applyBorder="1" applyAlignment="1">
      <alignment horizontal="center" vertical="center" wrapText="1"/>
    </xf>
    <xf numFmtId="0" fontId="48" fillId="12" borderId="15" xfId="0" applyFont="1" applyFill="1" applyBorder="1" applyAlignment="1">
      <alignment vertical="center" wrapText="1"/>
    </xf>
    <xf numFmtId="0" fontId="48" fillId="20" borderId="15" xfId="0" applyFont="1" applyFill="1" applyBorder="1" applyAlignment="1">
      <alignment vertical="top" wrapText="1"/>
    </xf>
    <xf numFmtId="0" fontId="48" fillId="20" borderId="24" xfId="0" applyFont="1" applyFill="1" applyBorder="1" applyAlignment="1">
      <alignment vertical="top" wrapText="1"/>
    </xf>
    <xf numFmtId="0" fontId="9" fillId="11" borderId="15" xfId="0" applyFont="1" applyFill="1" applyBorder="1" applyAlignment="1">
      <alignment vertical="top" wrapText="1"/>
    </xf>
    <xf numFmtId="0" fontId="48" fillId="21" borderId="15" xfId="0" applyFont="1" applyFill="1" applyBorder="1" applyAlignment="1">
      <alignment vertical="top" wrapText="1"/>
    </xf>
    <xf numFmtId="0" fontId="48" fillId="21" borderId="24" xfId="0" applyFont="1" applyFill="1" applyBorder="1" applyAlignment="1">
      <alignment vertical="top" wrapText="1"/>
    </xf>
    <xf numFmtId="0" fontId="48" fillId="12" borderId="15" xfId="0" applyFont="1" applyFill="1" applyBorder="1" applyAlignment="1">
      <alignment vertical="top" wrapText="1"/>
    </xf>
    <xf numFmtId="0" fontId="9" fillId="11" borderId="11" xfId="0" applyFont="1" applyFill="1" applyBorder="1" applyAlignment="1">
      <alignment vertical="top" wrapText="1"/>
    </xf>
    <xf numFmtId="0" fontId="48" fillId="21" borderId="22" xfId="0" applyFont="1" applyFill="1" applyBorder="1" applyAlignment="1">
      <alignment vertical="top" wrapText="1"/>
    </xf>
    <xf numFmtId="0" fontId="9" fillId="11" borderId="8" xfId="0" applyFont="1" applyFill="1" applyBorder="1" applyAlignment="1">
      <alignment vertical="top" wrapText="1"/>
    </xf>
    <xf numFmtId="0" fontId="9" fillId="11" borderId="22" xfId="0" applyFont="1" applyFill="1" applyBorder="1" applyAlignment="1">
      <alignment vertical="top" wrapText="1"/>
    </xf>
    <xf numFmtId="0" fontId="17" fillId="0" borderId="20" xfId="0" applyFont="1" applyFill="1" applyBorder="1" applyAlignment="1">
      <alignment vertical="top" wrapText="1"/>
    </xf>
    <xf numFmtId="165" fontId="34" fillId="0" borderId="20" xfId="0" applyNumberFormat="1" applyFont="1" applyFill="1" applyBorder="1" applyAlignment="1">
      <alignment horizontal="center" vertical="center"/>
    </xf>
    <xf numFmtId="10" fontId="34" fillId="0" borderId="38" xfId="0" applyNumberFormat="1" applyFont="1" applyFill="1" applyBorder="1" applyAlignment="1">
      <alignment horizontal="center" vertical="center"/>
    </xf>
    <xf numFmtId="0" fontId="0" fillId="0" borderId="39" xfId="0" applyFill="1" applyBorder="1" applyAlignment="1"/>
    <xf numFmtId="0" fontId="0" fillId="0" borderId="20" xfId="0" applyFill="1" applyBorder="1" applyAlignment="1"/>
    <xf numFmtId="0" fontId="0" fillId="0" borderId="85" xfId="0" applyBorder="1"/>
    <xf numFmtId="0" fontId="0" fillId="0" borderId="37" xfId="0" applyBorder="1"/>
    <xf numFmtId="0" fontId="0" fillId="17" borderId="56" xfId="0" applyFill="1" applyBorder="1" applyAlignment="1"/>
    <xf numFmtId="0" fontId="0" fillId="17" borderId="57" xfId="0" applyFill="1" applyBorder="1"/>
    <xf numFmtId="0" fontId="17" fillId="0" borderId="19" xfId="0" applyFont="1" applyBorder="1" applyAlignment="1" applyProtection="1">
      <alignment wrapText="1"/>
      <protection locked="0"/>
    </xf>
    <xf numFmtId="0" fontId="17" fillId="0" borderId="21" xfId="0" applyFont="1" applyBorder="1" applyAlignment="1" applyProtection="1">
      <alignment wrapText="1"/>
      <protection locked="0"/>
    </xf>
    <xf numFmtId="0" fontId="17" fillId="17" borderId="17" xfId="0" applyFont="1" applyFill="1" applyBorder="1" applyAlignment="1" applyProtection="1">
      <alignment horizontal="center"/>
    </xf>
    <xf numFmtId="0" fontId="17" fillId="17" borderId="17" xfId="0" applyFont="1" applyFill="1" applyBorder="1" applyProtection="1"/>
    <xf numFmtId="0" fontId="16" fillId="17" borderId="17" xfId="0" applyFont="1" applyFill="1" applyBorder="1" applyProtection="1"/>
    <xf numFmtId="0" fontId="0" fillId="0" borderId="0" xfId="0" applyFill="1" applyProtection="1"/>
    <xf numFmtId="0" fontId="0" fillId="0" borderId="0" xfId="0" applyProtection="1"/>
    <xf numFmtId="0" fontId="1" fillId="3" borderId="15"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7" fillId="0" borderId="19" xfId="0" applyFont="1" applyFill="1" applyBorder="1" applyAlignment="1" applyProtection="1">
      <alignment wrapText="1"/>
      <protection locked="0"/>
    </xf>
    <xf numFmtId="0" fontId="9" fillId="13" borderId="11" xfId="0" applyFont="1" applyFill="1" applyBorder="1" applyAlignment="1">
      <alignment vertical="top" wrapText="1"/>
    </xf>
    <xf numFmtId="0" fontId="9" fillId="13" borderId="8" xfId="0" applyFont="1" applyFill="1" applyBorder="1" applyAlignment="1">
      <alignment vertical="top" wrapText="1"/>
    </xf>
    <xf numFmtId="0" fontId="9" fillId="13" borderId="6" xfId="0" applyFont="1" applyFill="1" applyBorder="1" applyAlignment="1">
      <alignment vertical="top" wrapText="1"/>
    </xf>
    <xf numFmtId="0" fontId="9" fillId="13" borderId="15" xfId="0" applyFont="1" applyFill="1" applyBorder="1" applyAlignment="1">
      <alignment vertical="top" wrapText="1"/>
    </xf>
    <xf numFmtId="0" fontId="9" fillId="13" borderId="22" xfId="0" applyFont="1" applyFill="1" applyBorder="1" applyAlignment="1">
      <alignment vertical="top" wrapText="1"/>
    </xf>
    <xf numFmtId="0" fontId="19" fillId="17" borderId="17" xfId="0" applyFont="1" applyFill="1" applyBorder="1" applyAlignment="1">
      <alignment wrapText="1"/>
    </xf>
    <xf numFmtId="9" fontId="0" fillId="0" borderId="0" xfId="0" applyNumberFormat="1"/>
    <xf numFmtId="0" fontId="0" fillId="0" borderId="0" xfId="0" applyProtection="1">
      <protection locked="0"/>
    </xf>
    <xf numFmtId="0" fontId="9" fillId="0" borderId="24" xfId="0" applyFont="1" applyBorder="1" applyAlignment="1">
      <alignment vertical="top" wrapText="1"/>
    </xf>
    <xf numFmtId="0" fontId="9" fillId="0" borderId="23" xfId="0" applyFont="1" applyBorder="1" applyAlignment="1">
      <alignment vertical="top" wrapText="1"/>
    </xf>
    <xf numFmtId="0" fontId="9" fillId="13" borderId="24" xfId="0" applyFont="1" applyFill="1" applyBorder="1" applyAlignment="1">
      <alignment vertical="top" wrapText="1"/>
    </xf>
    <xf numFmtId="0" fontId="9" fillId="13" borderId="23" xfId="0" applyFont="1" applyFill="1" applyBorder="1" applyAlignment="1">
      <alignment vertical="top" wrapText="1"/>
    </xf>
    <xf numFmtId="0" fontId="9" fillId="11" borderId="23" xfId="0" applyFont="1" applyFill="1" applyBorder="1" applyAlignment="1">
      <alignment vertical="top" wrapText="1"/>
    </xf>
    <xf numFmtId="0" fontId="9" fillId="11" borderId="14" xfId="0" applyFont="1" applyFill="1" applyBorder="1" applyAlignment="1">
      <alignment vertical="top" wrapText="1"/>
    </xf>
    <xf numFmtId="0" fontId="9" fillId="0" borderId="14" xfId="0" applyFont="1" applyBorder="1" applyAlignment="1">
      <alignment vertical="top" wrapText="1"/>
    </xf>
    <xf numFmtId="0" fontId="9" fillId="13" borderId="14" xfId="0" applyFont="1" applyFill="1" applyBorder="1" applyAlignment="1">
      <alignment vertical="top" wrapText="1"/>
    </xf>
    <xf numFmtId="0" fontId="9" fillId="0" borderId="24" xfId="0" applyFont="1" applyFill="1" applyBorder="1" applyAlignment="1">
      <alignment vertical="top" wrapText="1"/>
    </xf>
    <xf numFmtId="0" fontId="9" fillId="0" borderId="14" xfId="0" applyFont="1" applyFill="1" applyBorder="1" applyAlignment="1">
      <alignment vertical="top" wrapText="1"/>
    </xf>
    <xf numFmtId="0" fontId="9" fillId="0" borderId="23" xfId="0" applyFont="1" applyFill="1" applyBorder="1" applyAlignment="1">
      <alignment vertical="top" wrapText="1"/>
    </xf>
    <xf numFmtId="0" fontId="1" fillId="13" borderId="23" xfId="0" applyFont="1" applyFill="1" applyBorder="1" applyAlignment="1">
      <alignment vertical="top" wrapText="1"/>
    </xf>
    <xf numFmtId="0" fontId="9" fillId="12" borderId="15" xfId="0" applyFont="1" applyFill="1" applyBorder="1" applyAlignment="1">
      <alignment vertical="top" wrapText="1"/>
    </xf>
    <xf numFmtId="0" fontId="9" fillId="0" borderId="6" xfId="0" applyFont="1" applyBorder="1"/>
    <xf numFmtId="0" fontId="9" fillId="0" borderId="14" xfId="0" applyFont="1" applyBorder="1" applyAlignment="1">
      <alignment vertical="top" wrapText="1"/>
    </xf>
    <xf numFmtId="0" fontId="9" fillId="13" borderId="24" xfId="0" applyFont="1" applyFill="1" applyBorder="1" applyAlignment="1">
      <alignment vertical="top" wrapText="1"/>
    </xf>
    <xf numFmtId="0" fontId="9" fillId="13" borderId="14" xfId="0" applyFont="1" applyFill="1" applyBorder="1" applyAlignment="1">
      <alignment vertical="top" wrapText="1"/>
    </xf>
    <xf numFmtId="0" fontId="9" fillId="11" borderId="24" xfId="0" applyFont="1" applyFill="1" applyBorder="1" applyAlignment="1">
      <alignment vertical="top" wrapText="1"/>
    </xf>
    <xf numFmtId="0" fontId="9" fillId="11" borderId="14" xfId="0" applyFont="1" applyFill="1" applyBorder="1" applyAlignment="1">
      <alignment vertical="top" wrapText="1"/>
    </xf>
    <xf numFmtId="0" fontId="9" fillId="11" borderId="23" xfId="0" applyFont="1" applyFill="1" applyBorder="1" applyAlignment="1">
      <alignment vertical="top" wrapText="1"/>
    </xf>
    <xf numFmtId="0" fontId="18" fillId="4" borderId="18" xfId="0" applyFont="1" applyFill="1" applyBorder="1" applyAlignment="1" applyProtection="1">
      <alignment horizontal="center" vertical="top"/>
    </xf>
    <xf numFmtId="0" fontId="17" fillId="17" borderId="18" xfId="0" applyFont="1" applyFill="1" applyBorder="1" applyProtection="1"/>
    <xf numFmtId="0" fontId="16" fillId="17" borderId="18" xfId="0" applyFont="1" applyFill="1" applyBorder="1" applyProtection="1"/>
    <xf numFmtId="0" fontId="0" fillId="13" borderId="16" xfId="0" applyFont="1" applyFill="1" applyBorder="1" applyAlignment="1">
      <alignment horizontal="left" vertical="top"/>
    </xf>
    <xf numFmtId="0" fontId="0" fillId="0" borderId="16" xfId="0" applyBorder="1" applyAlignment="1">
      <alignment horizontal="left" vertical="top"/>
    </xf>
    <xf numFmtId="0" fontId="0" fillId="4" borderId="16" xfId="0" applyFill="1" applyBorder="1" applyAlignment="1">
      <alignment horizontal="left" vertical="top"/>
    </xf>
    <xf numFmtId="0" fontId="0" fillId="13" borderId="16" xfId="0" applyFill="1" applyBorder="1" applyAlignment="1">
      <alignment horizontal="left" vertical="top"/>
    </xf>
    <xf numFmtId="0" fontId="0" fillId="0" borderId="16" xfId="0" applyFill="1" applyBorder="1" applyAlignment="1">
      <alignment horizontal="left" vertical="top"/>
    </xf>
    <xf numFmtId="0" fontId="0" fillId="17" borderId="16" xfId="0" applyFill="1" applyBorder="1" applyAlignment="1">
      <alignment horizontal="left" vertical="top"/>
    </xf>
    <xf numFmtId="0" fontId="0" fillId="13" borderId="19" xfId="0" applyFill="1" applyBorder="1" applyAlignment="1">
      <alignment horizontal="left" vertical="top"/>
    </xf>
    <xf numFmtId="0" fontId="0" fillId="12" borderId="19" xfId="0" applyFill="1" applyBorder="1" applyAlignment="1">
      <alignment horizontal="left" vertical="top"/>
    </xf>
    <xf numFmtId="0" fontId="0" fillId="14" borderId="19" xfId="0" applyFill="1" applyBorder="1" applyAlignment="1">
      <alignment horizontal="left" vertical="top"/>
    </xf>
    <xf numFmtId="0" fontId="0" fillId="15" borderId="19" xfId="0" applyFill="1" applyBorder="1" applyAlignment="1">
      <alignment horizontal="left" vertical="top"/>
    </xf>
    <xf numFmtId="0" fontId="0" fillId="10" borderId="19" xfId="0" applyFill="1" applyBorder="1" applyAlignment="1">
      <alignment horizontal="left" vertical="top"/>
    </xf>
    <xf numFmtId="0" fontId="0" fillId="16" borderId="16" xfId="0" applyFill="1" applyBorder="1" applyAlignment="1">
      <alignment horizontal="left" vertical="top"/>
    </xf>
    <xf numFmtId="0" fontId="0" fillId="10" borderId="16" xfId="0" applyFill="1" applyBorder="1" applyAlignment="1">
      <alignment horizontal="left" vertical="top"/>
    </xf>
    <xf numFmtId="0" fontId="0" fillId="15" borderId="16" xfId="0" applyFill="1" applyBorder="1" applyAlignment="1">
      <alignment horizontal="left" vertical="top"/>
    </xf>
    <xf numFmtId="0" fontId="1" fillId="4" borderId="76" xfId="0" applyFont="1" applyFill="1" applyBorder="1" applyAlignment="1">
      <alignment horizontal="center" vertical="top" wrapText="1"/>
    </xf>
    <xf numFmtId="0" fontId="18" fillId="4" borderId="105" xfId="0" applyFont="1" applyFill="1" applyBorder="1" applyAlignment="1">
      <alignment horizontal="center" vertical="top"/>
    </xf>
    <xf numFmtId="0" fontId="0" fillId="4" borderId="106" xfId="0" applyFill="1" applyBorder="1" applyAlignment="1">
      <alignment horizontal="center"/>
    </xf>
    <xf numFmtId="0" fontId="0" fillId="0" borderId="102" xfId="0" applyBorder="1" applyAlignment="1">
      <alignment horizontal="left" vertical="top"/>
    </xf>
    <xf numFmtId="0" fontId="9" fillId="0" borderId="33" xfId="0" applyFont="1" applyBorder="1" applyAlignment="1">
      <alignment vertical="top" wrapText="1"/>
    </xf>
    <xf numFmtId="0" fontId="17" fillId="0" borderId="32" xfId="0" applyFont="1" applyBorder="1" applyAlignment="1" applyProtection="1">
      <alignment horizontal="center"/>
      <protection locked="0"/>
    </xf>
    <xf numFmtId="0" fontId="17" fillId="18" borderId="33" xfId="0" applyFont="1" applyFill="1" applyBorder="1" applyAlignment="1" applyProtection="1">
      <alignment horizontal="center"/>
      <protection locked="0"/>
    </xf>
    <xf numFmtId="0" fontId="17" fillId="0" borderId="89" xfId="0" applyFont="1" applyBorder="1" applyAlignment="1" applyProtection="1">
      <alignment wrapText="1"/>
      <protection locked="0"/>
    </xf>
    <xf numFmtId="0" fontId="17" fillId="0" borderId="90" xfId="0" applyFont="1" applyBorder="1" applyAlignment="1" applyProtection="1">
      <alignment wrapText="1"/>
      <protection locked="0"/>
    </xf>
    <xf numFmtId="0" fontId="0" fillId="4" borderId="106" xfId="0" applyFill="1" applyBorder="1" applyAlignment="1">
      <alignment horizontal="left" vertical="top"/>
    </xf>
    <xf numFmtId="0" fontId="1" fillId="4" borderId="76" xfId="0" applyFont="1" applyFill="1" applyBorder="1" applyAlignment="1" applyProtection="1">
      <alignment horizontal="center" vertical="top" wrapText="1"/>
    </xf>
    <xf numFmtId="0" fontId="18" fillId="4" borderId="105" xfId="0" applyFont="1" applyFill="1" applyBorder="1" applyAlignment="1" applyProtection="1">
      <alignment horizontal="center" vertical="top"/>
    </xf>
    <xf numFmtId="0" fontId="18" fillId="0" borderId="5" xfId="0" applyFont="1" applyBorder="1" applyAlignment="1"/>
    <xf numFmtId="0" fontId="0" fillId="0" borderId="107" xfId="0" applyBorder="1" applyAlignment="1">
      <alignment horizontal="left" vertical="top"/>
    </xf>
    <xf numFmtId="0" fontId="17" fillId="0" borderId="2" xfId="0" applyFont="1" applyBorder="1" applyAlignment="1">
      <alignment vertical="top" wrapText="1"/>
    </xf>
    <xf numFmtId="0" fontId="17" fillId="0" borderId="68" xfId="0" applyFont="1" applyBorder="1" applyAlignment="1" applyProtection="1">
      <alignment horizontal="center"/>
      <protection locked="0"/>
    </xf>
    <xf numFmtId="0" fontId="17" fillId="18" borderId="2" xfId="0" applyFont="1" applyFill="1" applyBorder="1" applyAlignment="1" applyProtection="1">
      <alignment horizontal="center"/>
      <protection locked="0"/>
    </xf>
    <xf numFmtId="0" fontId="17" fillId="0" borderId="1" xfId="0" applyFont="1" applyBorder="1" applyAlignment="1" applyProtection="1">
      <alignment wrapText="1"/>
      <protection locked="0"/>
    </xf>
    <xf numFmtId="0" fontId="17" fillId="0" borderId="108" xfId="0" applyFont="1" applyBorder="1" applyAlignment="1" applyProtection="1">
      <alignment wrapText="1"/>
      <protection locked="0"/>
    </xf>
    <xf numFmtId="0" fontId="9" fillId="13" borderId="23" xfId="0" applyFont="1" applyFill="1" applyBorder="1" applyAlignment="1">
      <alignment vertical="top"/>
    </xf>
    <xf numFmtId="0" fontId="46" fillId="4" borderId="9" xfId="0" applyFont="1" applyFill="1" applyBorder="1" applyAlignment="1">
      <alignment horizontal="center" vertical="center" wrapText="1"/>
    </xf>
    <xf numFmtId="0" fontId="9" fillId="0" borderId="14" xfId="0" applyFont="1" applyBorder="1" applyAlignment="1">
      <alignment horizontal="left" vertical="top" wrapText="1"/>
    </xf>
    <xf numFmtId="0" fontId="9" fillId="0" borderId="26" xfId="0" applyFont="1" applyBorder="1" applyAlignment="1">
      <alignment horizontal="center"/>
    </xf>
    <xf numFmtId="0" fontId="9" fillId="0" borderId="15" xfId="0" applyFont="1" applyBorder="1" applyAlignment="1">
      <alignment vertical="top" wrapText="1"/>
    </xf>
    <xf numFmtId="0" fontId="9" fillId="13" borderId="15" xfId="0" applyFont="1" applyFill="1" applyBorder="1" applyAlignment="1">
      <alignment vertical="top" wrapText="1"/>
    </xf>
    <xf numFmtId="0" fontId="28" fillId="0" borderId="13"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45" fillId="0" borderId="4" xfId="0" applyFont="1" applyBorder="1" applyAlignment="1">
      <alignment horizontal="center"/>
    </xf>
    <xf numFmtId="0" fontId="45" fillId="0" borderId="5" xfId="0" applyFont="1" applyBorder="1" applyAlignment="1">
      <alignment horizontal="center"/>
    </xf>
    <xf numFmtId="0" fontId="45" fillId="0" borderId="6" xfId="0" applyFont="1" applyBorder="1" applyAlignment="1">
      <alignment horizontal="center"/>
    </xf>
    <xf numFmtId="0" fontId="9" fillId="0" borderId="26" xfId="0" applyFont="1" applyBorder="1" applyAlignment="1">
      <alignment horizontal="center"/>
    </xf>
    <xf numFmtId="0" fontId="9" fillId="0" borderId="0" xfId="0" applyFont="1" applyBorder="1" applyAlignment="1">
      <alignment horizontal="center"/>
    </xf>
    <xf numFmtId="0" fontId="9" fillId="0" borderId="11" xfId="0" applyFont="1" applyBorder="1" applyAlignment="1">
      <alignment horizontal="center"/>
    </xf>
    <xf numFmtId="0" fontId="1" fillId="10" borderId="9"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45" fillId="0" borderId="9" xfId="0" applyFont="1" applyBorder="1" applyAlignment="1">
      <alignment vertical="top" wrapText="1"/>
    </xf>
    <xf numFmtId="0" fontId="45" fillId="0" borderId="12" xfId="0" applyFont="1" applyBorder="1" applyAlignment="1">
      <alignment vertical="top" wrapText="1"/>
    </xf>
    <xf numFmtId="0" fontId="45" fillId="0" borderId="22" xfId="0" applyFont="1" applyBorder="1" applyAlignment="1">
      <alignment vertical="top" wrapText="1"/>
    </xf>
    <xf numFmtId="0" fontId="0" fillId="0" borderId="15" xfId="0" applyBorder="1" applyAlignment="1">
      <alignment vertical="top" wrapText="1"/>
    </xf>
    <xf numFmtId="0" fontId="9" fillId="0" borderId="24" xfId="0" applyFont="1" applyBorder="1" applyAlignment="1">
      <alignment vertical="top" wrapText="1"/>
    </xf>
    <xf numFmtId="0" fontId="9" fillId="0" borderId="23" xfId="0" applyFont="1" applyBorder="1" applyAlignment="1">
      <alignment vertical="top" wrapText="1"/>
    </xf>
    <xf numFmtId="0" fontId="9" fillId="0" borderId="14" xfId="0" applyFont="1" applyBorder="1" applyAlignment="1">
      <alignment vertical="top" wrapText="1"/>
    </xf>
    <xf numFmtId="0" fontId="9" fillId="13" borderId="24" xfId="0" applyFont="1" applyFill="1" applyBorder="1" applyAlignment="1">
      <alignment vertical="top" wrapText="1"/>
    </xf>
    <xf numFmtId="0" fontId="9" fillId="13" borderId="14" xfId="0" applyFont="1" applyFill="1" applyBorder="1" applyAlignment="1">
      <alignment vertical="top" wrapText="1"/>
    </xf>
    <xf numFmtId="0" fontId="9" fillId="13" borderId="23" xfId="0" applyFont="1" applyFill="1" applyBorder="1" applyAlignment="1">
      <alignment vertical="top" wrapText="1"/>
    </xf>
    <xf numFmtId="0" fontId="9" fillId="0" borderId="24" xfId="0" applyFont="1" applyFill="1" applyBorder="1" applyAlignment="1">
      <alignment vertical="top" wrapText="1"/>
    </xf>
    <xf numFmtId="0" fontId="9" fillId="0" borderId="14" xfId="0" applyFont="1" applyFill="1" applyBorder="1" applyAlignment="1">
      <alignment vertical="top" wrapText="1"/>
    </xf>
    <xf numFmtId="0" fontId="9" fillId="0" borderId="23" xfId="0" applyFont="1" applyFill="1" applyBorder="1" applyAlignment="1">
      <alignment vertical="top" wrapText="1"/>
    </xf>
    <xf numFmtId="0" fontId="13" fillId="0" borderId="24" xfId="0" applyFont="1" applyBorder="1" applyAlignment="1">
      <alignment vertical="top" wrapText="1"/>
    </xf>
    <xf numFmtId="0" fontId="13" fillId="0" borderId="14" xfId="0" applyFont="1" applyBorder="1" applyAlignment="1">
      <alignment vertical="top" wrapText="1"/>
    </xf>
    <xf numFmtId="0" fontId="13" fillId="0" borderId="23" xfId="0" applyFont="1" applyBorder="1" applyAlignment="1">
      <alignment vertical="top" wrapText="1"/>
    </xf>
    <xf numFmtId="0" fontId="0" fillId="0" borderId="14" xfId="0" applyBorder="1"/>
    <xf numFmtId="0" fontId="9" fillId="5" borderId="24" xfId="0" applyFont="1" applyFill="1" applyBorder="1" applyAlignment="1">
      <alignment vertical="top" wrapText="1"/>
    </xf>
    <xf numFmtId="0" fontId="9" fillId="5" borderId="14" xfId="0" applyFont="1" applyFill="1" applyBorder="1" applyAlignment="1">
      <alignment vertical="top" wrapText="1"/>
    </xf>
    <xf numFmtId="0" fontId="9" fillId="5" borderId="23" xfId="0" applyFont="1" applyFill="1" applyBorder="1" applyAlignment="1">
      <alignment vertical="top" wrapText="1"/>
    </xf>
    <xf numFmtId="0" fontId="9" fillId="11" borderId="24" xfId="0" applyFont="1" applyFill="1" applyBorder="1" applyAlignment="1">
      <alignment vertical="top" wrapText="1"/>
    </xf>
    <xf numFmtId="0" fontId="9" fillId="11" borderId="14" xfId="0" applyFont="1" applyFill="1" applyBorder="1" applyAlignment="1">
      <alignment vertical="top" wrapText="1"/>
    </xf>
    <xf numFmtId="0" fontId="9" fillId="11" borderId="23" xfId="0" applyFont="1" applyFill="1" applyBorder="1" applyAlignment="1">
      <alignment vertical="top" wrapText="1"/>
    </xf>
    <xf numFmtId="0" fontId="0" fillId="0" borderId="14" xfId="0" applyBorder="1" applyAlignment="1">
      <alignment vertical="top" wrapText="1"/>
    </xf>
    <xf numFmtId="0" fontId="0" fillId="0" borderId="23" xfId="0" applyBorder="1" applyAlignment="1">
      <alignment vertical="top" wrapText="1"/>
    </xf>
    <xf numFmtId="0" fontId="0" fillId="0" borderId="44" xfId="0" applyFont="1" applyBorder="1" applyAlignment="1">
      <alignment horizontal="left" vertical="top" wrapText="1"/>
    </xf>
    <xf numFmtId="0" fontId="17" fillId="0" borderId="43" xfId="0" applyFont="1" applyBorder="1" applyAlignment="1">
      <alignment horizontal="center"/>
    </xf>
    <xf numFmtId="0" fontId="17" fillId="0" borderId="44" xfId="0" applyFont="1" applyBorder="1" applyAlignment="1">
      <alignment horizontal="center"/>
    </xf>
    <xf numFmtId="0" fontId="17" fillId="0" borderId="45" xfId="0" applyFont="1" applyBorder="1" applyAlignment="1">
      <alignment horizontal="center"/>
    </xf>
    <xf numFmtId="0" fontId="17" fillId="0" borderId="46" xfId="0" applyFont="1" applyBorder="1" applyAlignment="1">
      <alignment horizontal="center"/>
    </xf>
    <xf numFmtId="0" fontId="17" fillId="0" borderId="47" xfId="0" applyFont="1" applyBorder="1" applyAlignment="1">
      <alignment horizontal="center"/>
    </xf>
    <xf numFmtId="0" fontId="17" fillId="0" borderId="48" xfId="0" applyFont="1" applyBorder="1" applyAlignment="1">
      <alignment horizontal="center"/>
    </xf>
    <xf numFmtId="0" fontId="17" fillId="0" borderId="49" xfId="0" applyFont="1" applyBorder="1" applyAlignment="1">
      <alignment horizontal="center"/>
    </xf>
    <xf numFmtId="0" fontId="17" fillId="0" borderId="50" xfId="0" applyFont="1" applyBorder="1" applyAlignment="1">
      <alignment horizontal="center"/>
    </xf>
    <xf numFmtId="0" fontId="17" fillId="0" borderId="51" xfId="0" applyFont="1" applyBorder="1" applyAlignment="1">
      <alignment horizontal="center"/>
    </xf>
    <xf numFmtId="0" fontId="12" fillId="8" borderId="52" xfId="0" applyFont="1" applyFill="1" applyBorder="1" applyAlignment="1">
      <alignment horizontal="center"/>
    </xf>
    <xf numFmtId="0" fontId="12" fillId="8" borderId="36" xfId="0" applyFont="1" applyFill="1" applyBorder="1" applyAlignment="1">
      <alignment horizontal="center"/>
    </xf>
    <xf numFmtId="0" fontId="12" fillId="8" borderId="53" xfId="0" applyFont="1" applyFill="1" applyBorder="1" applyAlignment="1">
      <alignment horizontal="center"/>
    </xf>
    <xf numFmtId="0" fontId="12" fillId="8" borderId="35" xfId="0" applyFont="1" applyFill="1" applyBorder="1" applyAlignment="1">
      <alignment horizontal="center"/>
    </xf>
    <xf numFmtId="14" fontId="12" fillId="11" borderId="16" xfId="0" applyNumberFormat="1" applyFont="1" applyFill="1" applyBorder="1" applyAlignment="1" applyProtection="1">
      <alignment horizontal="center"/>
      <protection locked="0"/>
    </xf>
    <xf numFmtId="14" fontId="12" fillId="11" borderId="54" xfId="0" applyNumberFormat="1" applyFont="1" applyFill="1" applyBorder="1" applyAlignment="1" applyProtection="1">
      <alignment horizontal="center"/>
      <protection locked="0"/>
    </xf>
    <xf numFmtId="0" fontId="12" fillId="0" borderId="55" xfId="0" applyFont="1" applyBorder="1" applyAlignment="1" applyProtection="1">
      <alignment horizontal="center"/>
      <protection locked="0"/>
    </xf>
    <xf numFmtId="0" fontId="12" fillId="0" borderId="54" xfId="0" applyFont="1" applyBorder="1" applyAlignment="1" applyProtection="1">
      <alignment horizontal="center"/>
      <protection locked="0"/>
    </xf>
    <xf numFmtId="0" fontId="12" fillId="8" borderId="16" xfId="0" applyFont="1" applyFill="1" applyBorder="1" applyAlignment="1">
      <alignment horizontal="center"/>
    </xf>
    <xf numFmtId="0" fontId="12" fillId="8" borderId="17" xfId="0" applyFont="1" applyFill="1" applyBorder="1" applyAlignment="1">
      <alignment horizontal="center"/>
    </xf>
    <xf numFmtId="0" fontId="12" fillId="8" borderId="31" xfId="0" applyFont="1" applyFill="1" applyBorder="1" applyAlignment="1">
      <alignment horizontal="center"/>
    </xf>
    <xf numFmtId="0" fontId="28" fillId="0" borderId="16" xfId="0" applyFont="1" applyBorder="1" applyAlignment="1" applyProtection="1">
      <alignment horizontal="center"/>
      <protection locked="0"/>
    </xf>
    <xf numFmtId="0" fontId="28" fillId="0" borderId="17" xfId="0" applyFont="1" applyBorder="1" applyAlignment="1" applyProtection="1">
      <alignment horizontal="center"/>
      <protection locked="0"/>
    </xf>
    <xf numFmtId="0" fontId="28" fillId="0" borderId="31" xfId="0" applyFont="1" applyBorder="1" applyAlignment="1" applyProtection="1">
      <alignment horizontal="center"/>
      <protection locked="0"/>
    </xf>
    <xf numFmtId="0" fontId="13" fillId="0" borderId="55" xfId="0" applyFont="1" applyBorder="1" applyAlignment="1" applyProtection="1">
      <alignment horizontal="left"/>
      <protection locked="0"/>
    </xf>
    <xf numFmtId="0" fontId="13" fillId="0" borderId="17" xfId="0" applyFont="1" applyBorder="1" applyAlignment="1" applyProtection="1">
      <alignment horizontal="left"/>
      <protection locked="0"/>
    </xf>
    <xf numFmtId="0" fontId="13" fillId="0" borderId="31" xfId="0" applyFont="1" applyBorder="1" applyAlignment="1" applyProtection="1">
      <alignment horizontal="left"/>
      <protection locked="0"/>
    </xf>
    <xf numFmtId="0" fontId="0" fillId="0" borderId="54" xfId="0" applyBorder="1" applyAlignment="1" applyProtection="1">
      <alignment horizontal="center"/>
      <protection locked="0"/>
    </xf>
    <xf numFmtId="0" fontId="13" fillId="7" borderId="53" xfId="0" applyFont="1" applyFill="1" applyBorder="1" applyAlignment="1" applyProtection="1">
      <alignment horizontal="center"/>
      <protection locked="0"/>
    </xf>
    <xf numFmtId="0" fontId="0" fillId="0" borderId="56" xfId="0" applyBorder="1" applyAlignment="1" applyProtection="1">
      <protection locked="0"/>
    </xf>
    <xf numFmtId="0" fontId="0" fillId="0" borderId="57" xfId="0" applyBorder="1" applyAlignment="1" applyProtection="1">
      <protection locked="0"/>
    </xf>
    <xf numFmtId="0" fontId="1" fillId="8" borderId="58" xfId="0" applyFont="1" applyFill="1" applyBorder="1" applyAlignment="1">
      <alignment horizontal="center"/>
    </xf>
    <xf numFmtId="0" fontId="39" fillId="8" borderId="59" xfId="0" applyFont="1" applyFill="1" applyBorder="1" applyAlignment="1">
      <alignment horizontal="center"/>
    </xf>
    <xf numFmtId="0" fontId="39" fillId="8" borderId="25" xfId="0" applyFont="1" applyFill="1" applyBorder="1" applyAlignment="1">
      <alignment horizontal="center"/>
    </xf>
    <xf numFmtId="0" fontId="13" fillId="0" borderId="60" xfId="0" applyFont="1" applyBorder="1" applyAlignment="1" applyProtection="1">
      <alignment horizontal="left"/>
      <protection locked="0"/>
    </xf>
    <xf numFmtId="0" fontId="13" fillId="0" borderId="32" xfId="0" applyFont="1" applyBorder="1" applyAlignment="1" applyProtection="1">
      <alignment horizontal="left"/>
      <protection locked="0"/>
    </xf>
    <xf numFmtId="0" fontId="13" fillId="0" borderId="61" xfId="0" applyFont="1" applyBorder="1" applyAlignment="1"/>
    <xf numFmtId="0" fontId="0" fillId="0" borderId="62" xfId="0" applyBorder="1" applyAlignment="1"/>
    <xf numFmtId="0" fontId="22" fillId="0" borderId="63" xfId="0" applyFont="1" applyBorder="1" applyAlignment="1" applyProtection="1">
      <protection locked="0"/>
    </xf>
    <xf numFmtId="0" fontId="22" fillId="0" borderId="64" xfId="0" applyFont="1" applyBorder="1" applyAlignment="1" applyProtection="1">
      <protection locked="0"/>
    </xf>
    <xf numFmtId="0" fontId="22" fillId="0" borderId="65" xfId="0" applyFont="1" applyBorder="1" applyAlignment="1" applyProtection="1">
      <protection locked="0"/>
    </xf>
    <xf numFmtId="0" fontId="13" fillId="0" borderId="66" xfId="0" applyFont="1" applyBorder="1" applyAlignment="1">
      <alignment horizontal="left"/>
    </xf>
    <xf numFmtId="0" fontId="13" fillId="0" borderId="37" xfId="0" applyFont="1" applyBorder="1" applyAlignment="1">
      <alignment horizontal="left"/>
    </xf>
    <xf numFmtId="0" fontId="36" fillId="0" borderId="37" xfId="1" applyBorder="1" applyAlignment="1" applyProtection="1">
      <alignment horizontal="left"/>
      <protection locked="0"/>
    </xf>
    <xf numFmtId="0" fontId="13" fillId="0" borderId="37" xfId="0" applyFont="1" applyBorder="1" applyAlignment="1" applyProtection="1">
      <alignment horizontal="left"/>
      <protection locked="0"/>
    </xf>
    <xf numFmtId="0" fontId="13" fillId="0" borderId="67" xfId="0" applyFont="1" applyBorder="1" applyAlignment="1" applyProtection="1">
      <alignment horizontal="left"/>
      <protection locked="0"/>
    </xf>
    <xf numFmtId="0" fontId="13" fillId="0" borderId="58" xfId="0" applyFont="1" applyBorder="1" applyAlignment="1"/>
    <xf numFmtId="0" fontId="0" fillId="0" borderId="68" xfId="0" applyBorder="1" applyAlignment="1"/>
    <xf numFmtId="0" fontId="13" fillId="0" borderId="69" xfId="0" applyFont="1" applyBorder="1" applyAlignment="1" applyProtection="1">
      <protection locked="0"/>
    </xf>
    <xf numFmtId="0" fontId="22" fillId="0" borderId="59" xfId="0" applyFont="1" applyBorder="1" applyAlignment="1" applyProtection="1">
      <protection locked="0"/>
    </xf>
    <xf numFmtId="0" fontId="22" fillId="0" borderId="25" xfId="0" applyFont="1" applyBorder="1" applyAlignment="1" applyProtection="1">
      <protection locked="0"/>
    </xf>
    <xf numFmtId="0" fontId="13" fillId="0" borderId="54" xfId="0" applyFont="1" applyBorder="1" applyAlignment="1">
      <alignment horizontal="left"/>
    </xf>
    <xf numFmtId="0" fontId="13" fillId="0" borderId="20" xfId="0" applyFont="1" applyBorder="1" applyAlignment="1">
      <alignment horizontal="left"/>
    </xf>
    <xf numFmtId="0" fontId="13" fillId="0" borderId="70" xfId="0" applyFont="1" applyBorder="1" applyAlignment="1"/>
    <xf numFmtId="0" fontId="0" fillId="0" borderId="54" xfId="0" applyBorder="1" applyAlignment="1"/>
    <xf numFmtId="0" fontId="36" fillId="0" borderId="55" xfId="1" applyBorder="1" applyAlignment="1" applyProtection="1">
      <protection locked="0"/>
    </xf>
    <xf numFmtId="0" fontId="22" fillId="0" borderId="17" xfId="0" applyFont="1" applyBorder="1" applyAlignment="1" applyProtection="1">
      <protection locked="0"/>
    </xf>
    <xf numFmtId="0" fontId="22" fillId="0" borderId="18" xfId="0" applyFont="1" applyBorder="1" applyAlignment="1" applyProtection="1">
      <protection locked="0"/>
    </xf>
    <xf numFmtId="0" fontId="13" fillId="0" borderId="71" xfId="0" applyFont="1" applyFill="1" applyBorder="1" applyAlignment="1" applyProtection="1">
      <alignment horizontal="center"/>
    </xf>
    <xf numFmtId="0" fontId="13" fillId="0" borderId="104" xfId="0" applyFont="1" applyFill="1" applyBorder="1" applyAlignment="1" applyProtection="1">
      <alignment horizontal="center"/>
    </xf>
    <xf numFmtId="0" fontId="13" fillId="0" borderId="72" xfId="0" applyFont="1" applyFill="1" applyBorder="1" applyAlignment="1" applyProtection="1">
      <alignment horizontal="center"/>
    </xf>
    <xf numFmtId="0" fontId="12" fillId="8" borderId="73"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74" xfId="0" applyFont="1" applyFill="1" applyBorder="1" applyAlignment="1">
      <alignment horizontal="center" vertical="center"/>
    </xf>
    <xf numFmtId="0" fontId="13" fillId="7" borderId="53" xfId="0" applyFont="1" applyFill="1" applyBorder="1" applyAlignment="1">
      <alignment horizontal="center"/>
    </xf>
    <xf numFmtId="0" fontId="13" fillId="7" borderId="35" xfId="0" applyFont="1" applyFill="1" applyBorder="1" applyAlignment="1">
      <alignment horizontal="center"/>
    </xf>
    <xf numFmtId="0" fontId="12" fillId="8" borderId="75" xfId="0" applyFont="1" applyFill="1" applyBorder="1" applyAlignment="1">
      <alignment horizontal="center"/>
    </xf>
    <xf numFmtId="0" fontId="12" fillId="8" borderId="76" xfId="0" applyFont="1" applyFill="1" applyBorder="1" applyAlignment="1">
      <alignment horizontal="center"/>
    </xf>
    <xf numFmtId="0" fontId="12" fillId="8" borderId="73" xfId="0" applyFont="1" applyFill="1" applyBorder="1" applyAlignment="1">
      <alignment horizontal="center"/>
    </xf>
    <xf numFmtId="0" fontId="13" fillId="0" borderId="55" xfId="0" applyFont="1" applyBorder="1" applyAlignment="1">
      <alignment horizontal="left"/>
    </xf>
    <xf numFmtId="0" fontId="13" fillId="0" borderId="17" xfId="0" applyFont="1" applyBorder="1" applyAlignment="1">
      <alignment horizontal="left"/>
    </xf>
    <xf numFmtId="0" fontId="13" fillId="0" borderId="20" xfId="0" applyFont="1" applyBorder="1" applyAlignment="1" applyProtection="1">
      <alignment horizontal="left"/>
      <protection locked="0"/>
    </xf>
    <xf numFmtId="0" fontId="13" fillId="0" borderId="38" xfId="0" applyFont="1" applyBorder="1" applyAlignment="1" applyProtection="1">
      <alignment horizontal="left"/>
      <protection locked="0"/>
    </xf>
    <xf numFmtId="0" fontId="22" fillId="0" borderId="20" xfId="0" applyFont="1" applyFill="1" applyBorder="1" applyAlignment="1">
      <alignment horizontal="left"/>
    </xf>
    <xf numFmtId="0" fontId="12" fillId="8" borderId="58" xfId="0" applyFont="1" applyFill="1" applyBorder="1" applyAlignment="1">
      <alignment horizontal="center"/>
    </xf>
    <xf numFmtId="0" fontId="12" fillId="8" borderId="59" xfId="0" applyFont="1" applyFill="1" applyBorder="1" applyAlignment="1">
      <alignment horizontal="center"/>
    </xf>
    <xf numFmtId="0" fontId="12" fillId="8" borderId="77" xfId="0" applyFont="1" applyFill="1" applyBorder="1" applyAlignment="1">
      <alignment horizontal="center"/>
    </xf>
    <xf numFmtId="0" fontId="13" fillId="0" borderId="78" xfId="0" applyFont="1" applyBorder="1" applyAlignment="1">
      <alignment horizontal="left"/>
    </xf>
    <xf numFmtId="0" fontId="13" fillId="0" borderId="28" xfId="0" applyFont="1" applyBorder="1" applyAlignment="1">
      <alignment horizontal="left"/>
    </xf>
    <xf numFmtId="0" fontId="13" fillId="0" borderId="63" xfId="0" applyFont="1" applyBorder="1" applyAlignment="1" applyProtection="1">
      <alignment horizontal="left" wrapText="1"/>
      <protection locked="0"/>
    </xf>
    <xf numFmtId="0" fontId="13" fillId="0" borderId="64" xfId="0" applyFont="1" applyBorder="1" applyAlignment="1" applyProtection="1">
      <alignment horizontal="left" wrapText="1"/>
      <protection locked="0"/>
    </xf>
    <xf numFmtId="0" fontId="13" fillId="0" borderId="62" xfId="0" applyFont="1" applyBorder="1" applyAlignment="1" applyProtection="1">
      <alignment horizontal="left" wrapText="1"/>
      <protection locked="0"/>
    </xf>
    <xf numFmtId="0" fontId="13" fillId="0" borderId="28" xfId="0" applyFont="1" applyBorder="1" applyAlignment="1">
      <alignment horizontal="center"/>
    </xf>
    <xf numFmtId="0" fontId="13" fillId="0" borderId="79" xfId="0" applyFont="1" applyBorder="1" applyAlignment="1">
      <alignment horizontal="left"/>
    </xf>
    <xf numFmtId="0" fontId="13" fillId="0" borderId="2" xfId="0" applyFont="1" applyBorder="1" applyAlignment="1">
      <alignment horizontal="left"/>
    </xf>
    <xf numFmtId="0" fontId="13" fillId="0" borderId="69" xfId="0" applyFont="1" applyBorder="1" applyAlignment="1" applyProtection="1">
      <alignment horizontal="left"/>
      <protection locked="0"/>
    </xf>
    <xf numFmtId="0" fontId="13" fillId="0" borderId="59" xfId="0" applyFont="1" applyBorder="1" applyAlignment="1" applyProtection="1">
      <alignment horizontal="left"/>
      <protection locked="0"/>
    </xf>
    <xf numFmtId="0" fontId="13" fillId="0" borderId="68" xfId="0" applyFont="1" applyBorder="1" applyAlignment="1" applyProtection="1">
      <alignment horizontal="left"/>
      <protection locked="0"/>
    </xf>
    <xf numFmtId="0" fontId="13" fillId="0" borderId="2" xfId="0" applyFont="1" applyBorder="1" applyAlignment="1" applyProtection="1">
      <alignment horizontal="left"/>
      <protection locked="0"/>
    </xf>
    <xf numFmtId="0" fontId="13" fillId="0" borderId="41" xfId="0" applyFont="1" applyBorder="1" applyAlignment="1" applyProtection="1">
      <alignment horizontal="left"/>
      <protection locked="0"/>
    </xf>
    <xf numFmtId="0" fontId="13" fillId="0" borderId="39" xfId="0" applyFont="1" applyBorder="1" applyAlignment="1">
      <alignment horizontal="left"/>
    </xf>
    <xf numFmtId="0" fontId="13" fillId="0" borderId="54" xfId="0" applyFont="1" applyBorder="1" applyAlignment="1" applyProtection="1">
      <alignment horizontal="left"/>
      <protection locked="0"/>
    </xf>
    <xf numFmtId="0" fontId="14" fillId="8" borderId="75" xfId="0" applyFont="1" applyFill="1" applyBorder="1" applyAlignment="1">
      <alignment horizontal="left"/>
    </xf>
    <xf numFmtId="0" fontId="14" fillId="8" borderId="76" xfId="0" applyFont="1" applyFill="1" applyBorder="1" applyAlignment="1">
      <alignment horizontal="left"/>
    </xf>
    <xf numFmtId="0" fontId="14" fillId="8" borderId="73" xfId="0" applyFont="1" applyFill="1" applyBorder="1" applyAlignment="1">
      <alignment horizontal="left"/>
    </xf>
    <xf numFmtId="0" fontId="12" fillId="8" borderId="80" xfId="0" applyFont="1" applyFill="1" applyBorder="1" applyAlignment="1">
      <alignment horizontal="left"/>
    </xf>
    <xf numFmtId="0" fontId="12" fillId="8" borderId="73" xfId="0" applyFont="1" applyFill="1" applyBorder="1" applyAlignment="1">
      <alignment horizontal="left"/>
    </xf>
    <xf numFmtId="0" fontId="14" fillId="8" borderId="80" xfId="0" applyFont="1" applyFill="1" applyBorder="1" applyAlignment="1">
      <alignment horizontal="left"/>
    </xf>
    <xf numFmtId="0" fontId="12" fillId="8" borderId="81" xfId="0" applyFont="1" applyFill="1" applyBorder="1" applyAlignment="1">
      <alignment horizontal="left"/>
    </xf>
    <xf numFmtId="3" fontId="13" fillId="0" borderId="20" xfId="0" applyNumberFormat="1" applyFont="1" applyBorder="1" applyAlignment="1" applyProtection="1">
      <alignment horizontal="center"/>
      <protection locked="0"/>
    </xf>
    <xf numFmtId="0" fontId="13" fillId="0" borderId="58" xfId="0" applyFont="1" applyBorder="1" applyAlignment="1">
      <alignment horizontal="left" wrapText="1"/>
    </xf>
    <xf numFmtId="0" fontId="13" fillId="0" borderId="59" xfId="0" applyFont="1" applyBorder="1" applyAlignment="1">
      <alignment horizontal="left" wrapText="1"/>
    </xf>
    <xf numFmtId="0" fontId="13" fillId="0" borderId="68" xfId="0" applyFont="1" applyBorder="1" applyAlignment="1">
      <alignment horizontal="left" wrapText="1"/>
    </xf>
    <xf numFmtId="3" fontId="13" fillId="0" borderId="2" xfId="0" applyNumberFormat="1" applyFont="1" applyBorder="1" applyAlignment="1" applyProtection="1">
      <alignment horizontal="center"/>
      <protection locked="0"/>
    </xf>
    <xf numFmtId="0" fontId="13" fillId="0" borderId="69" xfId="0" applyFont="1" applyFill="1" applyBorder="1" applyAlignment="1">
      <alignment horizontal="left"/>
    </xf>
    <xf numFmtId="0" fontId="13" fillId="0" borderId="59" xfId="0" applyFont="1" applyFill="1" applyBorder="1" applyAlignment="1">
      <alignment horizontal="left"/>
    </xf>
    <xf numFmtId="0" fontId="13" fillId="0" borderId="68" xfId="0" applyFont="1" applyFill="1" applyBorder="1" applyAlignment="1">
      <alignment horizontal="left"/>
    </xf>
    <xf numFmtId="0" fontId="14" fillId="8" borderId="61" xfId="0" applyFont="1" applyFill="1" applyBorder="1" applyAlignment="1">
      <alignment horizontal="left"/>
    </xf>
    <xf numFmtId="0" fontId="14" fillId="8" borderId="64" xfId="0" applyFont="1" applyFill="1" applyBorder="1" applyAlignment="1">
      <alignment horizontal="left"/>
    </xf>
    <xf numFmtId="0" fontId="14" fillId="8" borderId="62" xfId="0" applyFont="1" applyFill="1" applyBorder="1" applyAlignment="1">
      <alignment horizontal="left"/>
    </xf>
    <xf numFmtId="0" fontId="12" fillId="8" borderId="63" xfId="0" applyFont="1" applyFill="1" applyBorder="1" applyAlignment="1">
      <alignment horizontal="left"/>
    </xf>
    <xf numFmtId="0" fontId="12" fillId="8" borderId="62" xfId="0" applyFont="1" applyFill="1" applyBorder="1" applyAlignment="1">
      <alignment horizontal="left"/>
    </xf>
    <xf numFmtId="0" fontId="14" fillId="8" borderId="63" xfId="0" applyFont="1" applyFill="1" applyBorder="1" applyAlignment="1">
      <alignment horizontal="left"/>
    </xf>
    <xf numFmtId="0" fontId="12" fillId="8" borderId="82" xfId="0" applyFont="1" applyFill="1" applyBorder="1" applyAlignment="1">
      <alignment horizontal="left"/>
    </xf>
    <xf numFmtId="0" fontId="13" fillId="0" borderId="70" xfId="0" applyFont="1" applyBorder="1" applyAlignment="1">
      <alignment horizontal="left"/>
    </xf>
    <xf numFmtId="3" fontId="13" fillId="0" borderId="55" xfId="0" applyNumberFormat="1" applyFont="1" applyBorder="1" applyAlignment="1" applyProtection="1">
      <alignment horizontal="center"/>
      <protection locked="0"/>
    </xf>
    <xf numFmtId="3" fontId="13" fillId="0" borderId="54" xfId="0" applyNumberFormat="1" applyFont="1" applyBorder="1" applyAlignment="1" applyProtection="1">
      <alignment horizontal="center"/>
      <protection locked="0"/>
    </xf>
    <xf numFmtId="0" fontId="13" fillId="0" borderId="20" xfId="0" applyFont="1" applyFill="1" applyBorder="1" applyAlignment="1">
      <alignment horizontal="left" wrapText="1"/>
    </xf>
    <xf numFmtId="3" fontId="13" fillId="0" borderId="33" xfId="0" applyNumberFormat="1" applyFont="1" applyFill="1" applyBorder="1" applyAlignment="1"/>
    <xf numFmtId="0" fontId="12" fillId="8" borderId="64" xfId="0" applyFont="1" applyFill="1" applyBorder="1" applyAlignment="1">
      <alignment horizontal="left"/>
    </xf>
    <xf numFmtId="0" fontId="12" fillId="8" borderId="28" xfId="0" applyFont="1" applyFill="1" applyBorder="1" applyAlignment="1">
      <alignment horizontal="left"/>
    </xf>
    <xf numFmtId="0" fontId="12" fillId="8" borderId="40" xfId="0" applyFont="1" applyFill="1" applyBorder="1" applyAlignment="1">
      <alignment horizontal="left"/>
    </xf>
    <xf numFmtId="0" fontId="13" fillId="0" borderId="83" xfId="0" applyFont="1" applyBorder="1" applyAlignment="1">
      <alignment horizontal="left"/>
    </xf>
    <xf numFmtId="0" fontId="13" fillId="0" borderId="10" xfId="0" applyFont="1" applyBorder="1" applyAlignment="1">
      <alignment horizontal="left"/>
    </xf>
    <xf numFmtId="0" fontId="13" fillId="0" borderId="10" xfId="0" applyFont="1" applyFill="1" applyBorder="1" applyAlignment="1">
      <alignment horizontal="left" wrapText="1"/>
    </xf>
    <xf numFmtId="0" fontId="13" fillId="0" borderId="84" xfId="0" applyFont="1" applyBorder="1" applyAlignment="1">
      <alignment horizontal="left"/>
    </xf>
    <xf numFmtId="0" fontId="13" fillId="0" borderId="33" xfId="0" applyFont="1" applyBorder="1" applyAlignment="1">
      <alignment horizontal="left"/>
    </xf>
    <xf numFmtId="3" fontId="13" fillId="0" borderId="69" xfId="0" applyNumberFormat="1" applyFont="1" applyBorder="1" applyAlignment="1" applyProtection="1">
      <alignment horizontal="center"/>
      <protection locked="0"/>
    </xf>
    <xf numFmtId="3" fontId="13" fillId="0" borderId="68" xfId="0" applyNumberFormat="1" applyFont="1" applyBorder="1" applyAlignment="1" applyProtection="1">
      <alignment horizontal="center"/>
      <protection locked="0"/>
    </xf>
    <xf numFmtId="3" fontId="13" fillId="0" borderId="2" xfId="0" applyNumberFormat="1" applyFont="1" applyFill="1" applyBorder="1" applyAlignment="1"/>
    <xf numFmtId="0" fontId="13" fillId="0" borderId="85" xfId="0" applyFont="1" applyBorder="1" applyAlignment="1">
      <alignment horizontal="left"/>
    </xf>
    <xf numFmtId="0" fontId="12" fillId="8" borderId="61" xfId="0" applyFont="1" applyFill="1" applyBorder="1" applyAlignment="1">
      <alignment horizontal="center"/>
    </xf>
    <xf numFmtId="0" fontId="12" fillId="8" borderId="64" xfId="0" applyFont="1" applyFill="1" applyBorder="1" applyAlignment="1">
      <alignment horizontal="center"/>
    </xf>
    <xf numFmtId="0" fontId="12" fillId="8" borderId="82" xfId="0" applyFont="1" applyFill="1" applyBorder="1" applyAlignment="1">
      <alignment horizontal="center"/>
    </xf>
    <xf numFmtId="0" fontId="13" fillId="0" borderId="55" xfId="0" applyFont="1" applyBorder="1" applyAlignment="1">
      <alignment horizontal="center"/>
    </xf>
    <xf numFmtId="0" fontId="13" fillId="0" borderId="54" xfId="0" applyFont="1" applyBorder="1" applyAlignment="1">
      <alignment horizontal="center"/>
    </xf>
    <xf numFmtId="0" fontId="13" fillId="0" borderId="31" xfId="0" applyFont="1" applyBorder="1" applyAlignment="1">
      <alignment horizontal="center"/>
    </xf>
    <xf numFmtId="0" fontId="18" fillId="10" borderId="9" xfId="0" applyFont="1" applyFill="1" applyBorder="1" applyAlignment="1">
      <alignment horizontal="center" wrapText="1"/>
    </xf>
    <xf numFmtId="0" fontId="0" fillId="0" borderId="12" xfId="0" applyBorder="1" applyAlignment="1"/>
    <xf numFmtId="0" fontId="0" fillId="0" borderId="22" xfId="0" applyBorder="1" applyAlignment="1"/>
    <xf numFmtId="0" fontId="16" fillId="2" borderId="26" xfId="0" applyFont="1" applyFill="1" applyBorder="1" applyAlignment="1"/>
    <xf numFmtId="0" fontId="0" fillId="2" borderId="0" xfId="0" applyFill="1" applyBorder="1" applyAlignment="1"/>
    <xf numFmtId="0" fontId="0" fillId="2" borderId="11" xfId="0" applyFill="1" applyBorder="1" applyAlignment="1"/>
    <xf numFmtId="0" fontId="25" fillId="0" borderId="26" xfId="0" applyFont="1" applyBorder="1" applyAlignment="1">
      <alignment horizontal="center"/>
    </xf>
    <xf numFmtId="0" fontId="0" fillId="0" borderId="0" xfId="0" applyBorder="1" applyAlignment="1"/>
    <xf numFmtId="0" fontId="0" fillId="0" borderId="11" xfId="0" applyBorder="1" applyAlignment="1"/>
    <xf numFmtId="0" fontId="23" fillId="0" borderId="4" xfId="0" applyFont="1" applyBorder="1" applyAlignment="1">
      <alignment horizontal="center"/>
    </xf>
    <xf numFmtId="0" fontId="0" fillId="0" borderId="5" xfId="0" applyBorder="1" applyAlignment="1"/>
    <xf numFmtId="0" fontId="0" fillId="0" borderId="6" xfId="0" applyBorder="1" applyAlignment="1"/>
    <xf numFmtId="0" fontId="17" fillId="0" borderId="26" xfId="0" applyFont="1" applyBorder="1" applyAlignment="1">
      <alignment horizontal="center"/>
    </xf>
    <xf numFmtId="0" fontId="1" fillId="0" borderId="27" xfId="0" applyFont="1" applyBorder="1" applyAlignment="1">
      <alignment horizontal="center" vertical="top"/>
    </xf>
    <xf numFmtId="0" fontId="18" fillId="0" borderId="28" xfId="0" applyFont="1" applyBorder="1" applyAlignment="1">
      <alignment horizontal="center" vertical="top"/>
    </xf>
    <xf numFmtId="0" fontId="18" fillId="0" borderId="29" xfId="0" applyFont="1" applyBorder="1" applyAlignment="1">
      <alignment horizontal="center" vertical="top"/>
    </xf>
    <xf numFmtId="0" fontId="18" fillId="0" borderId="27" xfId="0" applyFont="1" applyBorder="1" applyAlignment="1">
      <alignment horizontal="center" vertical="top"/>
    </xf>
    <xf numFmtId="0" fontId="17" fillId="0" borderId="29" xfId="0" applyFont="1" applyBorder="1" applyAlignment="1">
      <alignment horizontal="center" vertical="top"/>
    </xf>
    <xf numFmtId="0" fontId="0" fillId="0" borderId="12" xfId="0" applyBorder="1" applyAlignment="1">
      <alignment horizontal="center"/>
    </xf>
    <xf numFmtId="0" fontId="0" fillId="0" borderId="22" xfId="0" applyBorder="1" applyAlignment="1">
      <alignment horizontal="center"/>
    </xf>
    <xf numFmtId="0" fontId="1" fillId="2" borderId="27" xfId="0" applyFont="1" applyFill="1" applyBorder="1" applyAlignment="1">
      <alignment horizontal="center"/>
    </xf>
    <xf numFmtId="0" fontId="1" fillId="2" borderId="28" xfId="0" applyFont="1" applyFill="1" applyBorder="1" applyAlignment="1">
      <alignment horizontal="center"/>
    </xf>
    <xf numFmtId="0" fontId="1" fillId="2" borderId="29" xfId="0" applyFont="1" applyFill="1" applyBorder="1" applyAlignment="1">
      <alignment horizontal="center"/>
    </xf>
    <xf numFmtId="14" fontId="1" fillId="11" borderId="19" xfId="0" applyNumberFormat="1" applyFont="1" applyFill="1" applyBorder="1" applyAlignment="1">
      <alignment horizontal="center"/>
    </xf>
    <xf numFmtId="14" fontId="1" fillId="11" borderId="20" xfId="0" applyNumberFormat="1" applyFont="1" applyFill="1" applyBorder="1" applyAlignment="1">
      <alignment horizontal="center"/>
    </xf>
    <xf numFmtId="0" fontId="1" fillId="11" borderId="20" xfId="0" applyNumberFormat="1" applyFont="1" applyFill="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1" fillId="2" borderId="21" xfId="0" applyFont="1" applyFill="1" applyBorder="1" applyAlignment="1">
      <alignment horizontal="center"/>
    </xf>
    <xf numFmtId="14" fontId="1" fillId="0" borderId="19" xfId="0" applyNumberFormat="1"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2" borderId="19" xfId="0" applyFont="1" applyFill="1" applyBorder="1" applyAlignment="1">
      <alignment horizontal="left" wrapText="1"/>
    </xf>
    <xf numFmtId="0" fontId="9" fillId="2" borderId="20" xfId="0" applyFont="1" applyFill="1" applyBorder="1" applyAlignment="1">
      <alignment horizontal="left" wrapText="1"/>
    </xf>
    <xf numFmtId="0" fontId="9" fillId="2" borderId="21" xfId="0" applyFont="1" applyFill="1" applyBorder="1" applyAlignment="1">
      <alignment horizontal="left" wrapText="1"/>
    </xf>
    <xf numFmtId="0" fontId="9" fillId="0" borderId="16" xfId="0" applyFont="1" applyFill="1" applyBorder="1" applyAlignment="1" applyProtection="1">
      <alignment horizontal="left" wrapText="1"/>
      <protection locked="0"/>
    </xf>
    <xf numFmtId="0" fontId="9" fillId="0" borderId="17" xfId="0" applyFont="1" applyFill="1" applyBorder="1" applyAlignment="1" applyProtection="1">
      <alignment horizontal="left" wrapText="1"/>
      <protection locked="0"/>
    </xf>
    <xf numFmtId="0" fontId="9" fillId="0" borderId="18" xfId="0" applyFont="1" applyFill="1" applyBorder="1" applyAlignment="1" applyProtection="1">
      <alignment horizontal="left" wrapText="1"/>
      <protection locked="0"/>
    </xf>
    <xf numFmtId="0" fontId="9" fillId="0" borderId="16" xfId="0" applyFont="1" applyBorder="1" applyAlignment="1" applyProtection="1">
      <alignment horizontal="center" wrapText="1"/>
      <protection locked="0"/>
    </xf>
    <xf numFmtId="0" fontId="9" fillId="0" borderId="17" xfId="0" applyFont="1" applyBorder="1" applyAlignment="1" applyProtection="1">
      <alignment horizontal="center" wrapText="1"/>
      <protection locked="0"/>
    </xf>
    <xf numFmtId="0" fontId="9" fillId="0" borderId="18" xfId="0" applyFont="1" applyBorder="1" applyAlignment="1" applyProtection="1">
      <alignment horizontal="center" wrapText="1"/>
      <protection locked="0"/>
    </xf>
    <xf numFmtId="0" fontId="9" fillId="0" borderId="19" xfId="0" applyFont="1" applyBorder="1" applyAlignment="1" applyProtection="1">
      <alignment horizontal="left" wrapText="1"/>
      <protection locked="0"/>
    </xf>
    <xf numFmtId="0" fontId="9" fillId="0" borderId="20" xfId="0" applyFont="1" applyBorder="1" applyAlignment="1" applyProtection="1">
      <alignment horizontal="left" wrapText="1"/>
      <protection locked="0"/>
    </xf>
    <xf numFmtId="0" fontId="9" fillId="0" borderId="21" xfId="0" applyFont="1" applyBorder="1" applyAlignment="1" applyProtection="1">
      <alignment horizontal="left" wrapText="1"/>
      <protection locked="0"/>
    </xf>
    <xf numFmtId="0" fontId="13" fillId="0" borderId="27" xfId="0" applyFont="1" applyBorder="1" applyAlignment="1"/>
    <xf numFmtId="0" fontId="13" fillId="0" borderId="28" xfId="0" applyFont="1" applyBorder="1" applyAlignment="1"/>
    <xf numFmtId="0" fontId="13" fillId="0" borderId="63" xfId="0" applyFont="1" applyBorder="1" applyAlignment="1" applyProtection="1">
      <alignment horizontal="left"/>
      <protection locked="0"/>
    </xf>
    <xf numFmtId="0" fontId="0" fillId="0" borderId="64" xfId="0" applyBorder="1" applyAlignment="1" applyProtection="1">
      <protection locked="0"/>
    </xf>
    <xf numFmtId="0" fontId="0" fillId="0" borderId="65" xfId="0" applyBorder="1" applyAlignment="1" applyProtection="1">
      <protection locked="0"/>
    </xf>
    <xf numFmtId="0" fontId="13" fillId="0" borderId="19" xfId="0" applyFont="1" applyBorder="1" applyAlignment="1"/>
    <xf numFmtId="0" fontId="13" fillId="0" borderId="20" xfId="0" applyFont="1" applyBorder="1" applyAlignment="1"/>
    <xf numFmtId="0" fontId="0" fillId="0" borderId="18" xfId="0" applyBorder="1" applyAlignment="1" applyProtection="1">
      <protection locked="0"/>
    </xf>
    <xf numFmtId="0" fontId="13" fillId="0" borderId="1" xfId="0" applyFont="1" applyBorder="1" applyAlignment="1"/>
    <xf numFmtId="0" fontId="13" fillId="0" borderId="2" xfId="0" applyFont="1" applyBorder="1" applyAlignment="1"/>
    <xf numFmtId="0" fontId="0" fillId="0" borderId="25" xfId="0" applyBorder="1" applyAlignment="1" applyProtection="1">
      <protection locked="0"/>
    </xf>
    <xf numFmtId="0" fontId="12" fillId="8" borderId="102" xfId="0" applyFont="1" applyFill="1" applyBorder="1" applyAlignment="1">
      <alignment horizontal="left"/>
    </xf>
    <xf numFmtId="0" fontId="12" fillId="8" borderId="87" xfId="0" applyFont="1" applyFill="1" applyBorder="1" applyAlignment="1">
      <alignment horizontal="left"/>
    </xf>
    <xf numFmtId="0" fontId="12" fillId="8" borderId="109" xfId="0" applyFont="1" applyFill="1" applyBorder="1" applyAlignment="1">
      <alignment horizontal="left"/>
    </xf>
    <xf numFmtId="0" fontId="9" fillId="0" borderId="55" xfId="0" applyFont="1" applyBorder="1" applyAlignment="1" applyProtection="1">
      <alignment horizontal="left"/>
      <protection locked="0"/>
    </xf>
    <xf numFmtId="0" fontId="0" fillId="0" borderId="17" xfId="0" applyBorder="1" applyAlignment="1" applyProtection="1">
      <alignment horizontal="left"/>
      <protection locked="0"/>
    </xf>
    <xf numFmtId="0" fontId="0" fillId="0" borderId="18" xfId="0" applyBorder="1" applyAlignment="1" applyProtection="1">
      <alignment horizontal="left"/>
      <protection locked="0"/>
    </xf>
    <xf numFmtId="0" fontId="9" fillId="0" borderId="63" xfId="0" applyFont="1" applyBorder="1" applyAlignment="1" applyProtection="1">
      <alignment horizontal="left"/>
      <protection locked="0"/>
    </xf>
    <xf numFmtId="0" fontId="0" fillId="0" borderId="64" xfId="0" applyBorder="1" applyAlignment="1" applyProtection="1">
      <alignment horizontal="left"/>
      <protection locked="0"/>
    </xf>
    <xf numFmtId="0" fontId="0" fillId="0" borderId="65" xfId="0" applyBorder="1" applyAlignment="1" applyProtection="1">
      <alignment horizontal="left"/>
      <protection locked="0"/>
    </xf>
    <xf numFmtId="0" fontId="9" fillId="0" borderId="69" xfId="0" applyFont="1" applyBorder="1" applyAlignment="1" applyProtection="1">
      <alignment horizontal="left" wrapText="1"/>
      <protection locked="0"/>
    </xf>
    <xf numFmtId="0" fontId="0" fillId="0" borderId="59" xfId="0" applyBorder="1" applyAlignment="1" applyProtection="1">
      <alignment horizontal="left" wrapText="1"/>
      <protection locked="0"/>
    </xf>
    <xf numFmtId="0" fontId="0" fillId="0" borderId="25" xfId="0" applyBorder="1" applyAlignment="1" applyProtection="1">
      <alignment horizontal="left" wrapText="1"/>
      <protection locked="0"/>
    </xf>
    <xf numFmtId="0" fontId="44" fillId="0" borderId="39" xfId="0" applyFont="1" applyFill="1" applyBorder="1" applyAlignment="1">
      <alignment horizontal="left"/>
    </xf>
    <xf numFmtId="0" fontId="44" fillId="0" borderId="20" xfId="0" applyFont="1" applyFill="1" applyBorder="1" applyAlignment="1">
      <alignment horizontal="left"/>
    </xf>
    <xf numFmtId="0" fontId="44" fillId="0" borderId="38" xfId="0" applyFont="1" applyFill="1" applyBorder="1" applyAlignment="1">
      <alignment horizontal="left"/>
    </xf>
    <xf numFmtId="0" fontId="0" fillId="0" borderId="39" xfId="0" applyFont="1" applyFill="1" applyBorder="1" applyAlignment="1" applyProtection="1">
      <alignment horizontal="left" wrapText="1"/>
      <protection locked="0"/>
    </xf>
    <xf numFmtId="0" fontId="0" fillId="0" borderId="20" xfId="0" applyFont="1" applyFill="1" applyBorder="1" applyAlignment="1" applyProtection="1">
      <alignment horizontal="left" wrapText="1"/>
      <protection locked="0"/>
    </xf>
    <xf numFmtId="0" fontId="0" fillId="0" borderId="38" xfId="0" applyFont="1" applyFill="1" applyBorder="1" applyAlignment="1" applyProtection="1">
      <alignment horizontal="left" wrapText="1"/>
      <protection locked="0"/>
    </xf>
    <xf numFmtId="0" fontId="43" fillId="8" borderId="70" xfId="0" applyFont="1" applyFill="1" applyBorder="1" applyAlignment="1">
      <alignment horizontal="center"/>
    </xf>
    <xf numFmtId="0" fontId="43" fillId="8" borderId="17" xfId="0" applyFont="1" applyFill="1" applyBorder="1" applyAlignment="1">
      <alignment horizontal="center"/>
    </xf>
    <xf numFmtId="0" fontId="43" fillId="8" borderId="31" xfId="0" applyFont="1" applyFill="1" applyBorder="1" applyAlignment="1">
      <alignment horizontal="center"/>
    </xf>
    <xf numFmtId="0" fontId="0" fillId="0" borderId="85" xfId="0" applyFont="1" applyFill="1" applyBorder="1" applyAlignment="1" applyProtection="1">
      <alignment horizontal="left" wrapText="1"/>
      <protection locked="0"/>
    </xf>
    <xf numFmtId="0" fontId="0" fillId="0" borderId="37" xfId="0" applyFont="1" applyFill="1" applyBorder="1" applyAlignment="1" applyProtection="1">
      <alignment horizontal="left" wrapText="1"/>
      <protection locked="0"/>
    </xf>
    <xf numFmtId="0" fontId="0" fillId="0" borderId="67" xfId="0" applyFont="1" applyFill="1" applyBorder="1" applyAlignment="1" applyProtection="1">
      <alignment horizontal="left" wrapText="1"/>
      <protection locked="0"/>
    </xf>
    <xf numFmtId="0" fontId="41" fillId="8" borderId="86" xfId="0" applyFont="1" applyFill="1" applyBorder="1" applyAlignment="1">
      <alignment horizontal="center"/>
    </xf>
    <xf numFmtId="0" fontId="41" fillId="8" borderId="36" xfId="0" applyFont="1" applyFill="1" applyBorder="1" applyAlignment="1">
      <alignment horizontal="center"/>
    </xf>
    <xf numFmtId="0" fontId="41" fillId="8" borderId="42" xfId="0" applyFont="1" applyFill="1" applyBorder="1" applyAlignment="1">
      <alignment horizontal="center"/>
    </xf>
    <xf numFmtId="0" fontId="0" fillId="0" borderId="39" xfId="0" applyFont="1" applyFill="1" applyBorder="1" applyAlignment="1">
      <alignment horizontal="center"/>
    </xf>
    <xf numFmtId="0" fontId="0" fillId="0" borderId="20" xfId="0" applyFont="1" applyFill="1" applyBorder="1" applyAlignment="1">
      <alignment horizontal="center"/>
    </xf>
    <xf numFmtId="0" fontId="42" fillId="0" borderId="39" xfId="0" applyFont="1" applyFill="1" applyBorder="1" applyAlignment="1">
      <alignment horizontal="center"/>
    </xf>
    <xf numFmtId="0" fontId="42" fillId="0" borderId="20" xfId="0" applyFont="1" applyFill="1" applyBorder="1" applyAlignment="1">
      <alignment horizontal="center"/>
    </xf>
    <xf numFmtId="0" fontId="42" fillId="0" borderId="38" xfId="0" applyFont="1" applyFill="1" applyBorder="1" applyAlignment="1">
      <alignment horizontal="center"/>
    </xf>
    <xf numFmtId="0" fontId="0" fillId="8" borderId="39" xfId="0" applyFont="1" applyFill="1" applyBorder="1" applyAlignment="1">
      <alignment horizontal="center"/>
    </xf>
    <xf numFmtId="0" fontId="0" fillId="8" borderId="20" xfId="0" applyFont="1" applyFill="1" applyBorder="1" applyAlignment="1">
      <alignment horizontal="center"/>
    </xf>
    <xf numFmtId="0" fontId="0" fillId="8" borderId="38" xfId="0" applyFont="1" applyFill="1" applyBorder="1" applyAlignment="1">
      <alignment horizontal="center"/>
    </xf>
    <xf numFmtId="0" fontId="34" fillId="0" borderId="39" xfId="0" applyFont="1" applyFill="1" applyBorder="1" applyAlignment="1">
      <alignment horizontal="left" vertical="top" wrapText="1"/>
    </xf>
    <xf numFmtId="0" fontId="34" fillId="0" borderId="20" xfId="0" applyFont="1" applyFill="1" applyBorder="1" applyAlignment="1">
      <alignment horizontal="left" vertical="top" wrapText="1"/>
    </xf>
    <xf numFmtId="0" fontId="34" fillId="0" borderId="38" xfId="0" applyFont="1" applyFill="1" applyBorder="1" applyAlignment="1">
      <alignment horizontal="left" vertical="top" wrapText="1"/>
    </xf>
    <xf numFmtId="0" fontId="29" fillId="0" borderId="0" xfId="0" applyFont="1" applyAlignment="1">
      <alignment horizontal="center"/>
    </xf>
    <xf numFmtId="0" fontId="35" fillId="0" borderId="0" xfId="0" applyFont="1" applyAlignment="1">
      <alignment horizontal="center"/>
    </xf>
    <xf numFmtId="0" fontId="9" fillId="0" borderId="0" xfId="0" applyFont="1" applyAlignment="1">
      <alignment horizontal="center"/>
    </xf>
    <xf numFmtId="0" fontId="27" fillId="0" borderId="47" xfId="0" applyFont="1" applyBorder="1" applyAlignment="1">
      <alignment horizontal="center"/>
    </xf>
    <xf numFmtId="0" fontId="28" fillId="0" borderId="91" xfId="0" applyFont="1" applyBorder="1" applyAlignment="1">
      <alignment horizontal="center"/>
    </xf>
    <xf numFmtId="0" fontId="28" fillId="0" borderId="94" xfId="0" applyFont="1" applyBorder="1" applyAlignment="1">
      <alignment horizontal="center" vertical="center"/>
    </xf>
    <xf numFmtId="0" fontId="30" fillId="2" borderId="55" xfId="0" applyFont="1" applyFill="1" applyBorder="1" applyAlignment="1">
      <alignment horizontal="center"/>
    </xf>
    <xf numFmtId="0" fontId="30" fillId="2" borderId="17" xfId="0" applyFont="1" applyFill="1" applyBorder="1" applyAlignment="1">
      <alignment horizontal="center"/>
    </xf>
    <xf numFmtId="0" fontId="30" fillId="2" borderId="31" xfId="0" applyFont="1" applyFill="1" applyBorder="1" applyAlignment="1">
      <alignment horizontal="center"/>
    </xf>
  </cellXfs>
  <cellStyles count="2">
    <cellStyle name="Hyperlink" xfId="1" builtinId="8"/>
    <cellStyle name="Normal" xfId="0" builtinId="0"/>
  </cellStyles>
  <dxfs count="12">
    <dxf>
      <fill>
        <patternFill>
          <bgColor rgb="FFFF0000"/>
        </patternFill>
      </fill>
    </dxf>
    <dxf>
      <fill>
        <patternFill>
          <bgColor rgb="FFFFFF00"/>
        </patternFill>
      </fill>
    </dxf>
    <dxf>
      <fill>
        <patternFill>
          <bgColor rgb="FF00B050"/>
        </patternFill>
      </fill>
    </dxf>
    <dxf>
      <font>
        <b/>
        <i val="0"/>
      </font>
      <fill>
        <patternFill patternType="none">
          <bgColor auto="1"/>
        </patternFill>
      </fill>
    </dxf>
    <dxf>
      <fill>
        <patternFill>
          <bgColor rgb="FFFF0000"/>
        </patternFill>
      </fill>
    </dxf>
    <dxf>
      <fill>
        <patternFill>
          <bgColor rgb="FFFFFF00"/>
        </patternFill>
      </fill>
    </dxf>
    <dxf>
      <fill>
        <patternFill>
          <bgColor rgb="FF00B050"/>
        </patternFill>
      </fill>
    </dxf>
    <dxf>
      <fill>
        <patternFill>
          <bgColor theme="1"/>
        </patternFill>
      </fill>
    </dxf>
    <dxf>
      <fill>
        <patternFill>
          <bgColor rgb="FFFFC000"/>
        </patternFill>
      </fill>
    </dxf>
    <dxf>
      <fill>
        <patternFill>
          <bgColor rgb="FF00B0F0"/>
        </patternFill>
      </fill>
    </dxf>
    <dxf>
      <fill>
        <patternFill>
          <bgColor rgb="FFFF0000"/>
        </patternFill>
      </fill>
    </dxf>
    <dxf>
      <fill>
        <patternFill>
          <bgColor rgb="FFFFCCFF"/>
        </patternFill>
      </fill>
    </dxf>
  </dxfs>
  <tableStyles count="0" defaultTableStyle="TableStyleMedium9" defaultPivotStyle="PivotStyleLight16"/>
  <colors>
    <mruColors>
      <color rgb="FFCCFFFF"/>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28575</xdr:colOff>
          <xdr:row>0</xdr:row>
          <xdr:rowOff>28575</xdr:rowOff>
        </xdr:from>
        <xdr:to>
          <xdr:col>9</xdr:col>
          <xdr:colOff>600075</xdr:colOff>
          <xdr:row>41</xdr:row>
          <xdr:rowOff>133350</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3</xdr:row>
      <xdr:rowOff>28575</xdr:rowOff>
    </xdr:from>
    <xdr:to>
      <xdr:col>5</xdr:col>
      <xdr:colOff>428625</xdr:colOff>
      <xdr:row>7</xdr:row>
      <xdr:rowOff>247650</xdr:rowOff>
    </xdr:to>
    <xdr:pic>
      <xdr:nvPicPr>
        <xdr:cNvPr id="3142" name="Picture 886" descr="TSA Logo compressed 121208"/>
        <xdr:cNvPicPr>
          <a:picLocks noChangeAspect="1" noChangeArrowheads="1"/>
        </xdr:cNvPicPr>
      </xdr:nvPicPr>
      <xdr:blipFill>
        <a:blip xmlns:r="http://schemas.openxmlformats.org/officeDocument/2006/relationships" r:embed="rId1" cstate="print"/>
        <a:srcRect/>
        <a:stretch>
          <a:fillRect/>
        </a:stretch>
      </xdr:blipFill>
      <xdr:spPr bwMode="auto">
        <a:xfrm>
          <a:off x="19050" y="723900"/>
          <a:ext cx="3629025" cy="1323975"/>
        </a:xfrm>
        <a:prstGeom prst="rect">
          <a:avLst/>
        </a:prstGeom>
        <a:noFill/>
        <a:ln w="12700">
          <a:solidFill>
            <a:srgbClr val="000000"/>
          </a:solid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19050</xdr:colOff>
          <xdr:row>17</xdr:row>
          <xdr:rowOff>19050</xdr:rowOff>
        </xdr:from>
        <xdr:to>
          <xdr:col>0</xdr:col>
          <xdr:colOff>323850</xdr:colOff>
          <xdr:row>18</xdr:row>
          <xdr:rowOff>9525</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16</xdr:row>
          <xdr:rowOff>19050</xdr:rowOff>
        </xdr:from>
        <xdr:to>
          <xdr:col>0</xdr:col>
          <xdr:colOff>314325</xdr:colOff>
          <xdr:row>17</xdr:row>
          <xdr:rowOff>9525</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18</xdr:row>
          <xdr:rowOff>19050</xdr:rowOff>
        </xdr:from>
        <xdr:to>
          <xdr:col>0</xdr:col>
          <xdr:colOff>323850</xdr:colOff>
          <xdr:row>19</xdr:row>
          <xdr:rowOff>9525</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19050</xdr:rowOff>
        </xdr:from>
        <xdr:to>
          <xdr:col>0</xdr:col>
          <xdr:colOff>323850</xdr:colOff>
          <xdr:row>20</xdr:row>
          <xdr:rowOff>9525</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39</xdr:row>
          <xdr:rowOff>0</xdr:rowOff>
        </xdr:from>
        <xdr:to>
          <xdr:col>5</xdr:col>
          <xdr:colOff>123825</xdr:colOff>
          <xdr:row>39</xdr:row>
          <xdr:rowOff>266700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32</xdr:row>
          <xdr:rowOff>19050</xdr:rowOff>
        </xdr:from>
        <xdr:to>
          <xdr:col>12</xdr:col>
          <xdr:colOff>466725</xdr:colOff>
          <xdr:row>33</xdr:row>
          <xdr:rowOff>9525</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33</xdr:row>
          <xdr:rowOff>19050</xdr:rowOff>
        </xdr:from>
        <xdr:to>
          <xdr:col>12</xdr:col>
          <xdr:colOff>466725</xdr:colOff>
          <xdr:row>34</xdr:row>
          <xdr:rowOff>9525</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21</xdr:row>
          <xdr:rowOff>19050</xdr:rowOff>
        </xdr:from>
        <xdr:to>
          <xdr:col>12</xdr:col>
          <xdr:colOff>466725</xdr:colOff>
          <xdr:row>22</xdr:row>
          <xdr:rowOff>9525</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19050</xdr:rowOff>
        </xdr:from>
        <xdr:to>
          <xdr:col>7</xdr:col>
          <xdr:colOff>457200</xdr:colOff>
          <xdr:row>11</xdr:row>
          <xdr:rowOff>9525</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31</xdr:row>
          <xdr:rowOff>19050</xdr:rowOff>
        </xdr:from>
        <xdr:to>
          <xdr:col>12</xdr:col>
          <xdr:colOff>466725</xdr:colOff>
          <xdr:row>32</xdr:row>
          <xdr:rowOff>19050</xdr:rowOff>
        </xdr:to>
        <xdr:sp macro="" textlink="">
          <xdr:nvSpPr>
            <xdr:cNvPr id="3089" name="Check Box 17"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27</xdr:row>
          <xdr:rowOff>19050</xdr:rowOff>
        </xdr:from>
        <xdr:to>
          <xdr:col>12</xdr:col>
          <xdr:colOff>466725</xdr:colOff>
          <xdr:row>28</xdr:row>
          <xdr:rowOff>9525</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27</xdr:row>
          <xdr:rowOff>19050</xdr:rowOff>
        </xdr:from>
        <xdr:to>
          <xdr:col>12</xdr:col>
          <xdr:colOff>466725</xdr:colOff>
          <xdr:row>28</xdr:row>
          <xdr:rowOff>9525</xdr:rowOff>
        </xdr:to>
        <xdr:sp macro="" textlink="">
          <xdr:nvSpPr>
            <xdr:cNvPr id="3091" name="Check Box 19" hidden="1">
              <a:extLst>
                <a:ext uri="{63B3BB69-23CF-44E3-9099-C40C66FF867C}">
                  <a14:compatExt spid="_x0000_s3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28</xdr:row>
          <xdr:rowOff>19050</xdr:rowOff>
        </xdr:from>
        <xdr:to>
          <xdr:col>12</xdr:col>
          <xdr:colOff>466725</xdr:colOff>
          <xdr:row>29</xdr:row>
          <xdr:rowOff>9525</xdr:rowOff>
        </xdr:to>
        <xdr:sp macro="" textlink="">
          <xdr:nvSpPr>
            <xdr:cNvPr id="3092" name="Check Box 20" hidden="1">
              <a:extLst>
                <a:ext uri="{63B3BB69-23CF-44E3-9099-C40C66FF867C}">
                  <a14:compatExt spid="_x0000_s3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28</xdr:row>
          <xdr:rowOff>19050</xdr:rowOff>
        </xdr:from>
        <xdr:to>
          <xdr:col>12</xdr:col>
          <xdr:colOff>466725</xdr:colOff>
          <xdr:row>29</xdr:row>
          <xdr:rowOff>9525</xdr:rowOff>
        </xdr:to>
        <xdr:sp macro="" textlink="">
          <xdr:nvSpPr>
            <xdr:cNvPr id="3093" name="Check Box 21" hidden="1">
              <a:extLst>
                <a:ext uri="{63B3BB69-23CF-44E3-9099-C40C66FF867C}">
                  <a14:compatExt spid="_x0000_s3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29</xdr:row>
          <xdr:rowOff>19050</xdr:rowOff>
        </xdr:from>
        <xdr:to>
          <xdr:col>12</xdr:col>
          <xdr:colOff>466725</xdr:colOff>
          <xdr:row>30</xdr:row>
          <xdr:rowOff>9525</xdr:rowOff>
        </xdr:to>
        <xdr:sp macro="" textlink="">
          <xdr:nvSpPr>
            <xdr:cNvPr id="3094" name="Check Box 22" hidden="1">
              <a:extLst>
                <a:ext uri="{63B3BB69-23CF-44E3-9099-C40C66FF867C}">
                  <a14:compatExt spid="_x0000_s3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581025</xdr:colOff>
          <xdr:row>26</xdr:row>
          <xdr:rowOff>0</xdr:rowOff>
        </xdr:from>
        <xdr:to>
          <xdr:col>12</xdr:col>
          <xdr:colOff>276225</xdr:colOff>
          <xdr:row>26</xdr:row>
          <xdr:rowOff>266700</xdr:rowOff>
        </xdr:to>
        <xdr:sp macro="" textlink="">
          <xdr:nvSpPr>
            <xdr:cNvPr id="3095" name="Check Box 23" hidden="1">
              <a:extLst>
                <a:ext uri="{63B3BB69-23CF-44E3-9099-C40C66FF867C}">
                  <a14:compatExt spid="_x0000_s3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26</xdr:row>
          <xdr:rowOff>0</xdr:rowOff>
        </xdr:from>
        <xdr:to>
          <xdr:col>5</xdr:col>
          <xdr:colOff>381000</xdr:colOff>
          <xdr:row>26</xdr:row>
          <xdr:rowOff>266700</xdr:rowOff>
        </xdr:to>
        <xdr:sp macro="" textlink="">
          <xdr:nvSpPr>
            <xdr:cNvPr id="3096" name="Check Box 24" hidden="1">
              <a:extLst>
                <a:ext uri="{63B3BB69-23CF-44E3-9099-C40C66FF867C}">
                  <a14:compatExt spid="_x0000_s3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34</xdr:row>
          <xdr:rowOff>9525</xdr:rowOff>
        </xdr:from>
        <xdr:to>
          <xdr:col>5</xdr:col>
          <xdr:colOff>409575</xdr:colOff>
          <xdr:row>35</xdr:row>
          <xdr:rowOff>0</xdr:rowOff>
        </xdr:to>
        <xdr:sp macro="" textlink="">
          <xdr:nvSpPr>
            <xdr:cNvPr id="3097" name="Check Box 25" hidden="1">
              <a:extLst>
                <a:ext uri="{63B3BB69-23CF-44E3-9099-C40C66FF867C}">
                  <a14:compatExt spid="_x0000_s3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30</xdr:row>
          <xdr:rowOff>9525</xdr:rowOff>
        </xdr:from>
        <xdr:to>
          <xdr:col>5</xdr:col>
          <xdr:colOff>400050</xdr:colOff>
          <xdr:row>31</xdr:row>
          <xdr:rowOff>0</xdr:rowOff>
        </xdr:to>
        <xdr:sp macro="" textlink="">
          <xdr:nvSpPr>
            <xdr:cNvPr id="3098" name="Check Box 26" hidden="1">
              <a:extLst>
                <a:ext uri="{63B3BB69-23CF-44E3-9099-C40C66FF867C}">
                  <a14:compatExt spid="_x0000_s3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581025</xdr:colOff>
          <xdr:row>30</xdr:row>
          <xdr:rowOff>0</xdr:rowOff>
        </xdr:from>
        <xdr:to>
          <xdr:col>12</xdr:col>
          <xdr:colOff>276225</xdr:colOff>
          <xdr:row>30</xdr:row>
          <xdr:rowOff>266700</xdr:rowOff>
        </xdr:to>
        <xdr:sp macro="" textlink="">
          <xdr:nvSpPr>
            <xdr:cNvPr id="3099" name="Check Box 27" hidden="1">
              <a:extLst>
                <a:ext uri="{63B3BB69-23CF-44E3-9099-C40C66FF867C}">
                  <a14:compatExt spid="_x0000_s3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581025</xdr:colOff>
          <xdr:row>34</xdr:row>
          <xdr:rowOff>0</xdr:rowOff>
        </xdr:from>
        <xdr:to>
          <xdr:col>12</xdr:col>
          <xdr:colOff>276225</xdr:colOff>
          <xdr:row>34</xdr:row>
          <xdr:rowOff>266700</xdr:rowOff>
        </xdr:to>
        <xdr:sp macro="" textlink="">
          <xdr:nvSpPr>
            <xdr:cNvPr id="3100" name="Check Box 28" hidden="1">
              <a:extLst>
                <a:ext uri="{63B3BB69-23CF-44E3-9099-C40C66FF867C}">
                  <a14:compatExt spid="_x0000_s3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581025</xdr:colOff>
          <xdr:row>34</xdr:row>
          <xdr:rowOff>0</xdr:rowOff>
        </xdr:from>
        <xdr:to>
          <xdr:col>12</xdr:col>
          <xdr:colOff>276225</xdr:colOff>
          <xdr:row>34</xdr:row>
          <xdr:rowOff>266700</xdr:rowOff>
        </xdr:to>
        <xdr:sp macro="" textlink="">
          <xdr:nvSpPr>
            <xdr:cNvPr id="3101" name="Check Box 29" hidden="1">
              <a:extLst>
                <a:ext uri="{63B3BB69-23CF-44E3-9099-C40C66FF867C}">
                  <a14:compatExt spid="_x0000_s3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35</xdr:row>
          <xdr:rowOff>19050</xdr:rowOff>
        </xdr:from>
        <xdr:to>
          <xdr:col>12</xdr:col>
          <xdr:colOff>466725</xdr:colOff>
          <xdr:row>36</xdr:row>
          <xdr:rowOff>9525</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581025</xdr:colOff>
          <xdr:row>34</xdr:row>
          <xdr:rowOff>0</xdr:rowOff>
        </xdr:from>
        <xdr:to>
          <xdr:col>12</xdr:col>
          <xdr:colOff>276225</xdr:colOff>
          <xdr:row>34</xdr:row>
          <xdr:rowOff>266700</xdr:rowOff>
        </xdr:to>
        <xdr:sp macro="" textlink="">
          <xdr:nvSpPr>
            <xdr:cNvPr id="3103" name="Check Box 31" hidden="1">
              <a:extLst>
                <a:ext uri="{63B3BB69-23CF-44E3-9099-C40C66FF867C}">
                  <a14:compatExt spid="_x0000_s3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36</xdr:row>
          <xdr:rowOff>19050</xdr:rowOff>
        </xdr:from>
        <xdr:to>
          <xdr:col>12</xdr:col>
          <xdr:colOff>466725</xdr:colOff>
          <xdr:row>37</xdr:row>
          <xdr:rowOff>9525</xdr:rowOff>
        </xdr:to>
        <xdr:sp macro="" textlink="">
          <xdr:nvSpPr>
            <xdr:cNvPr id="3104" name="Check Box 32" hidden="1">
              <a:extLst>
                <a:ext uri="{63B3BB69-23CF-44E3-9099-C40C66FF867C}">
                  <a14:compatExt spid="_x0000_s3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37</xdr:row>
          <xdr:rowOff>19050</xdr:rowOff>
        </xdr:from>
        <xdr:to>
          <xdr:col>12</xdr:col>
          <xdr:colOff>466725</xdr:colOff>
          <xdr:row>38</xdr:row>
          <xdr:rowOff>9525</xdr:rowOff>
        </xdr:to>
        <xdr:sp macro="" textlink="">
          <xdr:nvSpPr>
            <xdr:cNvPr id="3105" name="Check Box 33" hidden="1">
              <a:extLst>
                <a:ext uri="{63B3BB69-23CF-44E3-9099-C40C66FF867C}">
                  <a14:compatExt spid="_x0000_s3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39</xdr:row>
          <xdr:rowOff>0</xdr:rowOff>
        </xdr:from>
        <xdr:to>
          <xdr:col>11</xdr:col>
          <xdr:colOff>438150</xdr:colOff>
          <xdr:row>39</xdr:row>
          <xdr:rowOff>266700</xdr:rowOff>
        </xdr:to>
        <xdr:sp macro="" textlink="">
          <xdr:nvSpPr>
            <xdr:cNvPr id="3107" name="Check Box 35" hidden="1">
              <a:extLst>
                <a:ext uri="{63B3BB69-23CF-44E3-9099-C40C66FF867C}">
                  <a14:compatExt spid="_x0000_s310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3.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omments" Target="../comments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4.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
  <sheetViews>
    <sheetView view="pageBreakPreview" zoomScale="107" zoomScaleNormal="100" zoomScaleSheetLayoutView="107" workbookViewId="0">
      <selection activeCell="M40" sqref="M40"/>
    </sheetView>
  </sheetViews>
  <sheetFormatPr defaultRowHeight="15" x14ac:dyDescent="0.25"/>
  <sheetData/>
  <pageMargins left="0.7" right="0.7" top="0.75" bottom="0.75" header="0.3" footer="0.3"/>
  <pageSetup scale="98" orientation="portrait" horizontalDpi="4294967295" verticalDpi="4294967295" r:id="rId1"/>
  <drawing r:id="rId2"/>
  <legacyDrawing r:id="rId3"/>
  <oleObjects>
    <mc:AlternateContent xmlns:mc="http://schemas.openxmlformats.org/markup-compatibility/2006">
      <mc:Choice Requires="x14">
        <oleObject progId="AcroExch.Document.7" shapeId="4097" r:id="rId4">
          <objectPr defaultSize="0" autoPict="0" r:id="rId5">
            <anchor moveWithCells="1" sizeWithCells="1">
              <from>
                <xdr:col>0</xdr:col>
                <xdr:colOff>28575</xdr:colOff>
                <xdr:row>0</xdr:row>
                <xdr:rowOff>28575</xdr:rowOff>
              </from>
              <to>
                <xdr:col>9</xdr:col>
                <xdr:colOff>600075</xdr:colOff>
                <xdr:row>41</xdr:row>
                <xdr:rowOff>133350</xdr:rowOff>
              </to>
            </anchor>
          </objectPr>
        </oleObject>
      </mc:Choice>
      <mc:Fallback>
        <oleObject progId="AcroExch.Document.7" shapeId="409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A16"/>
  <sheetViews>
    <sheetView workbookViewId="0">
      <selection activeCell="A3" sqref="A3"/>
    </sheetView>
  </sheetViews>
  <sheetFormatPr defaultRowHeight="15" x14ac:dyDescent="0.25"/>
  <cols>
    <col min="1" max="1" width="11.85546875" bestFit="1" customWidth="1"/>
    <col min="2" max="3" width="15.140625" bestFit="1" customWidth="1"/>
    <col min="4" max="4" width="6.140625" bestFit="1" customWidth="1"/>
    <col min="5" max="5" width="8.140625" bestFit="1" customWidth="1"/>
    <col min="6" max="6" width="4.42578125" bestFit="1" customWidth="1"/>
    <col min="7" max="7" width="5.5703125" style="99" bestFit="1" customWidth="1"/>
    <col min="8" max="8" width="3.7109375" bestFit="1" customWidth="1"/>
    <col min="9" max="9" width="5.85546875" bestFit="1" customWidth="1"/>
    <col min="10" max="10" width="10.42578125" style="99" bestFit="1" customWidth="1"/>
    <col min="11" max="11" width="10.140625" bestFit="1" customWidth="1"/>
    <col min="12" max="12" width="8.85546875" bestFit="1" customWidth="1"/>
    <col min="13" max="13" width="12.28515625" style="99" bestFit="1" customWidth="1"/>
    <col min="14" max="14" width="17.7109375" style="99" bestFit="1" customWidth="1"/>
    <col min="15" max="15" width="15.28515625" style="99" bestFit="1" customWidth="1"/>
    <col min="16" max="16" width="27.7109375" style="99" bestFit="1" customWidth="1"/>
    <col min="17" max="17" width="27.28515625" style="99" bestFit="1" customWidth="1"/>
    <col min="18" max="18" width="19.42578125" style="99" bestFit="1" customWidth="1"/>
    <col min="19" max="19" width="13.7109375" style="99" bestFit="1" customWidth="1"/>
    <col min="20" max="20" width="9.85546875" style="99" bestFit="1" customWidth="1"/>
    <col min="21" max="21" width="8.85546875" style="99" bestFit="1" customWidth="1"/>
    <col min="22" max="22" width="20.28515625" style="99" bestFit="1" customWidth="1"/>
    <col min="23" max="23" width="12.140625" style="99" bestFit="1" customWidth="1"/>
    <col min="24" max="24" width="21.7109375" bestFit="1" customWidth="1"/>
    <col min="25" max="25" width="9.5703125" style="99" bestFit="1" customWidth="1"/>
    <col min="26" max="26" width="15.42578125" bestFit="1" customWidth="1"/>
    <col min="27" max="27" width="29.28515625" bestFit="1" customWidth="1"/>
    <col min="28" max="28" width="27.85546875" bestFit="1" customWidth="1"/>
    <col min="29" max="29" width="36" bestFit="1" customWidth="1"/>
    <col min="30" max="30" width="22.28515625" bestFit="1" customWidth="1"/>
    <col min="31" max="31" width="35.42578125" bestFit="1" customWidth="1"/>
    <col min="32" max="32" width="25.28515625" bestFit="1" customWidth="1"/>
    <col min="33" max="33" width="25.85546875" bestFit="1" customWidth="1"/>
    <col min="34" max="34" width="25.7109375" bestFit="1" customWidth="1"/>
    <col min="35" max="35" width="15.42578125" bestFit="1" customWidth="1"/>
    <col min="36" max="36" width="15.7109375" bestFit="1" customWidth="1"/>
    <col min="37" max="37" width="15.85546875" bestFit="1" customWidth="1"/>
    <col min="38" max="38" width="15.42578125" bestFit="1" customWidth="1"/>
    <col min="39" max="39" width="15.7109375" bestFit="1" customWidth="1"/>
    <col min="40" max="40" width="15.85546875" bestFit="1" customWidth="1"/>
    <col min="41" max="49" width="2" style="99" bestFit="1" customWidth="1"/>
    <col min="50" max="79" width="3" style="99" bestFit="1" customWidth="1"/>
    <col min="80" max="80" width="3" style="99" customWidth="1"/>
    <col min="81" max="116" width="3" style="99" bestFit="1" customWidth="1"/>
    <col min="117" max="120" width="5.5703125" style="99" bestFit="1" customWidth="1"/>
    <col min="121" max="124" width="4.7109375" style="99" bestFit="1" customWidth="1"/>
    <col min="125" max="128" width="3.7109375" style="99" bestFit="1" customWidth="1"/>
    <col min="129" max="136" width="3" style="99" bestFit="1" customWidth="1"/>
    <col min="137" max="137" width="5.5703125" style="99" bestFit="1" customWidth="1"/>
    <col min="138" max="138" width="5" style="99" bestFit="1" customWidth="1"/>
    <col min="139" max="139" width="3.7109375" style="99" bestFit="1" customWidth="1"/>
    <col min="140" max="143" width="3" style="99" bestFit="1" customWidth="1"/>
    <col min="144" max="146" width="5.5703125" style="99" bestFit="1" customWidth="1"/>
    <col min="147" max="149" width="5" style="99" bestFit="1" customWidth="1"/>
    <col min="150" max="152" width="3.7109375" style="99" bestFit="1" customWidth="1"/>
    <col min="153" max="154" width="3" style="99" bestFit="1" customWidth="1"/>
    <col min="155" max="155" width="4" style="99" bestFit="1" customWidth="1"/>
    <col min="156" max="156" width="22.28515625" bestFit="1" customWidth="1"/>
    <col min="157" max="157" width="22" bestFit="1" customWidth="1"/>
  </cols>
  <sheetData>
    <row r="1" spans="1:157" s="99" customFormat="1" x14ac:dyDescent="0.25">
      <c r="A1" s="99" t="s">
        <v>241</v>
      </c>
      <c r="B1" s="99" t="s">
        <v>243</v>
      </c>
      <c r="C1" s="99" t="s">
        <v>457</v>
      </c>
      <c r="D1" s="99" t="s">
        <v>458</v>
      </c>
      <c r="E1" s="99" t="s">
        <v>459</v>
      </c>
      <c r="F1" s="99" t="s">
        <v>247</v>
      </c>
      <c r="G1" s="99" t="s">
        <v>248</v>
      </c>
      <c r="H1" s="99" t="s">
        <v>460</v>
      </c>
      <c r="I1" s="157" t="s">
        <v>253</v>
      </c>
      <c r="J1" s="99" t="s">
        <v>461</v>
      </c>
      <c r="K1" s="157" t="s">
        <v>462</v>
      </c>
      <c r="L1" s="99" t="s">
        <v>463</v>
      </c>
      <c r="M1" s="99" t="s">
        <v>464</v>
      </c>
      <c r="N1" s="99" t="s">
        <v>465</v>
      </c>
      <c r="O1" s="99" t="s">
        <v>260</v>
      </c>
      <c r="P1" s="99" t="s">
        <v>466</v>
      </c>
      <c r="Q1" s="99" t="s">
        <v>467</v>
      </c>
      <c r="R1" s="99" t="s">
        <v>469</v>
      </c>
      <c r="S1" s="99" t="s">
        <v>468</v>
      </c>
      <c r="T1" s="135" t="s">
        <v>470</v>
      </c>
      <c r="U1" s="135" t="s">
        <v>471</v>
      </c>
      <c r="V1" s="135" t="s">
        <v>472</v>
      </c>
      <c r="W1" s="135" t="s">
        <v>473</v>
      </c>
      <c r="X1" s="99" t="s">
        <v>474</v>
      </c>
      <c r="Y1" s="135" t="s">
        <v>475</v>
      </c>
      <c r="Z1" s="99" t="s">
        <v>277</v>
      </c>
      <c r="AA1" s="99" t="s">
        <v>476</v>
      </c>
      <c r="AB1" s="99" t="s">
        <v>493</v>
      </c>
      <c r="AC1" s="99" t="s">
        <v>477</v>
      </c>
      <c r="AD1" s="99" t="s">
        <v>494</v>
      </c>
      <c r="AE1" s="99" t="s">
        <v>478</v>
      </c>
      <c r="AF1" s="99" t="s">
        <v>479</v>
      </c>
      <c r="AG1" s="99" t="s">
        <v>480</v>
      </c>
      <c r="AH1" s="99" t="s">
        <v>481</v>
      </c>
      <c r="AI1" s="99" t="s">
        <v>482</v>
      </c>
      <c r="AJ1" s="99" t="s">
        <v>483</v>
      </c>
      <c r="AK1" s="99" t="s">
        <v>484</v>
      </c>
      <c r="AL1" s="99" t="s">
        <v>485</v>
      </c>
      <c r="AM1" s="99" t="s">
        <v>486</v>
      </c>
      <c r="AN1" s="99" t="s">
        <v>487</v>
      </c>
      <c r="AO1" s="134">
        <v>1</v>
      </c>
      <c r="AP1" s="134">
        <v>2</v>
      </c>
      <c r="AQ1" s="134">
        <v>3</v>
      </c>
      <c r="AR1" s="99">
        <v>4</v>
      </c>
      <c r="AS1" s="99">
        <v>5</v>
      </c>
      <c r="AT1" s="99">
        <v>6</v>
      </c>
      <c r="AU1" s="134">
        <v>7</v>
      </c>
      <c r="AV1" s="134">
        <v>8</v>
      </c>
      <c r="AW1" s="134">
        <v>9</v>
      </c>
      <c r="AX1" s="134">
        <v>10</v>
      </c>
      <c r="AY1" s="134">
        <v>11</v>
      </c>
      <c r="AZ1" s="134">
        <v>12</v>
      </c>
      <c r="BA1" s="134">
        <v>13</v>
      </c>
      <c r="BB1" s="134">
        <v>14</v>
      </c>
      <c r="BC1" s="99">
        <v>15</v>
      </c>
      <c r="BD1" s="99">
        <v>16</v>
      </c>
      <c r="BE1" s="134">
        <v>17</v>
      </c>
      <c r="BF1" s="134">
        <v>18</v>
      </c>
      <c r="BG1" s="99">
        <v>19</v>
      </c>
      <c r="BH1" s="99">
        <v>20</v>
      </c>
      <c r="BI1" s="99">
        <v>21</v>
      </c>
      <c r="BJ1" s="134">
        <v>22</v>
      </c>
      <c r="BK1" s="134">
        <v>23</v>
      </c>
      <c r="BL1" s="99">
        <v>24</v>
      </c>
      <c r="BM1" s="99">
        <v>25</v>
      </c>
      <c r="BN1" s="99">
        <v>26</v>
      </c>
      <c r="BO1" s="99">
        <v>27</v>
      </c>
      <c r="BP1" s="99">
        <v>28</v>
      </c>
      <c r="BQ1" s="99">
        <v>29</v>
      </c>
      <c r="BR1" s="99">
        <v>30</v>
      </c>
      <c r="BS1" s="134">
        <v>31</v>
      </c>
      <c r="BT1" s="134">
        <v>32</v>
      </c>
      <c r="BU1" s="134">
        <v>33</v>
      </c>
      <c r="BV1" s="134">
        <v>34</v>
      </c>
      <c r="BW1" s="134">
        <v>35</v>
      </c>
      <c r="BX1" s="134">
        <v>36</v>
      </c>
      <c r="BY1" s="99">
        <v>37</v>
      </c>
      <c r="BZ1" s="99">
        <v>38</v>
      </c>
      <c r="CA1" s="150">
        <v>39</v>
      </c>
      <c r="CB1" s="134">
        <v>40</v>
      </c>
      <c r="CC1" s="134">
        <v>41</v>
      </c>
      <c r="CD1" s="134">
        <v>42</v>
      </c>
      <c r="CE1" s="134">
        <v>43</v>
      </c>
      <c r="CF1" s="134">
        <v>44</v>
      </c>
      <c r="CG1" s="134">
        <v>45</v>
      </c>
      <c r="CH1" s="134">
        <v>46</v>
      </c>
      <c r="CI1" s="134">
        <v>47</v>
      </c>
      <c r="CJ1" s="134">
        <v>48</v>
      </c>
      <c r="CK1" s="150">
        <v>49</v>
      </c>
      <c r="CL1" s="150">
        <v>50</v>
      </c>
      <c r="CM1" s="150">
        <v>51</v>
      </c>
      <c r="CN1" s="150">
        <v>52</v>
      </c>
      <c r="CO1" s="150">
        <v>53</v>
      </c>
      <c r="CP1" s="150">
        <v>54</v>
      </c>
      <c r="CQ1" s="150">
        <v>55</v>
      </c>
      <c r="CR1" s="150">
        <v>56</v>
      </c>
      <c r="CS1" s="150">
        <v>57</v>
      </c>
      <c r="CT1" s="150">
        <v>58</v>
      </c>
      <c r="CU1" s="150">
        <v>59</v>
      </c>
      <c r="CV1" s="150">
        <v>60</v>
      </c>
      <c r="CW1" s="150">
        <v>61</v>
      </c>
      <c r="CX1" s="134">
        <v>62</v>
      </c>
      <c r="CY1" s="134">
        <v>63</v>
      </c>
      <c r="CZ1" s="134">
        <v>64</v>
      </c>
      <c r="DA1" s="134">
        <v>65</v>
      </c>
      <c r="DB1" s="134">
        <v>66</v>
      </c>
      <c r="DC1" s="134">
        <v>67</v>
      </c>
      <c r="DD1" s="150">
        <v>68</v>
      </c>
      <c r="DE1" s="150">
        <v>69</v>
      </c>
      <c r="DF1" s="150">
        <v>70</v>
      </c>
      <c r="DG1" s="150">
        <v>71</v>
      </c>
      <c r="DH1" s="150">
        <v>72</v>
      </c>
      <c r="DI1" s="150">
        <v>73</v>
      </c>
      <c r="DJ1" s="150">
        <v>74</v>
      </c>
      <c r="DK1" s="150">
        <v>75</v>
      </c>
      <c r="DL1" s="150">
        <v>76</v>
      </c>
      <c r="DM1" s="134" t="s">
        <v>508</v>
      </c>
      <c r="DN1" s="134" t="s">
        <v>408</v>
      </c>
      <c r="DO1" s="134" t="s">
        <v>410</v>
      </c>
      <c r="DP1" s="134" t="s">
        <v>412</v>
      </c>
      <c r="DQ1" s="134" t="s">
        <v>516</v>
      </c>
      <c r="DR1" s="134" t="s">
        <v>488</v>
      </c>
      <c r="DS1" s="134" t="s">
        <v>489</v>
      </c>
      <c r="DT1" s="134" t="s">
        <v>490</v>
      </c>
      <c r="DU1" s="134" t="s">
        <v>509</v>
      </c>
      <c r="DV1" s="134" t="s">
        <v>409</v>
      </c>
      <c r="DW1" s="134" t="s">
        <v>411</v>
      </c>
      <c r="DX1" s="134" t="s">
        <v>413</v>
      </c>
      <c r="DY1" s="150">
        <v>81</v>
      </c>
      <c r="DZ1" s="150">
        <v>82</v>
      </c>
      <c r="EA1" s="150">
        <v>83</v>
      </c>
      <c r="EB1" s="150">
        <v>84</v>
      </c>
      <c r="EC1" s="150">
        <v>85</v>
      </c>
      <c r="ED1" s="134">
        <v>86</v>
      </c>
      <c r="EE1" s="134">
        <v>87</v>
      </c>
      <c r="EF1" s="134">
        <v>88</v>
      </c>
      <c r="EG1" s="134" t="s">
        <v>510</v>
      </c>
      <c r="EH1" s="134" t="s">
        <v>511</v>
      </c>
      <c r="EI1" s="134" t="s">
        <v>512</v>
      </c>
      <c r="EJ1" s="150">
        <v>90</v>
      </c>
      <c r="EK1" s="150">
        <v>91</v>
      </c>
      <c r="EL1" s="150">
        <v>92</v>
      </c>
      <c r="EM1" s="150">
        <v>93</v>
      </c>
      <c r="EN1" s="134" t="s">
        <v>513</v>
      </c>
      <c r="EO1" s="134" t="s">
        <v>414</v>
      </c>
      <c r="EP1" s="134" t="s">
        <v>415</v>
      </c>
      <c r="EQ1" s="134" t="s">
        <v>514</v>
      </c>
      <c r="ER1" s="134" t="s">
        <v>416</v>
      </c>
      <c r="ES1" s="134" t="s">
        <v>417</v>
      </c>
      <c r="ET1" s="134" t="s">
        <v>515</v>
      </c>
      <c r="EU1" s="134" t="s">
        <v>418</v>
      </c>
      <c r="EV1" s="134" t="s">
        <v>419</v>
      </c>
      <c r="EW1" s="134">
        <v>97</v>
      </c>
      <c r="EX1" s="150">
        <v>98</v>
      </c>
      <c r="EY1" s="150">
        <v>99</v>
      </c>
      <c r="EZ1" s="99" t="s">
        <v>795</v>
      </c>
      <c r="FA1" s="99" t="s">
        <v>796</v>
      </c>
    </row>
    <row r="2" spans="1:157" x14ac:dyDescent="0.25">
      <c r="A2" s="137">
        <f>Profile!G5</f>
        <v>0</v>
      </c>
      <c r="B2">
        <f>Profile!K5</f>
        <v>0</v>
      </c>
      <c r="C2">
        <f>Profile!G7</f>
        <v>0</v>
      </c>
      <c r="D2">
        <f>Profile!I5</f>
        <v>0</v>
      </c>
      <c r="E2">
        <f>Profile!H8</f>
        <v>0</v>
      </c>
      <c r="F2">
        <f>Profile!H9</f>
        <v>0</v>
      </c>
      <c r="G2" s="99">
        <f>Profile!K9</f>
        <v>0</v>
      </c>
      <c r="H2">
        <f>Profile!M9</f>
        <v>0</v>
      </c>
      <c r="I2" s="282" t="str">
        <f>IF(J2&gt;"","X","")</f>
        <v/>
      </c>
      <c r="J2" s="99" t="str">
        <f>IF(Profile!K11="","",Profile!K11)</f>
        <v/>
      </c>
      <c r="K2" s="283" t="str">
        <f>IF(L2=1,"Northeast",IF(L2=2, "Southeast", IF(L2=3, "North Central", IF(L2=4, "South Central", IF(L2=5, "Northwest", IF(L2=6, "Southwest", ""))))))</f>
        <v/>
      </c>
      <c r="L2">
        <f>Profile!M5</f>
        <v>0</v>
      </c>
      <c r="M2" s="99" t="str">
        <f>IF(Profile!M14="X", "X", "")</f>
        <v>X</v>
      </c>
      <c r="N2" s="99" t="str">
        <f>IF(Profile!M15="X", "X", "")</f>
        <v/>
      </c>
      <c r="O2" s="99" t="str">
        <f>IF(Profile!M16="X", "X", "")</f>
        <v/>
      </c>
      <c r="P2" s="99" t="str">
        <f>IF(Profile!M17="X", "X", "")</f>
        <v>X</v>
      </c>
      <c r="Q2" s="99" t="str">
        <f>IF(Profile!M18="X", "X", "")</f>
        <v/>
      </c>
      <c r="R2" s="99" t="str">
        <f>IF(Profile!M19="X", "X", "")</f>
        <v>X</v>
      </c>
      <c r="S2" s="99" t="str">
        <f>IF(Profile!M20="X", "X", "")</f>
        <v/>
      </c>
      <c r="T2" s="208"/>
      <c r="U2" s="208"/>
      <c r="V2" s="208"/>
      <c r="W2" s="208"/>
      <c r="X2" s="138">
        <f>SUM(Profile!E28,Profile!E32,Profile!E36)</f>
        <v>0</v>
      </c>
      <c r="Y2" s="208"/>
      <c r="Z2" s="138" t="str">
        <f>IF(Profile!E29="","",Profile!E29)</f>
        <v/>
      </c>
      <c r="AA2" s="138" t="str">
        <f>IF(Profile!E30="","",Profile!E30)</f>
        <v/>
      </c>
      <c r="AB2" s="138" t="str">
        <f>IF(Profile!E33="","",Profile!E33)</f>
        <v/>
      </c>
      <c r="AC2" s="138" t="str">
        <f>IF(Profile!E34="","",Profile!E34)</f>
        <v/>
      </c>
      <c r="AD2" s="138" t="str">
        <f>IF(Profile!E37="","",Profile!E37)</f>
        <v/>
      </c>
      <c r="AE2" s="138" t="str">
        <f>IF(Profile!E38="","",Profile!E38)</f>
        <v/>
      </c>
      <c r="AF2">
        <f>Profile!C41</f>
        <v>0</v>
      </c>
      <c r="AG2">
        <f>Profile!C42</f>
        <v>0</v>
      </c>
      <c r="AH2">
        <f>Profile!C43</f>
        <v>0</v>
      </c>
      <c r="AI2">
        <f>Profile!C10</f>
        <v>0</v>
      </c>
      <c r="AJ2">
        <f>Profile!C11</f>
        <v>0</v>
      </c>
      <c r="AK2">
        <f>Profile!C12</f>
        <v>0</v>
      </c>
      <c r="AL2">
        <f>Profile!C13</f>
        <v>0</v>
      </c>
      <c r="AM2">
        <f>Profile!C14</f>
        <v>0</v>
      </c>
      <c r="AN2">
        <f>Profile!C15</f>
        <v>0</v>
      </c>
      <c r="AO2" s="99">
        <f>IF(AO3="X","",Checklist!$D$12)</f>
        <v>0</v>
      </c>
      <c r="AP2" s="99">
        <f>IF(AP3="X","",Checklist!$D$13)</f>
        <v>0</v>
      </c>
      <c r="AQ2" s="99">
        <f>IF(AQ3="X","",Checklist!$D$14)</f>
        <v>0</v>
      </c>
      <c r="AR2" s="99">
        <f>IF(AR3="X","",Checklist!$D$16)</f>
        <v>0</v>
      </c>
      <c r="AS2" s="99">
        <f>IF(AS3="X","",Checklist!$D$17)</f>
        <v>0</v>
      </c>
      <c r="AT2" s="99">
        <f>IF(AT3="X","",Checklist!$D$18)</f>
        <v>0</v>
      </c>
      <c r="AU2" s="99">
        <f>IF(AU3="X","",Checklist!$D$20)</f>
        <v>0</v>
      </c>
      <c r="AV2" s="99">
        <f>IF(AV3="X","",Checklist!$D$21)</f>
        <v>0</v>
      </c>
      <c r="AW2" s="99">
        <f>IF(AW3="X","",Checklist!$D$22)</f>
        <v>0</v>
      </c>
      <c r="AX2" s="99">
        <f>IF(AX3="X","",Checklist!$D$23)</f>
        <v>0</v>
      </c>
      <c r="AY2" s="99">
        <f>IF(AY3="X","",Checklist!$D$24)</f>
        <v>0</v>
      </c>
      <c r="AZ2" s="99">
        <f>IF(AZ3="X","",Checklist!$D$25)</f>
        <v>0</v>
      </c>
      <c r="BA2" s="99">
        <f>IF(BA3="X","",Checklist!$D$26)</f>
        <v>0</v>
      </c>
      <c r="BB2" s="99">
        <f>IF(BB3="X","",Checklist!$D$27)</f>
        <v>0</v>
      </c>
      <c r="BC2" s="99">
        <f>IF(BC3="X","",Checklist!$D$29)</f>
        <v>0</v>
      </c>
      <c r="BD2" s="99">
        <f>IF(BD3="X","",Checklist!$D$30)</f>
        <v>0</v>
      </c>
      <c r="BE2" s="99">
        <f>IF(BE3="X","",Checklist!$D$32)</f>
        <v>0</v>
      </c>
      <c r="BF2" s="99">
        <f>IF(BF3="X","",Checklist!$D$33)</f>
        <v>0</v>
      </c>
      <c r="BG2" s="99">
        <f>IF(BG3="X","",Checklist!$D$35)</f>
        <v>0</v>
      </c>
      <c r="BH2" s="99">
        <f>IF(BH3="X","",Checklist!$D$36)</f>
        <v>0</v>
      </c>
      <c r="BI2" s="99">
        <f>IF(BI3="X","",Checklist!$D$37)</f>
        <v>0</v>
      </c>
      <c r="BJ2" s="99">
        <f>IF(BJ3="X","",Checklist!$D$39)</f>
        <v>0</v>
      </c>
      <c r="BK2" s="99">
        <f>IF(BK3="X","",Checklist!$D$40)</f>
        <v>0</v>
      </c>
      <c r="BL2" s="99">
        <f>IF(BL3="X","",Checklist!$D$43)</f>
        <v>0</v>
      </c>
      <c r="BM2" s="99">
        <f>IF(BM3="X","",Checklist!$D$44)</f>
        <v>0</v>
      </c>
      <c r="BN2" s="99">
        <f>IF(BN3="X","",Checklist!$D$45)</f>
        <v>0</v>
      </c>
      <c r="BO2" s="99">
        <f>IF(BO3="X","",Checklist!$D$46)</f>
        <v>0</v>
      </c>
      <c r="BP2" s="99">
        <f>IF(BP3="X","",Checklist!$D$47)</f>
        <v>0</v>
      </c>
      <c r="BQ2" s="99">
        <f>IF(BQ3="X","",Checklist!$D$48)</f>
        <v>0</v>
      </c>
      <c r="BR2" s="99">
        <f>IF(BR3="X","",Checklist!$D$49)</f>
        <v>0</v>
      </c>
      <c r="BS2" s="99">
        <f>IF(BS3="X","",Checklist!$D$51)</f>
        <v>0</v>
      </c>
      <c r="BT2" s="99">
        <f>IF(BT3="X","",Checklist!$D$52)</f>
        <v>0</v>
      </c>
      <c r="BU2" s="99">
        <f>IF(BU3="X","",Checklist!$D$53)</f>
        <v>0</v>
      </c>
      <c r="BV2" s="99">
        <f>IF(BV3="X","",Checklist!$D$54)</f>
        <v>0</v>
      </c>
      <c r="BW2" s="99">
        <f>IF(BW3="X","",Checklist!$D$55)</f>
        <v>0</v>
      </c>
      <c r="BX2" s="99">
        <f>IF(BX3="X","",Checklist!$D$56)</f>
        <v>0</v>
      </c>
      <c r="BY2" s="99">
        <f>IF(BY3="X","",Checklist!$D$58)</f>
        <v>0</v>
      </c>
      <c r="BZ2" s="99">
        <f>IF(BZ3="X","",Checklist!$D$59)</f>
        <v>0</v>
      </c>
      <c r="CA2" s="99">
        <f>IF(CA3="X","",Checklist!$D$60)</f>
        <v>0</v>
      </c>
      <c r="CB2" s="99">
        <f>IF(CB3="X","",Checklist!$D$63)</f>
        <v>0</v>
      </c>
      <c r="CC2" s="99">
        <f>IF(CC3="X","",Checklist!$D$64)</f>
        <v>0</v>
      </c>
      <c r="CD2" s="99">
        <f>IF(CD3="X","",Checklist!$D$65)</f>
        <v>0</v>
      </c>
      <c r="CE2" s="99">
        <f>IF(CE3="X","",Checklist!$D$66)</f>
        <v>0</v>
      </c>
      <c r="CF2" s="99">
        <f>IF(CF3="X","",Checklist!$D$67)</f>
        <v>0</v>
      </c>
      <c r="CG2" s="99">
        <f>IF(CG3="X","",Checklist!$D$68)</f>
        <v>0</v>
      </c>
      <c r="CH2" s="99">
        <f>IF(CH3="X","",Checklist!$D$69)</f>
        <v>0</v>
      </c>
      <c r="CI2" s="99">
        <f>IF(CI3="X","",Checklist!$D$70)</f>
        <v>0</v>
      </c>
      <c r="CJ2" s="99">
        <f>IF(CJ3="X","",Checklist!$D$71)</f>
        <v>0</v>
      </c>
      <c r="CK2" s="99">
        <f>IF(CK3="X","",Checklist!$D$73)</f>
        <v>0</v>
      </c>
      <c r="CL2" s="99">
        <f>IF(CL3="X","",Checklist!$D$74)</f>
        <v>0</v>
      </c>
      <c r="CM2" s="99">
        <f>IF(CM3="X","",Checklist!$D$75)</f>
        <v>0</v>
      </c>
      <c r="CN2" s="99">
        <f>IF(CN3="X","",Checklist!$D$76)</f>
        <v>0</v>
      </c>
      <c r="CO2" s="99">
        <f>IF(CO3="X","",Checklist!$D$77)</f>
        <v>0</v>
      </c>
      <c r="CP2" s="99">
        <f>IF(CP3="X","",Checklist!$D$78)</f>
        <v>0</v>
      </c>
      <c r="CQ2" s="99">
        <f>IF(CQ3="X","",Checklist!$D$79)</f>
        <v>0</v>
      </c>
      <c r="CR2" s="99">
        <f>IF(CR3="X","",Checklist!$D$80)</f>
        <v>0</v>
      </c>
      <c r="CS2" s="99">
        <f>IF(CS3="X","",Checklist!$D$81)</f>
        <v>0</v>
      </c>
      <c r="CT2" s="99">
        <f>IF(CT3="X","",Checklist!$D$82)</f>
        <v>0</v>
      </c>
      <c r="CU2" s="99">
        <f>IF(CU3="X","",Checklist!$D$83)</f>
        <v>0</v>
      </c>
      <c r="CV2" s="99">
        <f>IF(CV3="X","",Checklist!$D$84)</f>
        <v>0</v>
      </c>
      <c r="CW2" s="99">
        <f>IF(CW3="X","",Checklist!$D$85)</f>
        <v>0</v>
      </c>
      <c r="CX2" s="99">
        <f>IF(CX3="X","",Checklist!$D$87)</f>
        <v>0</v>
      </c>
      <c r="CY2" s="99">
        <f>IF(CY3="X","",Checklist!$D$88)</f>
        <v>0</v>
      </c>
      <c r="CZ2" s="99">
        <f>IF(CZ3="X","",Checklist!$D$89)</f>
        <v>0</v>
      </c>
      <c r="DA2" s="99">
        <f>IF(DA3="X","",Checklist!$D$90)</f>
        <v>0</v>
      </c>
      <c r="DB2" s="99">
        <f>IF(DB3="X","",Checklist!$D$91)</f>
        <v>0</v>
      </c>
      <c r="DC2" s="99">
        <f>IF(DC3="X","",Checklist!$D$92)</f>
        <v>0</v>
      </c>
      <c r="DD2" s="99">
        <f>IF(DD3="X","",Checklist!$D$95)</f>
        <v>0</v>
      </c>
      <c r="DE2" s="99">
        <f>IF(DE3="X","",Checklist!$D$96)</f>
        <v>0</v>
      </c>
      <c r="DF2" s="99">
        <f>IF(DF3="X","",Checklist!$D$97)</f>
        <v>0</v>
      </c>
      <c r="DG2" s="99">
        <f>IF(DG3="X","",Checklist!$D$98)</f>
        <v>0</v>
      </c>
      <c r="DH2" s="99">
        <f>IF(DH3="X","",Checklist!$D$99)</f>
        <v>0</v>
      </c>
      <c r="DI2" s="99">
        <f>IF(DI3="X","",Checklist!$D$100)</f>
        <v>0</v>
      </c>
      <c r="DJ2" s="99">
        <f>IF(DJ3="X","",Checklist!$D$101)</f>
        <v>0</v>
      </c>
      <c r="DK2" s="99">
        <f>IF(DK3="X","",Checklist!$D$102)</f>
        <v>0</v>
      </c>
      <c r="DL2" s="99">
        <f>IF(DL3="X","",Checklist!$D$103)</f>
        <v>0</v>
      </c>
      <c r="DM2" s="99">
        <f>IF(DM3="X","",Checklist!$D$106)</f>
        <v>0</v>
      </c>
      <c r="DN2" s="99">
        <f>IF(DN3="X","",Checklist!$D$107)</f>
        <v>0</v>
      </c>
      <c r="DO2" s="99">
        <f>IF(DO3="X","",Checklist!$D$108)</f>
        <v>0</v>
      </c>
      <c r="DP2" s="99">
        <f>IF(DP3="X","",Checklist!$D$109)</f>
        <v>0</v>
      </c>
      <c r="DQ2" s="99">
        <f>IF(DQ3="X","",Checklist!$D$111)</f>
        <v>0</v>
      </c>
      <c r="DR2" s="99" t="str">
        <f>IF(DR3="X","",Checklist!$D$112)</f>
        <v/>
      </c>
      <c r="DS2" s="99">
        <f>IF(DS3="X","",Checklist!$D$113)</f>
        <v>0</v>
      </c>
      <c r="DT2" s="99">
        <f>IF(DT3="X","",Checklist!$D$114)</f>
        <v>0</v>
      </c>
      <c r="DU2" s="99">
        <f>IF(DU3="X","",Checklist!$D$116)</f>
        <v>0</v>
      </c>
      <c r="DV2" s="99">
        <f>IF(DV3="X","",Checklist!$D$117)</f>
        <v>0</v>
      </c>
      <c r="DW2" s="99">
        <f>IF(DW3="X","",Checklist!$D$118)</f>
        <v>0</v>
      </c>
      <c r="DX2" s="99">
        <f>IF(DX3="X","",Checklist!$D$119)</f>
        <v>0</v>
      </c>
      <c r="DY2" s="99">
        <f>IF(DY3="X","",Checklist!$D$121)</f>
        <v>0</v>
      </c>
      <c r="DZ2" s="99">
        <f>IF(DZ3="X","",Checklist!$D$122)</f>
        <v>0</v>
      </c>
      <c r="EA2" s="99">
        <f>IF(EA3="X","",Checklist!$D$123)</f>
        <v>0</v>
      </c>
      <c r="EB2" s="99">
        <f>IF(EB3="X","",Checklist!$D$124)</f>
        <v>0</v>
      </c>
      <c r="EC2" s="99">
        <f>IF(EC3="X","",Checklist!$D$125)</f>
        <v>0</v>
      </c>
      <c r="ED2" s="99">
        <f>IF(ED3="X","",Checklist!$D$127)</f>
        <v>0</v>
      </c>
      <c r="EE2" s="99">
        <f>IF(EE3="X","",Checklist!$D$128)</f>
        <v>0</v>
      </c>
      <c r="EF2" s="99">
        <f>IF(EF3="X","",Checklist!$D$129)</f>
        <v>0</v>
      </c>
      <c r="EG2" s="99">
        <f>IF(EG3="X","",Checklist!$D$131)</f>
        <v>0</v>
      </c>
      <c r="EH2" s="99">
        <f>IF(EH3="X","",Checklist!$D$133)</f>
        <v>0</v>
      </c>
      <c r="EI2" s="99">
        <f>IF(EI3="X","",Checklist!$D$135)</f>
        <v>0</v>
      </c>
      <c r="EJ2" s="99">
        <f>IF(EJ3="X","",Checklist!$D$137)</f>
        <v>0</v>
      </c>
      <c r="EK2" s="99">
        <f>IF(EK3="X","",Checklist!$D$138)</f>
        <v>0</v>
      </c>
      <c r="EL2" s="99">
        <f>IF(EL3="X","",Checklist!$D$139)</f>
        <v>0</v>
      </c>
      <c r="EM2" s="99">
        <f>IF(EM3="X","",Checklist!$D$140)</f>
        <v>0</v>
      </c>
      <c r="EN2" s="99">
        <f>IF(EN3="X","",Checklist!$D$143)</f>
        <v>0</v>
      </c>
      <c r="EO2" s="99">
        <f>IF(EO3="X","",Checklist!$D$144)</f>
        <v>0</v>
      </c>
      <c r="EP2" s="99" t="str">
        <f>IF(EP3="X","",Checklist!$D$145)</f>
        <v/>
      </c>
      <c r="EQ2" s="99">
        <f>IF(EQ3="X","",Checklist!$D$147)</f>
        <v>0</v>
      </c>
      <c r="ER2" s="99">
        <f>IF(ER3="X","",Checklist!$D$148)</f>
        <v>0</v>
      </c>
      <c r="ES2" s="99" t="str">
        <f>IF(ES3="X","",Checklist!$D$149)</f>
        <v/>
      </c>
      <c r="ET2" s="99">
        <f>IF(ET3="X","",Checklist!$D$151)</f>
        <v>0</v>
      </c>
      <c r="EU2" s="99">
        <f>IF(EU3="X","",Checklist!$D$152)</f>
        <v>0</v>
      </c>
      <c r="EV2" s="99">
        <f>IF(EV3="X","",Checklist!$D$153)</f>
        <v>0</v>
      </c>
      <c r="EW2" s="99">
        <f>IF(EW3="X","",Checklist!$D$154)</f>
        <v>0</v>
      </c>
      <c r="EX2" s="99">
        <f>IF(EX3="X","",Checklist!$D$156)</f>
        <v>0</v>
      </c>
      <c r="EY2" s="99">
        <f>IF(EY3="X","",Checklist!$D$157)</f>
        <v>0</v>
      </c>
      <c r="EZ2" s="293">
        <f>'SAI Summary'!C28</f>
        <v>0</v>
      </c>
      <c r="FA2" s="293">
        <f>'SAI Summary'!C30</f>
        <v>0</v>
      </c>
    </row>
    <row r="3" spans="1:157" x14ac:dyDescent="0.25">
      <c r="A3" s="294"/>
      <c r="AO3" s="99">
        <f>Checklist!$C$12</f>
        <v>0</v>
      </c>
      <c r="AP3" s="99">
        <f>Checklist!$C$13</f>
        <v>0</v>
      </c>
      <c r="AQ3" s="99">
        <f>Checklist!$C$14</f>
        <v>0</v>
      </c>
      <c r="AR3" s="99">
        <f>Checklist!$C$16</f>
        <v>0</v>
      </c>
      <c r="AS3" s="99">
        <f>Checklist!$C$17</f>
        <v>0</v>
      </c>
      <c r="AT3" s="99">
        <f>Checklist!$C$18</f>
        <v>0</v>
      </c>
      <c r="AU3" s="99">
        <f>Checklist!$C$20</f>
        <v>0</v>
      </c>
      <c r="AV3" s="99">
        <f>Checklist!$C$21</f>
        <v>0</v>
      </c>
      <c r="AW3" s="99">
        <f>Checklist!$C$22</f>
        <v>0</v>
      </c>
      <c r="AX3" s="99">
        <f>Checklist!$C$23</f>
        <v>0</v>
      </c>
      <c r="AY3" s="99">
        <f>Checklist!$C$24</f>
        <v>0</v>
      </c>
      <c r="AZ3" s="99">
        <f>Checklist!$C$25</f>
        <v>0</v>
      </c>
      <c r="BA3" s="99">
        <f>Checklist!$C$26</f>
        <v>0</v>
      </c>
      <c r="BB3" s="99">
        <f>Checklist!$C$27</f>
        <v>0</v>
      </c>
      <c r="BC3" s="99">
        <f>Checklist!$C$29</f>
        <v>0</v>
      </c>
      <c r="BD3" s="99">
        <f>Checklist!$C$30</f>
        <v>0</v>
      </c>
      <c r="BE3" s="99">
        <f>Checklist!$C$32</f>
        <v>0</v>
      </c>
      <c r="BF3" s="99">
        <f>Checklist!$C$33</f>
        <v>0</v>
      </c>
      <c r="BG3" s="99">
        <f>Checklist!$C$35</f>
        <v>0</v>
      </c>
      <c r="BH3" s="99">
        <f>Checklist!$C$36</f>
        <v>0</v>
      </c>
      <c r="BI3" s="99">
        <f>Checklist!$C$37</f>
        <v>0</v>
      </c>
      <c r="BJ3" s="99">
        <f>Checklist!$C$39</f>
        <v>0</v>
      </c>
      <c r="BK3" s="99">
        <f>Checklist!$C$40</f>
        <v>0</v>
      </c>
      <c r="BL3" s="99">
        <f>Checklist!$C$43</f>
        <v>0</v>
      </c>
      <c r="BM3" s="99">
        <f>Checklist!$C$44</f>
        <v>0</v>
      </c>
      <c r="BN3" s="99">
        <f>Checklist!$C$45</f>
        <v>0</v>
      </c>
      <c r="BO3" s="99">
        <f>Checklist!$C$46</f>
        <v>0</v>
      </c>
      <c r="BP3" s="99">
        <f>Checklist!$C$47</f>
        <v>0</v>
      </c>
      <c r="BQ3" s="99">
        <f>Checklist!$C$48</f>
        <v>0</v>
      </c>
      <c r="BR3" s="99">
        <f>Checklist!$C$49</f>
        <v>0</v>
      </c>
      <c r="BS3" s="99">
        <f>Checklist!$C$51</f>
        <v>0</v>
      </c>
      <c r="BT3" s="99">
        <f>Checklist!$C$52</f>
        <v>0</v>
      </c>
      <c r="BU3" s="99">
        <f>Checklist!$C$53</f>
        <v>0</v>
      </c>
      <c r="BV3" s="99">
        <f>Checklist!$C$54</f>
        <v>0</v>
      </c>
      <c r="BW3" s="99">
        <f>Checklist!$C$55</f>
        <v>0</v>
      </c>
      <c r="BX3" s="99">
        <f>Checklist!$C$56</f>
        <v>0</v>
      </c>
      <c r="BY3" s="99">
        <f>Checklist!$C$58</f>
        <v>0</v>
      </c>
      <c r="BZ3" s="99">
        <f>Checklist!$C$59</f>
        <v>0</v>
      </c>
      <c r="CA3" s="99">
        <f>Checklist!$C$60</f>
        <v>0</v>
      </c>
      <c r="CB3" s="99">
        <f>Checklist!$C$63</f>
        <v>0</v>
      </c>
      <c r="CC3" s="99">
        <f>Checklist!$C$64</f>
        <v>0</v>
      </c>
      <c r="CD3" s="99">
        <f>Checklist!$C$65</f>
        <v>0</v>
      </c>
      <c r="CE3" s="99">
        <f>Checklist!$C$66</f>
        <v>0</v>
      </c>
      <c r="CF3" s="99">
        <f>Checklist!$C$67</f>
        <v>0</v>
      </c>
      <c r="CG3" s="99">
        <f>Checklist!$C$68</f>
        <v>0</v>
      </c>
      <c r="CH3" s="99">
        <f>Checklist!$C$69</f>
        <v>0</v>
      </c>
      <c r="CI3" s="99">
        <f>Checklist!$C$70</f>
        <v>0</v>
      </c>
      <c r="CJ3" s="99">
        <f>Checklist!$C$71</f>
        <v>0</v>
      </c>
      <c r="CK3" s="99">
        <f>Checklist!$C$73</f>
        <v>0</v>
      </c>
      <c r="CL3" s="99">
        <f>Checklist!$C$74</f>
        <v>0</v>
      </c>
      <c r="CM3" s="99">
        <f>Checklist!$C$75</f>
        <v>0</v>
      </c>
      <c r="CN3" s="99">
        <f>Checklist!$C$76</f>
        <v>0</v>
      </c>
      <c r="CO3" s="99">
        <f>Checklist!$C$77</f>
        <v>0</v>
      </c>
      <c r="CP3" s="99">
        <f>Checklist!$C$78</f>
        <v>0</v>
      </c>
      <c r="CQ3" s="99">
        <f>Checklist!$C$79</f>
        <v>0</v>
      </c>
      <c r="CR3" s="99">
        <f>Checklist!$C$80</f>
        <v>0</v>
      </c>
      <c r="CS3" s="99">
        <f>Checklist!$C$81</f>
        <v>0</v>
      </c>
      <c r="CT3" s="99">
        <f>Checklist!$C$82</f>
        <v>0</v>
      </c>
      <c r="CU3" s="99">
        <f>Checklist!$C$83</f>
        <v>0</v>
      </c>
      <c r="CV3" s="99">
        <f>Checklist!$C$84</f>
        <v>0</v>
      </c>
      <c r="CW3" s="99">
        <f>Checklist!$C$85</f>
        <v>0</v>
      </c>
      <c r="CX3" s="99">
        <f>Checklist!$C$87</f>
        <v>0</v>
      </c>
      <c r="CY3" s="99">
        <f>Checklist!$C$88</f>
        <v>0</v>
      </c>
      <c r="CZ3" s="99">
        <f>Checklist!$C$89</f>
        <v>0</v>
      </c>
      <c r="DA3" s="99">
        <f>Checklist!$C$90</f>
        <v>0</v>
      </c>
      <c r="DB3" s="99">
        <f>Checklist!$C$91</f>
        <v>0</v>
      </c>
      <c r="DC3" s="99">
        <f>Checklist!$C$92</f>
        <v>0</v>
      </c>
      <c r="DD3" s="99">
        <f>Checklist!$C$95</f>
        <v>0</v>
      </c>
      <c r="DE3" s="99">
        <f>Checklist!$C$96</f>
        <v>0</v>
      </c>
      <c r="DF3" s="99">
        <f>Checklist!$C$97</f>
        <v>0</v>
      </c>
      <c r="DG3" s="99">
        <f>Checklist!$C$98</f>
        <v>0</v>
      </c>
      <c r="DH3" s="99">
        <f>Checklist!$C$99</f>
        <v>0</v>
      </c>
      <c r="DI3" s="99">
        <f>Checklist!$C$100</f>
        <v>0</v>
      </c>
      <c r="DJ3" s="99">
        <f>Checklist!$C$101</f>
        <v>0</v>
      </c>
      <c r="DK3" s="99">
        <f>Checklist!$C$102</f>
        <v>0</v>
      </c>
      <c r="DL3" s="99">
        <f>Checklist!$C$103</f>
        <v>0</v>
      </c>
      <c r="DM3" s="99" t="str">
        <f>Checklist!$C$106</f>
        <v/>
      </c>
      <c r="DN3" s="99" t="str">
        <f>Checklist!$C$107</f>
        <v/>
      </c>
      <c r="DO3" s="99" t="str">
        <f>Checklist!$C$108</f>
        <v/>
      </c>
      <c r="DP3" s="99" t="str">
        <f>Checklist!$C$109</f>
        <v/>
      </c>
      <c r="DQ3" s="99" t="str">
        <f>Checklist!$C$111</f>
        <v/>
      </c>
      <c r="DR3" s="99" t="str">
        <f>Checklist!$C$112</f>
        <v>X</v>
      </c>
      <c r="DS3" s="99" t="str">
        <f>Checklist!$C$113</f>
        <v/>
      </c>
      <c r="DT3" s="99" t="str">
        <f>Checklist!$C$114</f>
        <v/>
      </c>
      <c r="DU3" s="99" t="str">
        <f>Checklist!$C$116</f>
        <v/>
      </c>
      <c r="DV3" s="99" t="str">
        <f>Checklist!$C$117</f>
        <v/>
      </c>
      <c r="DW3" s="99" t="str">
        <f>Checklist!$C$118</f>
        <v/>
      </c>
      <c r="DX3" s="99" t="str">
        <f>Checklist!$C$119</f>
        <v/>
      </c>
      <c r="DY3" s="99">
        <f>Checklist!$C$121</f>
        <v>0</v>
      </c>
      <c r="DZ3" s="99">
        <f>Checklist!$C$122</f>
        <v>0</v>
      </c>
      <c r="EA3" s="99">
        <f>Checklist!$C$123</f>
        <v>0</v>
      </c>
      <c r="EB3" s="99">
        <f>Checklist!$C$124</f>
        <v>0</v>
      </c>
      <c r="EC3" s="99">
        <f>Checklist!$C$125</f>
        <v>0</v>
      </c>
      <c r="ED3" s="99">
        <f>Checklist!$C$127</f>
        <v>0</v>
      </c>
      <c r="EE3" s="99">
        <f>Checklist!$C$128</f>
        <v>0</v>
      </c>
      <c r="EF3" s="99">
        <f>Checklist!$C$129</f>
        <v>0</v>
      </c>
      <c r="EG3" s="99" t="str">
        <f>Checklist!$C$131</f>
        <v/>
      </c>
      <c r="EH3" s="99" t="str">
        <f>Checklist!$C$133</f>
        <v/>
      </c>
      <c r="EI3" s="99" t="str">
        <f>Checklist!$C$135</f>
        <v/>
      </c>
      <c r="EJ3" s="99">
        <f>Checklist!$C$137</f>
        <v>0</v>
      </c>
      <c r="EK3" s="99">
        <f>Checklist!$C$138</f>
        <v>0</v>
      </c>
      <c r="EL3" s="99">
        <f>Checklist!$C$139</f>
        <v>0</v>
      </c>
      <c r="EM3" s="99">
        <f>Checklist!$C$140</f>
        <v>0</v>
      </c>
      <c r="EN3" s="99" t="str">
        <f>Checklist!$C$143</f>
        <v/>
      </c>
      <c r="EO3" s="99" t="str">
        <f>Checklist!$C$144</f>
        <v/>
      </c>
      <c r="EP3" s="99" t="str">
        <f>Checklist!$C$145</f>
        <v>X</v>
      </c>
      <c r="EQ3" s="99" t="str">
        <f>Checklist!$C$147</f>
        <v/>
      </c>
      <c r="ER3" s="99" t="str">
        <f>Checklist!$C$148</f>
        <v/>
      </c>
      <c r="ES3" s="99" t="str">
        <f>Checklist!$C$149</f>
        <v>X</v>
      </c>
      <c r="ET3" s="99" t="str">
        <f>Checklist!$C$151</f>
        <v/>
      </c>
      <c r="EU3" s="99" t="str">
        <f>Checklist!$C$152</f>
        <v/>
      </c>
      <c r="EV3" s="99" t="str">
        <f>Checklist!$C$153</f>
        <v/>
      </c>
      <c r="EW3" s="99">
        <f>Checklist!$C$154</f>
        <v>0</v>
      </c>
      <c r="EX3" s="99">
        <f>Checklist!$C$156</f>
        <v>0</v>
      </c>
      <c r="EY3" s="99">
        <f>Checklist!$C$157</f>
        <v>0</v>
      </c>
    </row>
    <row r="4" spans="1:157" ht="21" x14ac:dyDescent="0.35">
      <c r="B4" s="139" t="s">
        <v>495</v>
      </c>
      <c r="AD4" s="99"/>
    </row>
    <row r="5" spans="1:157" ht="21" x14ac:dyDescent="0.35">
      <c r="B5" s="136" t="s">
        <v>758</v>
      </c>
    </row>
    <row r="7" spans="1:157" ht="15.75" thickBot="1" x14ac:dyDescent="0.3">
      <c r="AE7" s="99"/>
    </row>
    <row r="8" spans="1:157" ht="15.75" thickTop="1" x14ac:dyDescent="0.25">
      <c r="A8" s="176"/>
      <c r="B8" s="275" t="s">
        <v>757</v>
      </c>
      <c r="C8" s="276"/>
    </row>
    <row r="9" spans="1:157" x14ac:dyDescent="0.25">
      <c r="A9" s="271"/>
      <c r="B9" s="272"/>
      <c r="C9" s="155"/>
      <c r="AC9" s="99"/>
    </row>
    <row r="10" spans="1:157" x14ac:dyDescent="0.25">
      <c r="A10" s="154">
        <v>4</v>
      </c>
      <c r="B10" s="42" t="s">
        <v>421</v>
      </c>
      <c r="C10" s="155">
        <v>1</v>
      </c>
    </row>
    <row r="11" spans="1:157" x14ac:dyDescent="0.25">
      <c r="A11" s="154">
        <v>3</v>
      </c>
      <c r="B11" s="42"/>
      <c r="C11" s="155">
        <v>2</v>
      </c>
    </row>
    <row r="12" spans="1:157" x14ac:dyDescent="0.25">
      <c r="A12" s="154">
        <v>2</v>
      </c>
      <c r="B12" s="42"/>
      <c r="C12" s="155">
        <v>3</v>
      </c>
    </row>
    <row r="13" spans="1:157" x14ac:dyDescent="0.25">
      <c r="A13" s="154">
        <v>1</v>
      </c>
      <c r="B13" s="42"/>
      <c r="C13" s="155">
        <v>4</v>
      </c>
    </row>
    <row r="14" spans="1:157" x14ac:dyDescent="0.25">
      <c r="A14" s="154">
        <v>0</v>
      </c>
      <c r="B14" s="42"/>
      <c r="C14" s="155">
        <v>5</v>
      </c>
    </row>
    <row r="15" spans="1:157" ht="15.75" thickBot="1" x14ac:dyDescent="0.3">
      <c r="A15" s="273"/>
      <c r="B15" s="274"/>
      <c r="C15" s="156">
        <v>6</v>
      </c>
    </row>
    <row r="16" spans="1:157" ht="15.75" thickTop="1" x14ac:dyDescent="0.25"/>
  </sheetData>
  <sheetProtection password="CC3D" sheet="1" objects="1" scenarios="1" formatCells="0" formatColumns="0" formatRows="0"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505"/>
  <sheetViews>
    <sheetView view="pageBreakPreview" zoomScaleNormal="100" zoomScaleSheetLayoutView="100" workbookViewId="0">
      <selection activeCell="A5" sqref="A5:C5"/>
    </sheetView>
  </sheetViews>
  <sheetFormatPr defaultRowHeight="15" x14ac:dyDescent="0.25"/>
  <cols>
    <col min="1" max="2" width="45.7109375" style="239" customWidth="1"/>
    <col min="3" max="3" width="55.7109375" style="239" customWidth="1"/>
  </cols>
  <sheetData>
    <row r="1" spans="1:7" s="1" customFormat="1" ht="15" customHeight="1" x14ac:dyDescent="0.25">
      <c r="A1" s="360" t="s">
        <v>0</v>
      </c>
      <c r="B1" s="361"/>
      <c r="C1" s="362"/>
      <c r="D1" s="8"/>
      <c r="E1" s="8"/>
      <c r="F1" s="8"/>
      <c r="G1" s="8"/>
    </row>
    <row r="2" spans="1:7" s="1" customFormat="1" ht="15" customHeight="1" x14ac:dyDescent="0.25">
      <c r="A2" s="363" t="s">
        <v>1</v>
      </c>
      <c r="B2" s="364"/>
      <c r="C2" s="365"/>
      <c r="D2" s="8"/>
      <c r="E2" s="8"/>
      <c r="F2" s="8"/>
      <c r="G2" s="8"/>
    </row>
    <row r="3" spans="1:7" s="1" customFormat="1" ht="15" customHeight="1" x14ac:dyDescent="0.25">
      <c r="A3" s="354"/>
      <c r="B3" s="240"/>
      <c r="C3" s="241"/>
      <c r="D3" s="8"/>
      <c r="E3" s="8"/>
      <c r="F3" s="8"/>
      <c r="G3" s="8"/>
    </row>
    <row r="4" spans="1:7" ht="19.5" thickBot="1" x14ac:dyDescent="0.3">
      <c r="A4" s="357" t="s">
        <v>239</v>
      </c>
      <c r="B4" s="358"/>
      <c r="C4" s="359"/>
    </row>
    <row r="5" spans="1:7" ht="190.5" customHeight="1" thickBot="1" x14ac:dyDescent="0.3">
      <c r="A5" s="369" t="s">
        <v>820</v>
      </c>
      <c r="B5" s="370"/>
      <c r="C5" s="371"/>
    </row>
    <row r="6" spans="1:7" ht="40.5" customHeight="1" thickBot="1" x14ac:dyDescent="0.3">
      <c r="A6" s="284" t="s">
        <v>6</v>
      </c>
      <c r="B6" s="285" t="s">
        <v>20</v>
      </c>
      <c r="C6" s="285" t="s">
        <v>21</v>
      </c>
    </row>
    <row r="7" spans="1:7" ht="24.75" customHeight="1" thickBot="1" x14ac:dyDescent="0.3">
      <c r="A7" s="366" t="s">
        <v>15</v>
      </c>
      <c r="B7" s="367"/>
      <c r="C7" s="368"/>
    </row>
    <row r="8" spans="1:7" ht="32.25" customHeight="1" thickBot="1" x14ac:dyDescent="0.3">
      <c r="A8" s="242" t="s">
        <v>16</v>
      </c>
      <c r="B8" s="242" t="s">
        <v>22</v>
      </c>
      <c r="C8" s="242" t="s">
        <v>21</v>
      </c>
    </row>
    <row r="9" spans="1:7" ht="20.25" customHeight="1" thickBot="1" x14ac:dyDescent="0.3">
      <c r="A9" s="356" t="s">
        <v>526</v>
      </c>
      <c r="B9" s="356" t="s">
        <v>23</v>
      </c>
      <c r="C9" s="297" t="s">
        <v>527</v>
      </c>
    </row>
    <row r="10" spans="1:7" ht="20.25" customHeight="1" thickBot="1" x14ac:dyDescent="0.3">
      <c r="A10" s="356"/>
      <c r="B10" s="356"/>
      <c r="C10" s="302" t="s">
        <v>528</v>
      </c>
    </row>
    <row r="11" spans="1:7" ht="20.25" customHeight="1" thickBot="1" x14ac:dyDescent="0.3">
      <c r="A11" s="356"/>
      <c r="B11" s="356"/>
      <c r="C11" s="302" t="s">
        <v>24</v>
      </c>
    </row>
    <row r="12" spans="1:7" ht="20.25" customHeight="1" thickBot="1" x14ac:dyDescent="0.3">
      <c r="A12" s="356"/>
      <c r="B12" s="356"/>
      <c r="C12" s="298" t="s">
        <v>25</v>
      </c>
    </row>
    <row r="13" spans="1:7" ht="22.5" customHeight="1" thickBot="1" x14ac:dyDescent="0.3">
      <c r="A13" s="355" t="s">
        <v>529</v>
      </c>
      <c r="B13" s="355" t="s">
        <v>26</v>
      </c>
      <c r="C13" s="301" t="s">
        <v>27</v>
      </c>
    </row>
    <row r="14" spans="1:7" ht="22.5" customHeight="1" thickBot="1" x14ac:dyDescent="0.3">
      <c r="A14" s="355"/>
      <c r="B14" s="355"/>
      <c r="C14" s="301" t="s">
        <v>528</v>
      </c>
    </row>
    <row r="15" spans="1:7" ht="22.5" customHeight="1" thickBot="1" x14ac:dyDescent="0.3">
      <c r="A15" s="355"/>
      <c r="B15" s="355"/>
      <c r="C15" s="301" t="s">
        <v>24</v>
      </c>
    </row>
    <row r="16" spans="1:7" ht="22.5" customHeight="1" thickBot="1" x14ac:dyDescent="0.3">
      <c r="A16" s="355"/>
      <c r="B16" s="355"/>
      <c r="C16" s="296" t="s">
        <v>25</v>
      </c>
    </row>
    <row r="17" spans="1:3" ht="52.5" customHeight="1" thickBot="1" x14ac:dyDescent="0.3">
      <c r="A17" s="355" t="s">
        <v>530</v>
      </c>
      <c r="B17" s="355" t="s">
        <v>28</v>
      </c>
      <c r="C17" s="309" t="s">
        <v>531</v>
      </c>
    </row>
    <row r="18" spans="1:3" ht="49.5" customHeight="1" thickBot="1" x14ac:dyDescent="0.3">
      <c r="A18" s="355"/>
      <c r="B18" s="355"/>
      <c r="C18" s="301" t="s">
        <v>532</v>
      </c>
    </row>
    <row r="19" spans="1:3" ht="22.5" customHeight="1" thickBot="1" x14ac:dyDescent="0.3">
      <c r="A19" s="355"/>
      <c r="B19" s="355"/>
      <c r="C19" s="296" t="s">
        <v>533</v>
      </c>
    </row>
    <row r="20" spans="1:3" ht="32.25" thickBot="1" x14ac:dyDescent="0.3">
      <c r="A20" s="242" t="s">
        <v>18</v>
      </c>
      <c r="B20" s="242" t="s">
        <v>22</v>
      </c>
      <c r="C20" s="246" t="s">
        <v>21</v>
      </c>
    </row>
    <row r="21" spans="1:3" ht="31.5" customHeight="1" thickBot="1" x14ac:dyDescent="0.3">
      <c r="A21" s="355" t="s">
        <v>534</v>
      </c>
      <c r="B21" s="355" t="s">
        <v>29</v>
      </c>
      <c r="C21" s="301" t="s">
        <v>535</v>
      </c>
    </row>
    <row r="22" spans="1:3" ht="48.75" customHeight="1" thickBot="1" x14ac:dyDescent="0.3">
      <c r="A22" s="355"/>
      <c r="B22" s="355"/>
      <c r="C22" s="301" t="s">
        <v>536</v>
      </c>
    </row>
    <row r="23" spans="1:3" ht="31.5" customHeight="1" thickBot="1" x14ac:dyDescent="0.3">
      <c r="A23" s="355"/>
      <c r="B23" s="355"/>
      <c r="C23" s="301" t="s">
        <v>759</v>
      </c>
    </row>
    <row r="24" spans="1:3" ht="31.5" customHeight="1" thickBot="1" x14ac:dyDescent="0.3">
      <c r="A24" s="356" t="s">
        <v>537</v>
      </c>
      <c r="B24" s="356" t="s">
        <v>30</v>
      </c>
      <c r="C24" s="310" t="s">
        <v>538</v>
      </c>
    </row>
    <row r="25" spans="1:3" ht="31.5" customHeight="1" thickBot="1" x14ac:dyDescent="0.3">
      <c r="A25" s="356"/>
      <c r="B25" s="356"/>
      <c r="C25" s="311" t="s">
        <v>539</v>
      </c>
    </row>
    <row r="26" spans="1:3" ht="31.5" customHeight="1" thickBot="1" x14ac:dyDescent="0.3">
      <c r="A26" s="356"/>
      <c r="B26" s="356"/>
      <c r="C26" s="311" t="s">
        <v>540</v>
      </c>
    </row>
    <row r="27" spans="1:3" ht="20.25" customHeight="1" thickBot="1" x14ac:dyDescent="0.3">
      <c r="A27" s="356"/>
      <c r="B27" s="356"/>
      <c r="C27" s="311" t="s">
        <v>541</v>
      </c>
    </row>
    <row r="28" spans="1:3" ht="20.25" customHeight="1" thickBot="1" x14ac:dyDescent="0.3">
      <c r="A28" s="356"/>
      <c r="B28" s="356"/>
      <c r="C28" s="351" t="s">
        <v>542</v>
      </c>
    </row>
    <row r="29" spans="1:3" ht="31.5" customHeight="1" thickBot="1" x14ac:dyDescent="0.3">
      <c r="A29" s="355" t="s">
        <v>543</v>
      </c>
      <c r="B29" s="355" t="s">
        <v>31</v>
      </c>
      <c r="C29" s="295" t="s">
        <v>544</v>
      </c>
    </row>
    <row r="30" spans="1:3" ht="47.25" customHeight="1" thickBot="1" x14ac:dyDescent="0.3">
      <c r="A30" s="372"/>
      <c r="B30" s="355"/>
      <c r="C30" s="301" t="s">
        <v>545</v>
      </c>
    </row>
    <row r="31" spans="1:3" ht="20.25" customHeight="1" thickBot="1" x14ac:dyDescent="0.3">
      <c r="A31" s="372"/>
      <c r="B31" s="355"/>
      <c r="C31" s="296" t="s">
        <v>546</v>
      </c>
    </row>
    <row r="32" spans="1:3" ht="32.25" thickBot="1" x14ac:dyDescent="0.3">
      <c r="A32" s="242" t="s">
        <v>547</v>
      </c>
      <c r="B32" s="242" t="s">
        <v>22</v>
      </c>
      <c r="C32" s="256" t="s">
        <v>21</v>
      </c>
    </row>
    <row r="33" spans="1:3" ht="98.25" customHeight="1" thickBot="1" x14ac:dyDescent="0.3">
      <c r="A33" s="356" t="s">
        <v>548</v>
      </c>
      <c r="B33" s="356" t="s">
        <v>549</v>
      </c>
      <c r="C33" s="297" t="s">
        <v>550</v>
      </c>
    </row>
    <row r="34" spans="1:3" ht="48" thickBot="1" x14ac:dyDescent="0.3">
      <c r="A34" s="356"/>
      <c r="B34" s="356"/>
      <c r="C34" s="302" t="s">
        <v>551</v>
      </c>
    </row>
    <row r="35" spans="1:3" ht="32.25" thickBot="1" x14ac:dyDescent="0.3">
      <c r="A35" s="356"/>
      <c r="B35" s="356"/>
      <c r="C35" s="302" t="s">
        <v>552</v>
      </c>
    </row>
    <row r="36" spans="1:3" ht="16.5" thickBot="1" x14ac:dyDescent="0.3">
      <c r="A36" s="356"/>
      <c r="B36" s="356"/>
      <c r="C36" s="298" t="s">
        <v>553</v>
      </c>
    </row>
    <row r="37" spans="1:3" ht="78" customHeight="1" thickBot="1" x14ac:dyDescent="0.3">
      <c r="A37" s="355" t="s">
        <v>554</v>
      </c>
      <c r="B37" s="355" t="s">
        <v>314</v>
      </c>
      <c r="C37" s="301" t="s">
        <v>33</v>
      </c>
    </row>
    <row r="38" spans="1:3" ht="31.5" customHeight="1" thickBot="1" x14ac:dyDescent="0.3">
      <c r="A38" s="355"/>
      <c r="B38" s="355"/>
      <c r="C38" s="296" t="s">
        <v>34</v>
      </c>
    </row>
    <row r="39" spans="1:3" ht="15.75" customHeight="1" thickBot="1" x14ac:dyDescent="0.3">
      <c r="A39" s="355" t="s">
        <v>555</v>
      </c>
      <c r="B39" s="355" t="s">
        <v>35</v>
      </c>
      <c r="C39" s="301" t="s">
        <v>556</v>
      </c>
    </row>
    <row r="40" spans="1:3" ht="16.5" thickBot="1" x14ac:dyDescent="0.3">
      <c r="A40" s="355"/>
      <c r="B40" s="355"/>
      <c r="C40" s="301" t="s">
        <v>557</v>
      </c>
    </row>
    <row r="41" spans="1:3" ht="31.5" customHeight="1" thickBot="1" x14ac:dyDescent="0.3">
      <c r="A41" s="355"/>
      <c r="B41" s="355"/>
      <c r="C41" s="296" t="s">
        <v>558</v>
      </c>
    </row>
    <row r="42" spans="1:3" ht="31.5" customHeight="1" thickBot="1" x14ac:dyDescent="0.3">
      <c r="A42" s="355" t="s">
        <v>559</v>
      </c>
      <c r="B42" s="355" t="s">
        <v>36</v>
      </c>
      <c r="C42" s="243" t="s">
        <v>560</v>
      </c>
    </row>
    <row r="43" spans="1:3" ht="31.5" customHeight="1" thickBot="1" x14ac:dyDescent="0.3">
      <c r="A43" s="355"/>
      <c r="B43" s="355"/>
      <c r="C43" s="243" t="s">
        <v>561</v>
      </c>
    </row>
    <row r="44" spans="1:3" ht="31.5" customHeight="1" thickBot="1" x14ac:dyDescent="0.3">
      <c r="A44" s="355"/>
      <c r="B44" s="355"/>
      <c r="C44" s="243" t="s">
        <v>562</v>
      </c>
    </row>
    <row r="45" spans="1:3" ht="31.5" customHeight="1" thickBot="1" x14ac:dyDescent="0.3">
      <c r="A45" s="355"/>
      <c r="B45" s="355"/>
      <c r="C45" s="243" t="s">
        <v>563</v>
      </c>
    </row>
    <row r="46" spans="1:3" ht="31.5" customHeight="1" thickBot="1" x14ac:dyDescent="0.3">
      <c r="A46" s="356" t="s">
        <v>798</v>
      </c>
      <c r="B46" s="356" t="s">
        <v>37</v>
      </c>
      <c r="C46" s="289" t="s">
        <v>564</v>
      </c>
    </row>
    <row r="47" spans="1:3" ht="31.5" customHeight="1" thickBot="1" x14ac:dyDescent="0.3">
      <c r="A47" s="356"/>
      <c r="B47" s="356"/>
      <c r="C47" s="287" t="s">
        <v>38</v>
      </c>
    </row>
    <row r="48" spans="1:3" ht="31.5" customHeight="1" thickBot="1" x14ac:dyDescent="0.3">
      <c r="A48" s="356"/>
      <c r="B48" s="356"/>
      <c r="C48" s="288" t="s">
        <v>565</v>
      </c>
    </row>
    <row r="49" spans="1:3" ht="20.25" customHeight="1" thickBot="1" x14ac:dyDescent="0.3">
      <c r="A49" s="355" t="s">
        <v>566</v>
      </c>
      <c r="B49" s="355" t="s">
        <v>39</v>
      </c>
      <c r="C49" s="243" t="s">
        <v>567</v>
      </c>
    </row>
    <row r="50" spans="1:3" ht="31.5" customHeight="1" thickBot="1" x14ac:dyDescent="0.3">
      <c r="A50" s="355"/>
      <c r="B50" s="355"/>
      <c r="C50" s="243" t="s">
        <v>568</v>
      </c>
    </row>
    <row r="51" spans="1:3" ht="29.25" customHeight="1" thickBot="1" x14ac:dyDescent="0.3">
      <c r="A51" s="355"/>
      <c r="B51" s="355"/>
      <c r="C51" s="244" t="s">
        <v>569</v>
      </c>
    </row>
    <row r="52" spans="1:3" ht="31.5" customHeight="1" thickBot="1" x14ac:dyDescent="0.3">
      <c r="A52" s="355" t="s">
        <v>570</v>
      </c>
      <c r="B52" s="355" t="s">
        <v>40</v>
      </c>
      <c r="C52" s="295" t="s">
        <v>571</v>
      </c>
    </row>
    <row r="53" spans="1:3" ht="31.5" customHeight="1" thickBot="1" x14ac:dyDescent="0.3">
      <c r="A53" s="355"/>
      <c r="B53" s="355"/>
      <c r="C53" s="301" t="s">
        <v>572</v>
      </c>
    </row>
    <row r="54" spans="1:3" ht="20.25" customHeight="1" thickBot="1" x14ac:dyDescent="0.3">
      <c r="A54" s="355"/>
      <c r="B54" s="355"/>
      <c r="C54" s="296" t="s">
        <v>34</v>
      </c>
    </row>
    <row r="55" spans="1:3" ht="31.5" customHeight="1" thickBot="1" x14ac:dyDescent="0.3">
      <c r="A55" s="355" t="s">
        <v>573</v>
      </c>
      <c r="B55" s="355" t="s">
        <v>41</v>
      </c>
      <c r="C55" s="248" t="s">
        <v>574</v>
      </c>
    </row>
    <row r="56" spans="1:3" ht="21" customHeight="1" thickBot="1" x14ac:dyDescent="0.3">
      <c r="A56" s="355"/>
      <c r="B56" s="355"/>
      <c r="C56" s="243" t="s">
        <v>575</v>
      </c>
    </row>
    <row r="57" spans="1:3" ht="21" customHeight="1" thickBot="1" x14ac:dyDescent="0.3">
      <c r="A57" s="355"/>
      <c r="B57" s="355"/>
      <c r="C57" s="243" t="s">
        <v>576</v>
      </c>
    </row>
    <row r="58" spans="1:3" ht="21" customHeight="1" thickBot="1" x14ac:dyDescent="0.3">
      <c r="A58" s="355"/>
      <c r="B58" s="355"/>
      <c r="C58" s="244" t="s">
        <v>577</v>
      </c>
    </row>
    <row r="59" spans="1:3" ht="16.5" thickBot="1" x14ac:dyDescent="0.3">
      <c r="A59" s="242" t="s">
        <v>42</v>
      </c>
      <c r="B59" s="242" t="s">
        <v>578</v>
      </c>
      <c r="C59" s="256" t="s">
        <v>21</v>
      </c>
    </row>
    <row r="60" spans="1:3" ht="31.5" customHeight="1" thickBot="1" x14ac:dyDescent="0.3">
      <c r="A60" s="356" t="s">
        <v>579</v>
      </c>
      <c r="B60" s="356" t="s">
        <v>43</v>
      </c>
      <c r="C60" s="297" t="s">
        <v>580</v>
      </c>
    </row>
    <row r="61" spans="1:3" ht="31.5" customHeight="1" thickBot="1" x14ac:dyDescent="0.3">
      <c r="A61" s="356"/>
      <c r="B61" s="356"/>
      <c r="C61" s="302" t="s">
        <v>581</v>
      </c>
    </row>
    <row r="62" spans="1:3" ht="31.5" customHeight="1" thickBot="1" x14ac:dyDescent="0.3">
      <c r="A62" s="356"/>
      <c r="B62" s="356"/>
      <c r="C62" s="302" t="s">
        <v>582</v>
      </c>
    </row>
    <row r="63" spans="1:3" ht="31.5" customHeight="1" thickBot="1" x14ac:dyDescent="0.3">
      <c r="A63" s="356"/>
      <c r="B63" s="356"/>
      <c r="C63" s="298" t="s">
        <v>583</v>
      </c>
    </row>
    <row r="64" spans="1:3" ht="48.75" customHeight="1" thickBot="1" x14ac:dyDescent="0.3">
      <c r="A64" s="355" t="s">
        <v>584</v>
      </c>
      <c r="B64" s="355" t="s">
        <v>44</v>
      </c>
      <c r="C64" s="243" t="s">
        <v>585</v>
      </c>
    </row>
    <row r="65" spans="1:3" ht="31.5" customHeight="1" thickBot="1" x14ac:dyDescent="0.3">
      <c r="A65" s="355"/>
      <c r="B65" s="355"/>
      <c r="C65" s="243" t="s">
        <v>586</v>
      </c>
    </row>
    <row r="66" spans="1:3" ht="31.5" customHeight="1" thickBot="1" x14ac:dyDescent="0.3">
      <c r="A66" s="355"/>
      <c r="B66" s="355"/>
      <c r="C66" s="244" t="s">
        <v>587</v>
      </c>
    </row>
    <row r="67" spans="1:3" ht="16.5" thickBot="1" x14ac:dyDescent="0.3">
      <c r="A67" s="242" t="s">
        <v>45</v>
      </c>
      <c r="B67" s="242" t="s">
        <v>22</v>
      </c>
      <c r="C67" s="247" t="s">
        <v>21</v>
      </c>
    </row>
    <row r="68" spans="1:3" ht="31.5" customHeight="1" thickBot="1" x14ac:dyDescent="0.3">
      <c r="A68" s="356" t="s">
        <v>588</v>
      </c>
      <c r="B68" s="356" t="s">
        <v>46</v>
      </c>
      <c r="C68" s="297" t="s">
        <v>589</v>
      </c>
    </row>
    <row r="69" spans="1:3" ht="48" customHeight="1" thickBot="1" x14ac:dyDescent="0.3">
      <c r="A69" s="356"/>
      <c r="B69" s="356"/>
      <c r="C69" s="302" t="s">
        <v>590</v>
      </c>
    </row>
    <row r="70" spans="1:3" ht="20.25" customHeight="1" thickBot="1" x14ac:dyDescent="0.3">
      <c r="A70" s="356"/>
      <c r="B70" s="356"/>
      <c r="C70" s="298" t="s">
        <v>34</v>
      </c>
    </row>
    <row r="71" spans="1:3" ht="48.75" customHeight="1" thickBot="1" x14ac:dyDescent="0.3">
      <c r="A71" s="355" t="s">
        <v>591</v>
      </c>
      <c r="B71" s="355" t="s">
        <v>47</v>
      </c>
      <c r="C71" s="243" t="s">
        <v>592</v>
      </c>
    </row>
    <row r="72" spans="1:3" ht="51" customHeight="1" thickBot="1" x14ac:dyDescent="0.3">
      <c r="A72" s="355"/>
      <c r="B72" s="355"/>
      <c r="C72" s="243" t="s">
        <v>593</v>
      </c>
    </row>
    <row r="73" spans="1:3" ht="20.25" customHeight="1" thickBot="1" x14ac:dyDescent="0.3">
      <c r="A73" s="355"/>
      <c r="B73" s="355"/>
      <c r="C73" s="244" t="s">
        <v>34</v>
      </c>
    </row>
    <row r="74" spans="1:3" ht="32.25" customHeight="1" thickBot="1" x14ac:dyDescent="0.3">
      <c r="A74" s="242" t="s">
        <v>48</v>
      </c>
      <c r="B74" s="242" t="s">
        <v>22</v>
      </c>
      <c r="C74" s="247" t="s">
        <v>21</v>
      </c>
    </row>
    <row r="75" spans="1:3" ht="31.5" customHeight="1" thickBot="1" x14ac:dyDescent="0.3">
      <c r="A75" s="356" t="s">
        <v>594</v>
      </c>
      <c r="B75" s="356" t="s">
        <v>49</v>
      </c>
      <c r="C75" s="297" t="s">
        <v>595</v>
      </c>
    </row>
    <row r="76" spans="1:3" ht="31.5" customHeight="1" thickBot="1" x14ac:dyDescent="0.3">
      <c r="A76" s="356"/>
      <c r="B76" s="356"/>
      <c r="C76" s="302" t="s">
        <v>596</v>
      </c>
    </row>
    <row r="77" spans="1:3" ht="20.25" customHeight="1" thickBot="1" x14ac:dyDescent="0.3">
      <c r="A77" s="356"/>
      <c r="B77" s="356"/>
      <c r="C77" s="298" t="s">
        <v>597</v>
      </c>
    </row>
    <row r="78" spans="1:3" ht="20.25" customHeight="1" thickBot="1" x14ac:dyDescent="0.3">
      <c r="A78" s="355" t="s">
        <v>598</v>
      </c>
      <c r="B78" s="355" t="s">
        <v>50</v>
      </c>
      <c r="C78" s="243" t="s">
        <v>599</v>
      </c>
    </row>
    <row r="79" spans="1:3" ht="31.5" customHeight="1" thickBot="1" x14ac:dyDescent="0.3">
      <c r="A79" s="355"/>
      <c r="B79" s="355"/>
      <c r="C79" s="243" t="s">
        <v>596</v>
      </c>
    </row>
    <row r="80" spans="1:3" ht="20.25" customHeight="1" thickBot="1" x14ac:dyDescent="0.3">
      <c r="A80" s="355"/>
      <c r="B80" s="355"/>
      <c r="C80" s="244" t="s">
        <v>597</v>
      </c>
    </row>
    <row r="81" spans="1:3" ht="66" customHeight="1" thickBot="1" x14ac:dyDescent="0.3">
      <c r="A81" s="355" t="s">
        <v>600</v>
      </c>
      <c r="B81" s="355" t="s">
        <v>53</v>
      </c>
      <c r="C81" s="248" t="s">
        <v>601</v>
      </c>
    </row>
    <row r="82" spans="1:3" ht="31.5" customHeight="1" thickBot="1" x14ac:dyDescent="0.3">
      <c r="A82" s="355"/>
      <c r="B82" s="355"/>
      <c r="C82" s="243" t="s">
        <v>819</v>
      </c>
    </row>
    <row r="83" spans="1:3" ht="20.25" customHeight="1" thickBot="1" x14ac:dyDescent="0.3">
      <c r="A83" s="355"/>
      <c r="B83" s="355"/>
      <c r="C83" s="243" t="s">
        <v>602</v>
      </c>
    </row>
    <row r="84" spans="1:3" ht="20.25" customHeight="1" thickBot="1" x14ac:dyDescent="0.3">
      <c r="A84" s="355"/>
      <c r="B84" s="355"/>
      <c r="C84" s="244" t="s">
        <v>603</v>
      </c>
    </row>
    <row r="85" spans="1:3" ht="32.25" customHeight="1" thickBot="1" x14ac:dyDescent="0.3">
      <c r="A85" s="242" t="s">
        <v>333</v>
      </c>
      <c r="B85" s="242" t="s">
        <v>22</v>
      </c>
      <c r="C85" s="247" t="s">
        <v>21</v>
      </c>
    </row>
    <row r="86" spans="1:3" ht="31.5" customHeight="1" thickBot="1" x14ac:dyDescent="0.3">
      <c r="A86" s="356" t="s">
        <v>604</v>
      </c>
      <c r="B86" s="356" t="s">
        <v>51</v>
      </c>
      <c r="C86" s="297" t="s">
        <v>605</v>
      </c>
    </row>
    <row r="87" spans="1:3" ht="31.5" customHeight="1" thickBot="1" x14ac:dyDescent="0.3">
      <c r="A87" s="356"/>
      <c r="B87" s="356"/>
      <c r="C87" s="302" t="s">
        <v>606</v>
      </c>
    </row>
    <row r="88" spans="1:3" ht="20.25" customHeight="1" thickBot="1" x14ac:dyDescent="0.3">
      <c r="A88" s="356"/>
      <c r="B88" s="356"/>
      <c r="C88" s="302" t="s">
        <v>607</v>
      </c>
    </row>
    <row r="89" spans="1:3" ht="20.25" customHeight="1" thickBot="1" x14ac:dyDescent="0.3">
      <c r="A89" s="356"/>
      <c r="B89" s="356"/>
      <c r="C89" s="298" t="s">
        <v>608</v>
      </c>
    </row>
    <row r="90" spans="1:3" ht="31.5" customHeight="1" thickBot="1" x14ac:dyDescent="0.3">
      <c r="A90" s="355" t="s">
        <v>609</v>
      </c>
      <c r="B90" s="355" t="s">
        <v>52</v>
      </c>
      <c r="C90" s="301" t="s">
        <v>33</v>
      </c>
    </row>
    <row r="91" spans="1:3" ht="31.5" customHeight="1" thickBot="1" x14ac:dyDescent="0.3">
      <c r="A91" s="355"/>
      <c r="B91" s="355"/>
      <c r="C91" s="296" t="s">
        <v>34</v>
      </c>
    </row>
    <row r="92" spans="1:3" ht="15.75" customHeight="1" thickBot="1" x14ac:dyDescent="0.3">
      <c r="A92" s="366" t="s">
        <v>54</v>
      </c>
      <c r="B92" s="367"/>
      <c r="C92" s="368"/>
    </row>
    <row r="93" spans="1:3" ht="32.25" customHeight="1" thickBot="1" x14ac:dyDescent="0.3">
      <c r="A93" s="242" t="s">
        <v>335</v>
      </c>
      <c r="B93" s="242" t="s">
        <v>22</v>
      </c>
      <c r="C93" s="245" t="s">
        <v>21</v>
      </c>
    </row>
    <row r="94" spans="1:3" ht="48.75" customHeight="1" x14ac:dyDescent="0.25">
      <c r="A94" s="376" t="s">
        <v>797</v>
      </c>
      <c r="B94" s="376" t="s">
        <v>55</v>
      </c>
      <c r="C94" s="287" t="s">
        <v>610</v>
      </c>
    </row>
    <row r="95" spans="1:3" ht="20.25" customHeight="1" x14ac:dyDescent="0.25">
      <c r="A95" s="377"/>
      <c r="B95" s="377"/>
      <c r="C95" s="287" t="s">
        <v>611</v>
      </c>
    </row>
    <row r="96" spans="1:3" ht="31.5" customHeight="1" x14ac:dyDescent="0.25">
      <c r="A96" s="377"/>
      <c r="B96" s="377"/>
      <c r="C96" s="287" t="s">
        <v>612</v>
      </c>
    </row>
    <row r="97" spans="1:3" ht="20.25" customHeight="1" thickBot="1" x14ac:dyDescent="0.3">
      <c r="A97" s="378"/>
      <c r="B97" s="378"/>
      <c r="C97" s="287" t="s">
        <v>613</v>
      </c>
    </row>
    <row r="98" spans="1:3" ht="31.5" customHeight="1" x14ac:dyDescent="0.25">
      <c r="A98" s="376" t="s">
        <v>614</v>
      </c>
      <c r="B98" s="376" t="s">
        <v>315</v>
      </c>
      <c r="C98" s="297" t="s">
        <v>615</v>
      </c>
    </row>
    <row r="99" spans="1:3" ht="31.5" customHeight="1" x14ac:dyDescent="0.25">
      <c r="A99" s="377"/>
      <c r="B99" s="377"/>
      <c r="C99" s="302" t="s">
        <v>616</v>
      </c>
    </row>
    <row r="100" spans="1:3" ht="20.25" customHeight="1" x14ac:dyDescent="0.25">
      <c r="A100" s="377"/>
      <c r="B100" s="377"/>
      <c r="C100" s="302" t="s">
        <v>617</v>
      </c>
    </row>
    <row r="101" spans="1:3" ht="20.25" customHeight="1" x14ac:dyDescent="0.25">
      <c r="A101" s="377"/>
      <c r="B101" s="377"/>
      <c r="C101" s="302" t="s">
        <v>618</v>
      </c>
    </row>
    <row r="102" spans="1:3" ht="20.25" customHeight="1" thickBot="1" x14ac:dyDescent="0.3">
      <c r="A102" s="378"/>
      <c r="B102" s="378"/>
      <c r="C102" s="302" t="s">
        <v>619</v>
      </c>
    </row>
    <row r="103" spans="1:3" ht="31.5" customHeight="1" x14ac:dyDescent="0.25">
      <c r="A103" s="379" t="s">
        <v>799</v>
      </c>
      <c r="B103" s="379" t="s">
        <v>56</v>
      </c>
      <c r="C103" s="303" t="s">
        <v>615</v>
      </c>
    </row>
    <row r="104" spans="1:3" ht="20.25" customHeight="1" x14ac:dyDescent="0.25">
      <c r="A104" s="380"/>
      <c r="B104" s="380"/>
      <c r="C104" s="304" t="s">
        <v>616</v>
      </c>
    </row>
    <row r="105" spans="1:3" ht="20.25" customHeight="1" x14ac:dyDescent="0.25">
      <c r="A105" s="380"/>
      <c r="B105" s="380"/>
      <c r="C105" s="304" t="s">
        <v>617</v>
      </c>
    </row>
    <row r="106" spans="1:3" ht="20.25" customHeight="1" x14ac:dyDescent="0.25">
      <c r="A106" s="380"/>
      <c r="B106" s="380"/>
      <c r="C106" s="304" t="s">
        <v>618</v>
      </c>
    </row>
    <row r="107" spans="1:3" ht="20.25" customHeight="1" thickBot="1" x14ac:dyDescent="0.3">
      <c r="A107" s="381"/>
      <c r="B107" s="381"/>
      <c r="C107" s="305" t="s">
        <v>619</v>
      </c>
    </row>
    <row r="108" spans="1:3" ht="20.25" customHeight="1" x14ac:dyDescent="0.25">
      <c r="A108" s="373" t="s">
        <v>620</v>
      </c>
      <c r="B108" s="373" t="s">
        <v>57</v>
      </c>
      <c r="C108" s="243" t="s">
        <v>621</v>
      </c>
    </row>
    <row r="109" spans="1:3" ht="45" customHeight="1" thickBot="1" x14ac:dyDescent="0.3">
      <c r="A109" s="374"/>
      <c r="B109" s="374"/>
      <c r="C109" s="244" t="s">
        <v>622</v>
      </c>
    </row>
    <row r="110" spans="1:3" ht="20.25" customHeight="1" x14ac:dyDescent="0.25">
      <c r="A110" s="373" t="s">
        <v>623</v>
      </c>
      <c r="B110" s="373" t="s">
        <v>58</v>
      </c>
      <c r="C110" s="248" t="s">
        <v>624</v>
      </c>
    </row>
    <row r="111" spans="1:3" ht="20.25" customHeight="1" x14ac:dyDescent="0.25">
      <c r="A111" s="375"/>
      <c r="B111" s="375"/>
      <c r="C111" s="243" t="s">
        <v>24</v>
      </c>
    </row>
    <row r="112" spans="1:3" ht="24" customHeight="1" thickBot="1" x14ac:dyDescent="0.3">
      <c r="A112" s="374"/>
      <c r="B112" s="374"/>
      <c r="C112" s="244" t="s">
        <v>34</v>
      </c>
    </row>
    <row r="113" spans="1:3" ht="20.25" customHeight="1" x14ac:dyDescent="0.25">
      <c r="A113" s="373" t="s">
        <v>625</v>
      </c>
      <c r="B113" s="373" t="s">
        <v>59</v>
      </c>
      <c r="C113" s="248" t="s">
        <v>60</v>
      </c>
    </row>
    <row r="114" spans="1:3" ht="31.5" customHeight="1" x14ac:dyDescent="0.25">
      <c r="A114" s="375"/>
      <c r="B114" s="375"/>
      <c r="C114" s="243" t="s">
        <v>61</v>
      </c>
    </row>
    <row r="115" spans="1:3" ht="20.25" customHeight="1" thickBot="1" x14ac:dyDescent="0.3">
      <c r="A115" s="374"/>
      <c r="B115" s="374"/>
      <c r="C115" s="244" t="s">
        <v>62</v>
      </c>
    </row>
    <row r="116" spans="1:3" ht="20.25" customHeight="1" x14ac:dyDescent="0.25">
      <c r="A116" s="373" t="s">
        <v>626</v>
      </c>
      <c r="B116" s="373" t="s">
        <v>63</v>
      </c>
      <c r="C116" s="248" t="s">
        <v>64</v>
      </c>
    </row>
    <row r="117" spans="1:3" ht="20.25" customHeight="1" x14ac:dyDescent="0.25">
      <c r="A117" s="375"/>
      <c r="B117" s="375"/>
      <c r="C117" s="243" t="s">
        <v>65</v>
      </c>
    </row>
    <row r="118" spans="1:3" ht="70.5" customHeight="1" thickBot="1" x14ac:dyDescent="0.3">
      <c r="A118" s="374"/>
      <c r="B118" s="374"/>
      <c r="C118" s="244" t="s">
        <v>34</v>
      </c>
    </row>
    <row r="119" spans="1:3" ht="32.25" customHeight="1" thickBot="1" x14ac:dyDescent="0.3">
      <c r="A119" s="242" t="s">
        <v>342</v>
      </c>
      <c r="B119" s="247" t="s">
        <v>22</v>
      </c>
      <c r="C119" s="247" t="s">
        <v>21</v>
      </c>
    </row>
    <row r="120" spans="1:3" ht="20.25" customHeight="1" x14ac:dyDescent="0.25">
      <c r="A120" s="376" t="s">
        <v>627</v>
      </c>
      <c r="B120" s="376" t="s">
        <v>66</v>
      </c>
      <c r="C120" s="297" t="s">
        <v>67</v>
      </c>
    </row>
    <row r="121" spans="1:3" ht="48.75" customHeight="1" x14ac:dyDescent="0.25">
      <c r="A121" s="377"/>
      <c r="B121" s="377"/>
      <c r="C121" s="302" t="s">
        <v>68</v>
      </c>
    </row>
    <row r="122" spans="1:3" ht="20.25" customHeight="1" x14ac:dyDescent="0.25">
      <c r="A122" s="377"/>
      <c r="B122" s="377"/>
      <c r="C122" s="302" t="s">
        <v>69</v>
      </c>
    </row>
    <row r="123" spans="1:3" ht="20.25" customHeight="1" thickBot="1" x14ac:dyDescent="0.3">
      <c r="A123" s="378"/>
      <c r="B123" s="378"/>
      <c r="C123" s="298" t="s">
        <v>70</v>
      </c>
    </row>
    <row r="124" spans="1:3" ht="27" customHeight="1" x14ac:dyDescent="0.25">
      <c r="A124" s="373" t="s">
        <v>628</v>
      </c>
      <c r="B124" s="373" t="s">
        <v>71</v>
      </c>
      <c r="C124" s="248" t="s">
        <v>33</v>
      </c>
    </row>
    <row r="125" spans="1:3" ht="41.25" customHeight="1" thickBot="1" x14ac:dyDescent="0.3">
      <c r="A125" s="374"/>
      <c r="B125" s="374"/>
      <c r="C125" s="244" t="s">
        <v>34</v>
      </c>
    </row>
    <row r="126" spans="1:3" ht="20.25" customHeight="1" x14ac:dyDescent="0.25">
      <c r="A126" s="373" t="s">
        <v>629</v>
      </c>
      <c r="B126" s="373" t="s">
        <v>72</v>
      </c>
      <c r="C126" s="248" t="s">
        <v>73</v>
      </c>
    </row>
    <row r="127" spans="1:3" ht="50.25" customHeight="1" x14ac:dyDescent="0.25">
      <c r="A127" s="375"/>
      <c r="B127" s="375"/>
      <c r="C127" s="243" t="s">
        <v>74</v>
      </c>
    </row>
    <row r="128" spans="1:3" ht="31.5" customHeight="1" x14ac:dyDescent="0.25">
      <c r="A128" s="375"/>
      <c r="B128" s="375"/>
      <c r="C128" s="243" t="s">
        <v>75</v>
      </c>
    </row>
    <row r="129" spans="1:3" ht="20.25" customHeight="1" thickBot="1" x14ac:dyDescent="0.3">
      <c r="A129" s="374"/>
      <c r="B129" s="374"/>
      <c r="C129" s="244" t="s">
        <v>76</v>
      </c>
    </row>
    <row r="130" spans="1:3" ht="20.25" customHeight="1" x14ac:dyDescent="0.25">
      <c r="A130" s="373" t="s">
        <v>630</v>
      </c>
      <c r="B130" s="373" t="s">
        <v>77</v>
      </c>
      <c r="C130" s="295" t="s">
        <v>78</v>
      </c>
    </row>
    <row r="131" spans="1:3" ht="31.5" customHeight="1" x14ac:dyDescent="0.25">
      <c r="A131" s="375"/>
      <c r="B131" s="375"/>
      <c r="C131" s="301" t="s">
        <v>79</v>
      </c>
    </row>
    <row r="132" spans="1:3" ht="31.5" customHeight="1" thickBot="1" x14ac:dyDescent="0.3">
      <c r="A132" s="374"/>
      <c r="B132" s="374"/>
      <c r="C132" s="296" t="s">
        <v>34</v>
      </c>
    </row>
    <row r="133" spans="1:3" ht="20.25" customHeight="1" x14ac:dyDescent="0.25">
      <c r="A133" s="373" t="s">
        <v>631</v>
      </c>
      <c r="B133" s="373" t="s">
        <v>82</v>
      </c>
      <c r="C133" s="243" t="s">
        <v>64</v>
      </c>
    </row>
    <row r="134" spans="1:3" ht="20.25" customHeight="1" x14ac:dyDescent="0.25">
      <c r="A134" s="375"/>
      <c r="B134" s="375"/>
      <c r="C134" s="243" t="s">
        <v>65</v>
      </c>
    </row>
    <row r="135" spans="1:3" ht="25.5" customHeight="1" thickBot="1" x14ac:dyDescent="0.3">
      <c r="A135" s="374"/>
      <c r="B135" s="374"/>
      <c r="C135" s="243" t="s">
        <v>34</v>
      </c>
    </row>
    <row r="136" spans="1:3" ht="31.5" customHeight="1" x14ac:dyDescent="0.25">
      <c r="A136" s="373" t="s">
        <v>80</v>
      </c>
      <c r="B136" s="373" t="s">
        <v>81</v>
      </c>
      <c r="C136" s="295" t="s">
        <v>33</v>
      </c>
    </row>
    <row r="137" spans="1:3" ht="31.5" customHeight="1" thickBot="1" x14ac:dyDescent="0.3">
      <c r="A137" s="374"/>
      <c r="B137" s="374"/>
      <c r="C137" s="296" t="s">
        <v>632</v>
      </c>
    </row>
    <row r="138" spans="1:3" ht="31.5" customHeight="1" thickBot="1" x14ac:dyDescent="0.3">
      <c r="A138" s="246" t="s">
        <v>633</v>
      </c>
      <c r="B138" s="247" t="s">
        <v>22</v>
      </c>
      <c r="C138" s="249" t="s">
        <v>21</v>
      </c>
    </row>
    <row r="139" spans="1:3" ht="20.25" customHeight="1" x14ac:dyDescent="0.25">
      <c r="A139" s="376" t="s">
        <v>634</v>
      </c>
      <c r="B139" s="376" t="s">
        <v>83</v>
      </c>
      <c r="C139" s="297" t="s">
        <v>84</v>
      </c>
    </row>
    <row r="140" spans="1:3" ht="20.25" customHeight="1" x14ac:dyDescent="0.25">
      <c r="A140" s="377"/>
      <c r="B140" s="377"/>
      <c r="C140" s="302" t="s">
        <v>85</v>
      </c>
    </row>
    <row r="141" spans="1:3" ht="25.5" customHeight="1" thickBot="1" x14ac:dyDescent="0.3">
      <c r="A141" s="378"/>
      <c r="B141" s="378"/>
      <c r="C141" s="298" t="s">
        <v>86</v>
      </c>
    </row>
    <row r="142" spans="1:3" ht="31.5" customHeight="1" x14ac:dyDescent="0.25">
      <c r="A142" s="373" t="s">
        <v>635</v>
      </c>
      <c r="B142" s="373" t="s">
        <v>636</v>
      </c>
      <c r="C142" s="243" t="s">
        <v>87</v>
      </c>
    </row>
    <row r="143" spans="1:3" ht="31.5" customHeight="1" x14ac:dyDescent="0.25">
      <c r="A143" s="375"/>
      <c r="B143" s="375"/>
      <c r="C143" s="243" t="s">
        <v>85</v>
      </c>
    </row>
    <row r="144" spans="1:3" ht="48" customHeight="1" thickBot="1" x14ac:dyDescent="0.3">
      <c r="A144" s="374"/>
      <c r="B144" s="374"/>
      <c r="C144" s="244" t="s">
        <v>34</v>
      </c>
    </row>
    <row r="145" spans="1:3" ht="31.5" customHeight="1" x14ac:dyDescent="0.25">
      <c r="A145" s="373" t="s">
        <v>637</v>
      </c>
      <c r="B145" s="373" t="s">
        <v>88</v>
      </c>
      <c r="C145" s="243" t="s">
        <v>33</v>
      </c>
    </row>
    <row r="146" spans="1:3" ht="31.5" customHeight="1" thickBot="1" x14ac:dyDescent="0.3">
      <c r="A146" s="374"/>
      <c r="B146" s="374"/>
      <c r="C146" s="243" t="s">
        <v>34</v>
      </c>
    </row>
    <row r="147" spans="1:3" ht="15.75" customHeight="1" thickBot="1" x14ac:dyDescent="0.3">
      <c r="A147" s="366" t="s">
        <v>89</v>
      </c>
      <c r="B147" s="367"/>
      <c r="C147" s="368"/>
    </row>
    <row r="148" spans="1:3" ht="16.5" thickBot="1" x14ac:dyDescent="0.3">
      <c r="A148" s="242" t="s">
        <v>351</v>
      </c>
      <c r="B148" s="247" t="s">
        <v>22</v>
      </c>
      <c r="C148" s="247" t="s">
        <v>21</v>
      </c>
    </row>
    <row r="149" spans="1:3" ht="20.25" customHeight="1" x14ac:dyDescent="0.25">
      <c r="A149" s="376" t="s">
        <v>638</v>
      </c>
      <c r="B149" s="376" t="s">
        <v>639</v>
      </c>
      <c r="C149" s="297" t="s">
        <v>640</v>
      </c>
    </row>
    <row r="150" spans="1:3" ht="20.25" customHeight="1" x14ac:dyDescent="0.25">
      <c r="A150" s="377"/>
      <c r="B150" s="377"/>
      <c r="C150" s="302" t="s">
        <v>91</v>
      </c>
    </row>
    <row r="151" spans="1:3" ht="20.25" customHeight="1" x14ac:dyDescent="0.25">
      <c r="A151" s="377"/>
      <c r="B151" s="377"/>
      <c r="C151" s="302" t="s">
        <v>92</v>
      </c>
    </row>
    <row r="152" spans="1:3" ht="65.25" customHeight="1" thickBot="1" x14ac:dyDescent="0.3">
      <c r="A152" s="378"/>
      <c r="B152" s="378"/>
      <c r="C152" s="302" t="s">
        <v>93</v>
      </c>
    </row>
    <row r="153" spans="1:3" ht="50.25" customHeight="1" x14ac:dyDescent="0.25">
      <c r="A153" s="376" t="s">
        <v>806</v>
      </c>
      <c r="B153" s="376" t="s">
        <v>641</v>
      </c>
      <c r="C153" s="297" t="s">
        <v>642</v>
      </c>
    </row>
    <row r="154" spans="1:3" ht="20.25" customHeight="1" x14ac:dyDescent="0.25">
      <c r="A154" s="377"/>
      <c r="B154" s="377"/>
      <c r="C154" s="302" t="s">
        <v>643</v>
      </c>
    </row>
    <row r="155" spans="1:3" ht="31.5" customHeight="1" x14ac:dyDescent="0.25">
      <c r="A155" s="377"/>
      <c r="B155" s="377"/>
      <c r="C155" s="302" t="s">
        <v>92</v>
      </c>
    </row>
    <row r="156" spans="1:3" ht="20.25" customHeight="1" thickBot="1" x14ac:dyDescent="0.3">
      <c r="A156" s="378"/>
      <c r="B156" s="378"/>
      <c r="C156" s="298" t="s">
        <v>93</v>
      </c>
    </row>
    <row r="157" spans="1:3" ht="50.25" customHeight="1" x14ac:dyDescent="0.25">
      <c r="A157" s="373" t="s">
        <v>644</v>
      </c>
      <c r="B157" s="373" t="s">
        <v>94</v>
      </c>
      <c r="C157" s="295" t="s">
        <v>645</v>
      </c>
    </row>
    <row r="158" spans="1:3" ht="31.5" customHeight="1" x14ac:dyDescent="0.25">
      <c r="A158" s="375"/>
      <c r="B158" s="375"/>
      <c r="C158" s="301" t="s">
        <v>95</v>
      </c>
    </row>
    <row r="159" spans="1:3" ht="31.5" customHeight="1" x14ac:dyDescent="0.25">
      <c r="A159" s="375"/>
      <c r="B159" s="383" t="s">
        <v>90</v>
      </c>
      <c r="C159" s="301" t="s">
        <v>96</v>
      </c>
    </row>
    <row r="160" spans="1:3" ht="20.25" customHeight="1" x14ac:dyDescent="0.25">
      <c r="A160" s="375"/>
      <c r="B160" s="383"/>
      <c r="C160" s="301" t="s">
        <v>97</v>
      </c>
    </row>
    <row r="161" spans="1:3" ht="20.25" customHeight="1" thickBot="1" x14ac:dyDescent="0.3">
      <c r="A161" s="374"/>
      <c r="B161" s="384"/>
      <c r="C161" s="296" t="s">
        <v>98</v>
      </c>
    </row>
    <row r="162" spans="1:3" ht="20.25" customHeight="1" x14ac:dyDescent="0.25">
      <c r="A162" s="376" t="s">
        <v>646</v>
      </c>
      <c r="B162" s="376" t="s">
        <v>99</v>
      </c>
      <c r="C162" s="297" t="s">
        <v>647</v>
      </c>
    </row>
    <row r="163" spans="1:3" ht="20.25" customHeight="1" x14ac:dyDescent="0.25">
      <c r="A163" s="377"/>
      <c r="B163" s="377"/>
      <c r="C163" s="302" t="s">
        <v>100</v>
      </c>
    </row>
    <row r="164" spans="1:3" ht="20.25" customHeight="1" x14ac:dyDescent="0.25">
      <c r="A164" s="377"/>
      <c r="B164" s="377"/>
      <c r="C164" s="302" t="s">
        <v>101</v>
      </c>
    </row>
    <row r="165" spans="1:3" ht="20.25" customHeight="1" x14ac:dyDescent="0.25">
      <c r="A165" s="377"/>
      <c r="B165" s="377"/>
      <c r="C165" s="302" t="s">
        <v>102</v>
      </c>
    </row>
    <row r="166" spans="1:3" ht="20.25" customHeight="1" thickBot="1" x14ac:dyDescent="0.3">
      <c r="A166" s="378"/>
      <c r="B166" s="378"/>
      <c r="C166" s="298" t="s">
        <v>103</v>
      </c>
    </row>
    <row r="167" spans="1:3" ht="50.25" customHeight="1" x14ac:dyDescent="0.25">
      <c r="A167" s="373" t="s">
        <v>648</v>
      </c>
      <c r="B167" s="373" t="s">
        <v>104</v>
      </c>
      <c r="C167" s="248" t="s">
        <v>105</v>
      </c>
    </row>
    <row r="168" spans="1:3" ht="31.5" customHeight="1" x14ac:dyDescent="0.25">
      <c r="A168" s="375"/>
      <c r="B168" s="375"/>
      <c r="C168" s="243" t="s">
        <v>106</v>
      </c>
    </row>
    <row r="169" spans="1:3" ht="50.25" customHeight="1" x14ac:dyDescent="0.25">
      <c r="A169" s="375"/>
      <c r="B169" s="375"/>
      <c r="C169" s="243" t="s">
        <v>107</v>
      </c>
    </row>
    <row r="170" spans="1:3" ht="31.5" customHeight="1" thickBot="1" x14ac:dyDescent="0.3">
      <c r="A170" s="374"/>
      <c r="B170" s="374"/>
      <c r="C170" s="244" t="s">
        <v>108</v>
      </c>
    </row>
    <row r="171" spans="1:3" ht="50.25" customHeight="1" x14ac:dyDescent="0.25">
      <c r="A171" s="373" t="s">
        <v>649</v>
      </c>
      <c r="B171" s="382" t="s">
        <v>109</v>
      </c>
      <c r="C171" s="243" t="s">
        <v>650</v>
      </c>
    </row>
    <row r="172" spans="1:3" ht="31.5" customHeight="1" x14ac:dyDescent="0.25">
      <c r="A172" s="375"/>
      <c r="B172" s="383"/>
      <c r="C172" s="243" t="s">
        <v>110</v>
      </c>
    </row>
    <row r="173" spans="1:3" ht="31.5" customHeight="1" x14ac:dyDescent="0.25">
      <c r="A173" s="375"/>
      <c r="B173" s="383"/>
      <c r="C173" s="243" t="s">
        <v>111</v>
      </c>
    </row>
    <row r="174" spans="1:3" ht="20.25" customHeight="1" thickBot="1" x14ac:dyDescent="0.3">
      <c r="A174" s="374"/>
      <c r="B174" s="384"/>
      <c r="C174" s="244" t="s">
        <v>112</v>
      </c>
    </row>
    <row r="175" spans="1:3" ht="51" customHeight="1" x14ac:dyDescent="0.25">
      <c r="A175" s="373" t="s">
        <v>651</v>
      </c>
      <c r="B175" s="373" t="s">
        <v>113</v>
      </c>
      <c r="C175" s="295" t="s">
        <v>652</v>
      </c>
    </row>
    <row r="176" spans="1:3" ht="31.5" customHeight="1" x14ac:dyDescent="0.25">
      <c r="A176" s="375"/>
      <c r="B176" s="375"/>
      <c r="C176" s="301" t="s">
        <v>114</v>
      </c>
    </row>
    <row r="177" spans="1:3" ht="31.5" customHeight="1" x14ac:dyDescent="0.25">
      <c r="A177" s="375"/>
      <c r="B177" s="375"/>
      <c r="C177" s="301" t="s">
        <v>115</v>
      </c>
    </row>
    <row r="178" spans="1:3" ht="20.25" customHeight="1" thickBot="1" x14ac:dyDescent="0.3">
      <c r="A178" s="374"/>
      <c r="B178" s="374"/>
      <c r="C178" s="296" t="s">
        <v>116</v>
      </c>
    </row>
    <row r="179" spans="1:3" ht="65.25" customHeight="1" x14ac:dyDescent="0.25">
      <c r="A179" s="373" t="s">
        <v>653</v>
      </c>
      <c r="B179" s="373" t="s">
        <v>117</v>
      </c>
      <c r="C179" s="243" t="s">
        <v>118</v>
      </c>
    </row>
    <row r="180" spans="1:3" ht="50.25" customHeight="1" x14ac:dyDescent="0.25">
      <c r="A180" s="375"/>
      <c r="B180" s="375"/>
      <c r="C180" s="243" t="s">
        <v>119</v>
      </c>
    </row>
    <row r="181" spans="1:3" ht="31.5" customHeight="1" x14ac:dyDescent="0.25">
      <c r="A181" s="375"/>
      <c r="B181" s="375"/>
      <c r="C181" s="243" t="s">
        <v>120</v>
      </c>
    </row>
    <row r="182" spans="1:3" ht="20.25" customHeight="1" thickBot="1" x14ac:dyDescent="0.3">
      <c r="A182" s="374"/>
      <c r="B182" s="374"/>
      <c r="C182" s="243" t="s">
        <v>121</v>
      </c>
    </row>
    <row r="183" spans="1:3" ht="31.5" customHeight="1" x14ac:dyDescent="0.25">
      <c r="A183" s="373" t="s">
        <v>654</v>
      </c>
      <c r="B183" s="373" t="s">
        <v>122</v>
      </c>
      <c r="C183" s="248" t="s">
        <v>123</v>
      </c>
    </row>
    <row r="184" spans="1:3" ht="31.5" customHeight="1" x14ac:dyDescent="0.25">
      <c r="A184" s="375"/>
      <c r="B184" s="375"/>
      <c r="C184" s="243" t="s">
        <v>124</v>
      </c>
    </row>
    <row r="185" spans="1:3" ht="20.25" customHeight="1" x14ac:dyDescent="0.25">
      <c r="A185" s="375"/>
      <c r="B185" s="375"/>
      <c r="C185" s="243" t="s">
        <v>125</v>
      </c>
    </row>
    <row r="186" spans="1:3" ht="20.25" customHeight="1" thickBot="1" x14ac:dyDescent="0.3">
      <c r="A186" s="374"/>
      <c r="B186" s="374"/>
      <c r="C186" s="244" t="s">
        <v>126</v>
      </c>
    </row>
    <row r="187" spans="1:3" ht="32.25" customHeight="1" thickBot="1" x14ac:dyDescent="0.3">
      <c r="A187" s="242" t="s">
        <v>357</v>
      </c>
      <c r="B187" s="242" t="s">
        <v>22</v>
      </c>
      <c r="C187" s="249" t="s">
        <v>21</v>
      </c>
    </row>
    <row r="188" spans="1:3" ht="31.5" customHeight="1" x14ac:dyDescent="0.25">
      <c r="A188" s="376" t="s">
        <v>807</v>
      </c>
      <c r="B188" s="376" t="s">
        <v>655</v>
      </c>
      <c r="C188" s="297" t="s">
        <v>656</v>
      </c>
    </row>
    <row r="189" spans="1:3" ht="31.5" customHeight="1" x14ac:dyDescent="0.25">
      <c r="A189" s="377"/>
      <c r="B189" s="385"/>
      <c r="C189" s="302" t="s">
        <v>808</v>
      </c>
    </row>
    <row r="190" spans="1:3" ht="31.5" customHeight="1" x14ac:dyDescent="0.25">
      <c r="A190" s="377"/>
      <c r="B190" s="377" t="s">
        <v>127</v>
      </c>
      <c r="C190" s="302" t="s">
        <v>809</v>
      </c>
    </row>
    <row r="191" spans="1:3" ht="31.5" customHeight="1" thickBot="1" x14ac:dyDescent="0.3">
      <c r="A191" s="378"/>
      <c r="B191" s="378"/>
      <c r="C191" s="298" t="s">
        <v>128</v>
      </c>
    </row>
    <row r="192" spans="1:3" ht="20.25" customHeight="1" x14ac:dyDescent="0.25">
      <c r="A192" s="376" t="s">
        <v>800</v>
      </c>
      <c r="B192" s="376" t="s">
        <v>130</v>
      </c>
      <c r="C192" s="287" t="s">
        <v>33</v>
      </c>
    </row>
    <row r="193" spans="1:3" ht="20.25" customHeight="1" x14ac:dyDescent="0.25">
      <c r="A193" s="377"/>
      <c r="B193" s="377"/>
      <c r="C193" s="287" t="s">
        <v>131</v>
      </c>
    </row>
    <row r="194" spans="1:3" ht="20.25" customHeight="1" x14ac:dyDescent="0.25">
      <c r="A194" s="377"/>
      <c r="B194" s="377"/>
      <c r="C194" s="287" t="s">
        <v>34</v>
      </c>
    </row>
    <row r="195" spans="1:3" ht="40.5" customHeight="1" thickBot="1" x14ac:dyDescent="0.3">
      <c r="A195" s="378"/>
      <c r="B195" s="378"/>
      <c r="C195" s="306" t="s">
        <v>810</v>
      </c>
    </row>
    <row r="196" spans="1:3" ht="31.5" customHeight="1" x14ac:dyDescent="0.25">
      <c r="A196" s="373" t="s">
        <v>657</v>
      </c>
      <c r="B196" s="373" t="s">
        <v>132</v>
      </c>
      <c r="C196" s="248" t="s">
        <v>658</v>
      </c>
    </row>
    <row r="197" spans="1:3" ht="31.5" customHeight="1" x14ac:dyDescent="0.25">
      <c r="A197" s="375"/>
      <c r="B197" s="375"/>
      <c r="C197" s="243" t="s">
        <v>659</v>
      </c>
    </row>
    <row r="198" spans="1:3" ht="20.25" customHeight="1" x14ac:dyDescent="0.25">
      <c r="A198" s="375"/>
      <c r="B198" s="375"/>
      <c r="C198" s="243" t="s">
        <v>660</v>
      </c>
    </row>
    <row r="199" spans="1:3" ht="31.5" customHeight="1" x14ac:dyDescent="0.25">
      <c r="A199" s="375"/>
      <c r="B199" s="375"/>
      <c r="C199" s="243" t="s">
        <v>661</v>
      </c>
    </row>
    <row r="200" spans="1:3" ht="20.25" customHeight="1" thickBot="1" x14ac:dyDescent="0.3">
      <c r="A200" s="374"/>
      <c r="B200" s="374"/>
      <c r="C200" s="244" t="s">
        <v>133</v>
      </c>
    </row>
    <row r="201" spans="1:3" ht="20.25" customHeight="1" x14ac:dyDescent="0.25">
      <c r="A201" s="373" t="s">
        <v>662</v>
      </c>
      <c r="B201" s="373" t="s">
        <v>134</v>
      </c>
      <c r="C201" s="248" t="s">
        <v>135</v>
      </c>
    </row>
    <row r="202" spans="1:3" ht="20.25" customHeight="1" x14ac:dyDescent="0.25">
      <c r="A202" s="375"/>
      <c r="B202" s="375"/>
      <c r="C202" s="243" t="s">
        <v>136</v>
      </c>
    </row>
    <row r="203" spans="1:3" ht="20.25" customHeight="1" thickBot="1" x14ac:dyDescent="0.3">
      <c r="A203" s="374"/>
      <c r="B203" s="374"/>
      <c r="C203" s="244" t="s">
        <v>34</v>
      </c>
    </row>
    <row r="204" spans="1:3" ht="31.5" customHeight="1" x14ac:dyDescent="0.25">
      <c r="A204" s="373" t="s">
        <v>663</v>
      </c>
      <c r="B204" s="373" t="s">
        <v>137</v>
      </c>
      <c r="C204" s="243" t="s">
        <v>664</v>
      </c>
    </row>
    <row r="205" spans="1:3" ht="31.5" customHeight="1" x14ac:dyDescent="0.25">
      <c r="A205" s="375"/>
      <c r="B205" s="375"/>
      <c r="C205" s="243" t="s">
        <v>138</v>
      </c>
    </row>
    <row r="206" spans="1:3" ht="31.5" customHeight="1" x14ac:dyDescent="0.25">
      <c r="A206" s="375"/>
      <c r="B206" s="375"/>
      <c r="C206" s="243" t="s">
        <v>665</v>
      </c>
    </row>
    <row r="207" spans="1:3" ht="20.25" customHeight="1" x14ac:dyDescent="0.25">
      <c r="A207" s="375"/>
      <c r="B207" s="375"/>
      <c r="C207" s="243" t="s">
        <v>139</v>
      </c>
    </row>
    <row r="208" spans="1:3" ht="20.25" customHeight="1" x14ac:dyDescent="0.25">
      <c r="A208" s="375"/>
      <c r="B208" s="375"/>
      <c r="C208" s="243" t="s">
        <v>140</v>
      </c>
    </row>
    <row r="209" spans="1:3" ht="20.25" customHeight="1" thickBot="1" x14ac:dyDescent="0.3">
      <c r="A209" s="374"/>
      <c r="B209" s="374"/>
      <c r="C209" s="243" t="s">
        <v>133</v>
      </c>
    </row>
    <row r="210" spans="1:3" ht="20.25" customHeight="1" x14ac:dyDescent="0.25">
      <c r="A210" s="373" t="s">
        <v>666</v>
      </c>
      <c r="B210" s="373" t="s">
        <v>141</v>
      </c>
      <c r="C210" s="248" t="s">
        <v>142</v>
      </c>
    </row>
    <row r="211" spans="1:3" ht="20.25" customHeight="1" x14ac:dyDescent="0.25">
      <c r="A211" s="375"/>
      <c r="B211" s="375"/>
      <c r="C211" s="243" t="s">
        <v>143</v>
      </c>
    </row>
    <row r="212" spans="1:3" ht="20.25" customHeight="1" thickBot="1" x14ac:dyDescent="0.3">
      <c r="A212" s="374"/>
      <c r="B212" s="374"/>
      <c r="C212" s="244" t="s">
        <v>144</v>
      </c>
    </row>
    <row r="213" spans="1:3" ht="31.5" customHeight="1" x14ac:dyDescent="0.25">
      <c r="A213" s="373" t="s">
        <v>667</v>
      </c>
      <c r="B213" s="373" t="s">
        <v>145</v>
      </c>
      <c r="C213" s="243" t="s">
        <v>146</v>
      </c>
    </row>
    <row r="214" spans="1:3" ht="31.5" customHeight="1" x14ac:dyDescent="0.25">
      <c r="A214" s="375"/>
      <c r="B214" s="375"/>
      <c r="C214" s="243" t="s">
        <v>147</v>
      </c>
    </row>
    <row r="215" spans="1:3" ht="20.25" customHeight="1" thickBot="1" x14ac:dyDescent="0.3">
      <c r="A215" s="374"/>
      <c r="B215" s="374"/>
      <c r="C215" s="244" t="s">
        <v>148</v>
      </c>
    </row>
    <row r="216" spans="1:3" ht="31.5" customHeight="1" x14ac:dyDescent="0.25">
      <c r="A216" s="373" t="s">
        <v>668</v>
      </c>
      <c r="B216" s="373" t="s">
        <v>149</v>
      </c>
      <c r="C216" s="248" t="s">
        <v>669</v>
      </c>
    </row>
    <row r="217" spans="1:3" ht="31.5" customHeight="1" x14ac:dyDescent="0.25">
      <c r="A217" s="375"/>
      <c r="B217" s="375"/>
      <c r="C217" s="243" t="s">
        <v>151</v>
      </c>
    </row>
    <row r="218" spans="1:3" ht="117" customHeight="1" x14ac:dyDescent="0.25">
      <c r="A218" s="375"/>
      <c r="B218" s="375" t="s">
        <v>150</v>
      </c>
      <c r="C218" s="243" t="s">
        <v>670</v>
      </c>
    </row>
    <row r="219" spans="1:3" ht="31.5" customHeight="1" x14ac:dyDescent="0.25">
      <c r="A219" s="375"/>
      <c r="B219" s="375"/>
      <c r="C219" s="243" t="s">
        <v>671</v>
      </c>
    </row>
    <row r="220" spans="1:3" ht="20.25" customHeight="1" thickBot="1" x14ac:dyDescent="0.3">
      <c r="A220" s="374"/>
      <c r="B220" s="374"/>
      <c r="C220" s="250" t="s">
        <v>672</v>
      </c>
    </row>
    <row r="221" spans="1:3" ht="20.25" customHeight="1" x14ac:dyDescent="0.25">
      <c r="A221" s="373" t="s">
        <v>673</v>
      </c>
      <c r="B221" s="373" t="s">
        <v>152</v>
      </c>
      <c r="C221" s="308" t="s">
        <v>33</v>
      </c>
    </row>
    <row r="222" spans="1:3" ht="20.25" customHeight="1" x14ac:dyDescent="0.25">
      <c r="A222" s="375"/>
      <c r="B222" s="375"/>
      <c r="C222" s="243" t="s">
        <v>153</v>
      </c>
    </row>
    <row r="223" spans="1:3" ht="20.25" customHeight="1" thickBot="1" x14ac:dyDescent="0.3">
      <c r="A223" s="374"/>
      <c r="B223" s="374"/>
      <c r="C223" s="244" t="s">
        <v>154</v>
      </c>
    </row>
    <row r="224" spans="1:3" ht="20.25" customHeight="1" x14ac:dyDescent="0.25">
      <c r="A224" s="386" t="s">
        <v>674</v>
      </c>
      <c r="B224" s="386" t="s">
        <v>155</v>
      </c>
      <c r="C224" s="248" t="s">
        <v>33</v>
      </c>
    </row>
    <row r="225" spans="1:3" ht="20.25" customHeight="1" x14ac:dyDescent="0.25">
      <c r="A225" s="387"/>
      <c r="B225" s="387"/>
      <c r="C225" s="243" t="s">
        <v>156</v>
      </c>
    </row>
    <row r="226" spans="1:3" ht="20.25" customHeight="1" thickBot="1" x14ac:dyDescent="0.3">
      <c r="A226" s="388"/>
      <c r="B226" s="388"/>
      <c r="C226" s="244" t="s">
        <v>34</v>
      </c>
    </row>
    <row r="227" spans="1:3" ht="20.25" customHeight="1" x14ac:dyDescent="0.25">
      <c r="A227" s="386" t="s">
        <v>675</v>
      </c>
      <c r="B227" s="386" t="s">
        <v>157</v>
      </c>
      <c r="C227" s="248" t="s">
        <v>33</v>
      </c>
    </row>
    <row r="228" spans="1:3" ht="20.25" customHeight="1" x14ac:dyDescent="0.25">
      <c r="A228" s="387"/>
      <c r="B228" s="387"/>
      <c r="C228" s="243" t="s">
        <v>158</v>
      </c>
    </row>
    <row r="229" spans="1:3" ht="31.5" customHeight="1" thickBot="1" x14ac:dyDescent="0.3">
      <c r="A229" s="388"/>
      <c r="B229" s="388"/>
      <c r="C229" s="244" t="s">
        <v>159</v>
      </c>
    </row>
    <row r="230" spans="1:3" ht="20.25" customHeight="1" x14ac:dyDescent="0.25">
      <c r="A230" s="386" t="s">
        <v>676</v>
      </c>
      <c r="B230" s="386" t="s">
        <v>160</v>
      </c>
      <c r="C230" s="248" t="s">
        <v>33</v>
      </c>
    </row>
    <row r="231" spans="1:3" ht="20.25" customHeight="1" x14ac:dyDescent="0.25">
      <c r="A231" s="387"/>
      <c r="B231" s="387"/>
      <c r="C231" s="243" t="s">
        <v>158</v>
      </c>
    </row>
    <row r="232" spans="1:3" ht="40.5" customHeight="1" thickBot="1" x14ac:dyDescent="0.3">
      <c r="A232" s="388"/>
      <c r="B232" s="388"/>
      <c r="C232" s="244" t="s">
        <v>34</v>
      </c>
    </row>
    <row r="233" spans="1:3" ht="31.5" customHeight="1" x14ac:dyDescent="0.25">
      <c r="A233" s="373" t="s">
        <v>677</v>
      </c>
      <c r="B233" s="373" t="s">
        <v>161</v>
      </c>
      <c r="C233" s="243" t="s">
        <v>678</v>
      </c>
    </row>
    <row r="234" spans="1:3" ht="31.5" customHeight="1" x14ac:dyDescent="0.25">
      <c r="A234" s="375"/>
      <c r="B234" s="375"/>
      <c r="C234" s="243" t="s">
        <v>679</v>
      </c>
    </row>
    <row r="235" spans="1:3" ht="31.5" customHeight="1" x14ac:dyDescent="0.25">
      <c r="A235" s="375"/>
      <c r="B235" s="375"/>
      <c r="C235" s="243" t="s">
        <v>162</v>
      </c>
    </row>
    <row r="236" spans="1:3" ht="21.75" customHeight="1" thickBot="1" x14ac:dyDescent="0.3">
      <c r="A236" s="374"/>
      <c r="B236" s="374"/>
      <c r="C236" s="244" t="s">
        <v>163</v>
      </c>
    </row>
    <row r="237" spans="1:3" ht="32.25" thickBot="1" x14ac:dyDescent="0.3">
      <c r="A237" s="352" t="s">
        <v>367</v>
      </c>
      <c r="B237" s="242" t="s">
        <v>22</v>
      </c>
      <c r="C237" s="256" t="s">
        <v>21</v>
      </c>
    </row>
    <row r="238" spans="1:3" ht="31.5" customHeight="1" x14ac:dyDescent="0.25">
      <c r="A238" s="376" t="s">
        <v>680</v>
      </c>
      <c r="B238" s="376" t="s">
        <v>164</v>
      </c>
      <c r="C238" s="297" t="s">
        <v>165</v>
      </c>
    </row>
    <row r="239" spans="1:3" ht="31.5" customHeight="1" x14ac:dyDescent="0.25">
      <c r="A239" s="377"/>
      <c r="B239" s="377"/>
      <c r="C239" s="302" t="s">
        <v>166</v>
      </c>
    </row>
    <row r="240" spans="1:3" ht="20.25" customHeight="1" x14ac:dyDescent="0.25">
      <c r="A240" s="377"/>
      <c r="B240" s="377"/>
      <c r="C240" s="302" t="s">
        <v>167</v>
      </c>
    </row>
    <row r="241" spans="1:3" ht="20.25" customHeight="1" thickBot="1" x14ac:dyDescent="0.3">
      <c r="A241" s="378"/>
      <c r="B241" s="378"/>
      <c r="C241" s="298" t="s">
        <v>168</v>
      </c>
    </row>
    <row r="242" spans="1:3" ht="85.5" customHeight="1" x14ac:dyDescent="0.25">
      <c r="A242" s="373" t="s">
        <v>681</v>
      </c>
      <c r="B242" s="243" t="s">
        <v>169</v>
      </c>
      <c r="C242" s="243" t="s">
        <v>33</v>
      </c>
    </row>
    <row r="243" spans="1:3" ht="31.5" customHeight="1" thickBot="1" x14ac:dyDescent="0.3">
      <c r="A243" s="374"/>
      <c r="B243" s="296" t="s">
        <v>815</v>
      </c>
      <c r="C243" s="244" t="s">
        <v>34</v>
      </c>
    </row>
    <row r="244" spans="1:3" ht="31.5" customHeight="1" x14ac:dyDescent="0.25">
      <c r="A244" s="373" t="s">
        <v>682</v>
      </c>
      <c r="B244" s="373" t="s">
        <v>170</v>
      </c>
      <c r="C244" s="243" t="s">
        <v>171</v>
      </c>
    </row>
    <row r="245" spans="1:3" ht="20.25" customHeight="1" x14ac:dyDescent="0.25">
      <c r="A245" s="375"/>
      <c r="B245" s="375"/>
      <c r="C245" s="243" t="s">
        <v>172</v>
      </c>
    </row>
    <row r="246" spans="1:3" ht="20.25" customHeight="1" thickBot="1" x14ac:dyDescent="0.3">
      <c r="A246" s="374"/>
      <c r="B246" s="374"/>
      <c r="C246" s="244" t="s">
        <v>34</v>
      </c>
    </row>
    <row r="247" spans="1:3" ht="20.25" customHeight="1" x14ac:dyDescent="0.25">
      <c r="A247" s="373" t="s">
        <v>683</v>
      </c>
      <c r="B247" s="373" t="s">
        <v>173</v>
      </c>
      <c r="C247" s="243" t="s">
        <v>27</v>
      </c>
    </row>
    <row r="248" spans="1:3" ht="20.25" customHeight="1" x14ac:dyDescent="0.25">
      <c r="A248" s="375"/>
      <c r="B248" s="375"/>
      <c r="C248" s="243" t="s">
        <v>174</v>
      </c>
    </row>
    <row r="249" spans="1:3" ht="20.25" customHeight="1" x14ac:dyDescent="0.25">
      <c r="A249" s="375"/>
      <c r="B249" s="375"/>
      <c r="C249" s="243" t="s">
        <v>24</v>
      </c>
    </row>
    <row r="250" spans="1:3" ht="20.25" customHeight="1" thickBot="1" x14ac:dyDescent="0.3">
      <c r="A250" s="374"/>
      <c r="B250" s="374"/>
      <c r="C250" s="244" t="s">
        <v>25</v>
      </c>
    </row>
    <row r="251" spans="1:3" ht="20.25" customHeight="1" x14ac:dyDescent="0.25">
      <c r="A251" s="373" t="s">
        <v>684</v>
      </c>
      <c r="B251" s="373" t="s">
        <v>175</v>
      </c>
      <c r="C251" s="243" t="s">
        <v>176</v>
      </c>
    </row>
    <row r="252" spans="1:3" ht="20.25" customHeight="1" x14ac:dyDescent="0.25">
      <c r="A252" s="375"/>
      <c r="B252" s="375"/>
      <c r="C252" s="243" t="s">
        <v>177</v>
      </c>
    </row>
    <row r="253" spans="1:3" ht="20.25" customHeight="1" thickBot="1" x14ac:dyDescent="0.3">
      <c r="A253" s="374"/>
      <c r="B253" s="374"/>
      <c r="C253" s="244" t="s">
        <v>34</v>
      </c>
    </row>
    <row r="254" spans="1:3" ht="20.25" customHeight="1" x14ac:dyDescent="0.25">
      <c r="A254" s="373" t="s">
        <v>685</v>
      </c>
      <c r="B254" s="373" t="s">
        <v>178</v>
      </c>
      <c r="C254" s="243" t="s">
        <v>33</v>
      </c>
    </row>
    <row r="255" spans="1:3" ht="20.25" customHeight="1" x14ac:dyDescent="0.25">
      <c r="A255" s="375"/>
      <c r="B255" s="375"/>
      <c r="C255" s="243" t="s">
        <v>179</v>
      </c>
    </row>
    <row r="256" spans="1:3" ht="20.25" customHeight="1" thickBot="1" x14ac:dyDescent="0.3">
      <c r="A256" s="374"/>
      <c r="B256" s="374"/>
      <c r="C256" s="244" t="s">
        <v>34</v>
      </c>
    </row>
    <row r="257" spans="1:3" ht="15.75" customHeight="1" thickBot="1" x14ac:dyDescent="0.3">
      <c r="A257" s="366" t="s">
        <v>686</v>
      </c>
      <c r="B257" s="367"/>
      <c r="C257" s="368"/>
    </row>
    <row r="258" spans="1:3" ht="32.25" thickBot="1" x14ac:dyDescent="0.3">
      <c r="A258" s="246" t="s">
        <v>374</v>
      </c>
      <c r="B258" s="247" t="s">
        <v>22</v>
      </c>
      <c r="C258" s="247" t="s">
        <v>21</v>
      </c>
    </row>
    <row r="259" spans="1:3" ht="20.25" customHeight="1" x14ac:dyDescent="0.25">
      <c r="A259" s="376" t="s">
        <v>687</v>
      </c>
      <c r="B259" s="376" t="s">
        <v>180</v>
      </c>
      <c r="C259" s="297" t="s">
        <v>33</v>
      </c>
    </row>
    <row r="260" spans="1:3" ht="20.25" customHeight="1" x14ac:dyDescent="0.25">
      <c r="A260" s="377"/>
      <c r="B260" s="377"/>
      <c r="C260" s="302" t="s">
        <v>38</v>
      </c>
    </row>
    <row r="261" spans="1:3" ht="20.25" customHeight="1" x14ac:dyDescent="0.25">
      <c r="A261" s="377"/>
      <c r="B261" s="377"/>
      <c r="C261" s="302" t="s">
        <v>34</v>
      </c>
    </row>
    <row r="262" spans="1:3" ht="20.25" customHeight="1" thickBot="1" x14ac:dyDescent="0.3">
      <c r="A262" s="378"/>
      <c r="B262" s="378"/>
      <c r="C262" s="298" t="s">
        <v>181</v>
      </c>
    </row>
    <row r="263" spans="1:3" ht="31.5" customHeight="1" x14ac:dyDescent="0.25">
      <c r="A263" s="373" t="s">
        <v>688</v>
      </c>
      <c r="B263" s="373" t="s">
        <v>182</v>
      </c>
      <c r="C263" s="243" t="s">
        <v>183</v>
      </c>
    </row>
    <row r="264" spans="1:3" ht="31.5" customHeight="1" x14ac:dyDescent="0.25">
      <c r="A264" s="375"/>
      <c r="B264" s="375"/>
      <c r="C264" s="243" t="s">
        <v>184</v>
      </c>
    </row>
    <row r="265" spans="1:3" ht="20.25" customHeight="1" thickBot="1" x14ac:dyDescent="0.3">
      <c r="A265" s="374"/>
      <c r="B265" s="374"/>
      <c r="C265" s="244" t="s">
        <v>34</v>
      </c>
    </row>
    <row r="266" spans="1:3" ht="31.5" customHeight="1" x14ac:dyDescent="0.25">
      <c r="A266" s="373" t="s">
        <v>689</v>
      </c>
      <c r="B266" s="373" t="s">
        <v>185</v>
      </c>
      <c r="C266" s="243" t="s">
        <v>186</v>
      </c>
    </row>
    <row r="267" spans="1:3" ht="31.5" customHeight="1" x14ac:dyDescent="0.25">
      <c r="A267" s="375"/>
      <c r="B267" s="375"/>
      <c r="C267" s="243" t="s">
        <v>147</v>
      </c>
    </row>
    <row r="268" spans="1:3" ht="20.25" customHeight="1" thickBot="1" x14ac:dyDescent="0.3">
      <c r="A268" s="374"/>
      <c r="B268" s="374"/>
      <c r="C268" s="244" t="s">
        <v>148</v>
      </c>
    </row>
    <row r="269" spans="1:3" ht="31.5" customHeight="1" x14ac:dyDescent="0.25">
      <c r="A269" s="373" t="s">
        <v>690</v>
      </c>
      <c r="B269" s="373" t="s">
        <v>187</v>
      </c>
      <c r="C269" s="243" t="s">
        <v>188</v>
      </c>
    </row>
    <row r="270" spans="1:3" ht="31.5" customHeight="1" x14ac:dyDescent="0.25">
      <c r="A270" s="375"/>
      <c r="B270" s="375"/>
      <c r="C270" s="243" t="s">
        <v>184</v>
      </c>
    </row>
    <row r="271" spans="1:3" ht="20.25" customHeight="1" thickBot="1" x14ac:dyDescent="0.3">
      <c r="A271" s="374"/>
      <c r="B271" s="374"/>
      <c r="C271" s="244" t="s">
        <v>34</v>
      </c>
    </row>
    <row r="272" spans="1:3" ht="20.25" customHeight="1" x14ac:dyDescent="0.25">
      <c r="A272" s="373" t="s">
        <v>801</v>
      </c>
      <c r="B272" s="373" t="s">
        <v>189</v>
      </c>
      <c r="C272" s="248" t="s">
        <v>190</v>
      </c>
    </row>
    <row r="273" spans="1:3" ht="31.5" customHeight="1" x14ac:dyDescent="0.25">
      <c r="A273" s="375"/>
      <c r="B273" s="375"/>
      <c r="C273" s="243" t="s">
        <v>184</v>
      </c>
    </row>
    <row r="274" spans="1:3" ht="20.25" customHeight="1" thickBot="1" x14ac:dyDescent="0.3">
      <c r="A274" s="374"/>
      <c r="B274" s="374"/>
      <c r="C274" s="244" t="s">
        <v>34</v>
      </c>
    </row>
    <row r="275" spans="1:3" ht="16.5" thickBot="1" x14ac:dyDescent="0.3">
      <c r="A275" s="251" t="s">
        <v>385</v>
      </c>
      <c r="B275" s="251" t="s">
        <v>385</v>
      </c>
      <c r="C275" s="307" t="s">
        <v>385</v>
      </c>
    </row>
    <row r="276" spans="1:3" ht="65.25" customHeight="1" thickBot="1" x14ac:dyDescent="0.3">
      <c r="A276" s="252" t="s">
        <v>691</v>
      </c>
      <c r="B276" s="253" t="s">
        <v>191</v>
      </c>
      <c r="C276" s="301" t="s">
        <v>811</v>
      </c>
    </row>
    <row r="277" spans="1:3" ht="16.5" thickBot="1" x14ac:dyDescent="0.3">
      <c r="A277" s="254" t="s">
        <v>386</v>
      </c>
      <c r="B277" s="254" t="s">
        <v>386</v>
      </c>
      <c r="C277" s="254" t="s">
        <v>386</v>
      </c>
    </row>
    <row r="278" spans="1:3" ht="63.75" thickBot="1" x14ac:dyDescent="0.3">
      <c r="A278" s="296" t="s">
        <v>692</v>
      </c>
      <c r="B278" s="243" t="s">
        <v>191</v>
      </c>
      <c r="C278" s="296" t="s">
        <v>812</v>
      </c>
    </row>
    <row r="279" spans="1:3" ht="16.5" thickBot="1" x14ac:dyDescent="0.3">
      <c r="A279" s="255" t="s">
        <v>384</v>
      </c>
      <c r="B279" s="255" t="s">
        <v>384</v>
      </c>
      <c r="C279" s="255" t="s">
        <v>384</v>
      </c>
    </row>
    <row r="280" spans="1:3" ht="69" customHeight="1" thickBot="1" x14ac:dyDescent="0.3">
      <c r="A280" s="296" t="s">
        <v>693</v>
      </c>
      <c r="B280" s="253" t="s">
        <v>191</v>
      </c>
      <c r="C280" s="296" t="s">
        <v>694</v>
      </c>
    </row>
    <row r="281" spans="1:3" ht="31.5" customHeight="1" x14ac:dyDescent="0.25">
      <c r="A281" s="376" t="s">
        <v>802</v>
      </c>
      <c r="B281" s="376" t="s">
        <v>192</v>
      </c>
      <c r="C281" s="287" t="s">
        <v>193</v>
      </c>
    </row>
    <row r="282" spans="1:3" ht="31.5" customHeight="1" x14ac:dyDescent="0.25">
      <c r="A282" s="377"/>
      <c r="B282" s="377"/>
      <c r="C282" s="287" t="s">
        <v>184</v>
      </c>
    </row>
    <row r="283" spans="1:3" ht="31.5" customHeight="1" thickBot="1" x14ac:dyDescent="0.3">
      <c r="A283" s="378"/>
      <c r="B283" s="378"/>
      <c r="C283" s="288" t="s">
        <v>34</v>
      </c>
    </row>
    <row r="284" spans="1:3" ht="30.75" customHeight="1" x14ac:dyDescent="0.25">
      <c r="A284" s="373" t="s">
        <v>695</v>
      </c>
      <c r="B284" s="373" t="s">
        <v>696</v>
      </c>
      <c r="C284" s="243" t="s">
        <v>33</v>
      </c>
    </row>
    <row r="285" spans="1:3" ht="20.25" customHeight="1" thickBot="1" x14ac:dyDescent="0.3">
      <c r="A285" s="374"/>
      <c r="B285" s="374"/>
      <c r="C285" s="244" t="s">
        <v>34</v>
      </c>
    </row>
    <row r="286" spans="1:3" ht="20.25" customHeight="1" x14ac:dyDescent="0.25">
      <c r="A286" s="373" t="s">
        <v>697</v>
      </c>
      <c r="B286" s="373" t="s">
        <v>194</v>
      </c>
      <c r="C286" s="248" t="s">
        <v>33</v>
      </c>
    </row>
    <row r="287" spans="1:3" ht="31.5" customHeight="1" x14ac:dyDescent="0.25">
      <c r="A287" s="375"/>
      <c r="B287" s="375"/>
      <c r="C287" s="243" t="s">
        <v>195</v>
      </c>
    </row>
    <row r="288" spans="1:3" ht="31.5" customHeight="1" thickBot="1" x14ac:dyDescent="0.3">
      <c r="A288" s="374"/>
      <c r="B288" s="374"/>
      <c r="C288" s="244" t="s">
        <v>196</v>
      </c>
    </row>
    <row r="289" spans="1:3" ht="32.25" thickBot="1" x14ac:dyDescent="0.3">
      <c r="A289" s="242" t="s">
        <v>383</v>
      </c>
      <c r="B289" s="256" t="s">
        <v>22</v>
      </c>
      <c r="C289" s="256" t="s">
        <v>21</v>
      </c>
    </row>
    <row r="290" spans="1:3" ht="16.5" thickBot="1" x14ac:dyDescent="0.3">
      <c r="A290" s="257" t="s">
        <v>385</v>
      </c>
      <c r="B290" s="257" t="s">
        <v>385</v>
      </c>
      <c r="C290" s="257" t="s">
        <v>385</v>
      </c>
    </row>
    <row r="291" spans="1:3" ht="20.25" customHeight="1" x14ac:dyDescent="0.25">
      <c r="A291" s="376" t="s">
        <v>698</v>
      </c>
      <c r="B291" s="376" t="s">
        <v>197</v>
      </c>
      <c r="C291" s="289" t="s">
        <v>198</v>
      </c>
    </row>
    <row r="292" spans="1:3" ht="31.5" customHeight="1" x14ac:dyDescent="0.25">
      <c r="A292" s="377"/>
      <c r="B292" s="377"/>
      <c r="C292" s="302" t="s">
        <v>184</v>
      </c>
    </row>
    <row r="293" spans="1:3" ht="20.25" customHeight="1" thickBot="1" x14ac:dyDescent="0.3">
      <c r="A293" s="378"/>
      <c r="B293" s="378"/>
      <c r="C293" s="288" t="s">
        <v>34</v>
      </c>
    </row>
    <row r="294" spans="1:3" ht="20.25" customHeight="1" x14ac:dyDescent="0.25">
      <c r="A294" s="389" t="s">
        <v>699</v>
      </c>
      <c r="B294" s="373" t="s">
        <v>700</v>
      </c>
      <c r="C294" s="301" t="s">
        <v>198</v>
      </c>
    </row>
    <row r="295" spans="1:3" ht="31.5" customHeight="1" x14ac:dyDescent="0.25">
      <c r="A295" s="390"/>
      <c r="B295" s="375"/>
      <c r="C295" s="300" t="s">
        <v>184</v>
      </c>
    </row>
    <row r="296" spans="1:3" ht="20.25" customHeight="1" thickBot="1" x14ac:dyDescent="0.3">
      <c r="A296" s="391"/>
      <c r="B296" s="374"/>
      <c r="C296" s="299" t="s">
        <v>34</v>
      </c>
    </row>
    <row r="297" spans="1:3" ht="31.5" customHeight="1" x14ac:dyDescent="0.25">
      <c r="A297" s="389" t="s">
        <v>701</v>
      </c>
      <c r="B297" s="373" t="s">
        <v>702</v>
      </c>
      <c r="C297" s="300" t="s">
        <v>199</v>
      </c>
    </row>
    <row r="298" spans="1:3" ht="20.25" customHeight="1" x14ac:dyDescent="0.25">
      <c r="A298" s="390"/>
      <c r="B298" s="375"/>
      <c r="C298" s="300" t="s">
        <v>200</v>
      </c>
    </row>
    <row r="299" spans="1:3" ht="20.25" customHeight="1" thickBot="1" x14ac:dyDescent="0.3">
      <c r="A299" s="391"/>
      <c r="B299" s="374"/>
      <c r="C299" s="300" t="s">
        <v>34</v>
      </c>
    </row>
    <row r="300" spans="1:3" ht="20.25" customHeight="1" x14ac:dyDescent="0.25">
      <c r="A300" s="389" t="s">
        <v>703</v>
      </c>
      <c r="B300" s="373" t="s">
        <v>203</v>
      </c>
      <c r="C300" s="295" t="s">
        <v>204</v>
      </c>
    </row>
    <row r="301" spans="1:3" ht="31.5" customHeight="1" x14ac:dyDescent="0.25">
      <c r="A301" s="390"/>
      <c r="B301" s="375"/>
      <c r="C301" s="301" t="s">
        <v>205</v>
      </c>
    </row>
    <row r="302" spans="1:3" ht="27" customHeight="1" thickBot="1" x14ac:dyDescent="0.3">
      <c r="A302" s="391"/>
      <c r="B302" s="374"/>
      <c r="C302" s="296" t="s">
        <v>206</v>
      </c>
    </row>
    <row r="303" spans="1:3" ht="16.5" thickBot="1" x14ac:dyDescent="0.3">
      <c r="A303" s="258" t="s">
        <v>386</v>
      </c>
      <c r="B303" s="259"/>
      <c r="C303" s="259" t="s">
        <v>386</v>
      </c>
    </row>
    <row r="304" spans="1:3" ht="19.5" customHeight="1" x14ac:dyDescent="0.25">
      <c r="A304" s="376" t="s">
        <v>704</v>
      </c>
      <c r="B304" s="376" t="s">
        <v>197</v>
      </c>
      <c r="C304" s="310" t="s">
        <v>198</v>
      </c>
    </row>
    <row r="305" spans="1:3" ht="31.5" customHeight="1" x14ac:dyDescent="0.25">
      <c r="A305" s="377"/>
      <c r="B305" s="377"/>
      <c r="C305" s="302" t="s">
        <v>184</v>
      </c>
    </row>
    <row r="306" spans="1:3" ht="20.25" customHeight="1" thickBot="1" x14ac:dyDescent="0.3">
      <c r="A306" s="378"/>
      <c r="B306" s="378"/>
      <c r="C306" s="298" t="s">
        <v>34</v>
      </c>
    </row>
    <row r="307" spans="1:3" ht="20.25" customHeight="1" thickBot="1" x14ac:dyDescent="0.3">
      <c r="A307" s="260" t="s">
        <v>705</v>
      </c>
      <c r="B307" s="299" t="s">
        <v>706</v>
      </c>
      <c r="C307" s="299" t="s">
        <v>707</v>
      </c>
    </row>
    <row r="308" spans="1:3" ht="31.5" customHeight="1" x14ac:dyDescent="0.25">
      <c r="A308" s="389" t="s">
        <v>708</v>
      </c>
      <c r="B308" s="373" t="s">
        <v>813</v>
      </c>
      <c r="C308" s="312" t="s">
        <v>201</v>
      </c>
    </row>
    <row r="309" spans="1:3" ht="20.25" customHeight="1" x14ac:dyDescent="0.25">
      <c r="A309" s="390"/>
      <c r="B309" s="392"/>
      <c r="C309" s="313" t="s">
        <v>200</v>
      </c>
    </row>
    <row r="310" spans="1:3" ht="60" customHeight="1" thickBot="1" x14ac:dyDescent="0.3">
      <c r="A310" s="391"/>
      <c r="B310" s="393"/>
      <c r="C310" s="314" t="s">
        <v>34</v>
      </c>
    </row>
    <row r="311" spans="1:3" ht="20.25" customHeight="1" x14ac:dyDescent="0.25">
      <c r="A311" s="389" t="s">
        <v>709</v>
      </c>
      <c r="B311" s="373" t="s">
        <v>203</v>
      </c>
      <c r="C311" s="353" t="s">
        <v>204</v>
      </c>
    </row>
    <row r="312" spans="1:3" ht="31.5" customHeight="1" x14ac:dyDescent="0.25">
      <c r="A312" s="390"/>
      <c r="B312" s="375"/>
      <c r="C312" s="301" t="s">
        <v>205</v>
      </c>
    </row>
    <row r="313" spans="1:3" ht="31.5" customHeight="1" thickBot="1" x14ac:dyDescent="0.3">
      <c r="A313" s="391"/>
      <c r="B313" s="374"/>
      <c r="C313" s="296" t="s">
        <v>206</v>
      </c>
    </row>
    <row r="314" spans="1:3" ht="16.5" thickBot="1" x14ac:dyDescent="0.3">
      <c r="A314" s="261" t="s">
        <v>384</v>
      </c>
      <c r="B314" s="262"/>
      <c r="C314" s="262" t="s">
        <v>384</v>
      </c>
    </row>
    <row r="315" spans="1:3" ht="20.25" customHeight="1" x14ac:dyDescent="0.25">
      <c r="A315" s="376" t="s">
        <v>710</v>
      </c>
      <c r="B315" s="376" t="s">
        <v>197</v>
      </c>
      <c r="C315" s="297" t="s">
        <v>198</v>
      </c>
    </row>
    <row r="316" spans="1:3" ht="31.5" customHeight="1" x14ac:dyDescent="0.25">
      <c r="A316" s="377"/>
      <c r="B316" s="377"/>
      <c r="C316" s="302" t="s">
        <v>184</v>
      </c>
    </row>
    <row r="317" spans="1:3" ht="19.5" customHeight="1" thickBot="1" x14ac:dyDescent="0.3">
      <c r="A317" s="378"/>
      <c r="B317" s="378"/>
      <c r="C317" s="298" t="s">
        <v>34</v>
      </c>
    </row>
    <row r="318" spans="1:3" ht="20.25" customHeight="1" x14ac:dyDescent="0.25">
      <c r="A318" s="389" t="s">
        <v>711</v>
      </c>
      <c r="B318" s="373" t="s">
        <v>712</v>
      </c>
      <c r="C318" s="300" t="s">
        <v>198</v>
      </c>
    </row>
    <row r="319" spans="1:3" ht="31.5" customHeight="1" x14ac:dyDescent="0.25">
      <c r="A319" s="390"/>
      <c r="B319" s="375"/>
      <c r="C319" s="300" t="s">
        <v>184</v>
      </c>
    </row>
    <row r="320" spans="1:3" ht="20.25" customHeight="1" thickBot="1" x14ac:dyDescent="0.3">
      <c r="A320" s="391"/>
      <c r="B320" s="374"/>
      <c r="C320" s="299" t="s">
        <v>34</v>
      </c>
    </row>
    <row r="321" spans="1:3" ht="20.25" customHeight="1" x14ac:dyDescent="0.25">
      <c r="A321" s="389" t="s">
        <v>713</v>
      </c>
      <c r="B321" s="373" t="s">
        <v>714</v>
      </c>
      <c r="C321" s="300" t="s">
        <v>198</v>
      </c>
    </row>
    <row r="322" spans="1:3" ht="30.75" customHeight="1" x14ac:dyDescent="0.25">
      <c r="A322" s="390"/>
      <c r="B322" s="375"/>
      <c r="C322" s="300" t="s">
        <v>202</v>
      </c>
    </row>
    <row r="323" spans="1:3" ht="24" customHeight="1" thickBot="1" x14ac:dyDescent="0.3">
      <c r="A323" s="391"/>
      <c r="B323" s="374"/>
      <c r="C323" s="299" t="s">
        <v>34</v>
      </c>
    </row>
    <row r="324" spans="1:3" ht="20.25" customHeight="1" x14ac:dyDescent="0.25">
      <c r="A324" s="389" t="s">
        <v>715</v>
      </c>
      <c r="B324" s="373" t="s">
        <v>203</v>
      </c>
      <c r="C324" s="295" t="s">
        <v>204</v>
      </c>
    </row>
    <row r="325" spans="1:3" ht="31.5" customHeight="1" x14ac:dyDescent="0.25">
      <c r="A325" s="390"/>
      <c r="B325" s="375"/>
      <c r="C325" s="301" t="s">
        <v>205</v>
      </c>
    </row>
    <row r="326" spans="1:3" ht="31.5" customHeight="1" thickBot="1" x14ac:dyDescent="0.3">
      <c r="A326" s="391"/>
      <c r="B326" s="374"/>
      <c r="C326" s="296" t="s">
        <v>206</v>
      </c>
    </row>
    <row r="327" spans="1:3" ht="32.25" thickBot="1" x14ac:dyDescent="0.3">
      <c r="A327" s="242" t="s">
        <v>388</v>
      </c>
      <c r="B327" s="242" t="s">
        <v>22</v>
      </c>
      <c r="C327" s="247" t="s">
        <v>21</v>
      </c>
    </row>
    <row r="328" spans="1:3" ht="20.25" customHeight="1" x14ac:dyDescent="0.25">
      <c r="A328" s="376" t="s">
        <v>716</v>
      </c>
      <c r="B328" s="376" t="s">
        <v>215</v>
      </c>
      <c r="C328" s="297" t="s">
        <v>216</v>
      </c>
    </row>
    <row r="329" spans="1:3" ht="20.25" customHeight="1" x14ac:dyDescent="0.25">
      <c r="A329" s="377"/>
      <c r="B329" s="377"/>
      <c r="C329" s="302" t="s">
        <v>217</v>
      </c>
    </row>
    <row r="330" spans="1:3" ht="20.25" customHeight="1" x14ac:dyDescent="0.25">
      <c r="A330" s="377"/>
      <c r="B330" s="377"/>
      <c r="C330" s="302" t="s">
        <v>218</v>
      </c>
    </row>
    <row r="331" spans="1:3" ht="40.5" customHeight="1" thickBot="1" x14ac:dyDescent="0.3">
      <c r="A331" s="378"/>
      <c r="B331" s="378"/>
      <c r="C331" s="298" t="s">
        <v>34</v>
      </c>
    </row>
    <row r="332" spans="1:3" ht="31.5" customHeight="1" x14ac:dyDescent="0.25">
      <c r="A332" s="373" t="s">
        <v>717</v>
      </c>
      <c r="B332" s="373" t="s">
        <v>207</v>
      </c>
      <c r="C332" s="243" t="s">
        <v>33</v>
      </c>
    </row>
    <row r="333" spans="1:3" ht="50.25" customHeight="1" thickBot="1" x14ac:dyDescent="0.3">
      <c r="A333" s="374"/>
      <c r="B333" s="374"/>
      <c r="C333" s="244" t="s">
        <v>34</v>
      </c>
    </row>
    <row r="334" spans="1:3" ht="20.25" customHeight="1" x14ac:dyDescent="0.25">
      <c r="A334" s="376" t="s">
        <v>803</v>
      </c>
      <c r="B334" s="376" t="s">
        <v>208</v>
      </c>
      <c r="C334" s="287" t="s">
        <v>33</v>
      </c>
    </row>
    <row r="335" spans="1:3" ht="20.25" customHeight="1" x14ac:dyDescent="0.25">
      <c r="A335" s="377"/>
      <c r="B335" s="377"/>
      <c r="C335" s="287" t="s">
        <v>209</v>
      </c>
    </row>
    <row r="336" spans="1:3" ht="20.25" customHeight="1" thickBot="1" x14ac:dyDescent="0.3">
      <c r="A336" s="378"/>
      <c r="B336" s="378"/>
      <c r="C336" s="288" t="s">
        <v>34</v>
      </c>
    </row>
    <row r="337" spans="1:3" ht="20.25" customHeight="1" x14ac:dyDescent="0.25">
      <c r="A337" s="373" t="s">
        <v>210</v>
      </c>
      <c r="B337" s="373" t="s">
        <v>211</v>
      </c>
      <c r="C337" s="248" t="s">
        <v>212</v>
      </c>
    </row>
    <row r="338" spans="1:3" ht="31.5" customHeight="1" x14ac:dyDescent="0.25">
      <c r="A338" s="375"/>
      <c r="B338" s="375"/>
      <c r="C338" s="243" t="s">
        <v>213</v>
      </c>
    </row>
    <row r="339" spans="1:3" ht="45.75" customHeight="1" thickBot="1" x14ac:dyDescent="0.3">
      <c r="A339" s="374"/>
      <c r="B339" s="374"/>
      <c r="C339" s="244" t="s">
        <v>34</v>
      </c>
    </row>
    <row r="340" spans="1:3" ht="31.5" customHeight="1" x14ac:dyDescent="0.25">
      <c r="A340" s="373" t="s">
        <v>718</v>
      </c>
      <c r="B340" s="373" t="s">
        <v>214</v>
      </c>
      <c r="C340" s="248" t="s">
        <v>719</v>
      </c>
    </row>
    <row r="341" spans="1:3" ht="65.25" customHeight="1" thickBot="1" x14ac:dyDescent="0.3">
      <c r="A341" s="374"/>
      <c r="B341" s="393"/>
      <c r="C341" s="244" t="s">
        <v>34</v>
      </c>
    </row>
    <row r="342" spans="1:3" ht="32.25" thickBot="1" x14ac:dyDescent="0.3">
      <c r="A342" s="242" t="s">
        <v>394</v>
      </c>
      <c r="B342" s="242" t="s">
        <v>22</v>
      </c>
      <c r="C342" s="256" t="s">
        <v>21</v>
      </c>
    </row>
    <row r="343" spans="1:3" ht="31.5" customHeight="1" x14ac:dyDescent="0.25">
      <c r="A343" s="376" t="s">
        <v>720</v>
      </c>
      <c r="B343" s="376" t="s">
        <v>219</v>
      </c>
      <c r="C343" s="297" t="s">
        <v>220</v>
      </c>
    </row>
    <row r="344" spans="1:3" ht="31.5" customHeight="1" x14ac:dyDescent="0.25">
      <c r="A344" s="377"/>
      <c r="B344" s="377"/>
      <c r="C344" s="302" t="s">
        <v>221</v>
      </c>
    </row>
    <row r="345" spans="1:3" ht="20.25" customHeight="1" x14ac:dyDescent="0.25">
      <c r="A345" s="377"/>
      <c r="B345" s="377" t="s">
        <v>721</v>
      </c>
      <c r="C345" s="302" t="s">
        <v>222</v>
      </c>
    </row>
    <row r="346" spans="1:3" ht="20.25" customHeight="1" x14ac:dyDescent="0.25">
      <c r="A346" s="377"/>
      <c r="B346" s="377"/>
      <c r="C346" s="302" t="s">
        <v>223</v>
      </c>
    </row>
    <row r="347" spans="1:3" ht="20.25" customHeight="1" thickBot="1" x14ac:dyDescent="0.3">
      <c r="A347" s="378"/>
      <c r="B347" s="378"/>
      <c r="C347" s="298" t="s">
        <v>224</v>
      </c>
    </row>
    <row r="348" spans="1:3" ht="31.5" customHeight="1" x14ac:dyDescent="0.25">
      <c r="A348" s="373" t="s">
        <v>722</v>
      </c>
      <c r="B348" s="373" t="s">
        <v>225</v>
      </c>
      <c r="C348" s="243" t="s">
        <v>220</v>
      </c>
    </row>
    <row r="349" spans="1:3" ht="31.5" customHeight="1" x14ac:dyDescent="0.25">
      <c r="A349" s="375"/>
      <c r="B349" s="375"/>
      <c r="C349" s="243" t="s">
        <v>221</v>
      </c>
    </row>
    <row r="350" spans="1:3" ht="20.25" customHeight="1" x14ac:dyDescent="0.25">
      <c r="A350" s="375"/>
      <c r="B350" s="375" t="s">
        <v>723</v>
      </c>
      <c r="C350" s="243" t="s">
        <v>222</v>
      </c>
    </row>
    <row r="351" spans="1:3" ht="20.25" customHeight="1" x14ac:dyDescent="0.25">
      <c r="A351" s="375"/>
      <c r="B351" s="375"/>
      <c r="C351" s="243" t="s">
        <v>223</v>
      </c>
    </row>
    <row r="352" spans="1:3" ht="20.25" customHeight="1" thickBot="1" x14ac:dyDescent="0.3">
      <c r="A352" s="374"/>
      <c r="B352" s="374"/>
      <c r="C352" s="244" t="s">
        <v>224</v>
      </c>
    </row>
    <row r="353" spans="1:3" ht="31.5" customHeight="1" x14ac:dyDescent="0.25">
      <c r="A353" s="373" t="s">
        <v>724</v>
      </c>
      <c r="B353" s="373" t="s">
        <v>226</v>
      </c>
      <c r="C353" s="243" t="s">
        <v>227</v>
      </c>
    </row>
    <row r="354" spans="1:3" ht="20.25" customHeight="1" x14ac:dyDescent="0.25">
      <c r="A354" s="375"/>
      <c r="B354" s="375"/>
      <c r="C354" s="243" t="s">
        <v>228</v>
      </c>
    </row>
    <row r="355" spans="1:3" ht="20.25" customHeight="1" thickBot="1" x14ac:dyDescent="0.3">
      <c r="A355" s="374"/>
      <c r="B355" s="374"/>
      <c r="C355" s="243" t="s">
        <v>34</v>
      </c>
    </row>
    <row r="356" spans="1:3" ht="16.5" thickBot="1" x14ac:dyDescent="0.3">
      <c r="A356" s="263" t="s">
        <v>385</v>
      </c>
      <c r="B356" s="263" t="s">
        <v>385</v>
      </c>
      <c r="C356" s="263" t="s">
        <v>385</v>
      </c>
    </row>
    <row r="357" spans="1:3" ht="31.5" customHeight="1" x14ac:dyDescent="0.25">
      <c r="A357" s="389" t="s">
        <v>725</v>
      </c>
      <c r="B357" s="373" t="s">
        <v>726</v>
      </c>
      <c r="C357" s="300" t="s">
        <v>229</v>
      </c>
    </row>
    <row r="358" spans="1:3" ht="31.5" customHeight="1" thickBot="1" x14ac:dyDescent="0.3">
      <c r="A358" s="391"/>
      <c r="B358" s="374"/>
      <c r="C358" s="300" t="s">
        <v>34</v>
      </c>
    </row>
    <row r="359" spans="1:3" ht="16.5" thickBot="1" x14ac:dyDescent="0.3">
      <c r="A359" s="258" t="s">
        <v>386</v>
      </c>
      <c r="B359" s="258" t="s">
        <v>386</v>
      </c>
      <c r="C359" s="258" t="s">
        <v>386</v>
      </c>
    </row>
    <row r="360" spans="1:3" ht="31.5" customHeight="1" x14ac:dyDescent="0.25">
      <c r="A360" s="389" t="s">
        <v>727</v>
      </c>
      <c r="B360" s="389" t="s">
        <v>728</v>
      </c>
      <c r="C360" s="300" t="s">
        <v>229</v>
      </c>
    </row>
    <row r="361" spans="1:3" ht="31.5" customHeight="1" thickBot="1" x14ac:dyDescent="0.3">
      <c r="A361" s="391"/>
      <c r="B361" s="391"/>
      <c r="C361" s="300" t="s">
        <v>34</v>
      </c>
    </row>
    <row r="362" spans="1:3" ht="16.5" thickBot="1" x14ac:dyDescent="0.3">
      <c r="A362" s="261" t="s">
        <v>384</v>
      </c>
      <c r="B362" s="261" t="s">
        <v>384</v>
      </c>
      <c r="C362" s="261" t="s">
        <v>384</v>
      </c>
    </row>
    <row r="363" spans="1:3" ht="31.5" customHeight="1" x14ac:dyDescent="0.25">
      <c r="A363" s="389" t="s">
        <v>729</v>
      </c>
      <c r="B363" s="373" t="s">
        <v>730</v>
      </c>
      <c r="C363" s="300" t="s">
        <v>229</v>
      </c>
    </row>
    <row r="364" spans="1:3" ht="51" customHeight="1" thickBot="1" x14ac:dyDescent="0.3">
      <c r="A364" s="391"/>
      <c r="B364" s="393"/>
      <c r="C364" s="299" t="s">
        <v>34</v>
      </c>
    </row>
    <row r="365" spans="1:3" ht="32.25" thickBot="1" x14ac:dyDescent="0.3">
      <c r="A365" s="242" t="s">
        <v>398</v>
      </c>
      <c r="B365" s="245" t="s">
        <v>22</v>
      </c>
      <c r="C365" s="245" t="s">
        <v>21</v>
      </c>
    </row>
    <row r="366" spans="1:3" ht="50.25" customHeight="1" x14ac:dyDescent="0.25">
      <c r="A366" s="376" t="s">
        <v>804</v>
      </c>
      <c r="B366" s="376" t="s">
        <v>230</v>
      </c>
      <c r="C366" s="287" t="s">
        <v>231</v>
      </c>
    </row>
    <row r="367" spans="1:3" ht="20.25" customHeight="1" x14ac:dyDescent="0.25">
      <c r="A367" s="377"/>
      <c r="B367" s="377"/>
      <c r="C367" s="287" t="s">
        <v>24</v>
      </c>
    </row>
    <row r="368" spans="1:3" ht="20.25" customHeight="1" thickBot="1" x14ac:dyDescent="0.3">
      <c r="A368" s="378"/>
      <c r="B368" s="378"/>
      <c r="C368" s="287" t="s">
        <v>34</v>
      </c>
    </row>
    <row r="369" spans="1:3" ht="20.25" customHeight="1" x14ac:dyDescent="0.25">
      <c r="A369" s="376" t="s">
        <v>731</v>
      </c>
      <c r="B369" s="376" t="s">
        <v>732</v>
      </c>
      <c r="C369" s="297" t="s">
        <v>733</v>
      </c>
    </row>
    <row r="370" spans="1:3" ht="20.25" customHeight="1" x14ac:dyDescent="0.25">
      <c r="A370" s="377"/>
      <c r="B370" s="377"/>
      <c r="C370" s="302" t="s">
        <v>233</v>
      </c>
    </row>
    <row r="371" spans="1:3" ht="20.25" customHeight="1" x14ac:dyDescent="0.25">
      <c r="A371" s="377"/>
      <c r="B371" s="377"/>
      <c r="C371" s="302" t="s">
        <v>218</v>
      </c>
    </row>
    <row r="372" spans="1:3" ht="20.25" customHeight="1" thickBot="1" x14ac:dyDescent="0.3">
      <c r="A372" s="378"/>
      <c r="B372" s="378"/>
      <c r="C372" s="298" t="s">
        <v>34</v>
      </c>
    </row>
    <row r="373" spans="1:3" ht="20.25" customHeight="1" x14ac:dyDescent="0.25">
      <c r="A373" s="373" t="s">
        <v>734</v>
      </c>
      <c r="B373" s="373" t="s">
        <v>232</v>
      </c>
      <c r="C373" s="243" t="s">
        <v>735</v>
      </c>
    </row>
    <row r="374" spans="1:3" ht="20.25" customHeight="1" x14ac:dyDescent="0.25">
      <c r="A374" s="375"/>
      <c r="B374" s="375"/>
      <c r="C374" s="243" t="s">
        <v>233</v>
      </c>
    </row>
    <row r="375" spans="1:3" ht="20.25" customHeight="1" x14ac:dyDescent="0.25">
      <c r="A375" s="375"/>
      <c r="B375" s="375"/>
      <c r="C375" s="243" t="s">
        <v>218</v>
      </c>
    </row>
    <row r="376" spans="1:3" ht="20.25" customHeight="1" thickBot="1" x14ac:dyDescent="0.3">
      <c r="A376" s="374"/>
      <c r="B376" s="374"/>
      <c r="C376" s="244" t="s">
        <v>736</v>
      </c>
    </row>
    <row r="377" spans="1:3" ht="20.25" customHeight="1" x14ac:dyDescent="0.25">
      <c r="A377" s="373" t="s">
        <v>737</v>
      </c>
      <c r="B377" s="373" t="s">
        <v>234</v>
      </c>
      <c r="C377" s="295" t="s">
        <v>735</v>
      </c>
    </row>
    <row r="378" spans="1:3" ht="20.25" customHeight="1" x14ac:dyDescent="0.25">
      <c r="A378" s="375"/>
      <c r="B378" s="375"/>
      <c r="C378" s="301" t="s">
        <v>233</v>
      </c>
    </row>
    <row r="379" spans="1:3" ht="20.25" customHeight="1" x14ac:dyDescent="0.25">
      <c r="A379" s="375"/>
      <c r="B379" s="375"/>
      <c r="C379" s="301" t="s">
        <v>218</v>
      </c>
    </row>
    <row r="380" spans="1:3" ht="20.25" customHeight="1" thickBot="1" x14ac:dyDescent="0.3">
      <c r="A380" s="374"/>
      <c r="B380" s="374"/>
      <c r="C380" s="296" t="s">
        <v>34</v>
      </c>
    </row>
    <row r="381" spans="1:3" ht="32.25" thickBot="1" x14ac:dyDescent="0.3">
      <c r="A381" s="242" t="s">
        <v>402</v>
      </c>
      <c r="B381" s="242" t="s">
        <v>22</v>
      </c>
      <c r="C381" s="242" t="s">
        <v>21</v>
      </c>
    </row>
    <row r="382" spans="1:3" ht="16.5" thickBot="1" x14ac:dyDescent="0.3">
      <c r="A382" s="263" t="s">
        <v>385</v>
      </c>
      <c r="B382" s="263" t="s">
        <v>385</v>
      </c>
      <c r="C382" s="263" t="s">
        <v>385</v>
      </c>
    </row>
    <row r="383" spans="1:3" ht="31.5" customHeight="1" x14ac:dyDescent="0.25">
      <c r="A383" s="376" t="s">
        <v>738</v>
      </c>
      <c r="B383" s="376" t="s">
        <v>235</v>
      </c>
      <c r="C383" s="297" t="s">
        <v>739</v>
      </c>
    </row>
    <row r="384" spans="1:3" ht="20.25" customHeight="1" thickBot="1" x14ac:dyDescent="0.3">
      <c r="A384" s="378"/>
      <c r="B384" s="378"/>
      <c r="C384" s="298" t="s">
        <v>34</v>
      </c>
    </row>
    <row r="385" spans="1:3" ht="20.25" customHeight="1" x14ac:dyDescent="0.25">
      <c r="A385" s="389" t="s">
        <v>740</v>
      </c>
      <c r="B385" s="373" t="s">
        <v>741</v>
      </c>
      <c r="C385" s="264" t="s">
        <v>33</v>
      </c>
    </row>
    <row r="386" spans="1:3" ht="32.25" customHeight="1" thickBot="1" x14ac:dyDescent="0.3">
      <c r="A386" s="391"/>
      <c r="B386" s="374"/>
      <c r="C386" s="264" t="s">
        <v>34</v>
      </c>
    </row>
    <row r="387" spans="1:3" ht="31.5" customHeight="1" thickBot="1" x14ac:dyDescent="0.3">
      <c r="A387" s="299" t="s">
        <v>742</v>
      </c>
      <c r="B387" s="299" t="s">
        <v>743</v>
      </c>
      <c r="C387" s="260" t="s">
        <v>403</v>
      </c>
    </row>
    <row r="388" spans="1:3" ht="16.5" thickBot="1" x14ac:dyDescent="0.3">
      <c r="A388" s="258" t="s">
        <v>386</v>
      </c>
      <c r="B388" s="258" t="s">
        <v>386</v>
      </c>
      <c r="C388" s="258" t="s">
        <v>386</v>
      </c>
    </row>
    <row r="389" spans="1:3" ht="20.25" customHeight="1" x14ac:dyDescent="0.25">
      <c r="A389" s="376" t="s">
        <v>744</v>
      </c>
      <c r="B389" s="376" t="s">
        <v>745</v>
      </c>
      <c r="C389" s="287" t="s">
        <v>33</v>
      </c>
    </row>
    <row r="390" spans="1:3" ht="31.5" customHeight="1" thickBot="1" x14ac:dyDescent="0.3">
      <c r="A390" s="378"/>
      <c r="B390" s="378"/>
      <c r="C390" s="288" t="s">
        <v>34</v>
      </c>
    </row>
    <row r="391" spans="1:3" ht="20.25" customHeight="1" x14ac:dyDescent="0.25">
      <c r="A391" s="389" t="s">
        <v>746</v>
      </c>
      <c r="B391" s="373" t="s">
        <v>747</v>
      </c>
      <c r="C391" s="264" t="s">
        <v>33</v>
      </c>
    </row>
    <row r="392" spans="1:3" ht="31.5" customHeight="1" thickBot="1" x14ac:dyDescent="0.3">
      <c r="A392" s="391"/>
      <c r="B392" s="374"/>
      <c r="C392" s="264" t="s">
        <v>34</v>
      </c>
    </row>
    <row r="393" spans="1:3" ht="20.25" customHeight="1" thickBot="1" x14ac:dyDescent="0.3">
      <c r="A393" s="299" t="s">
        <v>748</v>
      </c>
      <c r="B393" s="260" t="s">
        <v>743</v>
      </c>
      <c r="C393" s="260" t="s">
        <v>403</v>
      </c>
    </row>
    <row r="394" spans="1:3" ht="16.5" thickBot="1" x14ac:dyDescent="0.3">
      <c r="A394" s="261" t="s">
        <v>384</v>
      </c>
      <c r="B394" s="265" t="s">
        <v>384</v>
      </c>
      <c r="C394" s="265" t="s">
        <v>384</v>
      </c>
    </row>
    <row r="395" spans="1:3" ht="20.25" customHeight="1" x14ac:dyDescent="0.25">
      <c r="A395" s="376" t="s">
        <v>749</v>
      </c>
      <c r="B395" s="376" t="s">
        <v>235</v>
      </c>
      <c r="C395" s="287" t="s">
        <v>33</v>
      </c>
    </row>
    <row r="396" spans="1:3" ht="31.5" customHeight="1" thickBot="1" x14ac:dyDescent="0.3">
      <c r="A396" s="378"/>
      <c r="B396" s="378"/>
      <c r="C396" s="288" t="s">
        <v>34</v>
      </c>
    </row>
    <row r="397" spans="1:3" ht="20.25" customHeight="1" x14ac:dyDescent="0.25">
      <c r="A397" s="389" t="s">
        <v>750</v>
      </c>
      <c r="B397" s="373" t="s">
        <v>814</v>
      </c>
      <c r="C397" s="264" t="s">
        <v>33</v>
      </c>
    </row>
    <row r="398" spans="1:3" ht="45" customHeight="1" thickBot="1" x14ac:dyDescent="0.3">
      <c r="A398" s="391"/>
      <c r="B398" s="374"/>
      <c r="C398" s="266" t="s">
        <v>34</v>
      </c>
    </row>
    <row r="399" spans="1:3" ht="31.5" customHeight="1" x14ac:dyDescent="0.25">
      <c r="A399" s="389" t="s">
        <v>751</v>
      </c>
      <c r="B399" s="373" t="s">
        <v>235</v>
      </c>
      <c r="C399" s="295" t="s">
        <v>752</v>
      </c>
    </row>
    <row r="400" spans="1:3" ht="20.25" customHeight="1" x14ac:dyDescent="0.25">
      <c r="A400" s="390"/>
      <c r="B400" s="375"/>
      <c r="C400" s="301" t="s">
        <v>218</v>
      </c>
    </row>
    <row r="401" spans="1:3" ht="20.25" customHeight="1" thickBot="1" x14ac:dyDescent="0.3">
      <c r="A401" s="391"/>
      <c r="B401" s="374"/>
      <c r="C401" s="296" t="s">
        <v>34</v>
      </c>
    </row>
    <row r="402" spans="1:3" ht="130.5" customHeight="1" thickBot="1" x14ac:dyDescent="0.3">
      <c r="A402" s="260" t="s">
        <v>753</v>
      </c>
      <c r="B402" s="243" t="s">
        <v>754</v>
      </c>
      <c r="C402" s="267" t="s">
        <v>755</v>
      </c>
    </row>
    <row r="403" spans="1:3" ht="32.25" thickBot="1" x14ac:dyDescent="0.3">
      <c r="A403" s="242" t="s">
        <v>405</v>
      </c>
      <c r="B403" s="256" t="s">
        <v>22</v>
      </c>
      <c r="C403" s="256" t="s">
        <v>21</v>
      </c>
    </row>
    <row r="404" spans="1:3" ht="65.25" customHeight="1" thickBot="1" x14ac:dyDescent="0.3">
      <c r="A404" s="290" t="s">
        <v>805</v>
      </c>
      <c r="B404" s="287" t="s">
        <v>236</v>
      </c>
      <c r="C404" s="291" t="s">
        <v>755</v>
      </c>
    </row>
    <row r="405" spans="1:3" ht="31.5" customHeight="1" x14ac:dyDescent="0.25">
      <c r="A405" s="373" t="s">
        <v>756</v>
      </c>
      <c r="B405" s="373" t="s">
        <v>237</v>
      </c>
      <c r="C405" s="248" t="s">
        <v>238</v>
      </c>
    </row>
    <row r="406" spans="1:3" ht="21" customHeight="1" thickBot="1" x14ac:dyDescent="0.3">
      <c r="A406" s="374"/>
      <c r="B406" s="374"/>
      <c r="C406" s="244" t="s">
        <v>34</v>
      </c>
    </row>
    <row r="407" spans="1:3" ht="15.75" x14ac:dyDescent="0.25">
      <c r="A407" s="235"/>
      <c r="B407" s="235"/>
      <c r="C407" s="235"/>
    </row>
    <row r="408" spans="1:3" ht="15.75" x14ac:dyDescent="0.25">
      <c r="A408" s="235"/>
      <c r="B408" s="235"/>
      <c r="C408" s="235"/>
    </row>
    <row r="409" spans="1:3" ht="15.75" x14ac:dyDescent="0.25">
      <c r="A409" s="235"/>
      <c r="B409" s="235"/>
      <c r="C409" s="235"/>
    </row>
    <row r="410" spans="1:3" ht="15.75" x14ac:dyDescent="0.25">
      <c r="A410" s="235"/>
      <c r="B410" s="235"/>
      <c r="C410" s="235"/>
    </row>
    <row r="411" spans="1:3" ht="15.75" x14ac:dyDescent="0.25">
      <c r="A411" s="235"/>
      <c r="B411" s="235"/>
      <c r="C411" s="235"/>
    </row>
    <row r="412" spans="1:3" ht="15.75" x14ac:dyDescent="0.25">
      <c r="A412" s="235"/>
      <c r="B412" s="235"/>
      <c r="C412" s="235"/>
    </row>
    <row r="413" spans="1:3" ht="15.75" x14ac:dyDescent="0.25">
      <c r="A413" s="233"/>
      <c r="B413" s="234"/>
      <c r="C413" s="234"/>
    </row>
    <row r="414" spans="1:3" ht="15.75" x14ac:dyDescent="0.25">
      <c r="A414" s="235"/>
      <c r="B414" s="236"/>
      <c r="C414" s="237"/>
    </row>
    <row r="415" spans="1:3" ht="15.75" x14ac:dyDescent="0.25">
      <c r="A415" s="235"/>
      <c r="B415" s="236"/>
      <c r="C415" s="237"/>
    </row>
    <row r="416" spans="1:3" ht="15.75" x14ac:dyDescent="0.25">
      <c r="A416" s="235"/>
      <c r="B416" s="236"/>
      <c r="C416" s="237"/>
    </row>
    <row r="417" spans="1:3" ht="15.75" x14ac:dyDescent="0.25">
      <c r="A417" s="235"/>
      <c r="B417" s="235"/>
      <c r="C417" s="237"/>
    </row>
    <row r="418" spans="1:3" ht="15.75" x14ac:dyDescent="0.25">
      <c r="A418" s="235"/>
      <c r="B418" s="235"/>
      <c r="C418" s="237"/>
    </row>
    <row r="419" spans="1:3" ht="15.75" x14ac:dyDescent="0.25">
      <c r="A419" s="235"/>
      <c r="B419" s="235"/>
      <c r="C419" s="237"/>
    </row>
    <row r="420" spans="1:3" ht="15.75" x14ac:dyDescent="0.25">
      <c r="A420" s="235"/>
      <c r="B420" s="236"/>
      <c r="C420" s="235"/>
    </row>
    <row r="421" spans="1:3" ht="15.75" x14ac:dyDescent="0.25">
      <c r="A421" s="235"/>
      <c r="B421" s="236"/>
      <c r="C421" s="235"/>
    </row>
    <row r="422" spans="1:3" ht="15.75" x14ac:dyDescent="0.25">
      <c r="A422" s="235"/>
      <c r="B422" s="236"/>
      <c r="C422" s="235"/>
    </row>
    <row r="423" spans="1:3" ht="15.75" x14ac:dyDescent="0.25">
      <c r="A423" s="235"/>
      <c r="B423" s="236"/>
      <c r="C423" s="235"/>
    </row>
    <row r="424" spans="1:3" ht="15.75" x14ac:dyDescent="0.25">
      <c r="A424" s="235"/>
      <c r="B424" s="235"/>
      <c r="C424" s="235"/>
    </row>
    <row r="425" spans="1:3" ht="15.75" x14ac:dyDescent="0.25">
      <c r="A425" s="235"/>
      <c r="B425" s="235"/>
      <c r="C425" s="235"/>
    </row>
    <row r="426" spans="1:3" ht="15.75" x14ac:dyDescent="0.25">
      <c r="A426" s="235"/>
      <c r="B426" s="235"/>
      <c r="C426" s="237"/>
    </row>
    <row r="427" spans="1:3" ht="15.75" x14ac:dyDescent="0.25">
      <c r="A427" s="235"/>
      <c r="B427" s="235"/>
      <c r="C427" s="237"/>
    </row>
    <row r="428" spans="1:3" ht="15.75" x14ac:dyDescent="0.25">
      <c r="A428" s="235"/>
      <c r="B428" s="235"/>
      <c r="C428" s="237"/>
    </row>
    <row r="429" spans="1:3" ht="15.75" x14ac:dyDescent="0.25">
      <c r="A429" s="235"/>
      <c r="B429" s="235"/>
      <c r="C429" s="237"/>
    </row>
    <row r="430" spans="1:3" ht="15.75" x14ac:dyDescent="0.25">
      <c r="A430" s="237"/>
      <c r="B430" s="235"/>
      <c r="C430" s="235"/>
    </row>
    <row r="431" spans="1:3" ht="15.75" x14ac:dyDescent="0.25">
      <c r="A431" s="237"/>
      <c r="B431" s="235"/>
      <c r="C431" s="235"/>
    </row>
    <row r="432" spans="1:3" ht="15.75" x14ac:dyDescent="0.25">
      <c r="A432" s="237"/>
      <c r="B432" s="235"/>
      <c r="C432" s="235"/>
    </row>
    <row r="433" spans="1:3" ht="15.75" x14ac:dyDescent="0.25">
      <c r="A433" s="237"/>
      <c r="B433" s="235"/>
      <c r="C433" s="235"/>
    </row>
    <row r="434" spans="1:3" ht="15.75" x14ac:dyDescent="0.25">
      <c r="A434" s="237"/>
      <c r="B434" s="235"/>
      <c r="C434" s="235"/>
    </row>
    <row r="435" spans="1:3" ht="15.75" x14ac:dyDescent="0.25">
      <c r="A435" s="237"/>
      <c r="B435" s="235"/>
      <c r="C435" s="235"/>
    </row>
    <row r="436" spans="1:3" ht="15.75" x14ac:dyDescent="0.25">
      <c r="A436" s="237"/>
      <c r="B436" s="235"/>
      <c r="C436" s="235"/>
    </row>
    <row r="437" spans="1:3" ht="15.75" x14ac:dyDescent="0.25">
      <c r="A437" s="237"/>
      <c r="B437" s="235"/>
      <c r="C437" s="235"/>
    </row>
    <row r="438" spans="1:3" ht="15.75" x14ac:dyDescent="0.25">
      <c r="A438" s="237"/>
      <c r="B438" s="235"/>
      <c r="C438" s="235"/>
    </row>
    <row r="439" spans="1:3" ht="15.75" x14ac:dyDescent="0.25">
      <c r="A439" s="237"/>
      <c r="B439" s="235"/>
      <c r="C439" s="235"/>
    </row>
    <row r="440" spans="1:3" ht="15.75" x14ac:dyDescent="0.25">
      <c r="A440" s="237"/>
      <c r="B440" s="235"/>
      <c r="C440" s="235"/>
    </row>
    <row r="441" spans="1:3" ht="15.75" x14ac:dyDescent="0.25">
      <c r="A441" s="237"/>
      <c r="B441" s="235"/>
      <c r="C441" s="235"/>
    </row>
    <row r="442" spans="1:3" ht="15.75" x14ac:dyDescent="0.25">
      <c r="A442" s="237"/>
      <c r="B442" s="235"/>
      <c r="C442" s="235"/>
    </row>
    <row r="443" spans="1:3" ht="15.75" x14ac:dyDescent="0.25">
      <c r="A443" s="237"/>
      <c r="B443" s="235"/>
      <c r="C443" s="235"/>
    </row>
    <row r="444" spans="1:3" ht="15.75" x14ac:dyDescent="0.25">
      <c r="A444" s="237"/>
      <c r="B444" s="235"/>
      <c r="C444" s="235"/>
    </row>
    <row r="445" spans="1:3" ht="15.75" x14ac:dyDescent="0.25">
      <c r="A445" s="233"/>
      <c r="B445" s="234"/>
      <c r="C445" s="234"/>
    </row>
    <row r="446" spans="1:3" ht="15.75" x14ac:dyDescent="0.25">
      <c r="A446" s="235"/>
      <c r="B446" s="236"/>
      <c r="C446" s="237"/>
    </row>
    <row r="447" spans="1:3" ht="15.75" x14ac:dyDescent="0.25">
      <c r="A447" s="235"/>
      <c r="B447" s="236"/>
      <c r="C447" s="237"/>
    </row>
    <row r="448" spans="1:3" ht="15.75" x14ac:dyDescent="0.25">
      <c r="A448" s="235"/>
      <c r="B448" s="235"/>
      <c r="C448" s="237"/>
    </row>
    <row r="449" spans="1:3" ht="15.75" x14ac:dyDescent="0.25">
      <c r="A449" s="235"/>
      <c r="B449" s="235"/>
      <c r="C449" s="237"/>
    </row>
    <row r="450" spans="1:3" ht="15.75" x14ac:dyDescent="0.25">
      <c r="A450" s="235"/>
      <c r="B450" s="236"/>
      <c r="C450" s="237"/>
    </row>
    <row r="451" spans="1:3" ht="15.75" x14ac:dyDescent="0.25">
      <c r="A451" s="235"/>
      <c r="B451" s="236"/>
      <c r="C451" s="237"/>
    </row>
    <row r="452" spans="1:3" ht="15.75" x14ac:dyDescent="0.25">
      <c r="A452" s="235"/>
      <c r="B452" s="235"/>
      <c r="C452" s="237"/>
    </row>
    <row r="453" spans="1:3" ht="15.75" x14ac:dyDescent="0.25">
      <c r="A453" s="235"/>
      <c r="B453" s="235"/>
      <c r="C453" s="237"/>
    </row>
    <row r="454" spans="1:3" ht="15.75" x14ac:dyDescent="0.25">
      <c r="A454" s="235"/>
      <c r="B454" s="235"/>
      <c r="C454" s="237"/>
    </row>
    <row r="455" spans="1:3" ht="15.75" x14ac:dyDescent="0.25">
      <c r="A455" s="235"/>
      <c r="B455" s="235"/>
      <c r="C455" s="237"/>
    </row>
    <row r="456" spans="1:3" ht="15.75" x14ac:dyDescent="0.25">
      <c r="A456" s="235"/>
      <c r="B456" s="236"/>
      <c r="C456" s="237"/>
    </row>
    <row r="457" spans="1:3" ht="15.75" x14ac:dyDescent="0.25">
      <c r="A457" s="235"/>
      <c r="B457" s="236"/>
      <c r="C457" s="237"/>
    </row>
    <row r="458" spans="1:3" ht="15.75" x14ac:dyDescent="0.25">
      <c r="A458" s="235"/>
      <c r="B458" s="235"/>
      <c r="C458" s="237"/>
    </row>
    <row r="459" spans="1:3" ht="15.75" x14ac:dyDescent="0.25">
      <c r="A459" s="235"/>
      <c r="B459" s="235"/>
      <c r="C459" s="237"/>
    </row>
    <row r="460" spans="1:3" ht="15.75" x14ac:dyDescent="0.25">
      <c r="A460" s="235"/>
      <c r="B460" s="235"/>
      <c r="C460" s="237"/>
    </row>
    <row r="461" spans="1:3" ht="15.75" x14ac:dyDescent="0.25">
      <c r="A461" s="235"/>
      <c r="B461" s="236"/>
      <c r="C461" s="237"/>
    </row>
    <row r="462" spans="1:3" ht="15.75" x14ac:dyDescent="0.25">
      <c r="A462" s="235"/>
      <c r="B462" s="236"/>
      <c r="C462" s="237"/>
    </row>
    <row r="463" spans="1:3" ht="15.75" x14ac:dyDescent="0.25">
      <c r="A463" s="235"/>
      <c r="B463" s="235"/>
      <c r="C463" s="237"/>
    </row>
    <row r="464" spans="1:3" ht="15.75" x14ac:dyDescent="0.25">
      <c r="A464" s="235"/>
      <c r="B464" s="235"/>
      <c r="C464" s="237"/>
    </row>
    <row r="465" spans="1:3" ht="15.75" x14ac:dyDescent="0.25">
      <c r="A465" s="233"/>
      <c r="B465" s="234"/>
      <c r="C465" s="234"/>
    </row>
    <row r="466" spans="1:3" ht="15.75" x14ac:dyDescent="0.25">
      <c r="A466" s="237"/>
      <c r="B466" s="235"/>
      <c r="C466" s="235"/>
    </row>
    <row r="467" spans="1:3" ht="15.75" x14ac:dyDescent="0.25">
      <c r="A467" s="237"/>
      <c r="B467" s="235"/>
      <c r="C467" s="235"/>
    </row>
    <row r="468" spans="1:3" ht="15.75" x14ac:dyDescent="0.25">
      <c r="A468" s="237"/>
      <c r="B468" s="235"/>
      <c r="C468" s="235"/>
    </row>
    <row r="469" spans="1:3" ht="15.75" x14ac:dyDescent="0.25">
      <c r="A469" s="237"/>
      <c r="B469" s="235"/>
      <c r="C469" s="235"/>
    </row>
    <row r="470" spans="1:3" ht="15.75" x14ac:dyDescent="0.25">
      <c r="A470" s="237"/>
      <c r="B470" s="235"/>
      <c r="C470" s="235"/>
    </row>
    <row r="471" spans="1:3" ht="15.75" x14ac:dyDescent="0.25">
      <c r="A471" s="237"/>
      <c r="B471" s="235"/>
      <c r="C471" s="235"/>
    </row>
    <row r="472" spans="1:3" ht="15.75" x14ac:dyDescent="0.25">
      <c r="A472" s="237"/>
      <c r="B472" s="235"/>
      <c r="C472" s="235"/>
    </row>
    <row r="473" spans="1:3" ht="15.75" x14ac:dyDescent="0.25">
      <c r="A473" s="237"/>
      <c r="B473" s="235"/>
      <c r="C473" s="235"/>
    </row>
    <row r="474" spans="1:3" ht="15.75" x14ac:dyDescent="0.25">
      <c r="A474" s="237"/>
      <c r="B474" s="235"/>
      <c r="C474" s="235"/>
    </row>
    <row r="475" spans="1:3" ht="15.75" x14ac:dyDescent="0.25">
      <c r="A475" s="237"/>
      <c r="B475" s="235"/>
      <c r="C475" s="235"/>
    </row>
    <row r="476" spans="1:3" ht="15.75" x14ac:dyDescent="0.25">
      <c r="A476" s="237"/>
      <c r="B476" s="235"/>
      <c r="C476" s="235"/>
    </row>
    <row r="477" spans="1:3" ht="15.75" x14ac:dyDescent="0.25">
      <c r="A477" s="237"/>
      <c r="B477" s="235"/>
      <c r="C477" s="235"/>
    </row>
    <row r="478" spans="1:3" ht="15.75" x14ac:dyDescent="0.25">
      <c r="A478" s="237"/>
      <c r="B478" s="235"/>
      <c r="C478" s="235"/>
    </row>
    <row r="479" spans="1:3" ht="15.75" x14ac:dyDescent="0.25">
      <c r="A479" s="237"/>
      <c r="B479" s="235"/>
      <c r="C479" s="235"/>
    </row>
    <row r="480" spans="1:3" ht="15.75" x14ac:dyDescent="0.25">
      <c r="A480" s="237"/>
      <c r="B480" s="235"/>
      <c r="C480" s="235"/>
    </row>
    <row r="481" spans="1:3" ht="15.75" x14ac:dyDescent="0.25">
      <c r="A481" s="237"/>
      <c r="B481" s="235"/>
      <c r="C481" s="235"/>
    </row>
    <row r="482" spans="1:3" ht="15.75" x14ac:dyDescent="0.25">
      <c r="A482" s="237"/>
      <c r="B482" s="235"/>
      <c r="C482" s="235"/>
    </row>
    <row r="483" spans="1:3" ht="15.75" x14ac:dyDescent="0.25">
      <c r="A483" s="237"/>
      <c r="B483" s="235"/>
      <c r="C483" s="235"/>
    </row>
    <row r="484" spans="1:3" ht="15.75" x14ac:dyDescent="0.25">
      <c r="A484" s="237"/>
      <c r="B484" s="235"/>
      <c r="C484" s="235"/>
    </row>
    <row r="485" spans="1:3" ht="15.75" x14ac:dyDescent="0.25">
      <c r="A485" s="237"/>
      <c r="B485" s="237"/>
      <c r="C485" s="235"/>
    </row>
    <row r="486" spans="1:3" ht="15.75" x14ac:dyDescent="0.25">
      <c r="A486" s="237"/>
      <c r="B486" s="237"/>
      <c r="C486" s="235"/>
    </row>
    <row r="487" spans="1:3" ht="15.75" x14ac:dyDescent="0.25">
      <c r="A487" s="237"/>
      <c r="B487" s="237"/>
      <c r="C487" s="235"/>
    </row>
    <row r="488" spans="1:3" ht="15.75" x14ac:dyDescent="0.25">
      <c r="A488" s="237"/>
      <c r="B488" s="237"/>
      <c r="C488" s="235"/>
    </row>
    <row r="489" spans="1:3" ht="15.75" x14ac:dyDescent="0.25">
      <c r="A489" s="237"/>
      <c r="B489" s="237"/>
      <c r="C489" s="235"/>
    </row>
    <row r="490" spans="1:3" ht="15.75" x14ac:dyDescent="0.25">
      <c r="A490" s="237"/>
      <c r="B490" s="237"/>
      <c r="C490" s="235"/>
    </row>
    <row r="491" spans="1:3" ht="15.75" x14ac:dyDescent="0.25">
      <c r="A491" s="235"/>
      <c r="B491" s="235"/>
      <c r="C491" s="235"/>
    </row>
    <row r="492" spans="1:3" ht="15.75" x14ac:dyDescent="0.25">
      <c r="A492" s="235"/>
      <c r="B492" s="235"/>
      <c r="C492" s="235"/>
    </row>
    <row r="493" spans="1:3" ht="15.75" x14ac:dyDescent="0.25">
      <c r="A493" s="235"/>
      <c r="B493" s="235"/>
      <c r="C493" s="235"/>
    </row>
    <row r="494" spans="1:3" ht="15.75" x14ac:dyDescent="0.25">
      <c r="A494" s="235"/>
      <c r="B494" s="235"/>
      <c r="C494" s="235"/>
    </row>
    <row r="495" spans="1:3" ht="15.75" x14ac:dyDescent="0.25">
      <c r="A495" s="232"/>
      <c r="B495" s="234"/>
      <c r="C495" s="234"/>
    </row>
    <row r="496" spans="1:3" ht="15.75" x14ac:dyDescent="0.25">
      <c r="A496" s="235"/>
      <c r="B496" s="235"/>
      <c r="C496" s="237"/>
    </row>
    <row r="497" spans="1:3" ht="15.75" x14ac:dyDescent="0.25">
      <c r="A497" s="235"/>
      <c r="B497" s="235"/>
      <c r="C497" s="237"/>
    </row>
    <row r="498" spans="1:3" ht="15.75" x14ac:dyDescent="0.25">
      <c r="A498" s="235"/>
      <c r="B498" s="235"/>
      <c r="C498" s="237"/>
    </row>
    <row r="499" spans="1:3" ht="15.75" x14ac:dyDescent="0.25">
      <c r="A499" s="235"/>
      <c r="B499" s="235"/>
      <c r="C499" s="237"/>
    </row>
    <row r="500" spans="1:3" ht="15.75" x14ac:dyDescent="0.25">
      <c r="A500" s="235"/>
      <c r="B500" s="235"/>
      <c r="C500" s="237"/>
    </row>
    <row r="501" spans="1:3" ht="15.75" x14ac:dyDescent="0.25">
      <c r="A501" s="235"/>
      <c r="B501" s="235"/>
      <c r="C501" s="235"/>
    </row>
    <row r="502" spans="1:3" ht="15.75" x14ac:dyDescent="0.25">
      <c r="A502" s="235"/>
      <c r="B502" s="235"/>
      <c r="C502" s="235"/>
    </row>
    <row r="503" spans="1:3" ht="15.75" x14ac:dyDescent="0.25">
      <c r="A503" s="235"/>
      <c r="B503" s="235"/>
      <c r="C503" s="235"/>
    </row>
    <row r="504" spans="1:3" ht="15.75" x14ac:dyDescent="0.25">
      <c r="A504" s="238"/>
      <c r="B504" s="238"/>
      <c r="C504" s="238"/>
    </row>
    <row r="505" spans="1:3" ht="15.75" x14ac:dyDescent="0.25">
      <c r="A505" s="238"/>
      <c r="B505" s="238"/>
      <c r="C505" s="238"/>
    </row>
  </sheetData>
  <sheetProtection selectLockedCells="1"/>
  <mergeCells count="230">
    <mergeCell ref="A405:A406"/>
    <mergeCell ref="B405:B406"/>
    <mergeCell ref="A395:A396"/>
    <mergeCell ref="B395:B396"/>
    <mergeCell ref="A397:A398"/>
    <mergeCell ref="B397:B398"/>
    <mergeCell ref="A399:A401"/>
    <mergeCell ref="B399:B401"/>
    <mergeCell ref="A385:A386"/>
    <mergeCell ref="B385:B386"/>
    <mergeCell ref="A389:A390"/>
    <mergeCell ref="B389:B390"/>
    <mergeCell ref="A391:A392"/>
    <mergeCell ref="B391:B392"/>
    <mergeCell ref="A373:A376"/>
    <mergeCell ref="B373:B376"/>
    <mergeCell ref="A377:A380"/>
    <mergeCell ref="B377:B380"/>
    <mergeCell ref="A383:A384"/>
    <mergeCell ref="B383:B384"/>
    <mergeCell ref="A363:A364"/>
    <mergeCell ref="A366:A368"/>
    <mergeCell ref="B366:B368"/>
    <mergeCell ref="A369:A372"/>
    <mergeCell ref="B369:B372"/>
    <mergeCell ref="B363:B364"/>
    <mergeCell ref="A353:A355"/>
    <mergeCell ref="B353:B355"/>
    <mergeCell ref="A357:A358"/>
    <mergeCell ref="B357:B358"/>
    <mergeCell ref="A360:A361"/>
    <mergeCell ref="B360:B361"/>
    <mergeCell ref="A343:A347"/>
    <mergeCell ref="B343:B344"/>
    <mergeCell ref="B345:B347"/>
    <mergeCell ref="A348:A352"/>
    <mergeCell ref="B348:B349"/>
    <mergeCell ref="B350:B352"/>
    <mergeCell ref="A334:A336"/>
    <mergeCell ref="B334:B336"/>
    <mergeCell ref="A337:A339"/>
    <mergeCell ref="B337:B339"/>
    <mergeCell ref="A340:A341"/>
    <mergeCell ref="A324:A326"/>
    <mergeCell ref="B324:B326"/>
    <mergeCell ref="A328:A331"/>
    <mergeCell ref="B328:B331"/>
    <mergeCell ref="A332:A333"/>
    <mergeCell ref="B332:B333"/>
    <mergeCell ref="B340:B341"/>
    <mergeCell ref="A315:A317"/>
    <mergeCell ref="B315:B317"/>
    <mergeCell ref="A318:A320"/>
    <mergeCell ref="B318:B320"/>
    <mergeCell ref="A321:A323"/>
    <mergeCell ref="B321:B323"/>
    <mergeCell ref="A304:A306"/>
    <mergeCell ref="B304:B306"/>
    <mergeCell ref="A308:A310"/>
    <mergeCell ref="A311:A313"/>
    <mergeCell ref="B311:B313"/>
    <mergeCell ref="B308:B310"/>
    <mergeCell ref="A294:A296"/>
    <mergeCell ref="B294:B296"/>
    <mergeCell ref="A297:A299"/>
    <mergeCell ref="B297:B299"/>
    <mergeCell ref="A300:A302"/>
    <mergeCell ref="B300:B302"/>
    <mergeCell ref="A284:A285"/>
    <mergeCell ref="B284:B285"/>
    <mergeCell ref="A286:A288"/>
    <mergeCell ref="B286:B288"/>
    <mergeCell ref="A291:A293"/>
    <mergeCell ref="B291:B293"/>
    <mergeCell ref="A269:A271"/>
    <mergeCell ref="B269:B271"/>
    <mergeCell ref="A272:A274"/>
    <mergeCell ref="B272:B274"/>
    <mergeCell ref="A281:A283"/>
    <mergeCell ref="B281:B283"/>
    <mergeCell ref="A259:A262"/>
    <mergeCell ref="B259:B262"/>
    <mergeCell ref="A263:A265"/>
    <mergeCell ref="B263:B265"/>
    <mergeCell ref="A266:A268"/>
    <mergeCell ref="B266:B268"/>
    <mergeCell ref="A251:A253"/>
    <mergeCell ref="B251:B253"/>
    <mergeCell ref="A254:A256"/>
    <mergeCell ref="B254:B256"/>
    <mergeCell ref="A257:C257"/>
    <mergeCell ref="A242:A243"/>
    <mergeCell ref="A244:A246"/>
    <mergeCell ref="B244:B246"/>
    <mergeCell ref="A247:A250"/>
    <mergeCell ref="B247:B250"/>
    <mergeCell ref="A230:A232"/>
    <mergeCell ref="B230:B232"/>
    <mergeCell ref="A233:A236"/>
    <mergeCell ref="B233:B236"/>
    <mergeCell ref="A238:A241"/>
    <mergeCell ref="B238:B241"/>
    <mergeCell ref="A221:A223"/>
    <mergeCell ref="B221:B223"/>
    <mergeCell ref="A224:A226"/>
    <mergeCell ref="B224:B226"/>
    <mergeCell ref="A227:A229"/>
    <mergeCell ref="B227:B229"/>
    <mergeCell ref="A210:A212"/>
    <mergeCell ref="B210:B212"/>
    <mergeCell ref="A213:A215"/>
    <mergeCell ref="B213:B215"/>
    <mergeCell ref="A216:A220"/>
    <mergeCell ref="B216:B217"/>
    <mergeCell ref="B218:B220"/>
    <mergeCell ref="A196:A200"/>
    <mergeCell ref="B196:B200"/>
    <mergeCell ref="A201:A203"/>
    <mergeCell ref="B201:B203"/>
    <mergeCell ref="A204:A209"/>
    <mergeCell ref="B204:B209"/>
    <mergeCell ref="A188:A191"/>
    <mergeCell ref="B188:B189"/>
    <mergeCell ref="B190:B191"/>
    <mergeCell ref="A192:A195"/>
    <mergeCell ref="B192:B195"/>
    <mergeCell ref="A175:A178"/>
    <mergeCell ref="B175:B178"/>
    <mergeCell ref="A179:A182"/>
    <mergeCell ref="B179:B182"/>
    <mergeCell ref="A183:A186"/>
    <mergeCell ref="B183:B186"/>
    <mergeCell ref="A162:A166"/>
    <mergeCell ref="B162:B166"/>
    <mergeCell ref="A167:A170"/>
    <mergeCell ref="B167:B170"/>
    <mergeCell ref="A171:A174"/>
    <mergeCell ref="B171:B174"/>
    <mergeCell ref="A153:A156"/>
    <mergeCell ref="B153:B156"/>
    <mergeCell ref="A157:A161"/>
    <mergeCell ref="B157:B158"/>
    <mergeCell ref="B159:B161"/>
    <mergeCell ref="A145:A146"/>
    <mergeCell ref="B145:B146"/>
    <mergeCell ref="A147:C147"/>
    <mergeCell ref="A149:A152"/>
    <mergeCell ref="B149:B152"/>
    <mergeCell ref="A136:A137"/>
    <mergeCell ref="B136:B137"/>
    <mergeCell ref="A139:A141"/>
    <mergeCell ref="B139:B141"/>
    <mergeCell ref="A142:A144"/>
    <mergeCell ref="B142:B144"/>
    <mergeCell ref="A126:A129"/>
    <mergeCell ref="B126:B129"/>
    <mergeCell ref="A130:A132"/>
    <mergeCell ref="B130:B132"/>
    <mergeCell ref="A133:A135"/>
    <mergeCell ref="B133:B135"/>
    <mergeCell ref="A116:A118"/>
    <mergeCell ref="B116:B118"/>
    <mergeCell ref="A120:A123"/>
    <mergeCell ref="B120:B123"/>
    <mergeCell ref="A124:A125"/>
    <mergeCell ref="B124:B125"/>
    <mergeCell ref="A108:A109"/>
    <mergeCell ref="B108:B109"/>
    <mergeCell ref="A110:A112"/>
    <mergeCell ref="B110:B112"/>
    <mergeCell ref="A113:A115"/>
    <mergeCell ref="B113:B115"/>
    <mergeCell ref="A94:A97"/>
    <mergeCell ref="B94:B97"/>
    <mergeCell ref="A98:A102"/>
    <mergeCell ref="B98:B102"/>
    <mergeCell ref="A103:A107"/>
    <mergeCell ref="B103:B107"/>
    <mergeCell ref="A86:A89"/>
    <mergeCell ref="B86:B89"/>
    <mergeCell ref="A90:A91"/>
    <mergeCell ref="B90:B91"/>
    <mergeCell ref="A92:C92"/>
    <mergeCell ref="A75:A77"/>
    <mergeCell ref="B75:B77"/>
    <mergeCell ref="A78:A80"/>
    <mergeCell ref="B78:B80"/>
    <mergeCell ref="A81:A84"/>
    <mergeCell ref="B81:B84"/>
    <mergeCell ref="A64:A66"/>
    <mergeCell ref="B64:B66"/>
    <mergeCell ref="A68:A70"/>
    <mergeCell ref="B68:B70"/>
    <mergeCell ref="A71:A73"/>
    <mergeCell ref="B71:B73"/>
    <mergeCell ref="A52:A54"/>
    <mergeCell ref="B52:B54"/>
    <mergeCell ref="A55:A58"/>
    <mergeCell ref="B55:B58"/>
    <mergeCell ref="A60:A63"/>
    <mergeCell ref="B60:B63"/>
    <mergeCell ref="A42:A45"/>
    <mergeCell ref="B42:B45"/>
    <mergeCell ref="A46:A48"/>
    <mergeCell ref="B46:B48"/>
    <mergeCell ref="A49:A51"/>
    <mergeCell ref="B49:B51"/>
    <mergeCell ref="A33:A36"/>
    <mergeCell ref="B33:B36"/>
    <mergeCell ref="A37:A38"/>
    <mergeCell ref="B37:B38"/>
    <mergeCell ref="A39:A41"/>
    <mergeCell ref="B39:B41"/>
    <mergeCell ref="A21:A23"/>
    <mergeCell ref="B21:B23"/>
    <mergeCell ref="A24:A28"/>
    <mergeCell ref="B24:B28"/>
    <mergeCell ref="B29:B31"/>
    <mergeCell ref="A4:C4"/>
    <mergeCell ref="A1:C1"/>
    <mergeCell ref="A2:C2"/>
    <mergeCell ref="A7:C7"/>
    <mergeCell ref="A5:C5"/>
    <mergeCell ref="A9:A12"/>
    <mergeCell ref="B9:B12"/>
    <mergeCell ref="A13:A16"/>
    <mergeCell ref="B13:B16"/>
    <mergeCell ref="A17:A19"/>
    <mergeCell ref="B17:B19"/>
    <mergeCell ref="A29:A31"/>
  </mergeCells>
  <pageMargins left="0.5" right="0.5" top="0.5" bottom="0.5" header="0.3" footer="0.3"/>
  <pageSetup scale="64" orientation="portrait" horizontalDpi="4294967295" verticalDpi="4294967295" r:id="rId1"/>
  <headerFooter>
    <oddHeader>&amp;CSENSITIVE SECURITY INFORMATION</oddHeader>
    <oddFooter>&amp;C&amp;G</oddFooter>
  </headerFooter>
  <rowBreaks count="11" manualBreakCount="11">
    <brk id="31" max="2" man="1"/>
    <brk id="58" max="2" man="1"/>
    <brk id="91" max="2" man="1"/>
    <brk id="129" max="2" man="1"/>
    <brk id="166" max="2" man="1"/>
    <brk id="200" max="2" man="1"/>
    <brk id="236" max="2" man="1"/>
    <brk id="274" max="2" man="1"/>
    <brk id="313" max="2" man="1"/>
    <brk id="341" max="2" man="1"/>
    <brk id="380" max="2" man="1"/>
  </rowBreaks>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1"/>
  <sheetViews>
    <sheetView showGridLines="0" tabSelected="1" view="pageBreakPreview" topLeftCell="A27" zoomScaleNormal="100" zoomScaleSheetLayoutView="100" workbookViewId="0">
      <selection activeCell="F48" sqref="F48"/>
    </sheetView>
  </sheetViews>
  <sheetFormatPr defaultColWidth="9.140625" defaultRowHeight="15" x14ac:dyDescent="0.25"/>
  <cols>
    <col min="1" max="1" width="9.140625" style="12"/>
    <col min="2" max="2" width="6" style="12" customWidth="1"/>
    <col min="3" max="3" width="9.140625" style="12"/>
    <col min="4" max="4" width="19.28515625" style="12" customWidth="1"/>
    <col min="5" max="5" width="4.7109375" style="12" customWidth="1"/>
    <col min="6" max="6" width="6.7109375" style="12" customWidth="1"/>
    <col min="7" max="7" width="11.42578125" style="12" customWidth="1"/>
    <col min="8" max="8" width="7.5703125" style="12" customWidth="1"/>
    <col min="9" max="9" width="11.42578125" style="12" customWidth="1"/>
    <col min="10" max="10" width="9.140625" style="12"/>
    <col min="11" max="11" width="16" style="12" customWidth="1"/>
    <col min="12" max="12" width="9.140625" style="12"/>
    <col min="13" max="13" width="11.140625" style="12" customWidth="1"/>
    <col min="14" max="16384" width="9.140625" style="12"/>
  </cols>
  <sheetData>
    <row r="1" spans="1:13" ht="16.5" thickTop="1" x14ac:dyDescent="0.25">
      <c r="A1" s="395" t="s">
        <v>0</v>
      </c>
      <c r="B1" s="396"/>
      <c r="C1" s="396"/>
      <c r="D1" s="396"/>
      <c r="E1" s="396"/>
      <c r="F1" s="396"/>
      <c r="G1" s="396"/>
      <c r="H1" s="396"/>
      <c r="I1" s="396"/>
      <c r="J1" s="396"/>
      <c r="K1" s="396"/>
      <c r="L1" s="396"/>
      <c r="M1" s="397"/>
    </row>
    <row r="2" spans="1:13" ht="16.5" thickBot="1" x14ac:dyDescent="0.3">
      <c r="A2" s="398" t="s">
        <v>1</v>
      </c>
      <c r="B2" s="399"/>
      <c r="C2" s="399"/>
      <c r="D2" s="399"/>
      <c r="E2" s="399"/>
      <c r="F2" s="399"/>
      <c r="G2" s="399"/>
      <c r="H2" s="399"/>
      <c r="I2" s="399"/>
      <c r="J2" s="399"/>
      <c r="K2" s="399"/>
      <c r="L2" s="399"/>
      <c r="M2" s="400"/>
    </row>
    <row r="3" spans="1:13" ht="21.95" customHeight="1" thickTop="1" thickBot="1" x14ac:dyDescent="0.3">
      <c r="A3" s="401" t="s">
        <v>240</v>
      </c>
      <c r="B3" s="402"/>
      <c r="C3" s="402"/>
      <c r="D3" s="402"/>
      <c r="E3" s="402"/>
      <c r="F3" s="402"/>
      <c r="G3" s="402"/>
      <c r="H3" s="402"/>
      <c r="I3" s="402"/>
      <c r="J3" s="402"/>
      <c r="K3" s="402"/>
      <c r="L3" s="402"/>
      <c r="M3" s="403"/>
    </row>
    <row r="4" spans="1:13" ht="21.95" customHeight="1" thickTop="1" x14ac:dyDescent="0.25">
      <c r="A4" s="13"/>
      <c r="B4" s="14"/>
      <c r="C4" s="14"/>
      <c r="D4" s="14"/>
      <c r="E4" s="14"/>
      <c r="F4" s="14"/>
      <c r="G4" s="404" t="s">
        <v>241</v>
      </c>
      <c r="H4" s="405"/>
      <c r="I4" s="405" t="s">
        <v>242</v>
      </c>
      <c r="J4" s="405"/>
      <c r="K4" s="406" t="s">
        <v>243</v>
      </c>
      <c r="L4" s="407"/>
      <c r="M4" s="31" t="s">
        <v>294</v>
      </c>
    </row>
    <row r="5" spans="1:13" ht="21.95" customHeight="1" x14ac:dyDescent="0.25">
      <c r="A5" s="13"/>
      <c r="B5" s="14"/>
      <c r="C5" s="14"/>
      <c r="D5" s="14"/>
      <c r="E5" s="14"/>
      <c r="F5" s="14"/>
      <c r="G5" s="408"/>
      <c r="H5" s="409"/>
      <c r="I5" s="410"/>
      <c r="J5" s="411"/>
      <c r="K5" s="410"/>
      <c r="L5" s="421"/>
      <c r="M5" s="192"/>
    </row>
    <row r="6" spans="1:13" ht="21.95" customHeight="1" x14ac:dyDescent="0.25">
      <c r="A6" s="13"/>
      <c r="B6" s="14"/>
      <c r="C6" s="14"/>
      <c r="D6" s="14"/>
      <c r="E6" s="14"/>
      <c r="F6" s="14"/>
      <c r="G6" s="412" t="s">
        <v>244</v>
      </c>
      <c r="H6" s="413"/>
      <c r="I6" s="413"/>
      <c r="J6" s="413"/>
      <c r="K6" s="413"/>
      <c r="L6" s="413"/>
      <c r="M6" s="414"/>
    </row>
    <row r="7" spans="1:13" ht="21.95" customHeight="1" x14ac:dyDescent="0.3">
      <c r="A7" s="13"/>
      <c r="B7" s="14"/>
      <c r="C7" s="14"/>
      <c r="D7" s="14"/>
      <c r="E7" s="14"/>
      <c r="F7" s="14"/>
      <c r="G7" s="415"/>
      <c r="H7" s="416"/>
      <c r="I7" s="416"/>
      <c r="J7" s="416"/>
      <c r="K7" s="416"/>
      <c r="L7" s="416"/>
      <c r="M7" s="417"/>
    </row>
    <row r="8" spans="1:13" ht="21.95" customHeight="1" x14ac:dyDescent="0.25">
      <c r="A8" s="13"/>
      <c r="B8" s="14"/>
      <c r="C8" s="14"/>
      <c r="D8" s="14"/>
      <c r="E8" s="14"/>
      <c r="F8" s="14"/>
      <c r="G8" s="15" t="s">
        <v>245</v>
      </c>
      <c r="H8" s="418"/>
      <c r="I8" s="419"/>
      <c r="J8" s="419"/>
      <c r="K8" s="419"/>
      <c r="L8" s="419"/>
      <c r="M8" s="420"/>
    </row>
    <row r="9" spans="1:13" ht="21.95" customHeight="1" thickBot="1" x14ac:dyDescent="0.3">
      <c r="A9" s="425" t="s">
        <v>246</v>
      </c>
      <c r="B9" s="426"/>
      <c r="C9" s="426"/>
      <c r="D9" s="426"/>
      <c r="E9" s="426"/>
      <c r="F9" s="427"/>
      <c r="G9" s="16" t="s">
        <v>247</v>
      </c>
      <c r="H9" s="428"/>
      <c r="I9" s="429"/>
      <c r="J9" s="17" t="s">
        <v>248</v>
      </c>
      <c r="K9" s="193"/>
      <c r="L9" s="17" t="s">
        <v>249</v>
      </c>
      <c r="M9" s="194"/>
    </row>
    <row r="10" spans="1:13" ht="21.95" customHeight="1" thickBot="1" x14ac:dyDescent="0.3">
      <c r="A10" s="430" t="s">
        <v>295</v>
      </c>
      <c r="B10" s="431"/>
      <c r="C10" s="432"/>
      <c r="D10" s="433"/>
      <c r="E10" s="433"/>
      <c r="F10" s="434"/>
      <c r="G10" s="435" t="s">
        <v>251</v>
      </c>
      <c r="H10" s="436"/>
      <c r="I10" s="437"/>
      <c r="J10" s="438"/>
      <c r="K10" s="438"/>
      <c r="L10" s="438"/>
      <c r="M10" s="439"/>
    </row>
    <row r="11" spans="1:13" ht="21.95" customHeight="1" thickTop="1" x14ac:dyDescent="0.25">
      <c r="A11" s="447" t="s">
        <v>252</v>
      </c>
      <c r="B11" s="448"/>
      <c r="C11" s="449"/>
      <c r="D11" s="450"/>
      <c r="E11" s="450"/>
      <c r="F11" s="451"/>
      <c r="G11" s="204" t="s">
        <v>253</v>
      </c>
      <c r="H11" s="18" t="s">
        <v>129</v>
      </c>
      <c r="I11" s="458" t="s">
        <v>297</v>
      </c>
      <c r="J11" s="459"/>
      <c r="K11" s="422"/>
      <c r="L11" s="423"/>
      <c r="M11" s="424"/>
    </row>
    <row r="12" spans="1:13" ht="21.95" customHeight="1" thickBot="1" x14ac:dyDescent="0.3">
      <c r="A12" s="440" t="s">
        <v>255</v>
      </c>
      <c r="B12" s="441"/>
      <c r="C12" s="442"/>
      <c r="D12" s="443"/>
      <c r="E12" s="443"/>
      <c r="F12" s="444"/>
      <c r="G12" s="452"/>
      <c r="H12" s="453"/>
      <c r="I12" s="453"/>
      <c r="J12" s="453"/>
      <c r="K12" s="203"/>
      <c r="L12" s="453"/>
      <c r="M12" s="454"/>
    </row>
    <row r="13" spans="1:13" ht="21.95" customHeight="1" x14ac:dyDescent="0.25">
      <c r="A13" s="430" t="s">
        <v>296</v>
      </c>
      <c r="B13" s="431"/>
      <c r="C13" s="432"/>
      <c r="D13" s="433"/>
      <c r="E13" s="433"/>
      <c r="F13" s="434"/>
      <c r="G13" s="455" t="s">
        <v>256</v>
      </c>
      <c r="H13" s="456"/>
      <c r="I13" s="456"/>
      <c r="J13" s="456"/>
      <c r="K13" s="456"/>
      <c r="L13" s="456"/>
      <c r="M13" s="457"/>
    </row>
    <row r="14" spans="1:13" ht="21.95" customHeight="1" x14ac:dyDescent="0.25">
      <c r="A14" s="447" t="s">
        <v>252</v>
      </c>
      <c r="B14" s="448"/>
      <c r="C14" s="449"/>
      <c r="D14" s="450"/>
      <c r="E14" s="450"/>
      <c r="F14" s="451"/>
      <c r="G14" s="445" t="s">
        <v>257</v>
      </c>
      <c r="H14" s="446"/>
      <c r="I14" s="446"/>
      <c r="J14" s="446"/>
      <c r="K14" s="446"/>
      <c r="L14" s="446"/>
      <c r="M14" s="195" t="s">
        <v>421</v>
      </c>
    </row>
    <row r="15" spans="1:13" ht="21.95" customHeight="1" thickBot="1" x14ac:dyDescent="0.3">
      <c r="A15" s="440" t="s">
        <v>255</v>
      </c>
      <c r="B15" s="441"/>
      <c r="C15" s="442"/>
      <c r="D15" s="443"/>
      <c r="E15" s="443"/>
      <c r="F15" s="444"/>
      <c r="G15" s="445" t="s">
        <v>258</v>
      </c>
      <c r="H15" s="446"/>
      <c r="I15" s="446"/>
      <c r="J15" s="446"/>
      <c r="K15" s="446"/>
      <c r="L15" s="446"/>
      <c r="M15" s="195"/>
    </row>
    <row r="16" spans="1:13" ht="21.95" customHeight="1" x14ac:dyDescent="0.25">
      <c r="A16" s="460" t="s">
        <v>259</v>
      </c>
      <c r="B16" s="461"/>
      <c r="C16" s="461"/>
      <c r="D16" s="461"/>
      <c r="E16" s="461"/>
      <c r="F16" s="462"/>
      <c r="G16" s="446" t="s">
        <v>260</v>
      </c>
      <c r="H16" s="446"/>
      <c r="I16" s="446"/>
      <c r="J16" s="446"/>
      <c r="K16" s="446"/>
      <c r="L16" s="446"/>
      <c r="M16" s="195"/>
    </row>
    <row r="17" spans="1:13" ht="21.95" customHeight="1" x14ac:dyDescent="0.25">
      <c r="A17" s="21" t="s">
        <v>254</v>
      </c>
      <c r="B17" s="463" t="s">
        <v>261</v>
      </c>
      <c r="C17" s="464"/>
      <c r="D17" s="464"/>
      <c r="E17" s="464"/>
      <c r="F17" s="445"/>
      <c r="G17" s="446" t="s">
        <v>491</v>
      </c>
      <c r="H17" s="446"/>
      <c r="I17" s="446"/>
      <c r="J17" s="446"/>
      <c r="K17" s="446"/>
      <c r="L17" s="446"/>
      <c r="M17" s="195" t="s">
        <v>421</v>
      </c>
    </row>
    <row r="18" spans="1:13" ht="21.95" customHeight="1" x14ac:dyDescent="0.25">
      <c r="A18" s="21" t="s">
        <v>254</v>
      </c>
      <c r="B18" s="463" t="s">
        <v>262</v>
      </c>
      <c r="C18" s="464"/>
      <c r="D18" s="464"/>
      <c r="E18" s="464"/>
      <c r="F18" s="445"/>
      <c r="G18" s="446" t="s">
        <v>492</v>
      </c>
      <c r="H18" s="446"/>
      <c r="I18" s="446"/>
      <c r="J18" s="446"/>
      <c r="K18" s="446"/>
      <c r="L18" s="446"/>
      <c r="M18" s="195"/>
    </row>
    <row r="19" spans="1:13" ht="21.95" customHeight="1" x14ac:dyDescent="0.25">
      <c r="A19" s="21" t="s">
        <v>254</v>
      </c>
      <c r="B19" s="463" t="s">
        <v>263</v>
      </c>
      <c r="C19" s="464"/>
      <c r="D19" s="464"/>
      <c r="E19" s="464"/>
      <c r="F19" s="445"/>
      <c r="G19" s="446" t="s">
        <v>469</v>
      </c>
      <c r="H19" s="446"/>
      <c r="I19" s="446"/>
      <c r="J19" s="446"/>
      <c r="K19" s="446"/>
      <c r="L19" s="446"/>
      <c r="M19" s="195" t="s">
        <v>421</v>
      </c>
    </row>
    <row r="20" spans="1:13" ht="21.95" customHeight="1" x14ac:dyDescent="0.25">
      <c r="A20" s="21" t="s">
        <v>254</v>
      </c>
      <c r="B20" s="463" t="s">
        <v>264</v>
      </c>
      <c r="C20" s="464"/>
      <c r="D20" s="464"/>
      <c r="E20" s="464"/>
      <c r="F20" s="445"/>
      <c r="G20" s="467" t="s">
        <v>468</v>
      </c>
      <c r="H20" s="467"/>
      <c r="I20" s="467"/>
      <c r="J20" s="467"/>
      <c r="K20" s="467"/>
      <c r="L20" s="467"/>
      <c r="M20" s="195"/>
    </row>
    <row r="21" spans="1:13" ht="21.95" customHeight="1" thickBot="1" x14ac:dyDescent="0.3">
      <c r="A21" s="468" t="s">
        <v>265</v>
      </c>
      <c r="B21" s="469"/>
      <c r="C21" s="469"/>
      <c r="D21" s="469"/>
      <c r="E21" s="469"/>
      <c r="F21" s="469"/>
      <c r="G21" s="469"/>
      <c r="H21" s="469"/>
      <c r="I21" s="469"/>
      <c r="J21" s="469"/>
      <c r="K21" s="469"/>
      <c r="L21" s="469"/>
      <c r="M21" s="470"/>
    </row>
    <row r="22" spans="1:13" ht="21.95" customHeight="1" x14ac:dyDescent="0.25">
      <c r="A22" s="471" t="s">
        <v>266</v>
      </c>
      <c r="B22" s="472"/>
      <c r="C22" s="472"/>
      <c r="D22" s="473"/>
      <c r="E22" s="474"/>
      <c r="F22" s="474"/>
      <c r="G22" s="474"/>
      <c r="H22" s="474"/>
      <c r="I22" s="474"/>
      <c r="J22" s="475"/>
      <c r="K22" s="476" t="s">
        <v>267</v>
      </c>
      <c r="L22" s="476"/>
      <c r="M22" s="22" t="s">
        <v>254</v>
      </c>
    </row>
    <row r="23" spans="1:13" ht="21.95" customHeight="1" x14ac:dyDescent="0.25">
      <c r="A23" s="484" t="s">
        <v>268</v>
      </c>
      <c r="B23" s="446"/>
      <c r="C23" s="446"/>
      <c r="D23" s="418"/>
      <c r="E23" s="419"/>
      <c r="F23" s="419"/>
      <c r="G23" s="419"/>
      <c r="H23" s="419"/>
      <c r="I23" s="419"/>
      <c r="J23" s="419"/>
      <c r="K23" s="419"/>
      <c r="L23" s="419"/>
      <c r="M23" s="420"/>
    </row>
    <row r="24" spans="1:13" ht="21.95" customHeight="1" x14ac:dyDescent="0.25">
      <c r="A24" s="484" t="s">
        <v>247</v>
      </c>
      <c r="B24" s="446"/>
      <c r="C24" s="446"/>
      <c r="D24" s="418"/>
      <c r="E24" s="419"/>
      <c r="F24" s="419"/>
      <c r="G24" s="485"/>
      <c r="H24" s="19" t="s">
        <v>248</v>
      </c>
      <c r="I24" s="196"/>
      <c r="J24" s="19" t="s">
        <v>249</v>
      </c>
      <c r="K24" s="465"/>
      <c r="L24" s="465"/>
      <c r="M24" s="23"/>
    </row>
    <row r="25" spans="1:13" ht="21.95" customHeight="1" x14ac:dyDescent="0.25">
      <c r="A25" s="484" t="s">
        <v>269</v>
      </c>
      <c r="B25" s="446"/>
      <c r="C25" s="446"/>
      <c r="D25" s="418"/>
      <c r="E25" s="419"/>
      <c r="F25" s="419"/>
      <c r="G25" s="419"/>
      <c r="H25" s="485"/>
      <c r="I25" s="19" t="s">
        <v>270</v>
      </c>
      <c r="J25" s="465"/>
      <c r="K25" s="465"/>
      <c r="L25" s="465"/>
      <c r="M25" s="466"/>
    </row>
    <row r="26" spans="1:13" ht="21.95" customHeight="1" thickBot="1" x14ac:dyDescent="0.3">
      <c r="A26" s="477" t="s">
        <v>271</v>
      </c>
      <c r="B26" s="478"/>
      <c r="C26" s="478"/>
      <c r="D26" s="479"/>
      <c r="E26" s="480"/>
      <c r="F26" s="480"/>
      <c r="G26" s="480"/>
      <c r="H26" s="481"/>
      <c r="I26" s="24" t="s">
        <v>272</v>
      </c>
      <c r="J26" s="482"/>
      <c r="K26" s="482"/>
      <c r="L26" s="482"/>
      <c r="M26" s="483"/>
    </row>
    <row r="27" spans="1:13" ht="21.95" customHeight="1" x14ac:dyDescent="0.25">
      <c r="A27" s="486" t="s">
        <v>273</v>
      </c>
      <c r="B27" s="487"/>
      <c r="C27" s="487"/>
      <c r="D27" s="488"/>
      <c r="E27" s="489" t="s">
        <v>7</v>
      </c>
      <c r="F27" s="490"/>
      <c r="G27" s="491" t="s">
        <v>274</v>
      </c>
      <c r="H27" s="487"/>
      <c r="I27" s="487"/>
      <c r="J27" s="487"/>
      <c r="K27" s="488"/>
      <c r="L27" s="489" t="s">
        <v>7</v>
      </c>
      <c r="M27" s="492"/>
    </row>
    <row r="28" spans="1:13" ht="21.95" customHeight="1" x14ac:dyDescent="0.25">
      <c r="A28" s="484" t="s">
        <v>275</v>
      </c>
      <c r="B28" s="446"/>
      <c r="C28" s="446"/>
      <c r="D28" s="446"/>
      <c r="E28" s="493"/>
      <c r="F28" s="493"/>
      <c r="G28" s="463" t="s">
        <v>276</v>
      </c>
      <c r="H28" s="464"/>
      <c r="I28" s="464"/>
      <c r="J28" s="464"/>
      <c r="K28" s="464"/>
      <c r="L28" s="445"/>
      <c r="M28" s="20"/>
    </row>
    <row r="29" spans="1:13" ht="21.95" customHeight="1" x14ac:dyDescent="0.25">
      <c r="A29" s="484" t="s">
        <v>277</v>
      </c>
      <c r="B29" s="446"/>
      <c r="C29" s="446"/>
      <c r="D29" s="446"/>
      <c r="E29" s="493"/>
      <c r="F29" s="493"/>
      <c r="G29" s="463" t="s">
        <v>278</v>
      </c>
      <c r="H29" s="464"/>
      <c r="I29" s="464"/>
      <c r="J29" s="464"/>
      <c r="K29" s="464"/>
      <c r="L29" s="445"/>
      <c r="M29" s="20"/>
    </row>
    <row r="30" spans="1:13" ht="21.95" customHeight="1" thickBot="1" x14ac:dyDescent="0.3">
      <c r="A30" s="494" t="s">
        <v>310</v>
      </c>
      <c r="B30" s="495"/>
      <c r="C30" s="495"/>
      <c r="D30" s="496"/>
      <c r="E30" s="497"/>
      <c r="F30" s="497"/>
      <c r="G30" s="498" t="s">
        <v>279</v>
      </c>
      <c r="H30" s="499"/>
      <c r="I30" s="499"/>
      <c r="J30" s="499"/>
      <c r="K30" s="499"/>
      <c r="L30" s="500"/>
      <c r="M30" s="26"/>
    </row>
    <row r="31" spans="1:13" ht="21.95" customHeight="1" x14ac:dyDescent="0.25">
      <c r="A31" s="501" t="s">
        <v>280</v>
      </c>
      <c r="B31" s="502"/>
      <c r="C31" s="502"/>
      <c r="D31" s="503"/>
      <c r="E31" s="504" t="s">
        <v>7</v>
      </c>
      <c r="F31" s="505"/>
      <c r="G31" s="506" t="s">
        <v>281</v>
      </c>
      <c r="H31" s="502"/>
      <c r="I31" s="502"/>
      <c r="J31" s="502"/>
      <c r="K31" s="503"/>
      <c r="L31" s="504" t="s">
        <v>7</v>
      </c>
      <c r="M31" s="507"/>
    </row>
    <row r="32" spans="1:13" ht="21.95" customHeight="1" x14ac:dyDescent="0.3">
      <c r="A32" s="508" t="s">
        <v>282</v>
      </c>
      <c r="B32" s="464"/>
      <c r="C32" s="464"/>
      <c r="D32" s="445"/>
      <c r="E32" s="509"/>
      <c r="F32" s="510"/>
      <c r="G32" s="511" t="s">
        <v>276</v>
      </c>
      <c r="H32" s="511"/>
      <c r="I32" s="511"/>
      <c r="J32" s="511"/>
      <c r="K32" s="511"/>
      <c r="L32" s="511"/>
      <c r="M32" s="27"/>
    </row>
    <row r="33" spans="1:13" ht="21.95" customHeight="1" x14ac:dyDescent="0.25">
      <c r="A33" s="508" t="s">
        <v>283</v>
      </c>
      <c r="B33" s="464"/>
      <c r="C33" s="464"/>
      <c r="D33" s="445"/>
      <c r="E33" s="509"/>
      <c r="F33" s="510"/>
      <c r="G33" s="511" t="s">
        <v>278</v>
      </c>
      <c r="H33" s="511"/>
      <c r="I33" s="511"/>
      <c r="J33" s="511"/>
      <c r="K33" s="511"/>
      <c r="L33" s="511"/>
      <c r="M33" s="27"/>
    </row>
    <row r="34" spans="1:13" ht="21.95" customHeight="1" thickBot="1" x14ac:dyDescent="0.3">
      <c r="A34" s="494" t="s">
        <v>310</v>
      </c>
      <c r="B34" s="495"/>
      <c r="C34" s="495"/>
      <c r="D34" s="496"/>
      <c r="E34" s="509"/>
      <c r="F34" s="510"/>
      <c r="G34" s="512" t="s">
        <v>284</v>
      </c>
      <c r="H34" s="512"/>
      <c r="I34" s="512"/>
      <c r="J34" s="512"/>
      <c r="K34" s="512"/>
      <c r="L34" s="512"/>
      <c r="M34" s="28"/>
    </row>
    <row r="35" spans="1:13" ht="21.95" customHeight="1" x14ac:dyDescent="0.25">
      <c r="A35" s="501" t="s">
        <v>285</v>
      </c>
      <c r="B35" s="502"/>
      <c r="C35" s="502"/>
      <c r="D35" s="503"/>
      <c r="E35" s="513" t="s">
        <v>286</v>
      </c>
      <c r="F35" s="505"/>
      <c r="G35" s="506" t="s">
        <v>281</v>
      </c>
      <c r="H35" s="502"/>
      <c r="I35" s="502"/>
      <c r="J35" s="502"/>
      <c r="K35" s="503"/>
      <c r="L35" s="514" t="s">
        <v>7</v>
      </c>
      <c r="M35" s="515"/>
    </row>
    <row r="36" spans="1:13" ht="21.95" customHeight="1" x14ac:dyDescent="0.25">
      <c r="A36" s="516" t="s">
        <v>287</v>
      </c>
      <c r="B36" s="517"/>
      <c r="C36" s="517"/>
      <c r="D36" s="517"/>
      <c r="E36" s="509"/>
      <c r="F36" s="510"/>
      <c r="G36" s="518" t="s">
        <v>276</v>
      </c>
      <c r="H36" s="518"/>
      <c r="I36" s="518"/>
      <c r="J36" s="518"/>
      <c r="K36" s="518"/>
      <c r="L36" s="518"/>
      <c r="M36" s="27"/>
    </row>
    <row r="37" spans="1:13" ht="21.95" customHeight="1" x14ac:dyDescent="0.25">
      <c r="A37" s="519" t="s">
        <v>288</v>
      </c>
      <c r="B37" s="520"/>
      <c r="C37" s="520"/>
      <c r="D37" s="520"/>
      <c r="E37" s="509"/>
      <c r="F37" s="510"/>
      <c r="G37" s="511" t="s">
        <v>278</v>
      </c>
      <c r="H37" s="511"/>
      <c r="I37" s="511"/>
      <c r="J37" s="511"/>
      <c r="K37" s="511"/>
      <c r="L37" s="511"/>
      <c r="M37" s="27"/>
    </row>
    <row r="38" spans="1:13" ht="21.95" customHeight="1" thickBot="1" x14ac:dyDescent="0.3">
      <c r="A38" s="494" t="s">
        <v>311</v>
      </c>
      <c r="B38" s="495"/>
      <c r="C38" s="495"/>
      <c r="D38" s="496"/>
      <c r="E38" s="521"/>
      <c r="F38" s="522"/>
      <c r="G38" s="523" t="s">
        <v>284</v>
      </c>
      <c r="H38" s="523"/>
      <c r="I38" s="523"/>
      <c r="J38" s="523"/>
      <c r="K38" s="523"/>
      <c r="L38" s="523"/>
      <c r="M38" s="29"/>
    </row>
    <row r="39" spans="1:13" ht="21.95" customHeight="1" x14ac:dyDescent="0.25">
      <c r="A39" s="525" t="s">
        <v>289</v>
      </c>
      <c r="B39" s="526"/>
      <c r="C39" s="526"/>
      <c r="D39" s="526"/>
      <c r="E39" s="526"/>
      <c r="F39" s="526"/>
      <c r="G39" s="526"/>
      <c r="H39" s="526"/>
      <c r="I39" s="526"/>
      <c r="J39" s="526"/>
      <c r="K39" s="526"/>
      <c r="L39" s="526"/>
      <c r="M39" s="527"/>
    </row>
    <row r="40" spans="1:13" ht="21.95" customHeight="1" x14ac:dyDescent="0.25">
      <c r="A40" s="484" t="s">
        <v>290</v>
      </c>
      <c r="B40" s="446"/>
      <c r="C40" s="446"/>
      <c r="D40" s="30" t="s">
        <v>291</v>
      </c>
      <c r="E40" s="528" t="s">
        <v>254</v>
      </c>
      <c r="F40" s="529"/>
      <c r="G40" s="463" t="s">
        <v>292</v>
      </c>
      <c r="H40" s="464"/>
      <c r="I40" s="464"/>
      <c r="J40" s="445"/>
      <c r="K40" s="25" t="s">
        <v>291</v>
      </c>
      <c r="L40" s="528"/>
      <c r="M40" s="530"/>
    </row>
    <row r="41" spans="1:13" ht="21.95" customHeight="1" x14ac:dyDescent="0.25">
      <c r="A41" s="484" t="s">
        <v>250</v>
      </c>
      <c r="B41" s="446"/>
      <c r="C41" s="465"/>
      <c r="D41" s="465"/>
      <c r="E41" s="465"/>
      <c r="F41" s="465"/>
      <c r="G41" s="19" t="s">
        <v>250</v>
      </c>
      <c r="H41" s="465"/>
      <c r="I41" s="465"/>
      <c r="J41" s="465"/>
      <c r="K41" s="465"/>
      <c r="L41" s="465"/>
      <c r="M41" s="466"/>
    </row>
    <row r="42" spans="1:13" ht="21.95" customHeight="1" x14ac:dyDescent="0.25">
      <c r="A42" s="484" t="s">
        <v>271</v>
      </c>
      <c r="B42" s="446"/>
      <c r="C42" s="465"/>
      <c r="D42" s="465"/>
      <c r="E42" s="465"/>
      <c r="F42" s="465"/>
      <c r="G42" s="19" t="s">
        <v>271</v>
      </c>
      <c r="H42" s="465"/>
      <c r="I42" s="465"/>
      <c r="J42" s="465"/>
      <c r="K42" s="465"/>
      <c r="L42" s="465"/>
      <c r="M42" s="466"/>
    </row>
    <row r="43" spans="1:13" ht="21.95" customHeight="1" thickBot="1" x14ac:dyDescent="0.3">
      <c r="A43" s="524" t="s">
        <v>252</v>
      </c>
      <c r="B43" s="436"/>
      <c r="C43" s="437"/>
      <c r="D43" s="438"/>
      <c r="E43" s="438"/>
      <c r="F43" s="438"/>
      <c r="G43" s="34" t="s">
        <v>252</v>
      </c>
      <c r="H43" s="437"/>
      <c r="I43" s="438"/>
      <c r="J43" s="438"/>
      <c r="K43" s="438"/>
      <c r="L43" s="438"/>
      <c r="M43" s="439"/>
    </row>
    <row r="44" spans="1:13" ht="64.5" customHeight="1" thickTop="1" x14ac:dyDescent="0.25">
      <c r="A44" s="394" t="s">
        <v>821</v>
      </c>
      <c r="B44" s="394"/>
      <c r="C44" s="394"/>
      <c r="D44" s="394"/>
      <c r="E44" s="394"/>
      <c r="F44" s="394"/>
      <c r="G44" s="394"/>
      <c r="H44" s="394"/>
      <c r="I44" s="394"/>
      <c r="J44" s="394"/>
      <c r="K44" s="394"/>
      <c r="L44" s="394"/>
      <c r="M44" s="394"/>
    </row>
    <row r="45" spans="1:13" ht="20.25" customHeight="1" x14ac:dyDescent="0.25"/>
    <row r="46" spans="1:13" ht="20.25" customHeight="1" x14ac:dyDescent="0.25"/>
    <row r="47" spans="1:13" ht="20.25" customHeight="1" x14ac:dyDescent="0.25"/>
    <row r="48" spans="1:13" ht="20.25" customHeight="1" x14ac:dyDescent="0.25"/>
    <row r="49" ht="20.25" customHeight="1" x14ac:dyDescent="0.25"/>
    <row r="50" ht="20.25" customHeight="1" x14ac:dyDescent="0.25"/>
    <row r="51" ht="20.25" customHeight="1" x14ac:dyDescent="0.25"/>
  </sheetData>
  <sheetProtection formatCells="0" formatColumns="0" formatRows="0" selectLockedCells="1"/>
  <mergeCells count="115">
    <mergeCell ref="A43:B43"/>
    <mergeCell ref="C43:F43"/>
    <mergeCell ref="H43:M43"/>
    <mergeCell ref="A39:M39"/>
    <mergeCell ref="A40:C40"/>
    <mergeCell ref="E40:F40"/>
    <mergeCell ref="G40:J40"/>
    <mergeCell ref="L40:M40"/>
    <mergeCell ref="A41:B41"/>
    <mergeCell ref="C41:F41"/>
    <mergeCell ref="H41:M41"/>
    <mergeCell ref="A42:B42"/>
    <mergeCell ref="C42:F42"/>
    <mergeCell ref="H42:M42"/>
    <mergeCell ref="A36:D36"/>
    <mergeCell ref="E36:F36"/>
    <mergeCell ref="G36:L36"/>
    <mergeCell ref="A37:D37"/>
    <mergeCell ref="E37:F37"/>
    <mergeCell ref="G37:L37"/>
    <mergeCell ref="A38:D38"/>
    <mergeCell ref="E38:F38"/>
    <mergeCell ref="G38:L38"/>
    <mergeCell ref="A33:D33"/>
    <mergeCell ref="E33:F33"/>
    <mergeCell ref="G33:L33"/>
    <mergeCell ref="A34:D34"/>
    <mergeCell ref="E34:F34"/>
    <mergeCell ref="G34:L34"/>
    <mergeCell ref="A35:D35"/>
    <mergeCell ref="E35:F35"/>
    <mergeCell ref="G35:K35"/>
    <mergeCell ref="L35:M35"/>
    <mergeCell ref="A30:D30"/>
    <mergeCell ref="E30:F30"/>
    <mergeCell ref="G30:L30"/>
    <mergeCell ref="A31:D31"/>
    <mergeCell ref="E31:F31"/>
    <mergeCell ref="G31:K31"/>
    <mergeCell ref="L31:M31"/>
    <mergeCell ref="A32:D32"/>
    <mergeCell ref="E32:F32"/>
    <mergeCell ref="G32:L32"/>
    <mergeCell ref="A27:D27"/>
    <mergeCell ref="E27:F27"/>
    <mergeCell ref="G27:K27"/>
    <mergeCell ref="L27:M27"/>
    <mergeCell ref="A28:D28"/>
    <mergeCell ref="E28:F28"/>
    <mergeCell ref="G28:L28"/>
    <mergeCell ref="A29:D29"/>
    <mergeCell ref="E29:F29"/>
    <mergeCell ref="G29:L29"/>
    <mergeCell ref="A26:C26"/>
    <mergeCell ref="D26:H26"/>
    <mergeCell ref="J26:M26"/>
    <mergeCell ref="A23:C23"/>
    <mergeCell ref="D23:M23"/>
    <mergeCell ref="A24:C24"/>
    <mergeCell ref="D24:G24"/>
    <mergeCell ref="K24:L24"/>
    <mergeCell ref="A25:C25"/>
    <mergeCell ref="D25:H25"/>
    <mergeCell ref="J25:M25"/>
    <mergeCell ref="B19:F19"/>
    <mergeCell ref="G19:L19"/>
    <mergeCell ref="B20:F20"/>
    <mergeCell ref="G20:L20"/>
    <mergeCell ref="A21:M21"/>
    <mergeCell ref="A22:C22"/>
    <mergeCell ref="D22:J22"/>
    <mergeCell ref="K22:L22"/>
    <mergeCell ref="A14:B14"/>
    <mergeCell ref="C14:F14"/>
    <mergeCell ref="G14:L14"/>
    <mergeCell ref="I11:J11"/>
    <mergeCell ref="A16:F16"/>
    <mergeCell ref="G16:L16"/>
    <mergeCell ref="B17:F17"/>
    <mergeCell ref="G17:L17"/>
    <mergeCell ref="B18:F18"/>
    <mergeCell ref="G18:L18"/>
    <mergeCell ref="C11:F11"/>
    <mergeCell ref="A12:B12"/>
    <mergeCell ref="C12:F12"/>
    <mergeCell ref="G12:H12"/>
    <mergeCell ref="I12:J12"/>
    <mergeCell ref="L12:M12"/>
    <mergeCell ref="A13:B13"/>
    <mergeCell ref="C13:F13"/>
    <mergeCell ref="G13:M13"/>
    <mergeCell ref="A44:M44"/>
    <mergeCell ref="A1:M1"/>
    <mergeCell ref="A2:M2"/>
    <mergeCell ref="A3:M3"/>
    <mergeCell ref="G4:H4"/>
    <mergeCell ref="I4:J4"/>
    <mergeCell ref="K4:L4"/>
    <mergeCell ref="G5:H5"/>
    <mergeCell ref="I5:J5"/>
    <mergeCell ref="G6:M6"/>
    <mergeCell ref="G7:M7"/>
    <mergeCell ref="H8:M8"/>
    <mergeCell ref="K5:L5"/>
    <mergeCell ref="K11:M11"/>
    <mergeCell ref="A9:F9"/>
    <mergeCell ref="H9:I9"/>
    <mergeCell ref="A10:B10"/>
    <mergeCell ref="C10:F10"/>
    <mergeCell ref="G10:H10"/>
    <mergeCell ref="I10:M10"/>
    <mergeCell ref="A15:B15"/>
    <mergeCell ref="C15:F15"/>
    <mergeCell ref="G15:L15"/>
    <mergeCell ref="A11:B11"/>
  </mergeCells>
  <conditionalFormatting sqref="M14:M20">
    <cfRule type="containsText" dxfId="11" priority="1" operator="containsText" text="X">
      <formula>NOT(ISERROR(SEARCH("X",M14)))</formula>
    </cfRule>
  </conditionalFormatting>
  <pageMargins left="0.7" right="0.7" top="0.75" bottom="0.75" header="0.3" footer="0.3"/>
  <pageSetup scale="69" orientation="portrait" horizontalDpi="4294967292" verticalDpi="4294967292" r:id="rId1"/>
  <headerFooter>
    <oddHeader>&amp;C&amp;"Times New Roman,Regular"&amp;10SENSITIVE SECURITY INFORMATION</oddHeader>
    <oddFooter>&amp;LTSA Form ### (#/12) [File:  ####]&amp;C          &amp;G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4" r:id="rId5" name="Check Box 2">
              <controlPr defaultSize="0" autoFill="0" autoLine="0" autoPict="0">
                <anchor moveWithCells="1">
                  <from>
                    <xdr:col>0</xdr:col>
                    <xdr:colOff>19050</xdr:colOff>
                    <xdr:row>17</xdr:row>
                    <xdr:rowOff>19050</xdr:rowOff>
                  </from>
                  <to>
                    <xdr:col>0</xdr:col>
                    <xdr:colOff>323850</xdr:colOff>
                    <xdr:row>18</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19050</xdr:colOff>
                    <xdr:row>16</xdr:row>
                    <xdr:rowOff>19050</xdr:rowOff>
                  </from>
                  <to>
                    <xdr:col>0</xdr:col>
                    <xdr:colOff>314325</xdr:colOff>
                    <xdr:row>17</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19050</xdr:colOff>
                    <xdr:row>18</xdr:row>
                    <xdr:rowOff>19050</xdr:rowOff>
                  </from>
                  <to>
                    <xdr:col>0</xdr:col>
                    <xdr:colOff>323850</xdr:colOff>
                    <xdr:row>19</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19050</xdr:colOff>
                    <xdr:row>19</xdr:row>
                    <xdr:rowOff>19050</xdr:rowOff>
                  </from>
                  <to>
                    <xdr:col>0</xdr:col>
                    <xdr:colOff>323850</xdr:colOff>
                    <xdr:row>20</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133350</xdr:colOff>
                    <xdr:row>39</xdr:row>
                    <xdr:rowOff>0</xdr:rowOff>
                  </from>
                  <to>
                    <xdr:col>5</xdr:col>
                    <xdr:colOff>123825</xdr:colOff>
                    <xdr:row>39</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161925</xdr:colOff>
                    <xdr:row>32</xdr:row>
                    <xdr:rowOff>19050</xdr:rowOff>
                  </from>
                  <to>
                    <xdr:col>12</xdr:col>
                    <xdr:colOff>466725</xdr:colOff>
                    <xdr:row>33</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161925</xdr:colOff>
                    <xdr:row>33</xdr:row>
                    <xdr:rowOff>19050</xdr:rowOff>
                  </from>
                  <to>
                    <xdr:col>12</xdr:col>
                    <xdr:colOff>466725</xdr:colOff>
                    <xdr:row>34</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12</xdr:col>
                    <xdr:colOff>161925</xdr:colOff>
                    <xdr:row>21</xdr:row>
                    <xdr:rowOff>19050</xdr:rowOff>
                  </from>
                  <to>
                    <xdr:col>12</xdr:col>
                    <xdr:colOff>466725</xdr:colOff>
                    <xdr:row>22</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7</xdr:col>
                    <xdr:colOff>161925</xdr:colOff>
                    <xdr:row>10</xdr:row>
                    <xdr:rowOff>19050</xdr:rowOff>
                  </from>
                  <to>
                    <xdr:col>7</xdr:col>
                    <xdr:colOff>457200</xdr:colOff>
                    <xdr:row>11</xdr:row>
                    <xdr:rowOff>9525</xdr:rowOff>
                  </to>
                </anchor>
              </controlPr>
            </control>
          </mc:Choice>
        </mc:AlternateContent>
        <mc:AlternateContent xmlns:mc="http://schemas.openxmlformats.org/markup-compatibility/2006">
          <mc:Choice Requires="x14">
            <control shapeId="3089" r:id="rId14" name="Check Box 17">
              <controlPr defaultSize="0" autoFill="0" autoLine="0" autoPict="0">
                <anchor moveWithCells="1">
                  <from>
                    <xdr:col>12</xdr:col>
                    <xdr:colOff>161925</xdr:colOff>
                    <xdr:row>31</xdr:row>
                    <xdr:rowOff>19050</xdr:rowOff>
                  </from>
                  <to>
                    <xdr:col>12</xdr:col>
                    <xdr:colOff>466725</xdr:colOff>
                    <xdr:row>32</xdr:row>
                    <xdr:rowOff>19050</xdr:rowOff>
                  </to>
                </anchor>
              </controlPr>
            </control>
          </mc:Choice>
        </mc:AlternateContent>
        <mc:AlternateContent xmlns:mc="http://schemas.openxmlformats.org/markup-compatibility/2006">
          <mc:Choice Requires="x14">
            <control shapeId="3090" r:id="rId15" name="Check Box 18">
              <controlPr defaultSize="0" autoFill="0" autoLine="0" autoPict="0">
                <anchor moveWithCells="1">
                  <from>
                    <xdr:col>12</xdr:col>
                    <xdr:colOff>161925</xdr:colOff>
                    <xdr:row>27</xdr:row>
                    <xdr:rowOff>19050</xdr:rowOff>
                  </from>
                  <to>
                    <xdr:col>12</xdr:col>
                    <xdr:colOff>466725</xdr:colOff>
                    <xdr:row>28</xdr:row>
                    <xdr:rowOff>9525</xdr:rowOff>
                  </to>
                </anchor>
              </controlPr>
            </control>
          </mc:Choice>
        </mc:AlternateContent>
        <mc:AlternateContent xmlns:mc="http://schemas.openxmlformats.org/markup-compatibility/2006">
          <mc:Choice Requires="x14">
            <control shapeId="3091" r:id="rId16" name="Check Box 19">
              <controlPr defaultSize="0" autoFill="0" autoLine="0" autoPict="0">
                <anchor moveWithCells="1">
                  <from>
                    <xdr:col>12</xdr:col>
                    <xdr:colOff>161925</xdr:colOff>
                    <xdr:row>27</xdr:row>
                    <xdr:rowOff>19050</xdr:rowOff>
                  </from>
                  <to>
                    <xdr:col>12</xdr:col>
                    <xdr:colOff>466725</xdr:colOff>
                    <xdr:row>28</xdr:row>
                    <xdr:rowOff>9525</xdr:rowOff>
                  </to>
                </anchor>
              </controlPr>
            </control>
          </mc:Choice>
        </mc:AlternateContent>
        <mc:AlternateContent xmlns:mc="http://schemas.openxmlformats.org/markup-compatibility/2006">
          <mc:Choice Requires="x14">
            <control shapeId="3092" r:id="rId17" name="Check Box 20">
              <controlPr defaultSize="0" autoFill="0" autoLine="0" autoPict="0">
                <anchor moveWithCells="1">
                  <from>
                    <xdr:col>12</xdr:col>
                    <xdr:colOff>161925</xdr:colOff>
                    <xdr:row>28</xdr:row>
                    <xdr:rowOff>19050</xdr:rowOff>
                  </from>
                  <to>
                    <xdr:col>12</xdr:col>
                    <xdr:colOff>466725</xdr:colOff>
                    <xdr:row>29</xdr:row>
                    <xdr:rowOff>9525</xdr:rowOff>
                  </to>
                </anchor>
              </controlPr>
            </control>
          </mc:Choice>
        </mc:AlternateContent>
        <mc:AlternateContent xmlns:mc="http://schemas.openxmlformats.org/markup-compatibility/2006">
          <mc:Choice Requires="x14">
            <control shapeId="3093" r:id="rId18" name="Check Box 21">
              <controlPr defaultSize="0" autoFill="0" autoLine="0" autoPict="0">
                <anchor moveWithCells="1">
                  <from>
                    <xdr:col>12</xdr:col>
                    <xdr:colOff>161925</xdr:colOff>
                    <xdr:row>28</xdr:row>
                    <xdr:rowOff>19050</xdr:rowOff>
                  </from>
                  <to>
                    <xdr:col>12</xdr:col>
                    <xdr:colOff>466725</xdr:colOff>
                    <xdr:row>29</xdr:row>
                    <xdr:rowOff>9525</xdr:rowOff>
                  </to>
                </anchor>
              </controlPr>
            </control>
          </mc:Choice>
        </mc:AlternateContent>
        <mc:AlternateContent xmlns:mc="http://schemas.openxmlformats.org/markup-compatibility/2006">
          <mc:Choice Requires="x14">
            <control shapeId="3094" r:id="rId19" name="Check Box 22">
              <controlPr defaultSize="0" autoFill="0" autoLine="0" autoPict="0">
                <anchor moveWithCells="1">
                  <from>
                    <xdr:col>12</xdr:col>
                    <xdr:colOff>161925</xdr:colOff>
                    <xdr:row>29</xdr:row>
                    <xdr:rowOff>19050</xdr:rowOff>
                  </from>
                  <to>
                    <xdr:col>12</xdr:col>
                    <xdr:colOff>466725</xdr:colOff>
                    <xdr:row>30</xdr:row>
                    <xdr:rowOff>9525</xdr:rowOff>
                  </to>
                </anchor>
              </controlPr>
            </control>
          </mc:Choice>
        </mc:AlternateContent>
        <mc:AlternateContent xmlns:mc="http://schemas.openxmlformats.org/markup-compatibility/2006">
          <mc:Choice Requires="x14">
            <control shapeId="3095" r:id="rId20" name="Check Box 23">
              <controlPr defaultSize="0" autoFill="0" autoLine="0" autoPict="0">
                <anchor moveWithCells="1">
                  <from>
                    <xdr:col>11</xdr:col>
                    <xdr:colOff>581025</xdr:colOff>
                    <xdr:row>26</xdr:row>
                    <xdr:rowOff>0</xdr:rowOff>
                  </from>
                  <to>
                    <xdr:col>12</xdr:col>
                    <xdr:colOff>276225</xdr:colOff>
                    <xdr:row>26</xdr:row>
                    <xdr:rowOff>266700</xdr:rowOff>
                  </to>
                </anchor>
              </controlPr>
            </control>
          </mc:Choice>
        </mc:AlternateContent>
        <mc:AlternateContent xmlns:mc="http://schemas.openxmlformats.org/markup-compatibility/2006">
          <mc:Choice Requires="x14">
            <control shapeId="3096" r:id="rId21" name="Check Box 24">
              <controlPr defaultSize="0" autoFill="0" autoLine="0" autoPict="0">
                <anchor moveWithCells="1">
                  <from>
                    <xdr:col>5</xdr:col>
                    <xdr:colOff>66675</xdr:colOff>
                    <xdr:row>26</xdr:row>
                    <xdr:rowOff>0</xdr:rowOff>
                  </from>
                  <to>
                    <xdr:col>5</xdr:col>
                    <xdr:colOff>381000</xdr:colOff>
                    <xdr:row>26</xdr:row>
                    <xdr:rowOff>266700</xdr:rowOff>
                  </to>
                </anchor>
              </controlPr>
            </control>
          </mc:Choice>
        </mc:AlternateContent>
        <mc:AlternateContent xmlns:mc="http://schemas.openxmlformats.org/markup-compatibility/2006">
          <mc:Choice Requires="x14">
            <control shapeId="3097" r:id="rId22" name="Check Box 25">
              <controlPr defaultSize="0" autoFill="0" autoLine="0" autoPict="0">
                <anchor moveWithCells="1">
                  <from>
                    <xdr:col>5</xdr:col>
                    <xdr:colOff>85725</xdr:colOff>
                    <xdr:row>34</xdr:row>
                    <xdr:rowOff>9525</xdr:rowOff>
                  </from>
                  <to>
                    <xdr:col>5</xdr:col>
                    <xdr:colOff>409575</xdr:colOff>
                    <xdr:row>35</xdr:row>
                    <xdr:rowOff>0</xdr:rowOff>
                  </to>
                </anchor>
              </controlPr>
            </control>
          </mc:Choice>
        </mc:AlternateContent>
        <mc:AlternateContent xmlns:mc="http://schemas.openxmlformats.org/markup-compatibility/2006">
          <mc:Choice Requires="x14">
            <control shapeId="3098" r:id="rId23" name="Check Box 26">
              <controlPr defaultSize="0" autoFill="0" autoLine="0" autoPict="0">
                <anchor moveWithCells="1">
                  <from>
                    <xdr:col>5</xdr:col>
                    <xdr:colOff>85725</xdr:colOff>
                    <xdr:row>30</xdr:row>
                    <xdr:rowOff>9525</xdr:rowOff>
                  </from>
                  <to>
                    <xdr:col>5</xdr:col>
                    <xdr:colOff>400050</xdr:colOff>
                    <xdr:row>31</xdr:row>
                    <xdr:rowOff>0</xdr:rowOff>
                  </to>
                </anchor>
              </controlPr>
            </control>
          </mc:Choice>
        </mc:AlternateContent>
        <mc:AlternateContent xmlns:mc="http://schemas.openxmlformats.org/markup-compatibility/2006">
          <mc:Choice Requires="x14">
            <control shapeId="3099" r:id="rId24" name="Check Box 27">
              <controlPr defaultSize="0" autoFill="0" autoLine="0" autoPict="0">
                <anchor moveWithCells="1">
                  <from>
                    <xdr:col>11</xdr:col>
                    <xdr:colOff>581025</xdr:colOff>
                    <xdr:row>30</xdr:row>
                    <xdr:rowOff>0</xdr:rowOff>
                  </from>
                  <to>
                    <xdr:col>12</xdr:col>
                    <xdr:colOff>276225</xdr:colOff>
                    <xdr:row>30</xdr:row>
                    <xdr:rowOff>266700</xdr:rowOff>
                  </to>
                </anchor>
              </controlPr>
            </control>
          </mc:Choice>
        </mc:AlternateContent>
        <mc:AlternateContent xmlns:mc="http://schemas.openxmlformats.org/markup-compatibility/2006">
          <mc:Choice Requires="x14">
            <control shapeId="3100" r:id="rId25" name="Check Box 28">
              <controlPr defaultSize="0" autoFill="0" autoLine="0" autoPict="0">
                <anchor moveWithCells="1">
                  <from>
                    <xdr:col>11</xdr:col>
                    <xdr:colOff>581025</xdr:colOff>
                    <xdr:row>34</xdr:row>
                    <xdr:rowOff>0</xdr:rowOff>
                  </from>
                  <to>
                    <xdr:col>12</xdr:col>
                    <xdr:colOff>276225</xdr:colOff>
                    <xdr:row>34</xdr:row>
                    <xdr:rowOff>266700</xdr:rowOff>
                  </to>
                </anchor>
              </controlPr>
            </control>
          </mc:Choice>
        </mc:AlternateContent>
        <mc:AlternateContent xmlns:mc="http://schemas.openxmlformats.org/markup-compatibility/2006">
          <mc:Choice Requires="x14">
            <control shapeId="3101" r:id="rId26" name="Check Box 29">
              <controlPr defaultSize="0" autoFill="0" autoLine="0" autoPict="0">
                <anchor moveWithCells="1">
                  <from>
                    <xdr:col>11</xdr:col>
                    <xdr:colOff>581025</xdr:colOff>
                    <xdr:row>34</xdr:row>
                    <xdr:rowOff>0</xdr:rowOff>
                  </from>
                  <to>
                    <xdr:col>12</xdr:col>
                    <xdr:colOff>276225</xdr:colOff>
                    <xdr:row>34</xdr:row>
                    <xdr:rowOff>266700</xdr:rowOff>
                  </to>
                </anchor>
              </controlPr>
            </control>
          </mc:Choice>
        </mc:AlternateContent>
        <mc:AlternateContent xmlns:mc="http://schemas.openxmlformats.org/markup-compatibility/2006">
          <mc:Choice Requires="x14">
            <control shapeId="3102" r:id="rId27" name="Check Box 30">
              <controlPr defaultSize="0" autoFill="0" autoLine="0" autoPict="0">
                <anchor moveWithCells="1">
                  <from>
                    <xdr:col>12</xdr:col>
                    <xdr:colOff>161925</xdr:colOff>
                    <xdr:row>35</xdr:row>
                    <xdr:rowOff>19050</xdr:rowOff>
                  </from>
                  <to>
                    <xdr:col>12</xdr:col>
                    <xdr:colOff>466725</xdr:colOff>
                    <xdr:row>36</xdr:row>
                    <xdr:rowOff>9525</xdr:rowOff>
                  </to>
                </anchor>
              </controlPr>
            </control>
          </mc:Choice>
        </mc:AlternateContent>
        <mc:AlternateContent xmlns:mc="http://schemas.openxmlformats.org/markup-compatibility/2006">
          <mc:Choice Requires="x14">
            <control shapeId="3103" r:id="rId28" name="Check Box 31">
              <controlPr defaultSize="0" autoFill="0" autoLine="0" autoPict="0">
                <anchor moveWithCells="1">
                  <from>
                    <xdr:col>11</xdr:col>
                    <xdr:colOff>581025</xdr:colOff>
                    <xdr:row>34</xdr:row>
                    <xdr:rowOff>0</xdr:rowOff>
                  </from>
                  <to>
                    <xdr:col>12</xdr:col>
                    <xdr:colOff>276225</xdr:colOff>
                    <xdr:row>34</xdr:row>
                    <xdr:rowOff>266700</xdr:rowOff>
                  </to>
                </anchor>
              </controlPr>
            </control>
          </mc:Choice>
        </mc:AlternateContent>
        <mc:AlternateContent xmlns:mc="http://schemas.openxmlformats.org/markup-compatibility/2006">
          <mc:Choice Requires="x14">
            <control shapeId="3104" r:id="rId29" name="Check Box 32">
              <controlPr defaultSize="0" autoFill="0" autoLine="0" autoPict="0">
                <anchor moveWithCells="1">
                  <from>
                    <xdr:col>12</xdr:col>
                    <xdr:colOff>161925</xdr:colOff>
                    <xdr:row>36</xdr:row>
                    <xdr:rowOff>19050</xdr:rowOff>
                  </from>
                  <to>
                    <xdr:col>12</xdr:col>
                    <xdr:colOff>466725</xdr:colOff>
                    <xdr:row>37</xdr:row>
                    <xdr:rowOff>9525</xdr:rowOff>
                  </to>
                </anchor>
              </controlPr>
            </control>
          </mc:Choice>
        </mc:AlternateContent>
        <mc:AlternateContent xmlns:mc="http://schemas.openxmlformats.org/markup-compatibility/2006">
          <mc:Choice Requires="x14">
            <control shapeId="3105" r:id="rId30" name="Check Box 33">
              <controlPr defaultSize="0" autoFill="0" autoLine="0" autoPict="0">
                <anchor moveWithCells="1">
                  <from>
                    <xdr:col>12</xdr:col>
                    <xdr:colOff>161925</xdr:colOff>
                    <xdr:row>37</xdr:row>
                    <xdr:rowOff>19050</xdr:rowOff>
                  </from>
                  <to>
                    <xdr:col>12</xdr:col>
                    <xdr:colOff>466725</xdr:colOff>
                    <xdr:row>38</xdr:row>
                    <xdr:rowOff>9525</xdr:rowOff>
                  </to>
                </anchor>
              </controlPr>
            </control>
          </mc:Choice>
        </mc:AlternateContent>
        <mc:AlternateContent xmlns:mc="http://schemas.openxmlformats.org/markup-compatibility/2006">
          <mc:Choice Requires="x14">
            <control shapeId="3107" r:id="rId31" name="Check Box 35">
              <controlPr defaultSize="0" autoFill="0" autoLine="0" autoPict="0">
                <anchor moveWithCells="1">
                  <from>
                    <xdr:col>11</xdr:col>
                    <xdr:colOff>133350</xdr:colOff>
                    <xdr:row>39</xdr:row>
                    <xdr:rowOff>0</xdr:rowOff>
                  </from>
                  <to>
                    <xdr:col>11</xdr:col>
                    <xdr:colOff>438150</xdr:colOff>
                    <xdr:row>39</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'Pivot Stats'!B9:B10</xm:f>
          </x14:formula1>
          <xm:sqref>M14:M20</xm:sqref>
        </x14:dataValidation>
        <x14:dataValidation type="list" allowBlank="1" showInputMessage="1" showErrorMessage="1">
          <x14:formula1>
            <xm:f>'Pivot Stats'!C9:C15</xm:f>
          </x14:formula1>
          <xm:sqref>M5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57"/>
  <sheetViews>
    <sheetView view="pageBreakPreview" zoomScale="105" zoomScaleNormal="100" zoomScaleSheetLayoutView="105" zoomScalePageLayoutView="75" workbookViewId="0">
      <pane ySplit="9" topLeftCell="A10" activePane="bottomLeft" state="frozen"/>
      <selection pane="bottomLeft" activeCell="B9" sqref="B9"/>
    </sheetView>
  </sheetViews>
  <sheetFormatPr defaultColWidth="9.140625" defaultRowHeight="12" x14ac:dyDescent="0.2"/>
  <cols>
    <col min="1" max="1" width="5.5703125" style="39" bestFit="1" customWidth="1"/>
    <col min="2" max="2" width="64.85546875" style="1" customWidth="1"/>
    <col min="3" max="5" width="9.140625" style="39"/>
    <col min="6" max="6" width="19" style="1" customWidth="1"/>
    <col min="7" max="7" width="50.5703125" style="1" customWidth="1"/>
    <col min="8" max="16384" width="9.140625" style="1"/>
  </cols>
  <sheetData>
    <row r="1" spans="1:7" ht="15" customHeight="1" x14ac:dyDescent="0.25">
      <c r="A1" s="540" t="s">
        <v>0</v>
      </c>
      <c r="B1" s="541"/>
      <c r="C1" s="541"/>
      <c r="D1" s="541"/>
      <c r="E1" s="541"/>
      <c r="F1" s="541"/>
      <c r="G1" s="542"/>
    </row>
    <row r="2" spans="1:7" ht="15" customHeight="1" x14ac:dyDescent="0.25">
      <c r="A2" s="543" t="s">
        <v>1</v>
      </c>
      <c r="B2" s="538"/>
      <c r="C2" s="538"/>
      <c r="D2" s="538"/>
      <c r="E2" s="538"/>
      <c r="F2" s="538"/>
      <c r="G2" s="539"/>
    </row>
    <row r="3" spans="1:7" ht="15" x14ac:dyDescent="0.25">
      <c r="A3" s="534"/>
      <c r="B3" s="535"/>
      <c r="C3" s="535"/>
      <c r="D3" s="535"/>
      <c r="E3" s="535"/>
      <c r="F3" s="535"/>
      <c r="G3" s="536"/>
    </row>
    <row r="4" spans="1:7" ht="30" customHeight="1" thickBot="1" x14ac:dyDescent="0.35">
      <c r="A4" s="537" t="s">
        <v>2</v>
      </c>
      <c r="B4" s="538"/>
      <c r="C4" s="538"/>
      <c r="D4" s="538"/>
      <c r="E4" s="538"/>
      <c r="F4" s="538"/>
      <c r="G4" s="539"/>
    </row>
    <row r="5" spans="1:7" ht="18.75" x14ac:dyDescent="0.3">
      <c r="A5" s="36"/>
      <c r="B5" s="344" t="s">
        <v>14</v>
      </c>
      <c r="C5" s="3"/>
      <c r="D5" s="3"/>
      <c r="E5" s="3"/>
      <c r="F5" s="6" t="s">
        <v>11</v>
      </c>
      <c r="G5" s="4">
        <f>Profile!C10</f>
        <v>0</v>
      </c>
    </row>
    <row r="6" spans="1:7" ht="19.5" thickBot="1" x14ac:dyDescent="0.35">
      <c r="A6" s="37"/>
      <c r="B6" s="110">
        <f>Profile!G7</f>
        <v>0</v>
      </c>
      <c r="C6" s="5"/>
      <c r="D6" s="5"/>
      <c r="E6" s="5"/>
      <c r="F6" s="7" t="s">
        <v>12</v>
      </c>
      <c r="G6" s="111">
        <f>Profile!G5</f>
        <v>0</v>
      </c>
    </row>
    <row r="7" spans="1:7" ht="15.75" thickBot="1" x14ac:dyDescent="0.3">
      <c r="A7" s="38"/>
      <c r="B7" s="9"/>
      <c r="C7" s="10"/>
      <c r="D7" s="10"/>
      <c r="E7" s="10"/>
      <c r="F7" s="10"/>
      <c r="G7" s="11"/>
    </row>
    <row r="8" spans="1:7" ht="19.5" customHeight="1" x14ac:dyDescent="0.25">
      <c r="A8" s="40"/>
      <c r="B8" s="2" t="s">
        <v>3</v>
      </c>
      <c r="C8" s="544" t="s">
        <v>4</v>
      </c>
      <c r="D8" s="545"/>
      <c r="E8" s="546"/>
      <c r="F8" s="547" t="s">
        <v>5</v>
      </c>
      <c r="G8" s="548"/>
    </row>
    <row r="9" spans="1:7" ht="20.25" customHeight="1" thickBot="1" x14ac:dyDescent="0.35">
      <c r="A9" s="48"/>
      <c r="B9" s="49" t="s">
        <v>6</v>
      </c>
      <c r="C9" s="50" t="s">
        <v>7</v>
      </c>
      <c r="D9" s="51" t="s">
        <v>8</v>
      </c>
      <c r="E9" s="52" t="s">
        <v>9</v>
      </c>
      <c r="F9" s="50" t="s">
        <v>10</v>
      </c>
      <c r="G9" s="53" t="s">
        <v>13</v>
      </c>
    </row>
    <row r="10" spans="1:7" ht="20.25" customHeight="1" thickBot="1" x14ac:dyDescent="0.3">
      <c r="A10" s="531" t="s">
        <v>818</v>
      </c>
      <c r="B10" s="549"/>
      <c r="C10" s="549"/>
      <c r="D10" s="549"/>
      <c r="E10" s="549"/>
      <c r="F10" s="549"/>
      <c r="G10" s="550"/>
    </row>
    <row r="11" spans="1:7" ht="20.25" customHeight="1" x14ac:dyDescent="0.25">
      <c r="A11" s="334"/>
      <c r="B11" s="145" t="s">
        <v>16</v>
      </c>
      <c r="C11" s="332"/>
      <c r="D11" s="332"/>
      <c r="E11" s="332"/>
      <c r="F11" s="332"/>
      <c r="G11" s="333"/>
    </row>
    <row r="12" spans="1:7" ht="15.75" x14ac:dyDescent="0.25">
      <c r="A12" s="318">
        <v>1</v>
      </c>
      <c r="B12" s="146" t="s">
        <v>316</v>
      </c>
      <c r="C12" s="195"/>
      <c r="D12" s="197"/>
      <c r="E12" s="195"/>
      <c r="F12" s="277"/>
      <c r="G12" s="278"/>
    </row>
    <row r="13" spans="1:7" ht="20.100000000000001" customHeight="1" x14ac:dyDescent="0.25">
      <c r="A13" s="319">
        <v>2</v>
      </c>
      <c r="B13" s="141" t="s">
        <v>17</v>
      </c>
      <c r="C13" s="195"/>
      <c r="D13" s="197"/>
      <c r="E13" s="195"/>
      <c r="F13" s="277"/>
      <c r="G13" s="278"/>
    </row>
    <row r="14" spans="1:7" ht="31.5" x14ac:dyDescent="0.25">
      <c r="A14" s="319">
        <v>3</v>
      </c>
      <c r="B14" s="141" t="s">
        <v>317</v>
      </c>
      <c r="C14" s="195"/>
      <c r="D14" s="197"/>
      <c r="E14" s="195"/>
      <c r="F14" s="277"/>
      <c r="G14" s="278"/>
    </row>
    <row r="15" spans="1:7" ht="15.75" x14ac:dyDescent="0.25">
      <c r="A15" s="320"/>
      <c r="B15" s="140" t="s">
        <v>18</v>
      </c>
      <c r="C15" s="202"/>
      <c r="D15" s="202"/>
      <c r="E15" s="202"/>
      <c r="F15" s="202"/>
      <c r="G15" s="315"/>
    </row>
    <row r="16" spans="1:7" ht="63" x14ac:dyDescent="0.25">
      <c r="A16" s="319">
        <v>4</v>
      </c>
      <c r="B16" s="141" t="s">
        <v>318</v>
      </c>
      <c r="C16" s="195"/>
      <c r="D16" s="197"/>
      <c r="E16" s="195"/>
      <c r="F16" s="277"/>
      <c r="G16" s="278"/>
    </row>
    <row r="17" spans="1:7" ht="47.25" x14ac:dyDescent="0.25">
      <c r="A17" s="321">
        <v>5</v>
      </c>
      <c r="B17" s="146" t="s">
        <v>19</v>
      </c>
      <c r="C17" s="195"/>
      <c r="D17" s="197"/>
      <c r="E17" s="195"/>
      <c r="F17" s="286"/>
      <c r="G17" s="278"/>
    </row>
    <row r="18" spans="1:7" ht="51.75" customHeight="1" x14ac:dyDescent="0.25">
      <c r="A18" s="319">
        <v>6</v>
      </c>
      <c r="B18" s="141" t="s">
        <v>319</v>
      </c>
      <c r="C18" s="195"/>
      <c r="D18" s="197"/>
      <c r="E18" s="195"/>
      <c r="F18" s="277"/>
      <c r="G18" s="278"/>
    </row>
    <row r="19" spans="1:7" ht="15.75" x14ac:dyDescent="0.25">
      <c r="A19" s="320"/>
      <c r="B19" s="140" t="s">
        <v>32</v>
      </c>
      <c r="C19" s="202"/>
      <c r="D19" s="202"/>
      <c r="E19" s="202"/>
      <c r="F19" s="202"/>
      <c r="G19" s="315"/>
    </row>
    <row r="20" spans="1:7" ht="85.5" customHeight="1" x14ac:dyDescent="0.25">
      <c r="A20" s="321">
        <v>7</v>
      </c>
      <c r="B20" s="147" t="s">
        <v>320</v>
      </c>
      <c r="C20" s="195"/>
      <c r="D20" s="197"/>
      <c r="E20" s="195"/>
      <c r="F20" s="277"/>
      <c r="G20" s="278"/>
    </row>
    <row r="21" spans="1:7" ht="31.5" x14ac:dyDescent="0.25">
      <c r="A21" s="319">
        <v>8</v>
      </c>
      <c r="B21" s="142" t="s">
        <v>321</v>
      </c>
      <c r="C21" s="195"/>
      <c r="D21" s="197"/>
      <c r="E21" s="195"/>
      <c r="F21" s="277"/>
      <c r="G21" s="278"/>
    </row>
    <row r="22" spans="1:7" ht="31.5" x14ac:dyDescent="0.25">
      <c r="A22" s="319">
        <v>9</v>
      </c>
      <c r="B22" s="142" t="s">
        <v>322</v>
      </c>
      <c r="C22" s="195"/>
      <c r="D22" s="197"/>
      <c r="E22" s="195"/>
      <c r="F22" s="277"/>
      <c r="G22" s="278"/>
    </row>
    <row r="23" spans="1:7" ht="31.5" x14ac:dyDescent="0.25">
      <c r="A23" s="319">
        <v>10</v>
      </c>
      <c r="B23" s="142" t="s">
        <v>323</v>
      </c>
      <c r="C23" s="195"/>
      <c r="D23" s="197"/>
      <c r="E23" s="195"/>
      <c r="F23" s="277"/>
      <c r="G23" s="278"/>
    </row>
    <row r="24" spans="1:7" ht="47.25" x14ac:dyDescent="0.25">
      <c r="A24" s="321">
        <v>11</v>
      </c>
      <c r="B24" s="147" t="s">
        <v>324</v>
      </c>
      <c r="C24" s="195"/>
      <c r="D24" s="197"/>
      <c r="E24" s="195"/>
      <c r="F24" s="277"/>
      <c r="G24" s="278"/>
    </row>
    <row r="25" spans="1:7" ht="31.5" x14ac:dyDescent="0.25">
      <c r="A25" s="319">
        <v>12</v>
      </c>
      <c r="B25" s="142" t="s">
        <v>325</v>
      </c>
      <c r="C25" s="195"/>
      <c r="D25" s="197"/>
      <c r="E25" s="195"/>
      <c r="F25" s="277"/>
      <c r="G25" s="278"/>
    </row>
    <row r="26" spans="1:7" ht="63" x14ac:dyDescent="0.25">
      <c r="A26" s="319">
        <v>13</v>
      </c>
      <c r="B26" s="142" t="s">
        <v>496</v>
      </c>
      <c r="C26" s="195"/>
      <c r="D26" s="197"/>
      <c r="E26" s="195"/>
      <c r="F26" s="277"/>
      <c r="G26" s="278"/>
    </row>
    <row r="27" spans="1:7" ht="47.25" x14ac:dyDescent="0.25">
      <c r="A27" s="319">
        <v>14</v>
      </c>
      <c r="B27" s="142" t="s">
        <v>326</v>
      </c>
      <c r="C27" s="195"/>
      <c r="D27" s="197"/>
      <c r="E27" s="195"/>
      <c r="F27" s="277"/>
      <c r="G27" s="278"/>
    </row>
    <row r="28" spans="1:7" ht="15.75" x14ac:dyDescent="0.25">
      <c r="A28" s="320"/>
      <c r="B28" s="140" t="s">
        <v>42</v>
      </c>
      <c r="C28" s="202"/>
      <c r="D28" s="202"/>
      <c r="E28" s="202"/>
      <c r="F28" s="202"/>
      <c r="G28" s="315"/>
    </row>
    <row r="29" spans="1:7" ht="63" x14ac:dyDescent="0.25">
      <c r="A29" s="321">
        <v>15</v>
      </c>
      <c r="B29" s="146" t="s">
        <v>327</v>
      </c>
      <c r="C29" s="195"/>
      <c r="D29" s="197"/>
      <c r="E29" s="195"/>
      <c r="F29" s="277"/>
      <c r="G29" s="278"/>
    </row>
    <row r="30" spans="1:7" ht="47.25" customHeight="1" x14ac:dyDescent="0.25">
      <c r="A30" s="319">
        <v>16</v>
      </c>
      <c r="B30" s="141" t="s">
        <v>328</v>
      </c>
      <c r="C30" s="195"/>
      <c r="D30" s="197"/>
      <c r="E30" s="195"/>
      <c r="F30" s="277"/>
      <c r="G30" s="278"/>
    </row>
    <row r="31" spans="1:7" ht="15.75" x14ac:dyDescent="0.25">
      <c r="A31" s="320"/>
      <c r="B31" s="140" t="s">
        <v>45</v>
      </c>
      <c r="C31" s="202"/>
      <c r="D31" s="202"/>
      <c r="E31" s="202"/>
      <c r="F31" s="202"/>
      <c r="G31" s="315"/>
    </row>
    <row r="32" spans="1:7" ht="31.5" x14ac:dyDescent="0.25">
      <c r="A32" s="321">
        <v>17</v>
      </c>
      <c r="B32" s="146" t="s">
        <v>329</v>
      </c>
      <c r="C32" s="195"/>
      <c r="D32" s="197"/>
      <c r="E32" s="195"/>
      <c r="F32" s="277"/>
      <c r="G32" s="278"/>
    </row>
    <row r="33" spans="1:7" ht="31.5" x14ac:dyDescent="0.25">
      <c r="A33" s="319">
        <v>18</v>
      </c>
      <c r="B33" s="141" t="s">
        <v>330</v>
      </c>
      <c r="C33" s="195"/>
      <c r="D33" s="197"/>
      <c r="E33" s="195"/>
      <c r="F33" s="277"/>
      <c r="G33" s="278"/>
    </row>
    <row r="34" spans="1:7" ht="15.75" x14ac:dyDescent="0.25">
      <c r="A34" s="320"/>
      <c r="B34" s="140" t="s">
        <v>48</v>
      </c>
      <c r="C34" s="202"/>
      <c r="D34" s="202"/>
      <c r="E34" s="202"/>
      <c r="F34" s="202"/>
      <c r="G34" s="315"/>
    </row>
    <row r="35" spans="1:7" ht="69" customHeight="1" x14ac:dyDescent="0.25">
      <c r="A35" s="321">
        <v>19</v>
      </c>
      <c r="B35" s="147" t="s">
        <v>331</v>
      </c>
      <c r="C35" s="195"/>
      <c r="D35" s="197"/>
      <c r="E35" s="195"/>
      <c r="F35" s="277"/>
      <c r="G35" s="278"/>
    </row>
    <row r="36" spans="1:7" ht="31.5" x14ac:dyDescent="0.25">
      <c r="A36" s="319">
        <v>20</v>
      </c>
      <c r="B36" s="142" t="s">
        <v>332</v>
      </c>
      <c r="C36" s="195"/>
      <c r="D36" s="197"/>
      <c r="E36" s="195"/>
      <c r="F36" s="277"/>
      <c r="G36" s="278"/>
    </row>
    <row r="37" spans="1:7" ht="78.75" x14ac:dyDescent="0.25">
      <c r="A37" s="319">
        <v>21</v>
      </c>
      <c r="B37" s="142" t="s">
        <v>497</v>
      </c>
      <c r="C37" s="195"/>
      <c r="D37" s="197"/>
      <c r="E37" s="195"/>
      <c r="F37" s="277"/>
      <c r="G37" s="278"/>
    </row>
    <row r="38" spans="1:7" ht="15.75" x14ac:dyDescent="0.25">
      <c r="A38" s="320"/>
      <c r="B38" s="140" t="s">
        <v>333</v>
      </c>
      <c r="C38" s="202"/>
      <c r="D38" s="202"/>
      <c r="E38" s="202"/>
      <c r="F38" s="202"/>
      <c r="G38" s="315"/>
    </row>
    <row r="39" spans="1:7" ht="69.75" customHeight="1" x14ac:dyDescent="0.25">
      <c r="A39" s="321">
        <v>22</v>
      </c>
      <c r="B39" s="147" t="s">
        <v>334</v>
      </c>
      <c r="C39" s="195"/>
      <c r="D39" s="197"/>
      <c r="E39" s="195"/>
      <c r="F39" s="277"/>
      <c r="G39" s="278"/>
    </row>
    <row r="40" spans="1:7" ht="48" thickBot="1" x14ac:dyDescent="0.3">
      <c r="A40" s="335">
        <v>23</v>
      </c>
      <c r="B40" s="336" t="s">
        <v>498</v>
      </c>
      <c r="C40" s="337"/>
      <c r="D40" s="338"/>
      <c r="E40" s="337"/>
      <c r="F40" s="339"/>
      <c r="G40" s="340"/>
    </row>
    <row r="41" spans="1:7" ht="15.75" thickBot="1" x14ac:dyDescent="0.3">
      <c r="A41" s="531" t="s">
        <v>817</v>
      </c>
      <c r="B41" s="532"/>
      <c r="C41" s="532"/>
      <c r="D41" s="532"/>
      <c r="E41" s="532"/>
      <c r="F41" s="532"/>
      <c r="G41" s="533"/>
    </row>
    <row r="42" spans="1:7" ht="31.5" x14ac:dyDescent="0.25">
      <c r="A42" s="341"/>
      <c r="B42" s="145" t="s">
        <v>335</v>
      </c>
      <c r="C42" s="342"/>
      <c r="D42" s="342"/>
      <c r="E42" s="342"/>
      <c r="F42" s="342"/>
      <c r="G42" s="343"/>
    </row>
    <row r="43" spans="1:7" ht="47.25" x14ac:dyDescent="0.25">
      <c r="A43" s="321">
        <v>24</v>
      </c>
      <c r="B43" s="146" t="s">
        <v>336</v>
      </c>
      <c r="C43" s="195"/>
      <c r="D43" s="197"/>
      <c r="E43" s="195"/>
      <c r="F43" s="277"/>
      <c r="G43" s="278"/>
    </row>
    <row r="44" spans="1:7" ht="47.25" x14ac:dyDescent="0.25">
      <c r="A44" s="321">
        <v>25</v>
      </c>
      <c r="B44" s="146" t="s">
        <v>337</v>
      </c>
      <c r="C44" s="195"/>
      <c r="D44" s="197"/>
      <c r="E44" s="195"/>
      <c r="F44" s="277"/>
      <c r="G44" s="278"/>
    </row>
    <row r="45" spans="1:7" ht="63" x14ac:dyDescent="0.25">
      <c r="A45" s="322">
        <v>26</v>
      </c>
      <c r="B45" s="268" t="s">
        <v>338</v>
      </c>
      <c r="C45" s="195"/>
      <c r="D45" s="197"/>
      <c r="E45" s="195"/>
      <c r="F45" s="277"/>
      <c r="G45" s="278"/>
    </row>
    <row r="46" spans="1:7" ht="47.25" x14ac:dyDescent="0.25">
      <c r="A46" s="319">
        <v>27</v>
      </c>
      <c r="B46" s="141" t="s">
        <v>339</v>
      </c>
      <c r="C46" s="195"/>
      <c r="D46" s="197"/>
      <c r="E46" s="195"/>
      <c r="F46" s="277"/>
      <c r="G46" s="278"/>
    </row>
    <row r="47" spans="1:7" ht="31.5" x14ac:dyDescent="0.25">
      <c r="A47" s="319">
        <v>28</v>
      </c>
      <c r="B47" s="141" t="s">
        <v>340</v>
      </c>
      <c r="C47" s="195"/>
      <c r="D47" s="197"/>
      <c r="E47" s="195"/>
      <c r="F47" s="277"/>
      <c r="G47" s="278"/>
    </row>
    <row r="48" spans="1:7" ht="31.5" x14ac:dyDescent="0.25">
      <c r="A48" s="319">
        <v>29</v>
      </c>
      <c r="B48" s="141" t="s">
        <v>341</v>
      </c>
      <c r="C48" s="195"/>
      <c r="D48" s="197"/>
      <c r="E48" s="195"/>
      <c r="F48" s="277"/>
      <c r="G48" s="278"/>
    </row>
    <row r="49" spans="1:7" ht="78.75" x14ac:dyDescent="0.25">
      <c r="A49" s="319">
        <v>30</v>
      </c>
      <c r="B49" s="142" t="s">
        <v>519</v>
      </c>
      <c r="C49" s="195"/>
      <c r="D49" s="197"/>
      <c r="E49" s="195"/>
      <c r="F49" s="277"/>
      <c r="G49" s="278"/>
    </row>
    <row r="50" spans="1:7" ht="15.75" x14ac:dyDescent="0.25">
      <c r="A50" s="320"/>
      <c r="B50" s="140" t="s">
        <v>342</v>
      </c>
      <c r="C50" s="202"/>
      <c r="D50" s="202"/>
      <c r="E50" s="202"/>
      <c r="F50" s="202"/>
      <c r="G50" s="315"/>
    </row>
    <row r="51" spans="1:7" ht="31.5" x14ac:dyDescent="0.25">
      <c r="A51" s="321">
        <v>31</v>
      </c>
      <c r="B51" s="147" t="s">
        <v>500</v>
      </c>
      <c r="C51" s="195"/>
      <c r="D51" s="197"/>
      <c r="E51" s="195"/>
      <c r="F51" s="277"/>
      <c r="G51" s="278"/>
    </row>
    <row r="52" spans="1:7" ht="31.5" x14ac:dyDescent="0.25">
      <c r="A52" s="319">
        <v>32</v>
      </c>
      <c r="B52" s="142" t="s">
        <v>343</v>
      </c>
      <c r="C52" s="195"/>
      <c r="D52" s="197"/>
      <c r="E52" s="195"/>
      <c r="F52" s="277"/>
      <c r="G52" s="278"/>
    </row>
    <row r="53" spans="1:7" ht="15.75" x14ac:dyDescent="0.25">
      <c r="A53" s="319">
        <v>33</v>
      </c>
      <c r="B53" s="142" t="s">
        <v>344</v>
      </c>
      <c r="C53" s="195"/>
      <c r="D53" s="197"/>
      <c r="E53" s="195"/>
      <c r="F53" s="277"/>
      <c r="G53" s="278"/>
    </row>
    <row r="54" spans="1:7" ht="47.25" x14ac:dyDescent="0.25">
      <c r="A54" s="319">
        <v>34</v>
      </c>
      <c r="B54" s="142" t="s">
        <v>345</v>
      </c>
      <c r="C54" s="195"/>
      <c r="D54" s="197"/>
      <c r="E54" s="195"/>
      <c r="F54" s="277"/>
      <c r="G54" s="278"/>
    </row>
    <row r="55" spans="1:7" ht="47.25" x14ac:dyDescent="0.25">
      <c r="A55" s="319">
        <v>35</v>
      </c>
      <c r="B55" s="142" t="s">
        <v>346</v>
      </c>
      <c r="C55" s="195"/>
      <c r="D55" s="197"/>
      <c r="E55" s="195"/>
      <c r="F55" s="277"/>
      <c r="G55" s="278"/>
    </row>
    <row r="56" spans="1:7" ht="31.5" x14ac:dyDescent="0.25">
      <c r="A56" s="319">
        <v>36</v>
      </c>
      <c r="B56" s="142" t="s">
        <v>499</v>
      </c>
      <c r="C56" s="195"/>
      <c r="D56" s="197"/>
      <c r="E56" s="195"/>
      <c r="F56" s="277"/>
      <c r="G56" s="278"/>
    </row>
    <row r="57" spans="1:7" ht="15.75" x14ac:dyDescent="0.25">
      <c r="A57" s="320"/>
      <c r="B57" s="140" t="s">
        <v>347</v>
      </c>
      <c r="C57" s="202"/>
      <c r="D57" s="202"/>
      <c r="E57" s="202"/>
      <c r="F57" s="202"/>
      <c r="G57" s="315"/>
    </row>
    <row r="58" spans="1:7" ht="31.5" x14ac:dyDescent="0.25">
      <c r="A58" s="321">
        <v>37</v>
      </c>
      <c r="B58" s="146" t="s">
        <v>348</v>
      </c>
      <c r="C58" s="195"/>
      <c r="D58" s="197"/>
      <c r="E58" s="195"/>
      <c r="F58" s="277"/>
      <c r="G58" s="278"/>
    </row>
    <row r="59" spans="1:7" ht="31.5" x14ac:dyDescent="0.25">
      <c r="A59" s="319">
        <v>38</v>
      </c>
      <c r="B59" s="141" t="s">
        <v>349</v>
      </c>
      <c r="C59" s="195"/>
      <c r="D59" s="197"/>
      <c r="E59" s="195"/>
      <c r="F59" s="277"/>
      <c r="G59" s="278"/>
    </row>
    <row r="60" spans="1:7" ht="48" thickBot="1" x14ac:dyDescent="0.3">
      <c r="A60" s="345">
        <v>39</v>
      </c>
      <c r="B60" s="346" t="s">
        <v>350</v>
      </c>
      <c r="C60" s="347"/>
      <c r="D60" s="348"/>
      <c r="E60" s="347"/>
      <c r="F60" s="349"/>
      <c r="G60" s="350"/>
    </row>
    <row r="61" spans="1:7" ht="15.75" thickBot="1" x14ac:dyDescent="0.3">
      <c r="A61" s="531" t="s">
        <v>816</v>
      </c>
      <c r="B61" s="532"/>
      <c r="C61" s="532"/>
      <c r="D61" s="532"/>
      <c r="E61" s="532"/>
      <c r="F61" s="532"/>
      <c r="G61" s="533"/>
    </row>
    <row r="62" spans="1:7" ht="15.75" x14ac:dyDescent="0.25">
      <c r="A62" s="341"/>
      <c r="B62" s="145" t="s">
        <v>351</v>
      </c>
      <c r="C62" s="342"/>
      <c r="D62" s="342"/>
      <c r="E62" s="342"/>
      <c r="F62" s="342"/>
      <c r="G62" s="343"/>
    </row>
    <row r="63" spans="1:7" ht="31.5" x14ac:dyDescent="0.25">
      <c r="A63" s="321">
        <v>40</v>
      </c>
      <c r="B63" s="207" t="s">
        <v>521</v>
      </c>
      <c r="C63" s="195"/>
      <c r="D63" s="197"/>
      <c r="E63" s="195"/>
      <c r="F63" s="277"/>
      <c r="G63" s="278"/>
    </row>
    <row r="64" spans="1:7" ht="31.5" x14ac:dyDescent="0.25">
      <c r="A64" s="321">
        <v>41</v>
      </c>
      <c r="B64" s="147" t="s">
        <v>501</v>
      </c>
      <c r="C64" s="195"/>
      <c r="D64" s="197"/>
      <c r="E64" s="195"/>
      <c r="F64" s="277"/>
      <c r="G64" s="278"/>
    </row>
    <row r="65" spans="1:7" ht="31.5" x14ac:dyDescent="0.25">
      <c r="A65" s="319">
        <v>42</v>
      </c>
      <c r="B65" s="142" t="s">
        <v>352</v>
      </c>
      <c r="C65" s="195"/>
      <c r="D65" s="197"/>
      <c r="E65" s="195"/>
      <c r="F65" s="277"/>
      <c r="G65" s="278"/>
    </row>
    <row r="66" spans="1:7" ht="31.5" x14ac:dyDescent="0.25">
      <c r="A66" s="321">
        <v>43</v>
      </c>
      <c r="B66" s="147" t="s">
        <v>353</v>
      </c>
      <c r="C66" s="195"/>
      <c r="D66" s="197"/>
      <c r="E66" s="195"/>
      <c r="F66" s="277"/>
      <c r="G66" s="278"/>
    </row>
    <row r="67" spans="1:7" ht="50.25" customHeight="1" x14ac:dyDescent="0.25">
      <c r="A67" s="319">
        <v>44</v>
      </c>
      <c r="B67" s="142" t="s">
        <v>354</v>
      </c>
      <c r="C67" s="195"/>
      <c r="D67" s="197"/>
      <c r="E67" s="195"/>
      <c r="F67" s="277"/>
      <c r="G67" s="278"/>
    </row>
    <row r="68" spans="1:7" ht="50.25" customHeight="1" x14ac:dyDescent="0.25">
      <c r="A68" s="319">
        <v>45</v>
      </c>
      <c r="B68" s="142" t="s">
        <v>502</v>
      </c>
      <c r="C68" s="195"/>
      <c r="D68" s="197"/>
      <c r="E68" s="195"/>
      <c r="F68" s="277"/>
      <c r="G68" s="278"/>
    </row>
    <row r="69" spans="1:7" ht="47.25" x14ac:dyDescent="0.25">
      <c r="A69" s="319">
        <v>46</v>
      </c>
      <c r="B69" s="142" t="s">
        <v>355</v>
      </c>
      <c r="C69" s="195"/>
      <c r="D69" s="197"/>
      <c r="E69" s="195"/>
      <c r="F69" s="277"/>
      <c r="G69" s="278"/>
    </row>
    <row r="70" spans="1:7" ht="47.25" x14ac:dyDescent="0.25">
      <c r="A70" s="319">
        <v>47</v>
      </c>
      <c r="B70" s="142" t="s">
        <v>356</v>
      </c>
      <c r="C70" s="195"/>
      <c r="D70" s="197"/>
      <c r="E70" s="195"/>
      <c r="F70" s="277"/>
      <c r="G70" s="278"/>
    </row>
    <row r="71" spans="1:7" ht="31.5" x14ac:dyDescent="0.25">
      <c r="A71" s="319">
        <v>48</v>
      </c>
      <c r="B71" s="142" t="s">
        <v>503</v>
      </c>
      <c r="C71" s="195"/>
      <c r="D71" s="197"/>
      <c r="E71" s="195"/>
      <c r="F71" s="277"/>
      <c r="G71" s="278"/>
    </row>
    <row r="72" spans="1:7" ht="15.75" x14ac:dyDescent="0.25">
      <c r="A72" s="320"/>
      <c r="B72" s="140" t="s">
        <v>357</v>
      </c>
      <c r="C72" s="202"/>
      <c r="D72" s="202"/>
      <c r="E72" s="202"/>
      <c r="F72" s="202"/>
      <c r="G72" s="315"/>
    </row>
    <row r="73" spans="1:7" ht="47.25" x14ac:dyDescent="0.25">
      <c r="A73" s="321">
        <v>49</v>
      </c>
      <c r="B73" s="147" t="s">
        <v>518</v>
      </c>
      <c r="C73" s="195"/>
      <c r="D73" s="197"/>
      <c r="E73" s="195"/>
      <c r="F73" s="277"/>
      <c r="G73" s="278"/>
    </row>
    <row r="74" spans="1:7" ht="47.25" x14ac:dyDescent="0.25">
      <c r="A74" s="321">
        <v>50</v>
      </c>
      <c r="B74" s="147" t="s">
        <v>504</v>
      </c>
      <c r="C74" s="195"/>
      <c r="D74" s="197"/>
      <c r="E74" s="195"/>
      <c r="F74" s="277"/>
      <c r="G74" s="278"/>
    </row>
    <row r="75" spans="1:7" ht="31.5" x14ac:dyDescent="0.25">
      <c r="A75" s="319">
        <v>51</v>
      </c>
      <c r="B75" s="142" t="s">
        <v>505</v>
      </c>
      <c r="C75" s="195"/>
      <c r="D75" s="197"/>
      <c r="E75" s="195"/>
      <c r="F75" s="277"/>
      <c r="G75" s="278"/>
    </row>
    <row r="76" spans="1:7" ht="15.75" x14ac:dyDescent="0.25">
      <c r="A76" s="319">
        <v>52</v>
      </c>
      <c r="B76" s="142" t="s">
        <v>358</v>
      </c>
      <c r="C76" s="195"/>
      <c r="D76" s="197"/>
      <c r="E76" s="195"/>
      <c r="F76" s="277"/>
      <c r="G76" s="278"/>
    </row>
    <row r="77" spans="1:7" ht="31.5" x14ac:dyDescent="0.25">
      <c r="A77" s="319">
        <v>53</v>
      </c>
      <c r="B77" s="142" t="s">
        <v>359</v>
      </c>
      <c r="C77" s="195"/>
      <c r="D77" s="197"/>
      <c r="E77" s="195"/>
      <c r="F77" s="277"/>
      <c r="G77" s="278"/>
    </row>
    <row r="78" spans="1:7" ht="15.75" x14ac:dyDescent="0.25">
      <c r="A78" s="319">
        <v>54</v>
      </c>
      <c r="B78" s="142" t="s">
        <v>360</v>
      </c>
      <c r="C78" s="195"/>
      <c r="D78" s="197"/>
      <c r="E78" s="195"/>
      <c r="F78" s="277"/>
      <c r="G78" s="278"/>
    </row>
    <row r="79" spans="1:7" ht="31.5" x14ac:dyDescent="0.25">
      <c r="A79" s="319">
        <v>55</v>
      </c>
      <c r="B79" s="142" t="s">
        <v>361</v>
      </c>
      <c r="C79" s="195"/>
      <c r="D79" s="197"/>
      <c r="E79" s="195"/>
      <c r="F79" s="277"/>
      <c r="G79" s="278"/>
    </row>
    <row r="80" spans="1:7" ht="15.75" x14ac:dyDescent="0.25">
      <c r="A80" s="319">
        <v>56</v>
      </c>
      <c r="B80" s="142" t="s">
        <v>362</v>
      </c>
      <c r="C80" s="195"/>
      <c r="D80" s="197"/>
      <c r="E80" s="195"/>
      <c r="F80" s="277"/>
      <c r="G80" s="278"/>
    </row>
    <row r="81" spans="1:7" ht="31.5" x14ac:dyDescent="0.25">
      <c r="A81" s="319">
        <v>57</v>
      </c>
      <c r="B81" s="142" t="s">
        <v>506</v>
      </c>
      <c r="C81" s="195"/>
      <c r="D81" s="197"/>
      <c r="E81" s="195"/>
      <c r="F81" s="277"/>
      <c r="G81" s="278"/>
    </row>
    <row r="82" spans="1:7" ht="31.5" x14ac:dyDescent="0.25">
      <c r="A82" s="319">
        <v>58</v>
      </c>
      <c r="B82" s="143" t="s">
        <v>363</v>
      </c>
      <c r="C82" s="195"/>
      <c r="D82" s="197"/>
      <c r="E82" s="195"/>
      <c r="F82" s="277"/>
      <c r="G82" s="278"/>
    </row>
    <row r="83" spans="1:7" ht="31.5" x14ac:dyDescent="0.25">
      <c r="A83" s="319">
        <v>59</v>
      </c>
      <c r="B83" s="143" t="s">
        <v>364</v>
      </c>
      <c r="C83" s="195"/>
      <c r="D83" s="197"/>
      <c r="E83" s="195"/>
      <c r="F83" s="277"/>
      <c r="G83" s="278"/>
    </row>
    <row r="84" spans="1:7" ht="47.25" x14ac:dyDescent="0.25">
      <c r="A84" s="319">
        <v>60</v>
      </c>
      <c r="B84" s="143" t="s">
        <v>365</v>
      </c>
      <c r="C84" s="195"/>
      <c r="D84" s="197"/>
      <c r="E84" s="195"/>
      <c r="F84" s="277"/>
      <c r="G84" s="278"/>
    </row>
    <row r="85" spans="1:7" ht="47.25" x14ac:dyDescent="0.25">
      <c r="A85" s="319">
        <v>61</v>
      </c>
      <c r="B85" s="142" t="s">
        <v>366</v>
      </c>
      <c r="C85" s="195"/>
      <c r="D85" s="197"/>
      <c r="E85" s="195"/>
      <c r="F85" s="277"/>
      <c r="G85" s="278"/>
    </row>
    <row r="86" spans="1:7" ht="15.75" x14ac:dyDescent="0.25">
      <c r="A86" s="320"/>
      <c r="B86" s="140" t="s">
        <v>367</v>
      </c>
      <c r="C86" s="202"/>
      <c r="D86" s="202"/>
      <c r="E86" s="202"/>
      <c r="F86" s="202"/>
      <c r="G86" s="315"/>
    </row>
    <row r="87" spans="1:7" ht="31.5" x14ac:dyDescent="0.25">
      <c r="A87" s="321">
        <v>62</v>
      </c>
      <c r="B87" s="146" t="s">
        <v>368</v>
      </c>
      <c r="C87" s="195"/>
      <c r="D87" s="197"/>
      <c r="E87" s="195"/>
      <c r="F87" s="277"/>
      <c r="G87" s="278"/>
    </row>
    <row r="88" spans="1:7" ht="47.25" x14ac:dyDescent="0.25">
      <c r="A88" s="319">
        <v>63</v>
      </c>
      <c r="B88" s="141" t="s">
        <v>369</v>
      </c>
      <c r="C88" s="195"/>
      <c r="D88" s="197"/>
      <c r="E88" s="195"/>
      <c r="F88" s="277"/>
      <c r="G88" s="278"/>
    </row>
    <row r="89" spans="1:7" ht="15.75" x14ac:dyDescent="0.25">
      <c r="A89" s="319">
        <v>64</v>
      </c>
      <c r="B89" s="141" t="s">
        <v>370</v>
      </c>
      <c r="C89" s="195"/>
      <c r="D89" s="197"/>
      <c r="E89" s="195"/>
      <c r="F89" s="277"/>
      <c r="G89" s="278"/>
    </row>
    <row r="90" spans="1:7" ht="15.75" x14ac:dyDescent="0.25">
      <c r="A90" s="319">
        <v>65</v>
      </c>
      <c r="B90" s="141" t="s">
        <v>371</v>
      </c>
      <c r="C90" s="195"/>
      <c r="D90" s="197"/>
      <c r="E90" s="195"/>
      <c r="F90" s="277"/>
      <c r="G90" s="278"/>
    </row>
    <row r="91" spans="1:7" ht="15.75" x14ac:dyDescent="0.25">
      <c r="A91" s="319">
        <v>66</v>
      </c>
      <c r="B91" s="141" t="s">
        <v>372</v>
      </c>
      <c r="C91" s="195"/>
      <c r="D91" s="197"/>
      <c r="E91" s="195"/>
      <c r="F91" s="277"/>
      <c r="G91" s="278"/>
    </row>
    <row r="92" spans="1:7" ht="16.5" thickBot="1" x14ac:dyDescent="0.3">
      <c r="A92" s="345">
        <v>67</v>
      </c>
      <c r="B92" s="346" t="s">
        <v>373</v>
      </c>
      <c r="C92" s="347"/>
      <c r="D92" s="348"/>
      <c r="E92" s="347"/>
      <c r="F92" s="349"/>
      <c r="G92" s="350"/>
    </row>
    <row r="93" spans="1:7" ht="15.75" thickBot="1" x14ac:dyDescent="0.3">
      <c r="A93" s="531" t="s">
        <v>686</v>
      </c>
      <c r="B93" s="532"/>
      <c r="C93" s="532"/>
      <c r="D93" s="532"/>
      <c r="E93" s="532"/>
      <c r="F93" s="532"/>
      <c r="G93" s="533"/>
    </row>
    <row r="94" spans="1:7" ht="15.75" x14ac:dyDescent="0.25">
      <c r="A94" s="341"/>
      <c r="B94" s="145" t="s">
        <v>374</v>
      </c>
      <c r="C94" s="342"/>
      <c r="D94" s="342"/>
      <c r="E94" s="342"/>
      <c r="F94" s="342"/>
      <c r="G94" s="343"/>
    </row>
    <row r="95" spans="1:7" ht="47.25" x14ac:dyDescent="0.25">
      <c r="A95" s="321">
        <v>68</v>
      </c>
      <c r="B95" s="146" t="s">
        <v>375</v>
      </c>
      <c r="C95" s="195"/>
      <c r="D95" s="197"/>
      <c r="E95" s="195"/>
      <c r="F95" s="277"/>
      <c r="G95" s="278"/>
    </row>
    <row r="96" spans="1:7" ht="47.25" x14ac:dyDescent="0.25">
      <c r="A96" s="319">
        <v>69</v>
      </c>
      <c r="B96" s="141" t="s">
        <v>376</v>
      </c>
      <c r="C96" s="195"/>
      <c r="D96" s="197"/>
      <c r="E96" s="195"/>
      <c r="F96" s="277"/>
      <c r="G96" s="278"/>
    </row>
    <row r="97" spans="1:7" ht="15.75" x14ac:dyDescent="0.25">
      <c r="A97" s="319">
        <v>70</v>
      </c>
      <c r="B97" s="141" t="s">
        <v>377</v>
      </c>
      <c r="C97" s="195"/>
      <c r="D97" s="197"/>
      <c r="E97" s="195"/>
      <c r="F97" s="277"/>
      <c r="G97" s="278"/>
    </row>
    <row r="98" spans="1:7" ht="31.5" x14ac:dyDescent="0.25">
      <c r="A98" s="319">
        <v>71</v>
      </c>
      <c r="B98" s="141" t="s">
        <v>378</v>
      </c>
      <c r="C98" s="195"/>
      <c r="D98" s="197"/>
      <c r="E98" s="195"/>
      <c r="F98" s="277"/>
      <c r="G98" s="278"/>
    </row>
    <row r="99" spans="1:7" ht="15.75" x14ac:dyDescent="0.25">
      <c r="A99" s="319">
        <v>72</v>
      </c>
      <c r="B99" s="141" t="s">
        <v>379</v>
      </c>
      <c r="C99" s="195"/>
      <c r="D99" s="197"/>
      <c r="E99" s="195"/>
      <c r="F99" s="277"/>
      <c r="G99" s="278"/>
    </row>
    <row r="100" spans="1:7" ht="31.5" x14ac:dyDescent="0.25">
      <c r="A100" s="319">
        <v>73</v>
      </c>
      <c r="B100" s="41" t="s">
        <v>507</v>
      </c>
      <c r="C100" s="195"/>
      <c r="D100" s="197"/>
      <c r="E100" s="195"/>
      <c r="F100" s="277"/>
      <c r="G100" s="278"/>
    </row>
    <row r="101" spans="1:7" ht="31.5" x14ac:dyDescent="0.25">
      <c r="A101" s="321">
        <v>74</v>
      </c>
      <c r="B101" s="146" t="s">
        <v>380</v>
      </c>
      <c r="C101" s="195"/>
      <c r="D101" s="197"/>
      <c r="E101" s="195"/>
      <c r="F101" s="277"/>
      <c r="G101" s="278"/>
    </row>
    <row r="102" spans="1:7" ht="15.75" x14ac:dyDescent="0.25">
      <c r="A102" s="319">
        <v>75</v>
      </c>
      <c r="B102" s="141" t="s">
        <v>381</v>
      </c>
      <c r="C102" s="195"/>
      <c r="D102" s="197"/>
      <c r="E102" s="195"/>
      <c r="F102" s="277"/>
      <c r="G102" s="278"/>
    </row>
    <row r="103" spans="1:7" ht="47.25" x14ac:dyDescent="0.25">
      <c r="A103" s="319">
        <v>76</v>
      </c>
      <c r="B103" s="141" t="s">
        <v>382</v>
      </c>
      <c r="C103" s="195"/>
      <c r="D103" s="197"/>
      <c r="E103" s="195"/>
      <c r="F103" s="277"/>
      <c r="G103" s="278"/>
    </row>
    <row r="104" spans="1:7" ht="15.75" x14ac:dyDescent="0.25">
      <c r="A104" s="320"/>
      <c r="B104" s="57" t="s">
        <v>383</v>
      </c>
      <c r="C104" s="202"/>
      <c r="D104" s="202"/>
      <c r="E104" s="202"/>
      <c r="F104" s="202"/>
      <c r="G104" s="315"/>
    </row>
    <row r="105" spans="1:7" ht="15.75" x14ac:dyDescent="0.25">
      <c r="A105" s="323"/>
      <c r="B105" s="292" t="s">
        <v>784</v>
      </c>
      <c r="C105" s="279"/>
      <c r="D105" s="279"/>
      <c r="E105" s="279"/>
      <c r="F105" s="280"/>
      <c r="G105" s="316"/>
    </row>
    <row r="106" spans="1:7" ht="31.5" x14ac:dyDescent="0.25">
      <c r="A106" s="324" t="s">
        <v>760</v>
      </c>
      <c r="B106" s="148" t="str">
        <f>IF(OR(Profile!$M$17="X",Profile!$M$18="X"), "This entity requires the use of adequate locks on vehicle cargo/ storage areas.", "X")</f>
        <v>This entity requires the use of adequate locks on vehicle cargo/ storage areas.</v>
      </c>
      <c r="C106" s="198" t="str">
        <f t="shared" ref="C106" si="0">IF(B106="X","X","")</f>
        <v/>
      </c>
      <c r="D106" s="197"/>
      <c r="E106" s="199"/>
      <c r="F106" s="277"/>
      <c r="G106" s="278"/>
    </row>
    <row r="107" spans="1:7" ht="31.5" x14ac:dyDescent="0.25">
      <c r="A107" s="325" t="s">
        <v>761</v>
      </c>
      <c r="B107" s="62" t="str">
        <f>IF(OR(Profile!$M$17="X",Profile!$M$18="X"), "This entity equips vehicles with a safety/security barrier between the driver and passengers.", "XXXXXXXXXXXXXXXXXXXXXXXXXXXXXXXXXXXXXXX  XXXXXXXXXXXXXXXXXXXXXXXXXXXXXXXXXXXXXXX")</f>
        <v>This entity equips vehicles with a safety/security barrier between the driver and passengers.</v>
      </c>
      <c r="C107" s="198" t="str">
        <f>IF(B107="XXXXXXXXXXXXXXXXXXXXXXXXXXXXXXXXXXXXXXX  XXXXXXXXXXXXXXXXXXXXXXXXXXXXXXXXXXXXXXX","X","")</f>
        <v/>
      </c>
      <c r="D107" s="197"/>
      <c r="E107" s="199"/>
      <c r="F107" s="277"/>
      <c r="G107" s="278"/>
    </row>
    <row r="108" spans="1:7" ht="31.5" x14ac:dyDescent="0.25">
      <c r="A108" s="326" t="s">
        <v>762</v>
      </c>
      <c r="B108" s="62" t="str">
        <f>IF(OR(Profile!$M$17="X",Profile!$M$18="X"), "This entity utilizes some type of cargo, baggage or passenger screening system.", "XXXXXXXXXXXXXXXXXXXXXXXXXXXXXXXXXXXXXXX  XXXXXXXXXXXXXXXXXXXXXXXXXXXXXXXXXXXXXXX")</f>
        <v>This entity utilizes some type of cargo, baggage or passenger screening system.</v>
      </c>
      <c r="C108" s="198" t="str">
        <f>IF(B108="XXXXXXXXXXXXXXXXXXXXXXXXXXXXXXXXXXXXXXX  XXXXXXXXXXXXXXXXXXXXXXXXXXXXXXXXXXXXXXX","X","")</f>
        <v/>
      </c>
      <c r="D108" s="197"/>
      <c r="E108" s="199"/>
      <c r="F108" s="277"/>
      <c r="G108" s="278"/>
    </row>
    <row r="109" spans="1:7" ht="31.5" x14ac:dyDescent="0.25">
      <c r="A109" s="327" t="s">
        <v>763</v>
      </c>
      <c r="B109" s="62" t="str">
        <f>IF(OR(Profile!$M$17="X",Profile!$M$18="X"), "This entity has previously participated in a DHS/TSA sponsored security assessment (CSR, BASE, etc.).", "XXXXXXXXXXXXXXXXXXXXXXXXXXXXXXXXXXXXXXX  XXXXXXXXXXXXXXXXXXXXXXXXXXXXXXXXXXXXXXX")</f>
        <v>This entity has previously participated in a DHS/TSA sponsored security assessment (CSR, BASE, etc.).</v>
      </c>
      <c r="C109" s="198" t="str">
        <f>IF(B109="XXXXXXXXXXXXXXXXXXXXXXXXXXXXXXXXXXXXXXX  XXXXXXXXXXXXXXXXXXXXXXXXXXXXXXXXXXXXXXX","X","")</f>
        <v/>
      </c>
      <c r="D109" s="197"/>
      <c r="E109" s="199"/>
      <c r="F109" s="277"/>
      <c r="G109" s="278"/>
    </row>
    <row r="110" spans="1:7" ht="15.75" x14ac:dyDescent="0.25">
      <c r="A110" s="323"/>
      <c r="B110" s="292" t="s">
        <v>785</v>
      </c>
      <c r="C110" s="279"/>
      <c r="D110" s="279"/>
      <c r="E110" s="279"/>
      <c r="F110" s="280"/>
      <c r="G110" s="316"/>
    </row>
    <row r="111" spans="1:7" ht="31.5" x14ac:dyDescent="0.25">
      <c r="A111" s="324" t="s">
        <v>764</v>
      </c>
      <c r="B111" s="148" t="str">
        <f>IF(OR(Profile!$M$19="X",Profile!$M$20="X"), "This entity requires the use of adequate locks on vehicle cargo/ storage areas.", "XXXXXXXXXXXXXXXXXXXXXXXXXXXXXXXXXXXXXXX  XXXXXXXXXXXXXXXXXXXXXXXXXXXXXXXXXXXXXXX")</f>
        <v>This entity requires the use of adequate locks on vehicle cargo/ storage areas.</v>
      </c>
      <c r="C111" s="198" t="str">
        <f>IF(B111="XXXXXXXXXXXXXXXXXXXXXXXXXXXXXXXXXXXXXXX  XXXXXXXXXXXXXXXXXXXXXXXXXXXXXXXXXXXXXXX","X","")</f>
        <v/>
      </c>
      <c r="D111" s="197"/>
      <c r="E111" s="199"/>
      <c r="F111" s="277"/>
      <c r="G111" s="278"/>
    </row>
    <row r="112" spans="1:7" ht="15.75" x14ac:dyDescent="0.25">
      <c r="A112" s="328" t="s">
        <v>765</v>
      </c>
      <c r="B112" s="151" t="s">
        <v>387</v>
      </c>
      <c r="C112" s="201" t="s">
        <v>421</v>
      </c>
      <c r="D112" s="197"/>
      <c r="E112" s="199"/>
      <c r="F112" s="277"/>
      <c r="G112" s="278"/>
    </row>
    <row r="113" spans="1:7" ht="47.25" x14ac:dyDescent="0.25">
      <c r="A113" s="326" t="s">
        <v>766</v>
      </c>
      <c r="B113" s="62" t="str">
        <f>IF(OR(Profile!$M$19="X",Profile!$M$20="X"), "This entity or the appropriate school board requires the presence of a school official (other than driver) onboard during all extracurricular transports.", "XXXXXXXXXXXXXXXXXXXXXXXXXXXXXXXXXXXXXXX  XXXXXXXXXXXXXXXXXXXXXXXXXXXXXXXXXXXXXXX  XXXXXXXXXXXXXXXXXXXXXXXXXXXXXXXXXXXXXXX")</f>
        <v>This entity or the appropriate school board requires the presence of a school official (other than driver) onboard during all extracurricular transports.</v>
      </c>
      <c r="C113" s="198" t="str">
        <f>IF(B113="XXXXXXXXXXXXXXXXXXXXXXXXXXXXXXXXXXXXXXX  XXXXXXXXXXXXXXXXXXXXXXXXXXXXXXXXXXXXXXX  XXXXXXXXXXXXXXXXXXXXXXXXXXXXXXXXXXXXXXX","X","")</f>
        <v/>
      </c>
      <c r="D113" s="197"/>
      <c r="E113" s="199"/>
      <c r="F113" s="277"/>
      <c r="G113" s="278"/>
    </row>
    <row r="114" spans="1:7" ht="31.5" x14ac:dyDescent="0.25">
      <c r="A114" s="327" t="s">
        <v>767</v>
      </c>
      <c r="B114" s="62" t="str">
        <f>IF(OR(Profile!$M$19="X",Profile!$M$20="X"), "This entity has previously participated in a DHS/TSA sponsored security assessment (CSR, BASE, etc.).", "XXXXXXXXXXXXXXXXXXXXXXXXXXXXXXXXXXXXXXX  XXXXXXXXXXXXXXXXXXXXXXXXXXXXXXXXXXXXXXX")</f>
        <v>This entity has previously participated in a DHS/TSA sponsored security assessment (CSR, BASE, etc.).</v>
      </c>
      <c r="C114" s="198" t="str">
        <f>IF(B114="XXXXXXXXXXXXXXXXXXXXXXXXXXXXXXXXXXXXXXX  XXXXXXXXXXXXXXXXXXXXXXXXXXXXXXXXXXXXXXX","X","")</f>
        <v/>
      </c>
      <c r="D114" s="197"/>
      <c r="E114" s="199"/>
      <c r="F114" s="277"/>
      <c r="G114" s="278"/>
    </row>
    <row r="115" spans="1:7" ht="15.75" x14ac:dyDescent="0.25">
      <c r="A115" s="323"/>
      <c r="B115" s="292" t="s">
        <v>786</v>
      </c>
      <c r="C115" s="279"/>
      <c r="D115" s="279"/>
      <c r="E115" s="279"/>
      <c r="F115" s="281"/>
      <c r="G115" s="317"/>
    </row>
    <row r="116" spans="1:7" ht="31.5" x14ac:dyDescent="0.25">
      <c r="A116" s="324" t="s">
        <v>768</v>
      </c>
      <c r="B116" s="148" t="str">
        <f>IF(OR(Profile!$M$14="X",Profile!$M$15="X",Profile!$M$16="X"), "This entity provides appropriate locks for vehicle cargo doors, valves, and/or hatch openings, and requires their use.", "XXXXXXXXXXXXXXXXXXXXXXXXXXXXXXXXXXXXXXX  XXXXXXXXXXXXXXXXXXXXXXXXXXXXXXXXXXXXXXX")</f>
        <v>This entity provides appropriate locks for vehicle cargo doors, valves, and/or hatch openings, and requires their use.</v>
      </c>
      <c r="C116" s="198" t="str">
        <f>IF(B116="XXXXXXXXXXXXXXXXXXXXXXXXXXXXXXXXXXXXXXX  XXXXXXXXXXXXXXXXXXXXXXXXXXXXXXXXXXXXXXX","X","")</f>
        <v/>
      </c>
      <c r="D116" s="197"/>
      <c r="E116" s="199"/>
      <c r="F116" s="277"/>
      <c r="G116" s="278"/>
    </row>
    <row r="117" spans="1:7" ht="31.5" x14ac:dyDescent="0.25">
      <c r="A117" s="325" t="s">
        <v>769</v>
      </c>
      <c r="B117" s="62" t="str">
        <f>IF(OR(Profile!$M$14="X",Profile!$M$15="X",Profile!$M$16="X"), "This entity provides an adequate supply of seals for vehicle cargo doors, valves, and/or hatch openings, and requires their use.", "XXXXXXXXXXXXXXXXXXXXXXXXXXXXXXXXXXXXXXX  XXXXXXXXXXXXXXXXXXXXXXXXXXXXXXXXXXXXXXX")</f>
        <v>This entity provides an adequate supply of seals for vehicle cargo doors, valves, and/or hatch openings, and requires their use.</v>
      </c>
      <c r="C117" s="198" t="str">
        <f>IF(B117="XXXXXXXXXXXXXXXXXXXXXXXXXXXXXXXXXXXXXXX  XXXXXXXXXXXXXXXXXXXXXXXXXXXXXXXXXXXXXXX","X","")</f>
        <v/>
      </c>
      <c r="D117" s="197"/>
      <c r="E117" s="199"/>
      <c r="F117" s="277"/>
      <c r="G117" s="278"/>
    </row>
    <row r="118" spans="1:7" ht="47.25" x14ac:dyDescent="0.25">
      <c r="A118" s="326" t="s">
        <v>770</v>
      </c>
      <c r="B118" s="62" t="str">
        <f>IF(OR(Profile!$M$14="X",Profile!$M$15="X",Profile!$M$16="X"), "This entity provides or requires some type of supplemental trailer security measures (i.e.; kingpin locks, glad-hand locks, high-grade door locks, any type of cargo alarm system, etc.).", "XXXXXXXXXXXXXXXXXXXXXXXXXXXXXXXXXXXXXXX  XXXXXXXXXXXXXXXXXXXXXXXXXXXXXXXXXXXXXXX  XXXXXXXXXXXXXXXXXXXXXXXXXXXXXXXXXXXXXXX")</f>
        <v>This entity provides or requires some type of supplemental trailer security measures (i.e.; kingpin locks, glad-hand locks, high-grade door locks, any type of cargo alarm system, etc.).</v>
      </c>
      <c r="C118" s="198" t="str">
        <f>IF(B118="XXXXXXXXXXXXXXXXXXXXXXXXXXXXXXXXXXXXXXX  XXXXXXXXXXXXXXXXXXXXXXXXXXXXXXXXXXXXXXX  XXXXXXXXXXXXXXXXXXXXXXXXXXXXXXXXXXXXXXX","X","")</f>
        <v/>
      </c>
      <c r="D118" s="197"/>
      <c r="E118" s="199"/>
      <c r="F118" s="277"/>
      <c r="G118" s="278"/>
    </row>
    <row r="119" spans="1:7" ht="47.25" x14ac:dyDescent="0.25">
      <c r="A119" s="327" t="s">
        <v>771</v>
      </c>
      <c r="B119" s="62" t="str">
        <f>IF(OR(Profile!$M$14="X",Profile!$M$15="X",Profile!$M$16="X"), "This entity has previously participated in a DHS/TSA sponsored security assessment or certification program (i.e. CSR, BASE, C-TPAT, CFATS, IAC/CCSF, etc.).", "XXXXXXXXXXXXXXXXXXXXXXXXXXXXXXXXXXXXXXX  XXXXXXXXXXXXXXXXXXXXXXXXXXXXXXXXXXXXXXX  XXXXXXXXXXXXXXXXXXXXXXXXXXXXXXXXXXXXXXX")</f>
        <v>This entity has previously participated in a DHS/TSA sponsored security assessment or certification program (i.e. CSR, BASE, C-TPAT, CFATS, IAC/CCSF, etc.).</v>
      </c>
      <c r="C119" s="198" t="str">
        <f>IF(B119="XXXXXXXXXXXXXXXXXXXXXXXXXXXXXXXXXXXXXXX  XXXXXXXXXXXXXXXXXXXXXXXXXXXXXXXXXXXXXXX  XXXXXXXXXXXXXXXXXXXXXXXXXXXXXXXXXXXXXXX","X","")</f>
        <v/>
      </c>
      <c r="D119" s="197"/>
      <c r="E119" s="199"/>
      <c r="F119" s="277"/>
      <c r="G119" s="278"/>
    </row>
    <row r="120" spans="1:7" ht="15.75" x14ac:dyDescent="0.25">
      <c r="A120" s="320"/>
      <c r="B120" s="140" t="s">
        <v>388</v>
      </c>
      <c r="C120" s="202"/>
      <c r="D120" s="202"/>
      <c r="E120" s="202"/>
      <c r="F120" s="202"/>
      <c r="G120" s="315"/>
    </row>
    <row r="121" spans="1:7" ht="47.25" x14ac:dyDescent="0.25">
      <c r="A121" s="321">
        <v>81</v>
      </c>
      <c r="B121" s="147" t="s">
        <v>393</v>
      </c>
      <c r="C121" s="195"/>
      <c r="D121" s="197"/>
      <c r="E121" s="195"/>
      <c r="F121" s="277"/>
      <c r="G121" s="278"/>
    </row>
    <row r="122" spans="1:7" ht="31.5" x14ac:dyDescent="0.25">
      <c r="A122" s="319">
        <v>82</v>
      </c>
      <c r="B122" s="142" t="s">
        <v>389</v>
      </c>
      <c r="C122" s="195"/>
      <c r="D122" s="197"/>
      <c r="E122" s="195"/>
      <c r="F122" s="277"/>
      <c r="G122" s="278"/>
    </row>
    <row r="123" spans="1:7" ht="31.5" x14ac:dyDescent="0.25">
      <c r="A123" s="321">
        <v>83</v>
      </c>
      <c r="B123" s="147" t="s">
        <v>390</v>
      </c>
      <c r="C123" s="195"/>
      <c r="D123" s="197"/>
      <c r="E123" s="195"/>
      <c r="F123" s="277"/>
      <c r="G123" s="278"/>
    </row>
    <row r="124" spans="1:7" ht="63" x14ac:dyDescent="0.25">
      <c r="A124" s="319">
        <v>84</v>
      </c>
      <c r="B124" s="142" t="s">
        <v>391</v>
      </c>
      <c r="C124" s="195"/>
      <c r="D124" s="197"/>
      <c r="E124" s="195"/>
      <c r="F124" s="277"/>
      <c r="G124" s="278"/>
    </row>
    <row r="125" spans="1:7" ht="63" x14ac:dyDescent="0.25">
      <c r="A125" s="319">
        <v>85</v>
      </c>
      <c r="B125" s="142" t="s">
        <v>392</v>
      </c>
      <c r="C125" s="195"/>
      <c r="D125" s="197"/>
      <c r="E125" s="195"/>
      <c r="F125" s="277"/>
      <c r="G125" s="278"/>
    </row>
    <row r="126" spans="1:7" ht="15.75" x14ac:dyDescent="0.25">
      <c r="A126" s="320"/>
      <c r="B126" s="140" t="s">
        <v>394</v>
      </c>
      <c r="C126" s="202"/>
      <c r="D126" s="202"/>
      <c r="E126" s="202"/>
      <c r="F126" s="202"/>
      <c r="G126" s="315"/>
    </row>
    <row r="127" spans="1:7" ht="31.5" x14ac:dyDescent="0.25">
      <c r="A127" s="321">
        <v>86</v>
      </c>
      <c r="B127" s="152" t="s">
        <v>395</v>
      </c>
      <c r="C127" s="199"/>
      <c r="D127" s="197"/>
      <c r="E127" s="199"/>
      <c r="F127" s="277"/>
      <c r="G127" s="278"/>
    </row>
    <row r="128" spans="1:7" ht="15.75" x14ac:dyDescent="0.25">
      <c r="A128" s="319">
        <v>87</v>
      </c>
      <c r="B128" s="153" t="s">
        <v>396</v>
      </c>
      <c r="C128" s="199"/>
      <c r="D128" s="197"/>
      <c r="E128" s="199"/>
      <c r="F128" s="277"/>
      <c r="G128" s="278"/>
    </row>
    <row r="129" spans="1:7" ht="31.5" x14ac:dyDescent="0.25">
      <c r="A129" s="319">
        <v>88</v>
      </c>
      <c r="B129" s="153" t="s">
        <v>397</v>
      </c>
      <c r="C129" s="199"/>
      <c r="D129" s="197"/>
      <c r="E129" s="199"/>
      <c r="F129" s="277"/>
      <c r="G129" s="278"/>
    </row>
    <row r="130" spans="1:7" ht="15.75" x14ac:dyDescent="0.25">
      <c r="A130" s="323"/>
      <c r="B130" s="292" t="s">
        <v>787</v>
      </c>
      <c r="C130" s="279"/>
      <c r="D130" s="279"/>
      <c r="E130" s="279"/>
      <c r="F130" s="281"/>
      <c r="G130" s="317"/>
    </row>
    <row r="131" spans="1:7" ht="31.5" x14ac:dyDescent="0.25">
      <c r="A131" s="325" t="s">
        <v>772</v>
      </c>
      <c r="B131" s="62" t="str">
        <f>IF(OR(Profile!$M$17="X",Profile!$M$18="X"), "This entity requires a 'passenger count' or ticket re-verification be taken any time passengers are allowed to exit and re-enter the bus.", "XXXXXXXXXXXXXXXXXXXXXXXXXXXXXXXXXXXXXXX  XXXXXXXXXXXXXXXXXXXXXXXXXXXXXXXXXXXXXXX")</f>
        <v>This entity requires a 'passenger count' or ticket re-verification be taken any time passengers are allowed to exit and re-enter the bus.</v>
      </c>
      <c r="C131" s="198" t="str">
        <f>IF(B131="XXXXXXXXXXXXXXXXXXXXXXXXXXXXXXXXXXXXXXX  XXXXXXXXXXXXXXXXXXXXXXXXXXXXXXXXXXXXXXX","X","")</f>
        <v/>
      </c>
      <c r="D131" s="197"/>
      <c r="E131" s="199"/>
      <c r="F131" s="277"/>
      <c r="G131" s="278"/>
    </row>
    <row r="132" spans="1:7" ht="15.75" x14ac:dyDescent="0.25">
      <c r="A132" s="323"/>
      <c r="B132" s="292" t="s">
        <v>788</v>
      </c>
      <c r="C132" s="279"/>
      <c r="D132" s="279"/>
      <c r="E132" s="279"/>
      <c r="F132" s="281"/>
      <c r="G132" s="317"/>
    </row>
    <row r="133" spans="1:7" ht="31.5" x14ac:dyDescent="0.25">
      <c r="A133" s="325" t="s">
        <v>773</v>
      </c>
      <c r="B133" s="62" t="str">
        <f>IF(OR(Profile!$M$19="X",Profile!$M$20="X"), "This entity requires a 'passenger count' be taken any time passengers are allowed to exit and re-enter the bus.", "XXXXXXXXXXXXXXXXXXXXXXXXXXXXXXXXXXXXXXX  XXXXXXXXXXXXXXXXXXXXXXXXXXXXXXXXXXXXXXX")</f>
        <v>This entity requires a 'passenger count' be taken any time passengers are allowed to exit and re-enter the bus.</v>
      </c>
      <c r="C133" s="198" t="str">
        <f>IF(B133="XXXXXXXXXXXXXXXXXXXXXXXXXXXXXXXXXXXXXXX  XXXXXXXXXXXXXXXXXXXXXXXXXXXXXXXXXXXXXXX","X","")</f>
        <v/>
      </c>
      <c r="D133" s="197"/>
      <c r="E133" s="199"/>
      <c r="F133" s="277"/>
      <c r="G133" s="278"/>
    </row>
    <row r="134" spans="1:7" ht="15.75" x14ac:dyDescent="0.25">
      <c r="A134" s="323"/>
      <c r="B134" s="292" t="s">
        <v>789</v>
      </c>
      <c r="C134" s="279"/>
      <c r="D134" s="279"/>
      <c r="E134" s="279"/>
      <c r="F134" s="281"/>
      <c r="G134" s="317"/>
    </row>
    <row r="135" spans="1:7" ht="31.5" x14ac:dyDescent="0.25">
      <c r="A135" s="325" t="s">
        <v>774</v>
      </c>
      <c r="B135" s="62" t="str">
        <f>IF(OR(Profile!$M$14="X",Profile!$M$15="X",Profile!$M$16="X"), "This entity requires drivers to verify (to the extent possible) that the materials being shipped match the trip manifest/shipping papers.", "XXXXXXXXXXXXXXXXXXXXXXXXXXXXXXXXXXXXXXX  XXXXXXXXXXXXXXXXXXXXXXXXXXXXXXXXXXXXXXX")</f>
        <v>This entity requires drivers to verify (to the extent possible) that the materials being shipped match the trip manifest/shipping papers.</v>
      </c>
      <c r="C135" s="198" t="str">
        <f>IF(B135="XXXXXXXXXXXXXXXXXXXXXXXXXXXXXXXXXXXXXXX  XXXXXXXXXXXXXXXXXXXXXXXXXXXXXXXXXXXXXXX","X","")</f>
        <v/>
      </c>
      <c r="D135" s="197"/>
      <c r="E135" s="199"/>
      <c r="F135" s="277"/>
      <c r="G135" s="278"/>
    </row>
    <row r="136" spans="1:7" ht="15.75" x14ac:dyDescent="0.25">
      <c r="A136" s="320"/>
      <c r="B136" s="140" t="s">
        <v>398</v>
      </c>
      <c r="C136" s="202"/>
      <c r="D136" s="202"/>
      <c r="E136" s="202"/>
      <c r="F136" s="202"/>
      <c r="G136" s="315"/>
    </row>
    <row r="137" spans="1:7" ht="31.5" x14ac:dyDescent="0.25">
      <c r="A137" s="321">
        <v>90</v>
      </c>
      <c r="B137" s="146" t="s">
        <v>520</v>
      </c>
      <c r="C137" s="195"/>
      <c r="D137" s="197"/>
      <c r="E137" s="195"/>
      <c r="F137" s="277"/>
      <c r="G137" s="278"/>
    </row>
    <row r="138" spans="1:7" ht="48.75" customHeight="1" x14ac:dyDescent="0.25">
      <c r="A138" s="321">
        <v>91</v>
      </c>
      <c r="B138" s="146" t="s">
        <v>399</v>
      </c>
      <c r="C138" s="195"/>
      <c r="D138" s="197"/>
      <c r="E138" s="195"/>
      <c r="F138" s="277"/>
      <c r="G138" s="278"/>
    </row>
    <row r="139" spans="1:7" ht="31.5" x14ac:dyDescent="0.25">
      <c r="A139" s="319">
        <v>92</v>
      </c>
      <c r="B139" s="141" t="s">
        <v>400</v>
      </c>
      <c r="C139" s="195"/>
      <c r="D139" s="197"/>
      <c r="E139" s="195"/>
      <c r="F139" s="277"/>
      <c r="G139" s="278"/>
    </row>
    <row r="140" spans="1:7" ht="31.5" x14ac:dyDescent="0.25">
      <c r="A140" s="319">
        <v>93</v>
      </c>
      <c r="B140" s="141" t="s">
        <v>401</v>
      </c>
      <c r="C140" s="195"/>
      <c r="D140" s="197"/>
      <c r="E140" s="195"/>
      <c r="F140" s="277"/>
      <c r="G140" s="278"/>
    </row>
    <row r="141" spans="1:7" ht="31.5" x14ac:dyDescent="0.25">
      <c r="A141" s="320"/>
      <c r="B141" s="57" t="s">
        <v>402</v>
      </c>
      <c r="C141" s="202"/>
      <c r="D141" s="202"/>
      <c r="E141" s="202"/>
      <c r="F141" s="202"/>
      <c r="G141" s="315"/>
    </row>
    <row r="142" spans="1:7" ht="15.75" x14ac:dyDescent="0.25">
      <c r="A142" s="323"/>
      <c r="B142" s="292" t="s">
        <v>790</v>
      </c>
      <c r="C142" s="279"/>
      <c r="D142" s="279"/>
      <c r="E142" s="279"/>
      <c r="F142" s="281"/>
      <c r="G142" s="317"/>
    </row>
    <row r="143" spans="1:7" ht="31.5" x14ac:dyDescent="0.25">
      <c r="A143" s="321" t="s">
        <v>775</v>
      </c>
      <c r="B143" s="149" t="str">
        <f>IF(OR(Profile!$M$17="X",Profile!$M$18="X"), "This entity requires confirmation of arrival upon reaching final destination.", "XXXXXXXXXXXXXXXXXXXXXXXXXXXXXXXXXXXXXXX  XXXXXXXXXXXXXXXXXXXXXXXXXXXXXXXXXXXXXXX")</f>
        <v>This entity requires confirmation of arrival upon reaching final destination.</v>
      </c>
      <c r="C143" s="198" t="str">
        <f>IF(B143="XXXXXXXXXXXXXXXXXXXXXXXXXXXXXXXXXXXXXXX  XXXXXXXXXXXXXXXXXXXXXXXXXXXXXXXXXXXXXXX","X","")</f>
        <v/>
      </c>
      <c r="D143" s="197"/>
      <c r="E143" s="199"/>
      <c r="F143" s="277"/>
      <c r="G143" s="278"/>
    </row>
    <row r="144" spans="1:7" ht="31.5" x14ac:dyDescent="0.25">
      <c r="A144" s="329" t="s">
        <v>776</v>
      </c>
      <c r="B144" s="60" t="str">
        <f>IF(OR(Profile!$M$17="X",Profile!$M$18="X"), "This entity prohibits the use of alternate drivers without specific entity authorization.", "XXXXXXXXXXXXXXXXXXXXXXXXXXXXXXXXXXXXXXX  XXXXXXXXXXXXXXXXXXXXXXXXXXXXXXXXXXXXXXX")</f>
        <v>This entity prohibits the use of alternate drivers without specific entity authorization.</v>
      </c>
      <c r="C144" s="198" t="str">
        <f>IF(B144="XXXXXXXXXXXXXXXXXXXXXXXXXXXXXXXXXXXXXXX  XXXXXXXXXXXXXXXXXXXXXXXXXXXXXXXXXXXXXXX","X","")</f>
        <v/>
      </c>
      <c r="D144" s="197"/>
      <c r="E144" s="199"/>
      <c r="F144" s="277"/>
      <c r="G144" s="278"/>
    </row>
    <row r="145" spans="1:7" ht="15.75" x14ac:dyDescent="0.25">
      <c r="A145" s="330" t="s">
        <v>777</v>
      </c>
      <c r="B145" s="63" t="s">
        <v>403</v>
      </c>
      <c r="C145" s="200" t="s">
        <v>421</v>
      </c>
      <c r="D145" s="197"/>
      <c r="E145" s="199"/>
      <c r="F145" s="277"/>
      <c r="G145" s="278"/>
    </row>
    <row r="146" spans="1:7" ht="15.75" x14ac:dyDescent="0.25">
      <c r="A146" s="323"/>
      <c r="B146" s="292" t="s">
        <v>791</v>
      </c>
      <c r="C146" s="279"/>
      <c r="D146" s="279"/>
      <c r="E146" s="279"/>
      <c r="F146" s="281"/>
      <c r="G146" s="317"/>
    </row>
    <row r="147" spans="1:7" ht="31.5" x14ac:dyDescent="0.25">
      <c r="A147" s="321" t="s">
        <v>778</v>
      </c>
      <c r="B147" s="149" t="str">
        <f>IF(OR(Profile!$M$19="X",Profile!$M$20="X"), "This entity requires confirmation upon arrival at final non-school destinations (final drop-offs, field trips, extracurricular activities, etc.)", "XXXXXXXXXXXXXXXXXXXXXXXXXXXXXXXXXXXXXXX  XXXXXXXXXXXXXXXXXXXXXXXXXXXXXXXXXXXXXXX  XXXXXXXXXXXXXXXXXXXXXXXXXXXXXXXXXXXXXXX")</f>
        <v>This entity requires confirmation upon arrival at final non-school destinations (final drop-offs, field trips, extracurricular activities, etc.)</v>
      </c>
      <c r="C147" s="198" t="str">
        <f>IF(B147="XXXXXXXXXXXXXXXXXXXXXXXXXXXXXXXXXXXXXXX  XXXXXXXXXXXXXXXXXXXXXXXXXXXXXXXXXXXXXXX  XXXXXXXXXXXXXXXXXXXXXXXXXXXXXXXXXXXXXXX","X","")</f>
        <v/>
      </c>
      <c r="D147" s="197"/>
      <c r="E147" s="199"/>
      <c r="F147" s="277"/>
      <c r="G147" s="278"/>
    </row>
    <row r="148" spans="1:7" ht="31.5" x14ac:dyDescent="0.25">
      <c r="A148" s="329" t="s">
        <v>779</v>
      </c>
      <c r="B148" s="60" t="str">
        <f>IF(OR(Profile!$M$19="X",Profile!$M$20="X"), "This entity prohibits the use of alternate drivers without specific entity authorization.", "XXXXXXXXXXXXXXXXXXXXXXXXXXXXXXXXXXXXXXX  XXXXXXXXXXXXXXXXXXXXXXXXXXXXXXXXXXXXXXX")</f>
        <v>This entity prohibits the use of alternate drivers without specific entity authorization.</v>
      </c>
      <c r="C148" s="198" t="str">
        <f>IF(B148="XXXXXXXXXXXXXXXXXXXXXXXXXXXXXXXXXXXXXXX  XXXXXXXXXXXXXXXXXXXXXXXXXXXXXXXXXXXXXXX","X","")</f>
        <v/>
      </c>
      <c r="D148" s="197"/>
      <c r="E148" s="199"/>
      <c r="F148" s="277"/>
      <c r="G148" s="278"/>
    </row>
    <row r="149" spans="1:7" ht="15.75" x14ac:dyDescent="0.25">
      <c r="A149" s="330" t="s">
        <v>780</v>
      </c>
      <c r="B149" s="63" t="s">
        <v>403</v>
      </c>
      <c r="C149" s="200" t="s">
        <v>421</v>
      </c>
      <c r="D149" s="197"/>
      <c r="E149" s="199"/>
      <c r="F149" s="277"/>
      <c r="G149" s="278"/>
    </row>
    <row r="150" spans="1:7" ht="15.75" x14ac:dyDescent="0.25">
      <c r="A150" s="323"/>
      <c r="B150" s="292" t="s">
        <v>792</v>
      </c>
      <c r="C150" s="279"/>
      <c r="D150" s="279"/>
      <c r="E150" s="279"/>
      <c r="F150" s="281"/>
      <c r="G150" s="317"/>
    </row>
    <row r="151" spans="1:7" ht="15.75" x14ac:dyDescent="0.25">
      <c r="A151" s="321" t="s">
        <v>781</v>
      </c>
      <c r="B151" s="149" t="str">
        <f>IF(OR(Profile!$M$14="X",Profile!$M$15="X",Profile!$M$16="X"), "This entity requires confirmation of shipment delivery upon arrival.", "X")</f>
        <v>This entity requires confirmation of shipment delivery upon arrival.</v>
      </c>
      <c r="C151" s="198" t="str">
        <f>IF(B151="X","X","")</f>
        <v/>
      </c>
      <c r="D151" s="197"/>
      <c r="E151" s="199"/>
      <c r="F151" s="277"/>
      <c r="G151" s="278"/>
    </row>
    <row r="152" spans="1:7" ht="31.5" x14ac:dyDescent="0.25">
      <c r="A152" s="329" t="s">
        <v>782</v>
      </c>
      <c r="B152" s="60" t="str">
        <f>IF(OR(Profile!$M$14="X",Profile!$M$15="X",Profile!$M$16="X"), "This entity requires that shipments not be subcontracted or turned over to another driver without specific entity authorization.", "XXXXXXXXXXXXXXXXXXXXXXXXXXXXXXXXXXXXXXX  XXXXXXXXXXXXXXXXXXXXXXXXXXXXXXXXXXXXXXX")</f>
        <v>This entity requires that shipments not be subcontracted or turned over to another driver without specific entity authorization.</v>
      </c>
      <c r="C152" s="198" t="str">
        <f>IF(B152="XXXXXXXXXXXXXXXXXXXXXXXXXXXXXXXXXXXXXXX  XXXXXXXXXXXXXXXXXXXXXXXXXXXXXXXXXXXXXXX","X","")</f>
        <v/>
      </c>
      <c r="D152" s="197"/>
      <c r="E152" s="199"/>
      <c r="F152" s="277"/>
      <c r="G152" s="278"/>
    </row>
    <row r="153" spans="1:7" ht="31.5" x14ac:dyDescent="0.25">
      <c r="A153" s="331" t="s">
        <v>783</v>
      </c>
      <c r="B153" s="60" t="str">
        <f>IF(OR(Profile!$M$14="X",Profile!$M$15="X",Profile!$M$16="X"), "This entity requires advance notice to the consignee or point of destination regarding anticipated delivery information.", "XXXXXXXXXXXXXXXXXXXXXXXXXXXXXXXXXXXXXXX  XXXXXXXXXXXXXXXXXXXXXXXXXXXXXXXXXXXXXXX")</f>
        <v>This entity requires advance notice to the consignee or point of destination regarding anticipated delivery information.</v>
      </c>
      <c r="C153" s="198" t="str">
        <f>IF(B153="XXXXXXXXXXXXXXXXXXXXXXXXXXXXXXXXXXXXXXX  XXXXXXXXXXXXXXXXXXXXXXXXXXXXXXXXXXXXXXX","X","")</f>
        <v/>
      </c>
      <c r="D153" s="197"/>
      <c r="E153" s="199"/>
      <c r="F153" s="277"/>
      <c r="G153" s="278"/>
    </row>
    <row r="154" spans="1:7" ht="47.25" x14ac:dyDescent="0.25">
      <c r="A154" s="319">
        <v>97</v>
      </c>
      <c r="B154" s="144" t="s">
        <v>404</v>
      </c>
      <c r="C154" s="199"/>
      <c r="D154" s="197"/>
      <c r="E154" s="199"/>
      <c r="F154" s="277"/>
      <c r="G154" s="278"/>
    </row>
    <row r="155" spans="1:7" ht="15.75" x14ac:dyDescent="0.25">
      <c r="A155" s="320"/>
      <c r="B155" s="145" t="s">
        <v>405</v>
      </c>
      <c r="C155" s="202"/>
      <c r="D155" s="202"/>
      <c r="E155" s="202"/>
      <c r="F155" s="202"/>
      <c r="G155" s="315"/>
    </row>
    <row r="156" spans="1:7" ht="47.25" x14ac:dyDescent="0.25">
      <c r="A156" s="321">
        <v>98</v>
      </c>
      <c r="B156" s="146" t="s">
        <v>406</v>
      </c>
      <c r="C156" s="195"/>
      <c r="D156" s="197"/>
      <c r="E156" s="195"/>
      <c r="F156" s="277"/>
      <c r="G156" s="278"/>
    </row>
    <row r="157" spans="1:7" ht="31.5" x14ac:dyDescent="0.25">
      <c r="A157" s="319">
        <v>99</v>
      </c>
      <c r="B157" s="141" t="s">
        <v>407</v>
      </c>
      <c r="C157" s="195"/>
      <c r="D157" s="197"/>
      <c r="E157" s="195"/>
      <c r="F157" s="277"/>
      <c r="G157" s="278"/>
    </row>
  </sheetData>
  <sheetProtection formatCells="0" formatColumns="0" formatRows="0" selectLockedCells="1"/>
  <mergeCells count="10">
    <mergeCell ref="A1:G1"/>
    <mergeCell ref="A2:G2"/>
    <mergeCell ref="C8:E8"/>
    <mergeCell ref="F8:G8"/>
    <mergeCell ref="A10:G10"/>
    <mergeCell ref="A41:G41"/>
    <mergeCell ref="A61:G61"/>
    <mergeCell ref="A93:G93"/>
    <mergeCell ref="A3:G3"/>
    <mergeCell ref="A4:G4"/>
  </mergeCells>
  <conditionalFormatting sqref="D12:D14 D16:D18 D20:D27 D29:D30 D32:D33 D35:D37 D39:D40 D43:D49 D51:D56 D58:D60 D63:D71 D73:D85 D87:D92 D95:D103 D106:D109 D111:D114 D116:D119 D121:D125 D127:D129 D131 D133 D135 D137:D140 D143:D145 D147:D149 D151:D154 D156:D157">
    <cfRule type="containsBlanks" priority="87" stopIfTrue="1">
      <formula>LEN(TRIM(D12))=0</formula>
    </cfRule>
    <cfRule type="cellIs" dxfId="10" priority="89" operator="between">
      <formula>0</formula>
      <formula>2</formula>
    </cfRule>
  </conditionalFormatting>
  <conditionalFormatting sqref="C12:C40 C42:C60 C62:C92 C94:C157">
    <cfRule type="containsText" dxfId="9" priority="32" operator="containsText" text="X">
      <formula>NOT(ISERROR(SEARCH("X",C12)))</formula>
    </cfRule>
  </conditionalFormatting>
  <conditionalFormatting sqref="E12:E14 E16:E18 E20:E27 E29:E30 E32:E33 E35:E37 E39:E40 E43:E49 E51:E56 E58:E60 E63:E71 E73:E85 E87:E92 E95:E103 E106:E109 E111:E114 E116:E119 E121:E125 E127:E129 E131 E133 E135 E137:E140 E143:E145 E147:E149 E151:E154 E156:E157">
    <cfRule type="containsText" dxfId="8" priority="29" operator="containsText" text="X">
      <formula>NOT(ISERROR(SEARCH("X",E12)))</formula>
    </cfRule>
  </conditionalFormatting>
  <conditionalFormatting sqref="B106:B109 B111 B113:B114 B116:B119 B131 B133 B135 B143:B144 B147:B148 B151:B153">
    <cfRule type="beginsWith" dxfId="7" priority="1" operator="beginsWith" text="X">
      <formula>LEFT(B106,1)="X"</formula>
    </cfRule>
  </conditionalFormatting>
  <pageMargins left="0.2" right="0.2" top="0.5" bottom="0.5" header="0.3" footer="0.3"/>
  <pageSetup scale="61" orientation="portrait" horizontalDpi="4294967295" verticalDpi="4294967295" r:id="rId1"/>
  <headerFooter>
    <oddHeader>&amp;CSENSITIVE SECURITY INFORMATION</oddHeader>
    <oddFooter>&amp;C&amp;G</oddFooter>
  </headerFooter>
  <rowBreaks count="4" manualBreakCount="4">
    <brk id="33" max="6" man="1"/>
    <brk id="60" max="6" man="1"/>
    <brk id="92" max="6" man="1"/>
    <brk id="125" max="6" man="1"/>
  </row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'Pivot Stats'!A9:A14</xm:f>
          </x14:formula1>
          <xm:sqref>D151:D154 D156:D157 D147:D149 D143:D145 D137:D140 D135 D133 D131 D127:D129 D121:D125 D116:D119 D111:D114 D106:D109 D95:D103 D87:D92 D73:D85 D63:D71 D58:D60 D51:D56 D43:D49 D39:D40 D35:D37 D32:D33 D29:D30 D20:D27 D16:D18 D12:D14</xm:sqref>
        </x14:dataValidation>
        <x14:dataValidation type="list" allowBlank="1" showInputMessage="1" showErrorMessage="1">
          <x14:formula1>
            <xm:f>'Pivot Stats'!B9:B10</xm:f>
          </x14:formula1>
          <xm:sqref>C12:C14 E156:E157 E151:E154 E147:E149 E143:E145 E137:E140 E135 E133 E131 E127:E129 E121:E125 E116:E119 E111:E114 E106:E109 E95:E103 E87:E92 E73:E85 E63:E71 E58:E60 E51:E56 E43:E49 E39:E40 E35:E37 E32:E33 E29:E30 E20:E27 E16:E18 C156:C157 C154 C137:C140 C127:C129 C121:C125 C95:C103 C87:C92 C73:C85 C63:C71 C58:C60 C51:C56 C43:C49 C39:C40 C35:C37 C32:C33 C29:C30 C20:C27 C16:C18 E12:E14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726"/>
  <sheetViews>
    <sheetView view="pageBreakPreview" zoomScaleNormal="100" zoomScaleSheetLayoutView="100" workbookViewId="0">
      <selection activeCell="A11" sqref="A11:G11"/>
    </sheetView>
  </sheetViews>
  <sheetFormatPr defaultColWidth="9.140625" defaultRowHeight="15.75" x14ac:dyDescent="0.25"/>
  <cols>
    <col min="1" max="7" width="16.42578125" style="33" customWidth="1"/>
    <col min="8" max="16384" width="9.140625" style="33"/>
  </cols>
  <sheetData>
    <row r="1" spans="1:69" x14ac:dyDescent="0.25">
      <c r="A1" s="551" t="s">
        <v>241</v>
      </c>
      <c r="B1" s="552"/>
      <c r="C1" s="552" t="s">
        <v>242</v>
      </c>
      <c r="D1" s="552"/>
      <c r="E1" s="552" t="s">
        <v>243</v>
      </c>
      <c r="F1" s="552"/>
      <c r="G1" s="553"/>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row>
    <row r="2" spans="1:69" x14ac:dyDescent="0.25">
      <c r="A2" s="554">
        <f>Profile!G5</f>
        <v>0</v>
      </c>
      <c r="B2" s="555"/>
      <c r="C2" s="556">
        <f>Profile!I5</f>
        <v>0</v>
      </c>
      <c r="D2" s="556"/>
      <c r="E2" s="557">
        <f>Profile!K5</f>
        <v>0</v>
      </c>
      <c r="F2" s="557"/>
      <c r="G2" s="558"/>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row>
    <row r="3" spans="1:69" x14ac:dyDescent="0.25">
      <c r="A3" s="559" t="s">
        <v>244</v>
      </c>
      <c r="B3" s="560"/>
      <c r="C3" s="560"/>
      <c r="D3" s="560"/>
      <c r="E3" s="560"/>
      <c r="F3" s="560"/>
      <c r="G3" s="561"/>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row>
    <row r="4" spans="1:69" x14ac:dyDescent="0.25">
      <c r="A4" s="562">
        <f>Profile!G7</f>
        <v>0</v>
      </c>
      <c r="B4" s="557"/>
      <c r="C4" s="557"/>
      <c r="D4" s="557"/>
      <c r="E4" s="557"/>
      <c r="F4" s="557"/>
      <c r="G4" s="558"/>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row>
    <row r="5" spans="1:69" x14ac:dyDescent="0.25">
      <c r="A5" s="563"/>
      <c r="B5" s="564"/>
      <c r="C5" s="564"/>
      <c r="D5" s="564"/>
      <c r="E5" s="564"/>
      <c r="F5" s="564"/>
      <c r="G5" s="565"/>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row>
    <row r="6" spans="1:69" x14ac:dyDescent="0.25">
      <c r="A6" s="559" t="s">
        <v>298</v>
      </c>
      <c r="B6" s="560"/>
      <c r="C6" s="560"/>
      <c r="D6" s="560"/>
      <c r="E6" s="560"/>
      <c r="F6" s="560"/>
      <c r="G6" s="561"/>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row>
    <row r="7" spans="1:69" ht="15.75" customHeight="1" x14ac:dyDescent="0.25">
      <c r="A7" s="566" t="s">
        <v>309</v>
      </c>
      <c r="B7" s="567"/>
      <c r="C7" s="567"/>
      <c r="D7" s="567"/>
      <c r="E7" s="567"/>
      <c r="F7" s="567"/>
      <c r="G7" s="568"/>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row>
    <row r="8" spans="1:69" ht="15.75" customHeight="1" x14ac:dyDescent="0.25">
      <c r="A8" s="569"/>
      <c r="B8" s="570"/>
      <c r="C8" s="570"/>
      <c r="D8" s="570"/>
      <c r="E8" s="570"/>
      <c r="F8" s="570"/>
      <c r="G8" s="571"/>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row>
    <row r="9" spans="1:69" ht="15.75" customHeight="1" x14ac:dyDescent="0.25">
      <c r="A9" s="569"/>
      <c r="B9" s="570"/>
      <c r="C9" s="570"/>
      <c r="D9" s="570"/>
      <c r="E9" s="570"/>
      <c r="F9" s="570"/>
      <c r="G9" s="571"/>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row>
    <row r="10" spans="1:69" ht="15.75" customHeight="1" x14ac:dyDescent="0.25">
      <c r="A10" s="569"/>
      <c r="B10" s="570"/>
      <c r="C10" s="570"/>
      <c r="D10" s="570"/>
      <c r="E10" s="570"/>
      <c r="F10" s="570"/>
      <c r="G10" s="571"/>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row>
    <row r="11" spans="1:69" ht="15.75" customHeight="1" x14ac:dyDescent="0.25">
      <c r="A11" s="569"/>
      <c r="B11" s="570"/>
      <c r="C11" s="570"/>
      <c r="D11" s="570"/>
      <c r="E11" s="570"/>
      <c r="F11" s="570"/>
      <c r="G11" s="571"/>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row>
    <row r="12" spans="1:69" ht="15.75" customHeight="1" x14ac:dyDescent="0.25">
      <c r="A12" s="569"/>
      <c r="B12" s="570"/>
      <c r="C12" s="570"/>
      <c r="D12" s="570"/>
      <c r="E12" s="570"/>
      <c r="F12" s="570"/>
      <c r="G12" s="571"/>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row>
    <row r="13" spans="1:69" ht="15.75" customHeight="1" x14ac:dyDescent="0.25">
      <c r="A13" s="569"/>
      <c r="B13" s="570"/>
      <c r="C13" s="570"/>
      <c r="D13" s="570"/>
      <c r="E13" s="570"/>
      <c r="F13" s="570"/>
      <c r="G13" s="571"/>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row>
    <row r="14" spans="1:69" ht="15.75" customHeight="1" x14ac:dyDescent="0.25">
      <c r="A14" s="569"/>
      <c r="B14" s="570"/>
      <c r="C14" s="570"/>
      <c r="D14" s="570"/>
      <c r="E14" s="570"/>
      <c r="F14" s="570"/>
      <c r="G14" s="571"/>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row>
    <row r="15" spans="1:69" x14ac:dyDescent="0.25">
      <c r="A15" s="566" t="s">
        <v>299</v>
      </c>
      <c r="B15" s="567"/>
      <c r="C15" s="567"/>
      <c r="D15" s="567"/>
      <c r="E15" s="567"/>
      <c r="F15" s="567"/>
      <c r="G15" s="568"/>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row>
    <row r="16" spans="1:69" ht="31.5" customHeight="1" x14ac:dyDescent="0.25">
      <c r="A16" s="572"/>
      <c r="B16" s="573"/>
      <c r="C16" s="573"/>
      <c r="D16" s="573"/>
      <c r="E16" s="573"/>
      <c r="F16" s="573"/>
      <c r="G16" s="574"/>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row>
    <row r="17" spans="1:69" ht="30.75" customHeight="1" x14ac:dyDescent="0.25">
      <c r="A17" s="566" t="s">
        <v>300</v>
      </c>
      <c r="B17" s="567"/>
      <c r="C17" s="567"/>
      <c r="D17" s="567"/>
      <c r="E17" s="567"/>
      <c r="F17" s="567"/>
      <c r="G17" s="568"/>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row>
    <row r="18" spans="1:69" x14ac:dyDescent="0.25">
      <c r="A18" s="575" t="s">
        <v>301</v>
      </c>
      <c r="B18" s="576"/>
      <c r="C18" s="576"/>
      <c r="D18" s="576"/>
      <c r="E18" s="576"/>
      <c r="F18" s="576"/>
      <c r="G18" s="577"/>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row>
    <row r="19" spans="1:69" x14ac:dyDescent="0.25">
      <c r="A19" s="575" t="s">
        <v>302</v>
      </c>
      <c r="B19" s="576"/>
      <c r="C19" s="576"/>
      <c r="D19" s="576"/>
      <c r="E19" s="576"/>
      <c r="F19" s="576"/>
      <c r="G19" s="577"/>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row>
    <row r="20" spans="1:69" x14ac:dyDescent="0.25">
      <c r="A20" s="575" t="s">
        <v>303</v>
      </c>
      <c r="B20" s="576"/>
      <c r="C20" s="576"/>
      <c r="D20" s="576"/>
      <c r="E20" s="576"/>
      <c r="F20" s="576"/>
      <c r="G20" s="577"/>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row>
    <row r="21" spans="1:69" x14ac:dyDescent="0.25">
      <c r="A21" s="575" t="s">
        <v>304</v>
      </c>
      <c r="B21" s="576"/>
      <c r="C21" s="576"/>
      <c r="D21" s="576"/>
      <c r="E21" s="576"/>
      <c r="F21" s="576"/>
      <c r="G21" s="577"/>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row>
    <row r="22" spans="1:69" ht="15.75" customHeight="1" x14ac:dyDescent="0.25">
      <c r="A22" s="575" t="s">
        <v>305</v>
      </c>
      <c r="B22" s="576"/>
      <c r="C22" s="576"/>
      <c r="D22" s="576"/>
      <c r="E22" s="576"/>
      <c r="F22" s="576"/>
      <c r="G22" s="577"/>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row>
    <row r="23" spans="1:69" x14ac:dyDescent="0.25">
      <c r="A23" s="566" t="s">
        <v>306</v>
      </c>
      <c r="B23" s="567"/>
      <c r="C23" s="567"/>
      <c r="D23" s="567"/>
      <c r="E23" s="567"/>
      <c r="F23" s="567"/>
      <c r="G23" s="568"/>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row>
    <row r="24" spans="1:69" x14ac:dyDescent="0.25">
      <c r="A24" s="575" t="s">
        <v>301</v>
      </c>
      <c r="B24" s="576"/>
      <c r="C24" s="576"/>
      <c r="D24" s="576"/>
      <c r="E24" s="576"/>
      <c r="F24" s="576"/>
      <c r="G24" s="577"/>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row>
    <row r="25" spans="1:69" ht="15.75" customHeight="1" x14ac:dyDescent="0.25">
      <c r="A25" s="575" t="s">
        <v>302</v>
      </c>
      <c r="B25" s="576"/>
      <c r="C25" s="576"/>
      <c r="D25" s="576"/>
      <c r="E25" s="576"/>
      <c r="F25" s="576"/>
      <c r="G25" s="577"/>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row>
    <row r="26" spans="1:69" x14ac:dyDescent="0.25">
      <c r="A26" s="566" t="s">
        <v>307</v>
      </c>
      <c r="B26" s="567"/>
      <c r="C26" s="567"/>
      <c r="D26" s="567"/>
      <c r="E26" s="567"/>
      <c r="F26" s="567"/>
      <c r="G26" s="568"/>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row>
    <row r="27" spans="1:69" x14ac:dyDescent="0.25">
      <c r="A27" s="575" t="s">
        <v>301</v>
      </c>
      <c r="B27" s="576"/>
      <c r="C27" s="576"/>
      <c r="D27" s="576"/>
      <c r="E27" s="576"/>
      <c r="F27" s="576"/>
      <c r="G27" s="577"/>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row>
    <row r="28" spans="1:69" x14ac:dyDescent="0.25">
      <c r="A28" s="575" t="s">
        <v>302</v>
      </c>
      <c r="B28" s="576"/>
      <c r="C28" s="576"/>
      <c r="D28" s="576"/>
      <c r="E28" s="576"/>
      <c r="F28" s="576"/>
      <c r="G28" s="577"/>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row>
    <row r="29" spans="1:69" ht="15.75" customHeight="1" x14ac:dyDescent="0.25">
      <c r="A29" s="575"/>
      <c r="B29" s="576"/>
      <c r="C29" s="576"/>
      <c r="D29" s="576"/>
      <c r="E29" s="576"/>
      <c r="F29" s="576"/>
      <c r="G29" s="577"/>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row>
    <row r="30" spans="1:69" x14ac:dyDescent="0.25">
      <c r="A30" s="566" t="s">
        <v>308</v>
      </c>
      <c r="B30" s="567"/>
      <c r="C30" s="567"/>
      <c r="D30" s="567"/>
      <c r="E30" s="567"/>
      <c r="F30" s="567"/>
      <c r="G30" s="568"/>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row>
    <row r="31" spans="1:69" x14ac:dyDescent="0.25">
      <c r="A31" s="575" t="s">
        <v>301</v>
      </c>
      <c r="B31" s="576"/>
      <c r="C31" s="576"/>
      <c r="D31" s="576"/>
      <c r="E31" s="576"/>
      <c r="F31" s="576"/>
      <c r="G31" s="577"/>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row>
    <row r="32" spans="1:69" x14ac:dyDescent="0.25">
      <c r="A32" s="575" t="s">
        <v>302</v>
      </c>
      <c r="B32" s="576"/>
      <c r="C32" s="576"/>
      <c r="D32" s="576"/>
      <c r="E32" s="576"/>
      <c r="F32" s="576"/>
      <c r="G32" s="577"/>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row>
    <row r="33" spans="1:69" ht="15.6" x14ac:dyDescent="0.3">
      <c r="A33" s="575" t="s">
        <v>303</v>
      </c>
      <c r="B33" s="576"/>
      <c r="C33" s="576"/>
      <c r="D33" s="576"/>
      <c r="E33" s="576"/>
      <c r="F33" s="576"/>
      <c r="G33" s="577"/>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row>
    <row r="34" spans="1:69" ht="16.5" thickBot="1" x14ac:dyDescent="0.3">
      <c r="A34" s="589" t="s">
        <v>312</v>
      </c>
      <c r="B34" s="590"/>
      <c r="C34" s="590"/>
      <c r="D34" s="590"/>
      <c r="E34" s="590"/>
      <c r="F34" s="590"/>
      <c r="G34" s="591"/>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row>
    <row r="35" spans="1:69" x14ac:dyDescent="0.25">
      <c r="A35" s="578" t="s">
        <v>250</v>
      </c>
      <c r="B35" s="579"/>
      <c r="C35" s="580"/>
      <c r="D35" s="581"/>
      <c r="E35" s="581"/>
      <c r="F35" s="581"/>
      <c r="G35" s="58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row>
    <row r="36" spans="1:69" x14ac:dyDescent="0.25">
      <c r="A36" s="583" t="s">
        <v>293</v>
      </c>
      <c r="B36" s="584"/>
      <c r="C36" s="418"/>
      <c r="D36" s="419"/>
      <c r="E36" s="419"/>
      <c r="F36" s="419"/>
      <c r="G36" s="585"/>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row>
    <row r="37" spans="1:69" x14ac:dyDescent="0.25">
      <c r="A37" s="583" t="s">
        <v>271</v>
      </c>
      <c r="B37" s="584"/>
      <c r="C37" s="418"/>
      <c r="D37" s="419"/>
      <c r="E37" s="419"/>
      <c r="F37" s="419"/>
      <c r="G37" s="585"/>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row>
    <row r="38" spans="1:69" ht="16.5" thickBot="1" x14ac:dyDescent="0.3">
      <c r="A38" s="586" t="s">
        <v>252</v>
      </c>
      <c r="B38" s="587"/>
      <c r="C38" s="479"/>
      <c r="D38" s="480"/>
      <c r="E38" s="480"/>
      <c r="F38" s="480"/>
      <c r="G38" s="588"/>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row>
    <row r="39" spans="1:69" x14ac:dyDescent="0.25">
      <c r="A39" s="578" t="s">
        <v>250</v>
      </c>
      <c r="B39" s="579"/>
      <c r="C39" s="595"/>
      <c r="D39" s="596"/>
      <c r="E39" s="596"/>
      <c r="F39" s="596"/>
      <c r="G39" s="597"/>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row>
    <row r="40" spans="1:69" x14ac:dyDescent="0.25">
      <c r="A40" s="583" t="s">
        <v>293</v>
      </c>
      <c r="B40" s="584"/>
      <c r="C40" s="592"/>
      <c r="D40" s="593"/>
      <c r="E40" s="593"/>
      <c r="F40" s="593"/>
      <c r="G40" s="594"/>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row>
    <row r="41" spans="1:69" x14ac:dyDescent="0.25">
      <c r="A41" s="583" t="s">
        <v>271</v>
      </c>
      <c r="B41" s="584"/>
      <c r="C41" s="592"/>
      <c r="D41" s="593"/>
      <c r="E41" s="593"/>
      <c r="F41" s="593"/>
      <c r="G41" s="594"/>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row>
    <row r="42" spans="1:69" ht="16.5" thickBot="1" x14ac:dyDescent="0.3">
      <c r="A42" s="586" t="s">
        <v>252</v>
      </c>
      <c r="B42" s="587"/>
      <c r="C42" s="598"/>
      <c r="D42" s="599"/>
      <c r="E42" s="599"/>
      <c r="F42" s="599"/>
      <c r="G42" s="600"/>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row>
    <row r="43" spans="1:69" ht="16.5" thickBot="1" x14ac:dyDescent="0.3">
      <c r="A43" s="589" t="s">
        <v>313</v>
      </c>
      <c r="B43" s="590"/>
      <c r="C43" s="590"/>
      <c r="D43" s="590"/>
      <c r="E43" s="590"/>
      <c r="F43" s="590"/>
      <c r="G43" s="591"/>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row>
    <row r="44" spans="1:69" x14ac:dyDescent="0.25">
      <c r="A44" s="578" t="s">
        <v>250</v>
      </c>
      <c r="B44" s="579"/>
      <c r="C44" s="580"/>
      <c r="D44" s="581"/>
      <c r="E44" s="581"/>
      <c r="F44" s="581"/>
      <c r="G44" s="58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row>
    <row r="45" spans="1:69" x14ac:dyDescent="0.25">
      <c r="A45" s="583" t="s">
        <v>293</v>
      </c>
      <c r="B45" s="584"/>
      <c r="C45" s="418"/>
      <c r="D45" s="419"/>
      <c r="E45" s="419"/>
      <c r="F45" s="419"/>
      <c r="G45" s="585"/>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row>
    <row r="46" spans="1:69" x14ac:dyDescent="0.25">
      <c r="A46" s="583" t="s">
        <v>271</v>
      </c>
      <c r="B46" s="584"/>
      <c r="C46" s="418"/>
      <c r="D46" s="419"/>
      <c r="E46" s="419"/>
      <c r="F46" s="419"/>
      <c r="G46" s="585"/>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row>
    <row r="47" spans="1:69" ht="16.5" thickBot="1" x14ac:dyDescent="0.3">
      <c r="A47" s="586" t="s">
        <v>252</v>
      </c>
      <c r="B47" s="587"/>
      <c r="C47" s="479"/>
      <c r="D47" s="480"/>
      <c r="E47" s="480"/>
      <c r="F47" s="480"/>
      <c r="G47" s="588"/>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row>
    <row r="48" spans="1:69" x14ac:dyDescent="0.25">
      <c r="A48" s="578" t="s">
        <v>250</v>
      </c>
      <c r="B48" s="579"/>
      <c r="C48" s="580"/>
      <c r="D48" s="581"/>
      <c r="E48" s="581"/>
      <c r="F48" s="581"/>
      <c r="G48" s="58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row>
    <row r="49" spans="1:69" x14ac:dyDescent="0.25">
      <c r="A49" s="583" t="s">
        <v>293</v>
      </c>
      <c r="B49" s="584"/>
      <c r="C49" s="418"/>
      <c r="D49" s="419"/>
      <c r="E49" s="419"/>
      <c r="F49" s="419"/>
      <c r="G49" s="585"/>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row>
    <row r="50" spans="1:69" x14ac:dyDescent="0.25">
      <c r="A50" s="583" t="s">
        <v>271</v>
      </c>
      <c r="B50" s="584"/>
      <c r="C50" s="418"/>
      <c r="D50" s="419"/>
      <c r="E50" s="419"/>
      <c r="F50" s="419"/>
      <c r="G50" s="585"/>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row>
    <row r="51" spans="1:69" ht="16.5" thickBot="1" x14ac:dyDescent="0.3">
      <c r="A51" s="586" t="s">
        <v>252</v>
      </c>
      <c r="B51" s="587"/>
      <c r="C51" s="479"/>
      <c r="D51" s="480"/>
      <c r="E51" s="480"/>
      <c r="F51" s="480"/>
      <c r="G51" s="588"/>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row>
    <row r="52" spans="1:69" x14ac:dyDescent="0.2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row>
    <row r="53" spans="1:69" x14ac:dyDescent="0.2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row>
    <row r="54" spans="1:69" x14ac:dyDescent="0.2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row>
    <row r="55" spans="1:69" x14ac:dyDescent="0.2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row>
    <row r="56" spans="1:69" x14ac:dyDescent="0.2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row>
    <row r="57" spans="1:69" x14ac:dyDescent="0.2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row>
    <row r="58" spans="1:69" x14ac:dyDescent="0.2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row>
    <row r="59" spans="1:69" x14ac:dyDescent="0.2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row>
    <row r="60" spans="1:69" x14ac:dyDescent="0.2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row>
    <row r="61" spans="1:69" x14ac:dyDescent="0.2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row>
    <row r="62" spans="1:69" x14ac:dyDescent="0.2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row>
    <row r="63" spans="1:69" x14ac:dyDescent="0.2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row>
    <row r="64" spans="1:69" x14ac:dyDescent="0.2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row>
    <row r="65" spans="1:69" x14ac:dyDescent="0.2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row>
    <row r="66" spans="1:69" x14ac:dyDescent="0.2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row>
    <row r="67" spans="1:69" x14ac:dyDescent="0.2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row>
    <row r="68" spans="1:69" x14ac:dyDescent="0.2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row>
    <row r="69" spans="1:69" x14ac:dyDescent="0.2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row>
    <row r="70" spans="1:69" x14ac:dyDescent="0.2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row>
    <row r="71" spans="1:69" x14ac:dyDescent="0.2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row>
    <row r="72" spans="1:69" x14ac:dyDescent="0.2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row>
    <row r="73" spans="1:69"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row>
    <row r="74" spans="1:69"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row>
    <row r="75" spans="1:69"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row>
    <row r="76" spans="1:69"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row>
    <row r="77" spans="1:69" x14ac:dyDescent="0.2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row>
    <row r="78" spans="1:69" x14ac:dyDescent="0.2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row>
    <row r="79" spans="1:69"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row>
    <row r="80" spans="1:69"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row>
    <row r="81" spans="1:69" x14ac:dyDescent="0.2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row>
    <row r="82" spans="1:69" x14ac:dyDescent="0.2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row>
    <row r="83" spans="1:69" x14ac:dyDescent="0.2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row>
    <row r="84" spans="1:69" x14ac:dyDescent="0.2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row>
    <row r="85" spans="1:69" x14ac:dyDescent="0.2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row>
    <row r="86" spans="1:69" x14ac:dyDescent="0.2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row>
    <row r="87" spans="1:69" x14ac:dyDescent="0.2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row>
    <row r="88" spans="1:69" x14ac:dyDescent="0.2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row>
    <row r="89" spans="1:69" x14ac:dyDescent="0.2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c r="BO89" s="32"/>
      <c r="BP89" s="32"/>
      <c r="BQ89" s="32"/>
    </row>
    <row r="90" spans="1:69" x14ac:dyDescent="0.2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row>
    <row r="91" spans="1:69" x14ac:dyDescent="0.2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row>
    <row r="92" spans="1:69" x14ac:dyDescent="0.2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row>
    <row r="93" spans="1:69" x14ac:dyDescent="0.2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row>
    <row r="94" spans="1:69" x14ac:dyDescent="0.2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row>
    <row r="95" spans="1:69" x14ac:dyDescent="0.2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row>
    <row r="96" spans="1:69" x14ac:dyDescent="0.2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row>
    <row r="97" spans="1:69" x14ac:dyDescent="0.2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row>
    <row r="98" spans="1:69" x14ac:dyDescent="0.2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row>
    <row r="99" spans="1:69" x14ac:dyDescent="0.2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row>
    <row r="100" spans="1:69" x14ac:dyDescent="0.2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row>
    <row r="101" spans="1:69" x14ac:dyDescent="0.2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row>
    <row r="102" spans="1:69" x14ac:dyDescent="0.2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row>
    <row r="103" spans="1:69" x14ac:dyDescent="0.2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row>
    <row r="104" spans="1:69" x14ac:dyDescent="0.2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row>
    <row r="105" spans="1:69" x14ac:dyDescent="0.2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row>
    <row r="106" spans="1:69"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32"/>
      <c r="BP106" s="32"/>
      <c r="BQ106" s="32"/>
    </row>
    <row r="107" spans="1:69" x14ac:dyDescent="0.2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row>
    <row r="108" spans="1:69" x14ac:dyDescent="0.25">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c r="BN108" s="32"/>
      <c r="BO108" s="32"/>
      <c r="BP108" s="32"/>
      <c r="BQ108" s="32"/>
    </row>
    <row r="109" spans="1:69" x14ac:dyDescent="0.2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32"/>
      <c r="BP109" s="32"/>
      <c r="BQ109" s="32"/>
    </row>
    <row r="110" spans="1:69" x14ac:dyDescent="0.2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row>
    <row r="111" spans="1:69" x14ac:dyDescent="0.2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2"/>
      <c r="BQ111" s="32"/>
    </row>
    <row r="112" spans="1:69" x14ac:dyDescent="0.2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row>
    <row r="113" spans="1:69" x14ac:dyDescent="0.2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row>
    <row r="114" spans="1:69" x14ac:dyDescent="0.2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row>
    <row r="115" spans="1:69"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row>
    <row r="116" spans="1:69"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row>
    <row r="117" spans="1:69" x14ac:dyDescent="0.25">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32"/>
      <c r="BP117" s="32"/>
      <c r="BQ117" s="32"/>
    </row>
    <row r="118" spans="1:69" x14ac:dyDescent="0.25">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32"/>
      <c r="BP118" s="32"/>
      <c r="BQ118" s="32"/>
    </row>
    <row r="119" spans="1:69" x14ac:dyDescent="0.25">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row>
    <row r="120" spans="1:69" x14ac:dyDescent="0.25">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row>
    <row r="121" spans="1:69" x14ac:dyDescent="0.25">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row>
    <row r="122" spans="1:69" x14ac:dyDescent="0.25">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32"/>
      <c r="BP122" s="32"/>
      <c r="BQ122" s="32"/>
    </row>
    <row r="123" spans="1:69" x14ac:dyDescent="0.25">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row>
    <row r="124" spans="1:69" x14ac:dyDescent="0.25">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row>
    <row r="125" spans="1:69" x14ac:dyDescent="0.25">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row>
    <row r="126" spans="1:69" x14ac:dyDescent="0.25">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row>
    <row r="127" spans="1:69" x14ac:dyDescent="0.25">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row>
    <row r="128" spans="1:69" x14ac:dyDescent="0.25">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row>
    <row r="129" spans="1:69" x14ac:dyDescent="0.25">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32"/>
    </row>
    <row r="130" spans="1:69" x14ac:dyDescent="0.25">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row>
    <row r="131" spans="1:69" x14ac:dyDescent="0.25">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row>
    <row r="132" spans="1:69" x14ac:dyDescent="0.25">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c r="BK132" s="32"/>
      <c r="BL132" s="32"/>
      <c r="BM132" s="32"/>
      <c r="BN132" s="32"/>
      <c r="BO132" s="32"/>
      <c r="BP132" s="32"/>
      <c r="BQ132" s="32"/>
    </row>
    <row r="133" spans="1:69" x14ac:dyDescent="0.25">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row>
    <row r="134" spans="1:69" x14ac:dyDescent="0.25">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row>
    <row r="135" spans="1:69" x14ac:dyDescent="0.25">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M135" s="32"/>
      <c r="BN135" s="32"/>
      <c r="BO135" s="32"/>
      <c r="BP135" s="32"/>
      <c r="BQ135" s="32"/>
    </row>
    <row r="136" spans="1:69" x14ac:dyDescent="0.25">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M136" s="32"/>
      <c r="BN136" s="32"/>
      <c r="BO136" s="32"/>
      <c r="BP136" s="32"/>
      <c r="BQ136" s="32"/>
    </row>
    <row r="137" spans="1:69" x14ac:dyDescent="0.25">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row>
    <row r="138" spans="1:69" x14ac:dyDescent="0.25">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row>
    <row r="139" spans="1:69" x14ac:dyDescent="0.25">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M139" s="32"/>
      <c r="BN139" s="32"/>
      <c r="BO139" s="32"/>
      <c r="BP139" s="32"/>
      <c r="BQ139" s="32"/>
    </row>
    <row r="140" spans="1:69"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c r="BK140" s="32"/>
      <c r="BL140" s="32"/>
      <c r="BM140" s="32"/>
      <c r="BN140" s="32"/>
      <c r="BO140" s="32"/>
      <c r="BP140" s="32"/>
      <c r="BQ140" s="32"/>
    </row>
    <row r="141" spans="1:69" x14ac:dyDescent="0.25">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M141" s="32"/>
      <c r="BN141" s="32"/>
      <c r="BO141" s="32"/>
      <c r="BP141" s="32"/>
      <c r="BQ141" s="32"/>
    </row>
    <row r="142" spans="1:69" x14ac:dyDescent="0.25">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c r="BI142" s="32"/>
      <c r="BJ142" s="32"/>
      <c r="BK142" s="32"/>
      <c r="BL142" s="32"/>
      <c r="BM142" s="32"/>
      <c r="BN142" s="32"/>
      <c r="BO142" s="32"/>
      <c r="BP142" s="32"/>
      <c r="BQ142" s="32"/>
    </row>
    <row r="143" spans="1:69" x14ac:dyDescent="0.25">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32"/>
      <c r="BP143" s="32"/>
      <c r="BQ143" s="32"/>
    </row>
    <row r="144" spans="1:69" x14ac:dyDescent="0.2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32"/>
      <c r="BP144" s="32"/>
      <c r="BQ144" s="32"/>
    </row>
    <row r="145" spans="1:69" x14ac:dyDescent="0.25">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c r="BI145" s="32"/>
      <c r="BJ145" s="32"/>
      <c r="BK145" s="32"/>
      <c r="BL145" s="32"/>
      <c r="BM145" s="32"/>
      <c r="BN145" s="32"/>
      <c r="BO145" s="32"/>
      <c r="BP145" s="32"/>
      <c r="BQ145" s="32"/>
    </row>
    <row r="146" spans="1:69" x14ac:dyDescent="0.25">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c r="BI146" s="32"/>
      <c r="BJ146" s="32"/>
      <c r="BK146" s="32"/>
      <c r="BL146" s="32"/>
      <c r="BM146" s="32"/>
      <c r="BN146" s="32"/>
      <c r="BO146" s="32"/>
      <c r="BP146" s="32"/>
      <c r="BQ146" s="32"/>
    </row>
    <row r="147" spans="1:69" x14ac:dyDescent="0.25">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c r="BI147" s="32"/>
      <c r="BJ147" s="32"/>
      <c r="BK147" s="32"/>
      <c r="BL147" s="32"/>
      <c r="BM147" s="32"/>
      <c r="BN147" s="32"/>
      <c r="BO147" s="32"/>
      <c r="BP147" s="32"/>
      <c r="BQ147" s="32"/>
    </row>
    <row r="148" spans="1:69" x14ac:dyDescent="0.25">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c r="BI148" s="32"/>
      <c r="BJ148" s="32"/>
      <c r="BK148" s="32"/>
      <c r="BL148" s="32"/>
      <c r="BM148" s="32"/>
      <c r="BN148" s="32"/>
      <c r="BO148" s="32"/>
      <c r="BP148" s="32"/>
      <c r="BQ148" s="32"/>
    </row>
    <row r="149" spans="1:69" x14ac:dyDescent="0.25">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c r="BI149" s="32"/>
      <c r="BJ149" s="32"/>
      <c r="BK149" s="32"/>
      <c r="BL149" s="32"/>
      <c r="BM149" s="32"/>
      <c r="BN149" s="32"/>
      <c r="BO149" s="32"/>
      <c r="BP149" s="32"/>
      <c r="BQ149" s="32"/>
    </row>
    <row r="150" spans="1:69" x14ac:dyDescent="0.25">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c r="BI150" s="32"/>
      <c r="BJ150" s="32"/>
      <c r="BK150" s="32"/>
      <c r="BL150" s="32"/>
      <c r="BM150" s="32"/>
      <c r="BN150" s="32"/>
      <c r="BO150" s="32"/>
      <c r="BP150" s="32"/>
      <c r="BQ150" s="32"/>
    </row>
    <row r="151" spans="1:69" x14ac:dyDescent="0.25">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c r="BJ151" s="32"/>
      <c r="BK151" s="32"/>
      <c r="BL151" s="32"/>
      <c r="BM151" s="32"/>
      <c r="BN151" s="32"/>
      <c r="BO151" s="32"/>
      <c r="BP151" s="32"/>
      <c r="BQ151" s="32"/>
    </row>
    <row r="152" spans="1:69"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c r="BI152" s="32"/>
      <c r="BJ152" s="32"/>
      <c r="BK152" s="32"/>
      <c r="BL152" s="32"/>
      <c r="BM152" s="32"/>
      <c r="BN152" s="32"/>
      <c r="BO152" s="32"/>
      <c r="BP152" s="32"/>
      <c r="BQ152" s="32"/>
    </row>
    <row r="153" spans="1:69" x14ac:dyDescent="0.25">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c r="BI153" s="32"/>
      <c r="BJ153" s="32"/>
      <c r="BK153" s="32"/>
      <c r="BL153" s="32"/>
      <c r="BM153" s="32"/>
      <c r="BN153" s="32"/>
      <c r="BO153" s="32"/>
      <c r="BP153" s="32"/>
      <c r="BQ153" s="32"/>
    </row>
    <row r="154" spans="1:69" x14ac:dyDescent="0.25">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c r="BI154" s="32"/>
      <c r="BJ154" s="32"/>
      <c r="BK154" s="32"/>
      <c r="BL154" s="32"/>
      <c r="BM154" s="32"/>
      <c r="BN154" s="32"/>
      <c r="BO154" s="32"/>
      <c r="BP154" s="32"/>
      <c r="BQ154" s="32"/>
    </row>
    <row r="155" spans="1:69" x14ac:dyDescent="0.25">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c r="BI155" s="32"/>
      <c r="BJ155" s="32"/>
      <c r="BK155" s="32"/>
      <c r="BL155" s="32"/>
      <c r="BM155" s="32"/>
      <c r="BN155" s="32"/>
      <c r="BO155" s="32"/>
      <c r="BP155" s="32"/>
      <c r="BQ155" s="32"/>
    </row>
    <row r="156" spans="1:69" x14ac:dyDescent="0.25">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c r="BI156" s="32"/>
      <c r="BJ156" s="32"/>
      <c r="BK156" s="32"/>
      <c r="BL156" s="32"/>
      <c r="BM156" s="32"/>
      <c r="BN156" s="32"/>
      <c r="BO156" s="32"/>
      <c r="BP156" s="32"/>
      <c r="BQ156" s="32"/>
    </row>
    <row r="157" spans="1:69" x14ac:dyDescent="0.25">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c r="BI157" s="32"/>
      <c r="BJ157" s="32"/>
      <c r="BK157" s="32"/>
      <c r="BL157" s="32"/>
      <c r="BM157" s="32"/>
      <c r="BN157" s="32"/>
      <c r="BO157" s="32"/>
      <c r="BP157" s="32"/>
      <c r="BQ157" s="32"/>
    </row>
    <row r="158" spans="1:69" x14ac:dyDescent="0.25">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c r="BI158" s="32"/>
      <c r="BJ158" s="32"/>
      <c r="BK158" s="32"/>
      <c r="BL158" s="32"/>
      <c r="BM158" s="32"/>
      <c r="BN158" s="32"/>
      <c r="BO158" s="32"/>
      <c r="BP158" s="32"/>
      <c r="BQ158" s="32"/>
    </row>
    <row r="159" spans="1:69" x14ac:dyDescent="0.25">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c r="BI159" s="32"/>
      <c r="BJ159" s="32"/>
      <c r="BK159" s="32"/>
      <c r="BL159" s="32"/>
      <c r="BM159" s="32"/>
      <c r="BN159" s="32"/>
      <c r="BO159" s="32"/>
      <c r="BP159" s="32"/>
      <c r="BQ159" s="32"/>
    </row>
    <row r="160" spans="1:69" x14ac:dyDescent="0.25">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c r="BK160" s="32"/>
      <c r="BL160" s="32"/>
      <c r="BM160" s="32"/>
      <c r="BN160" s="32"/>
      <c r="BO160" s="32"/>
      <c r="BP160" s="32"/>
      <c r="BQ160" s="32"/>
    </row>
    <row r="161" spans="1:69" x14ac:dyDescent="0.25">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c r="BI161" s="32"/>
      <c r="BJ161" s="32"/>
      <c r="BK161" s="32"/>
      <c r="BL161" s="32"/>
      <c r="BM161" s="32"/>
      <c r="BN161" s="32"/>
      <c r="BO161" s="32"/>
      <c r="BP161" s="32"/>
      <c r="BQ161" s="32"/>
    </row>
    <row r="162" spans="1:69" x14ac:dyDescent="0.25">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c r="BI162" s="32"/>
      <c r="BJ162" s="32"/>
      <c r="BK162" s="32"/>
      <c r="BL162" s="32"/>
      <c r="BM162" s="32"/>
      <c r="BN162" s="32"/>
      <c r="BO162" s="32"/>
      <c r="BP162" s="32"/>
      <c r="BQ162" s="32"/>
    </row>
    <row r="163" spans="1:69" x14ac:dyDescent="0.25">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32"/>
      <c r="BP163" s="32"/>
      <c r="BQ163" s="32"/>
    </row>
    <row r="164" spans="1:69" x14ac:dyDescent="0.25">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c r="BI164" s="32"/>
      <c r="BJ164" s="32"/>
      <c r="BK164" s="32"/>
      <c r="BL164" s="32"/>
      <c r="BM164" s="32"/>
      <c r="BN164" s="32"/>
      <c r="BO164" s="32"/>
      <c r="BP164" s="32"/>
      <c r="BQ164" s="32"/>
    </row>
    <row r="165" spans="1:69" x14ac:dyDescent="0.25">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M165" s="32"/>
      <c r="BN165" s="32"/>
      <c r="BO165" s="32"/>
      <c r="BP165" s="32"/>
      <c r="BQ165" s="32"/>
    </row>
    <row r="166" spans="1:69" x14ac:dyDescent="0.2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row>
    <row r="167" spans="1:69" x14ac:dyDescent="0.25">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c r="BK167" s="32"/>
      <c r="BL167" s="32"/>
      <c r="BM167" s="32"/>
      <c r="BN167" s="32"/>
      <c r="BO167" s="32"/>
      <c r="BP167" s="32"/>
      <c r="BQ167" s="32"/>
    </row>
    <row r="168" spans="1:69" x14ac:dyDescent="0.25">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c r="BK168" s="32"/>
      <c r="BL168" s="32"/>
      <c r="BM168" s="32"/>
      <c r="BN168" s="32"/>
      <c r="BO168" s="32"/>
      <c r="BP168" s="32"/>
      <c r="BQ168" s="32"/>
    </row>
    <row r="169" spans="1:69" x14ac:dyDescent="0.25">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c r="BI169" s="32"/>
      <c r="BJ169" s="32"/>
      <c r="BK169" s="32"/>
      <c r="BL169" s="32"/>
      <c r="BM169" s="32"/>
      <c r="BN169" s="32"/>
      <c r="BO169" s="32"/>
      <c r="BP169" s="32"/>
      <c r="BQ169" s="32"/>
    </row>
    <row r="170" spans="1:69" x14ac:dyDescent="0.25">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c r="BI170" s="32"/>
      <c r="BJ170" s="32"/>
      <c r="BK170" s="32"/>
      <c r="BL170" s="32"/>
      <c r="BM170" s="32"/>
      <c r="BN170" s="32"/>
      <c r="BO170" s="32"/>
      <c r="BP170" s="32"/>
      <c r="BQ170" s="32"/>
    </row>
    <row r="171" spans="1:69" x14ac:dyDescent="0.25">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c r="BG171" s="32"/>
      <c r="BH171" s="32"/>
      <c r="BI171" s="32"/>
      <c r="BJ171" s="32"/>
      <c r="BK171" s="32"/>
      <c r="BL171" s="32"/>
      <c r="BM171" s="32"/>
      <c r="BN171" s="32"/>
      <c r="BO171" s="32"/>
      <c r="BP171" s="32"/>
      <c r="BQ171" s="32"/>
    </row>
    <row r="172" spans="1:69" x14ac:dyDescent="0.25">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c r="BI172" s="32"/>
      <c r="BJ172" s="32"/>
      <c r="BK172" s="32"/>
      <c r="BL172" s="32"/>
      <c r="BM172" s="32"/>
      <c r="BN172" s="32"/>
      <c r="BO172" s="32"/>
      <c r="BP172" s="32"/>
      <c r="BQ172" s="32"/>
    </row>
    <row r="173" spans="1:69" x14ac:dyDescent="0.25">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c r="BI173" s="32"/>
      <c r="BJ173" s="32"/>
      <c r="BK173" s="32"/>
      <c r="BL173" s="32"/>
      <c r="BM173" s="32"/>
      <c r="BN173" s="32"/>
      <c r="BO173" s="32"/>
      <c r="BP173" s="32"/>
      <c r="BQ173" s="32"/>
    </row>
    <row r="174" spans="1:69" x14ac:dyDescent="0.25">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c r="BI174" s="32"/>
      <c r="BJ174" s="32"/>
      <c r="BK174" s="32"/>
      <c r="BL174" s="32"/>
      <c r="BM174" s="32"/>
      <c r="BN174" s="32"/>
      <c r="BO174" s="32"/>
      <c r="BP174" s="32"/>
      <c r="BQ174" s="32"/>
    </row>
    <row r="175" spans="1:69" x14ac:dyDescent="0.25">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c r="BI175" s="32"/>
      <c r="BJ175" s="32"/>
      <c r="BK175" s="32"/>
      <c r="BL175" s="32"/>
      <c r="BM175" s="32"/>
      <c r="BN175" s="32"/>
      <c r="BO175" s="32"/>
      <c r="BP175" s="32"/>
      <c r="BQ175" s="32"/>
    </row>
    <row r="176" spans="1:69" x14ac:dyDescent="0.25">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c r="BI176" s="32"/>
      <c r="BJ176" s="32"/>
      <c r="BK176" s="32"/>
      <c r="BL176" s="32"/>
      <c r="BM176" s="32"/>
      <c r="BN176" s="32"/>
      <c r="BO176" s="32"/>
      <c r="BP176" s="32"/>
      <c r="BQ176" s="32"/>
    </row>
    <row r="177" spans="1:69" x14ac:dyDescent="0.25">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c r="BI177" s="32"/>
      <c r="BJ177" s="32"/>
      <c r="BK177" s="32"/>
      <c r="BL177" s="32"/>
      <c r="BM177" s="32"/>
      <c r="BN177" s="32"/>
      <c r="BO177" s="32"/>
      <c r="BP177" s="32"/>
      <c r="BQ177" s="32"/>
    </row>
    <row r="178" spans="1:69" x14ac:dyDescent="0.25">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c r="BI178" s="32"/>
      <c r="BJ178" s="32"/>
      <c r="BK178" s="32"/>
      <c r="BL178" s="32"/>
      <c r="BM178" s="32"/>
      <c r="BN178" s="32"/>
      <c r="BO178" s="32"/>
      <c r="BP178" s="32"/>
      <c r="BQ178" s="32"/>
    </row>
    <row r="179" spans="1:69" x14ac:dyDescent="0.25">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c r="BI179" s="32"/>
      <c r="BJ179" s="32"/>
      <c r="BK179" s="32"/>
      <c r="BL179" s="32"/>
      <c r="BM179" s="32"/>
      <c r="BN179" s="32"/>
      <c r="BO179" s="32"/>
      <c r="BP179" s="32"/>
      <c r="BQ179" s="32"/>
    </row>
    <row r="180" spans="1:69" x14ac:dyDescent="0.25">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32"/>
      <c r="BE180" s="32"/>
      <c r="BF180" s="32"/>
      <c r="BG180" s="32"/>
      <c r="BH180" s="32"/>
      <c r="BI180" s="32"/>
      <c r="BJ180" s="32"/>
      <c r="BK180" s="32"/>
      <c r="BL180" s="32"/>
      <c r="BM180" s="32"/>
      <c r="BN180" s="32"/>
      <c r="BO180" s="32"/>
      <c r="BP180" s="32"/>
      <c r="BQ180" s="32"/>
    </row>
    <row r="181" spans="1:69" x14ac:dyDescent="0.25">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c r="BI181" s="32"/>
      <c r="BJ181" s="32"/>
      <c r="BK181" s="32"/>
      <c r="BL181" s="32"/>
      <c r="BM181" s="32"/>
      <c r="BN181" s="32"/>
      <c r="BO181" s="32"/>
      <c r="BP181" s="32"/>
      <c r="BQ181" s="32"/>
    </row>
    <row r="182" spans="1:69" x14ac:dyDescent="0.25">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c r="BI182" s="32"/>
      <c r="BJ182" s="32"/>
      <c r="BK182" s="32"/>
      <c r="BL182" s="32"/>
      <c r="BM182" s="32"/>
      <c r="BN182" s="32"/>
      <c r="BO182" s="32"/>
      <c r="BP182" s="32"/>
      <c r="BQ182" s="32"/>
    </row>
    <row r="183" spans="1:69" x14ac:dyDescent="0.25">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c r="BI183" s="32"/>
      <c r="BJ183" s="32"/>
      <c r="BK183" s="32"/>
      <c r="BL183" s="32"/>
      <c r="BM183" s="32"/>
      <c r="BN183" s="32"/>
      <c r="BO183" s="32"/>
      <c r="BP183" s="32"/>
      <c r="BQ183" s="32"/>
    </row>
    <row r="184" spans="1:69" x14ac:dyDescent="0.25">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c r="BI184" s="32"/>
      <c r="BJ184" s="32"/>
      <c r="BK184" s="32"/>
      <c r="BL184" s="32"/>
      <c r="BM184" s="32"/>
      <c r="BN184" s="32"/>
      <c r="BO184" s="32"/>
      <c r="BP184" s="32"/>
      <c r="BQ184" s="32"/>
    </row>
    <row r="185" spans="1:69" x14ac:dyDescent="0.25">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c r="BI185" s="32"/>
      <c r="BJ185" s="32"/>
      <c r="BK185" s="32"/>
      <c r="BL185" s="32"/>
      <c r="BM185" s="32"/>
      <c r="BN185" s="32"/>
      <c r="BO185" s="32"/>
      <c r="BP185" s="32"/>
      <c r="BQ185" s="32"/>
    </row>
    <row r="186" spans="1:69" x14ac:dyDescent="0.25">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c r="BI186" s="32"/>
      <c r="BJ186" s="32"/>
      <c r="BK186" s="32"/>
      <c r="BL186" s="32"/>
      <c r="BM186" s="32"/>
      <c r="BN186" s="32"/>
      <c r="BO186" s="32"/>
      <c r="BP186" s="32"/>
      <c r="BQ186" s="32"/>
    </row>
    <row r="187" spans="1:69" x14ac:dyDescent="0.25">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32"/>
      <c r="BE187" s="32"/>
      <c r="BF187" s="32"/>
      <c r="BG187" s="32"/>
      <c r="BH187" s="32"/>
      <c r="BI187" s="32"/>
      <c r="BJ187" s="32"/>
      <c r="BK187" s="32"/>
      <c r="BL187" s="32"/>
      <c r="BM187" s="32"/>
      <c r="BN187" s="32"/>
      <c r="BO187" s="32"/>
      <c r="BP187" s="32"/>
      <c r="BQ187" s="32"/>
    </row>
    <row r="188" spans="1:69"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c r="BK188" s="32"/>
      <c r="BL188" s="32"/>
      <c r="BM188" s="32"/>
      <c r="BN188" s="32"/>
      <c r="BO188" s="32"/>
      <c r="BP188" s="32"/>
      <c r="BQ188" s="32"/>
    </row>
    <row r="189" spans="1:69" x14ac:dyDescent="0.25">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32"/>
      <c r="BM189" s="32"/>
      <c r="BN189" s="32"/>
      <c r="BO189" s="32"/>
      <c r="BP189" s="32"/>
      <c r="BQ189" s="32"/>
    </row>
    <row r="190" spans="1:69" x14ac:dyDescent="0.25">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c r="BI190" s="32"/>
      <c r="BJ190" s="32"/>
      <c r="BK190" s="32"/>
      <c r="BL190" s="32"/>
      <c r="BM190" s="32"/>
      <c r="BN190" s="32"/>
      <c r="BO190" s="32"/>
      <c r="BP190" s="32"/>
      <c r="BQ190" s="32"/>
    </row>
    <row r="191" spans="1:69" x14ac:dyDescent="0.25">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c r="BI191" s="32"/>
      <c r="BJ191" s="32"/>
      <c r="BK191" s="32"/>
      <c r="BL191" s="32"/>
      <c r="BM191" s="32"/>
      <c r="BN191" s="32"/>
      <c r="BO191" s="32"/>
      <c r="BP191" s="32"/>
      <c r="BQ191" s="32"/>
    </row>
    <row r="192" spans="1:69" x14ac:dyDescent="0.25">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c r="BG192" s="32"/>
      <c r="BH192" s="32"/>
      <c r="BI192" s="32"/>
      <c r="BJ192" s="32"/>
      <c r="BK192" s="32"/>
      <c r="BL192" s="32"/>
      <c r="BM192" s="32"/>
      <c r="BN192" s="32"/>
      <c r="BO192" s="32"/>
      <c r="BP192" s="32"/>
      <c r="BQ192" s="32"/>
    </row>
    <row r="193" spans="1:69" x14ac:dyDescent="0.25">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c r="BI193" s="32"/>
      <c r="BJ193" s="32"/>
      <c r="BK193" s="32"/>
      <c r="BL193" s="32"/>
      <c r="BM193" s="32"/>
      <c r="BN193" s="32"/>
      <c r="BO193" s="32"/>
      <c r="BP193" s="32"/>
      <c r="BQ193" s="32"/>
    </row>
    <row r="194" spans="1:69" x14ac:dyDescent="0.25">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c r="BI194" s="32"/>
      <c r="BJ194" s="32"/>
      <c r="BK194" s="32"/>
      <c r="BL194" s="32"/>
      <c r="BM194" s="32"/>
      <c r="BN194" s="32"/>
      <c r="BO194" s="32"/>
      <c r="BP194" s="32"/>
      <c r="BQ194" s="32"/>
    </row>
    <row r="195" spans="1:69" x14ac:dyDescent="0.25">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c r="BI195" s="32"/>
      <c r="BJ195" s="32"/>
      <c r="BK195" s="32"/>
      <c r="BL195" s="32"/>
      <c r="BM195" s="32"/>
      <c r="BN195" s="32"/>
      <c r="BO195" s="32"/>
      <c r="BP195" s="32"/>
      <c r="BQ195" s="32"/>
    </row>
    <row r="196" spans="1:69" x14ac:dyDescent="0.25">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c r="BK196" s="32"/>
      <c r="BL196" s="32"/>
      <c r="BM196" s="32"/>
      <c r="BN196" s="32"/>
      <c r="BO196" s="32"/>
      <c r="BP196" s="32"/>
      <c r="BQ196" s="32"/>
    </row>
    <row r="197" spans="1:69" x14ac:dyDescent="0.25">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c r="BI197" s="32"/>
      <c r="BJ197" s="32"/>
      <c r="BK197" s="32"/>
      <c r="BL197" s="32"/>
      <c r="BM197" s="32"/>
      <c r="BN197" s="32"/>
      <c r="BO197" s="32"/>
      <c r="BP197" s="32"/>
      <c r="BQ197" s="32"/>
    </row>
    <row r="198" spans="1:69" x14ac:dyDescent="0.25">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2"/>
      <c r="BK198" s="32"/>
      <c r="BL198" s="32"/>
      <c r="BM198" s="32"/>
      <c r="BN198" s="32"/>
      <c r="BO198" s="32"/>
      <c r="BP198" s="32"/>
      <c r="BQ198" s="32"/>
    </row>
    <row r="199" spans="1:69" x14ac:dyDescent="0.25">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c r="BJ199" s="32"/>
      <c r="BK199" s="32"/>
      <c r="BL199" s="32"/>
      <c r="BM199" s="32"/>
      <c r="BN199" s="32"/>
      <c r="BO199" s="32"/>
      <c r="BP199" s="32"/>
      <c r="BQ199" s="32"/>
    </row>
    <row r="200" spans="1:69" x14ac:dyDescent="0.25">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c r="BI200" s="32"/>
      <c r="BJ200" s="32"/>
      <c r="BK200" s="32"/>
      <c r="BL200" s="32"/>
      <c r="BM200" s="32"/>
      <c r="BN200" s="32"/>
      <c r="BO200" s="32"/>
      <c r="BP200" s="32"/>
      <c r="BQ200" s="32"/>
    </row>
    <row r="201" spans="1:69" x14ac:dyDescent="0.25">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c r="BI201" s="32"/>
      <c r="BJ201" s="32"/>
      <c r="BK201" s="32"/>
      <c r="BL201" s="32"/>
      <c r="BM201" s="32"/>
      <c r="BN201" s="32"/>
      <c r="BO201" s="32"/>
      <c r="BP201" s="32"/>
      <c r="BQ201" s="32"/>
    </row>
    <row r="202" spans="1:69" x14ac:dyDescent="0.25">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c r="BI202" s="32"/>
      <c r="BJ202" s="32"/>
      <c r="BK202" s="32"/>
      <c r="BL202" s="32"/>
      <c r="BM202" s="32"/>
      <c r="BN202" s="32"/>
      <c r="BO202" s="32"/>
      <c r="BP202" s="32"/>
      <c r="BQ202" s="32"/>
    </row>
    <row r="203" spans="1:69" x14ac:dyDescent="0.25">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c r="BI203" s="32"/>
      <c r="BJ203" s="32"/>
      <c r="BK203" s="32"/>
      <c r="BL203" s="32"/>
      <c r="BM203" s="32"/>
      <c r="BN203" s="32"/>
      <c r="BO203" s="32"/>
      <c r="BP203" s="32"/>
      <c r="BQ203" s="32"/>
    </row>
    <row r="204" spans="1:69" x14ac:dyDescent="0.25">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c r="BI204" s="32"/>
      <c r="BJ204" s="32"/>
      <c r="BK204" s="32"/>
      <c r="BL204" s="32"/>
      <c r="BM204" s="32"/>
      <c r="BN204" s="32"/>
      <c r="BO204" s="32"/>
      <c r="BP204" s="32"/>
      <c r="BQ204" s="32"/>
    </row>
    <row r="205" spans="1:69" x14ac:dyDescent="0.25">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32"/>
      <c r="BH205" s="32"/>
      <c r="BI205" s="32"/>
      <c r="BJ205" s="32"/>
      <c r="BK205" s="32"/>
      <c r="BL205" s="32"/>
      <c r="BM205" s="32"/>
      <c r="BN205" s="32"/>
      <c r="BO205" s="32"/>
      <c r="BP205" s="32"/>
      <c r="BQ205" s="32"/>
    </row>
    <row r="206" spans="1:69" x14ac:dyDescent="0.25">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c r="BI206" s="32"/>
      <c r="BJ206" s="32"/>
      <c r="BK206" s="32"/>
      <c r="BL206" s="32"/>
      <c r="BM206" s="32"/>
      <c r="BN206" s="32"/>
      <c r="BO206" s="32"/>
      <c r="BP206" s="32"/>
      <c r="BQ206" s="32"/>
    </row>
    <row r="207" spans="1:69" x14ac:dyDescent="0.25">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c r="BI207" s="32"/>
      <c r="BJ207" s="32"/>
      <c r="BK207" s="32"/>
      <c r="BL207" s="32"/>
      <c r="BM207" s="32"/>
      <c r="BN207" s="32"/>
      <c r="BO207" s="32"/>
      <c r="BP207" s="32"/>
      <c r="BQ207" s="32"/>
    </row>
    <row r="208" spans="1:69" x14ac:dyDescent="0.25">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c r="BI208" s="32"/>
      <c r="BJ208" s="32"/>
      <c r="BK208" s="32"/>
      <c r="BL208" s="32"/>
      <c r="BM208" s="32"/>
      <c r="BN208" s="32"/>
      <c r="BO208" s="32"/>
      <c r="BP208" s="32"/>
      <c r="BQ208" s="32"/>
    </row>
    <row r="209" spans="1:69" x14ac:dyDescent="0.25">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c r="BI209" s="32"/>
      <c r="BJ209" s="32"/>
      <c r="BK209" s="32"/>
      <c r="BL209" s="32"/>
      <c r="BM209" s="32"/>
      <c r="BN209" s="32"/>
      <c r="BO209" s="32"/>
      <c r="BP209" s="32"/>
      <c r="BQ209" s="32"/>
    </row>
    <row r="210" spans="1:69" x14ac:dyDescent="0.25">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c r="BI210" s="32"/>
      <c r="BJ210" s="32"/>
      <c r="BK210" s="32"/>
      <c r="BL210" s="32"/>
      <c r="BM210" s="32"/>
      <c r="BN210" s="32"/>
      <c r="BO210" s="32"/>
      <c r="BP210" s="32"/>
      <c r="BQ210" s="32"/>
    </row>
    <row r="211" spans="1:69" x14ac:dyDescent="0.25">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c r="BI211" s="32"/>
      <c r="BJ211" s="32"/>
      <c r="BK211" s="32"/>
      <c r="BL211" s="32"/>
      <c r="BM211" s="32"/>
      <c r="BN211" s="32"/>
      <c r="BO211" s="32"/>
      <c r="BP211" s="32"/>
      <c r="BQ211" s="32"/>
    </row>
    <row r="212" spans="1:69" x14ac:dyDescent="0.25">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c r="BJ212" s="32"/>
      <c r="BK212" s="32"/>
      <c r="BL212" s="32"/>
      <c r="BM212" s="32"/>
      <c r="BN212" s="32"/>
      <c r="BO212" s="32"/>
      <c r="BP212" s="32"/>
      <c r="BQ212" s="32"/>
    </row>
    <row r="213" spans="1:69" x14ac:dyDescent="0.25">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c r="BI213" s="32"/>
      <c r="BJ213" s="32"/>
      <c r="BK213" s="32"/>
      <c r="BL213" s="32"/>
      <c r="BM213" s="32"/>
      <c r="BN213" s="32"/>
      <c r="BO213" s="32"/>
      <c r="BP213" s="32"/>
      <c r="BQ213" s="32"/>
    </row>
    <row r="214" spans="1:69" x14ac:dyDescent="0.25">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c r="BI214" s="32"/>
      <c r="BJ214" s="32"/>
      <c r="BK214" s="32"/>
      <c r="BL214" s="32"/>
      <c r="BM214" s="32"/>
      <c r="BN214" s="32"/>
      <c r="BO214" s="32"/>
      <c r="BP214" s="32"/>
      <c r="BQ214" s="32"/>
    </row>
    <row r="215" spans="1:69" x14ac:dyDescent="0.25">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32"/>
      <c r="BH215" s="32"/>
      <c r="BI215" s="32"/>
      <c r="BJ215" s="32"/>
      <c r="BK215" s="32"/>
      <c r="BL215" s="32"/>
      <c r="BM215" s="32"/>
      <c r="BN215" s="32"/>
      <c r="BO215" s="32"/>
      <c r="BP215" s="32"/>
      <c r="BQ215" s="32"/>
    </row>
    <row r="216" spans="1:69" x14ac:dyDescent="0.25">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c r="BI216" s="32"/>
      <c r="BJ216" s="32"/>
      <c r="BK216" s="32"/>
      <c r="BL216" s="32"/>
      <c r="BM216" s="32"/>
      <c r="BN216" s="32"/>
      <c r="BO216" s="32"/>
      <c r="BP216" s="32"/>
      <c r="BQ216" s="32"/>
    </row>
    <row r="217" spans="1:69" x14ac:dyDescent="0.25">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c r="BI217" s="32"/>
      <c r="BJ217" s="32"/>
      <c r="BK217" s="32"/>
      <c r="BL217" s="32"/>
      <c r="BM217" s="32"/>
      <c r="BN217" s="32"/>
      <c r="BO217" s="32"/>
      <c r="BP217" s="32"/>
      <c r="BQ217" s="32"/>
    </row>
    <row r="218" spans="1:69" x14ac:dyDescent="0.25">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c r="BI218" s="32"/>
      <c r="BJ218" s="32"/>
      <c r="BK218" s="32"/>
      <c r="BL218" s="32"/>
      <c r="BM218" s="32"/>
      <c r="BN218" s="32"/>
      <c r="BO218" s="32"/>
      <c r="BP218" s="32"/>
      <c r="BQ218" s="32"/>
    </row>
    <row r="219" spans="1:69" x14ac:dyDescent="0.25">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c r="BI219" s="32"/>
      <c r="BJ219" s="32"/>
      <c r="BK219" s="32"/>
      <c r="BL219" s="32"/>
      <c r="BM219" s="32"/>
      <c r="BN219" s="32"/>
      <c r="BO219" s="32"/>
      <c r="BP219" s="32"/>
      <c r="BQ219" s="32"/>
    </row>
    <row r="220" spans="1:69" x14ac:dyDescent="0.25">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c r="BI220" s="32"/>
      <c r="BJ220" s="32"/>
      <c r="BK220" s="32"/>
      <c r="BL220" s="32"/>
      <c r="BM220" s="32"/>
      <c r="BN220" s="32"/>
      <c r="BO220" s="32"/>
      <c r="BP220" s="32"/>
      <c r="BQ220" s="32"/>
    </row>
    <row r="221" spans="1:69" x14ac:dyDescent="0.25">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c r="BJ221" s="32"/>
      <c r="BK221" s="32"/>
      <c r="BL221" s="32"/>
      <c r="BM221" s="32"/>
      <c r="BN221" s="32"/>
      <c r="BO221" s="32"/>
      <c r="BP221" s="32"/>
      <c r="BQ221" s="32"/>
    </row>
    <row r="222" spans="1:69" x14ac:dyDescent="0.25">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c r="BJ222" s="32"/>
      <c r="BK222" s="32"/>
      <c r="BL222" s="32"/>
      <c r="BM222" s="32"/>
      <c r="BN222" s="32"/>
      <c r="BO222" s="32"/>
      <c r="BP222" s="32"/>
      <c r="BQ222" s="32"/>
    </row>
    <row r="223" spans="1:69" x14ac:dyDescent="0.25">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c r="BJ223" s="32"/>
      <c r="BK223" s="32"/>
      <c r="BL223" s="32"/>
      <c r="BM223" s="32"/>
      <c r="BN223" s="32"/>
      <c r="BO223" s="32"/>
      <c r="BP223" s="32"/>
      <c r="BQ223" s="32"/>
    </row>
    <row r="224" spans="1:69" x14ac:dyDescent="0.25">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c r="BJ224" s="32"/>
      <c r="BK224" s="32"/>
      <c r="BL224" s="32"/>
      <c r="BM224" s="32"/>
      <c r="BN224" s="32"/>
      <c r="BO224" s="32"/>
      <c r="BP224" s="32"/>
      <c r="BQ224" s="32"/>
    </row>
    <row r="225" spans="1:69" x14ac:dyDescent="0.25">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c r="BJ225" s="32"/>
      <c r="BK225" s="32"/>
      <c r="BL225" s="32"/>
      <c r="BM225" s="32"/>
      <c r="BN225" s="32"/>
      <c r="BO225" s="32"/>
      <c r="BP225" s="32"/>
      <c r="BQ225" s="32"/>
    </row>
    <row r="226" spans="1:69" x14ac:dyDescent="0.25">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c r="BI226" s="32"/>
      <c r="BJ226" s="32"/>
      <c r="BK226" s="32"/>
      <c r="BL226" s="32"/>
      <c r="BM226" s="32"/>
      <c r="BN226" s="32"/>
      <c r="BO226" s="32"/>
      <c r="BP226" s="32"/>
      <c r="BQ226" s="32"/>
    </row>
    <row r="227" spans="1:69" x14ac:dyDescent="0.25">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2"/>
      <c r="BK227" s="32"/>
      <c r="BL227" s="32"/>
      <c r="BM227" s="32"/>
      <c r="BN227" s="32"/>
      <c r="BO227" s="32"/>
      <c r="BP227" s="32"/>
      <c r="BQ227" s="32"/>
    </row>
    <row r="228" spans="1:69" x14ac:dyDescent="0.25">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32"/>
      <c r="BH228" s="32"/>
      <c r="BI228" s="32"/>
      <c r="BJ228" s="32"/>
      <c r="BK228" s="32"/>
      <c r="BL228" s="32"/>
      <c r="BM228" s="32"/>
      <c r="BN228" s="32"/>
      <c r="BO228" s="32"/>
      <c r="BP228" s="32"/>
      <c r="BQ228" s="32"/>
    </row>
    <row r="229" spans="1:69" x14ac:dyDescent="0.25">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32"/>
      <c r="BE229" s="32"/>
      <c r="BF229" s="32"/>
      <c r="BG229" s="32"/>
      <c r="BH229" s="32"/>
      <c r="BI229" s="32"/>
      <c r="BJ229" s="32"/>
      <c r="BK229" s="32"/>
      <c r="BL229" s="32"/>
      <c r="BM229" s="32"/>
      <c r="BN229" s="32"/>
      <c r="BO229" s="32"/>
      <c r="BP229" s="32"/>
      <c r="BQ229" s="32"/>
    </row>
    <row r="230" spans="1:69" x14ac:dyDescent="0.25">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c r="BG230" s="32"/>
      <c r="BH230" s="32"/>
      <c r="BI230" s="32"/>
      <c r="BJ230" s="32"/>
      <c r="BK230" s="32"/>
      <c r="BL230" s="32"/>
      <c r="BM230" s="32"/>
      <c r="BN230" s="32"/>
      <c r="BO230" s="32"/>
      <c r="BP230" s="32"/>
      <c r="BQ230" s="32"/>
    </row>
    <row r="231" spans="1:69" x14ac:dyDescent="0.25">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c r="BD231" s="32"/>
      <c r="BE231" s="32"/>
      <c r="BF231" s="32"/>
      <c r="BG231" s="32"/>
      <c r="BH231" s="32"/>
      <c r="BI231" s="32"/>
      <c r="BJ231" s="32"/>
      <c r="BK231" s="32"/>
      <c r="BL231" s="32"/>
      <c r="BM231" s="32"/>
      <c r="BN231" s="32"/>
      <c r="BO231" s="32"/>
      <c r="BP231" s="32"/>
      <c r="BQ231" s="32"/>
    </row>
    <row r="232" spans="1:69" x14ac:dyDescent="0.25">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32"/>
      <c r="BE232" s="32"/>
      <c r="BF232" s="32"/>
      <c r="BG232" s="32"/>
      <c r="BH232" s="32"/>
      <c r="BI232" s="32"/>
      <c r="BJ232" s="32"/>
      <c r="BK232" s="32"/>
      <c r="BL232" s="32"/>
      <c r="BM232" s="32"/>
      <c r="BN232" s="32"/>
      <c r="BO232" s="32"/>
      <c r="BP232" s="32"/>
      <c r="BQ232" s="32"/>
    </row>
    <row r="233" spans="1:69" x14ac:dyDescent="0.25">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c r="BD233" s="32"/>
      <c r="BE233" s="32"/>
      <c r="BF233" s="32"/>
      <c r="BG233" s="32"/>
      <c r="BH233" s="32"/>
      <c r="BI233" s="32"/>
      <c r="BJ233" s="32"/>
      <c r="BK233" s="32"/>
      <c r="BL233" s="32"/>
      <c r="BM233" s="32"/>
      <c r="BN233" s="32"/>
      <c r="BO233" s="32"/>
      <c r="BP233" s="32"/>
      <c r="BQ233" s="32"/>
    </row>
    <row r="234" spans="1:69" x14ac:dyDescent="0.25">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c r="BA234" s="32"/>
      <c r="BB234" s="32"/>
      <c r="BC234" s="32"/>
      <c r="BD234" s="32"/>
      <c r="BE234" s="32"/>
      <c r="BF234" s="32"/>
      <c r="BG234" s="32"/>
      <c r="BH234" s="32"/>
      <c r="BI234" s="32"/>
      <c r="BJ234" s="32"/>
      <c r="BK234" s="32"/>
      <c r="BL234" s="32"/>
      <c r="BM234" s="32"/>
      <c r="BN234" s="32"/>
      <c r="BO234" s="32"/>
      <c r="BP234" s="32"/>
      <c r="BQ234" s="32"/>
    </row>
    <row r="235" spans="1:69" x14ac:dyDescent="0.25">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c r="BA235" s="32"/>
      <c r="BB235" s="32"/>
      <c r="BC235" s="32"/>
      <c r="BD235" s="32"/>
      <c r="BE235" s="32"/>
      <c r="BF235" s="32"/>
      <c r="BG235" s="32"/>
      <c r="BH235" s="32"/>
      <c r="BI235" s="32"/>
      <c r="BJ235" s="32"/>
      <c r="BK235" s="32"/>
      <c r="BL235" s="32"/>
      <c r="BM235" s="32"/>
      <c r="BN235" s="32"/>
      <c r="BO235" s="32"/>
      <c r="BP235" s="32"/>
      <c r="BQ235" s="32"/>
    </row>
    <row r="236" spans="1:69" x14ac:dyDescent="0.25">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c r="BA236" s="32"/>
      <c r="BB236" s="32"/>
      <c r="BC236" s="32"/>
      <c r="BD236" s="32"/>
      <c r="BE236" s="32"/>
      <c r="BF236" s="32"/>
      <c r="BG236" s="32"/>
      <c r="BH236" s="32"/>
      <c r="BI236" s="32"/>
      <c r="BJ236" s="32"/>
      <c r="BK236" s="32"/>
      <c r="BL236" s="32"/>
      <c r="BM236" s="32"/>
      <c r="BN236" s="32"/>
      <c r="BO236" s="32"/>
      <c r="BP236" s="32"/>
      <c r="BQ236" s="32"/>
    </row>
    <row r="237" spans="1:69" x14ac:dyDescent="0.25">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c r="AY237" s="32"/>
      <c r="AZ237" s="32"/>
      <c r="BA237" s="32"/>
      <c r="BB237" s="32"/>
      <c r="BC237" s="32"/>
      <c r="BD237" s="32"/>
      <c r="BE237" s="32"/>
      <c r="BF237" s="32"/>
      <c r="BG237" s="32"/>
      <c r="BH237" s="32"/>
      <c r="BI237" s="32"/>
      <c r="BJ237" s="32"/>
      <c r="BK237" s="32"/>
      <c r="BL237" s="32"/>
      <c r="BM237" s="32"/>
      <c r="BN237" s="32"/>
      <c r="BO237" s="32"/>
      <c r="BP237" s="32"/>
      <c r="BQ237" s="32"/>
    </row>
    <row r="238" spans="1:69" x14ac:dyDescent="0.25">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c r="AY238" s="32"/>
      <c r="AZ238" s="32"/>
      <c r="BA238" s="32"/>
      <c r="BB238" s="32"/>
      <c r="BC238" s="32"/>
      <c r="BD238" s="32"/>
      <c r="BE238" s="32"/>
      <c r="BF238" s="32"/>
      <c r="BG238" s="32"/>
      <c r="BH238" s="32"/>
      <c r="BI238" s="32"/>
      <c r="BJ238" s="32"/>
      <c r="BK238" s="32"/>
      <c r="BL238" s="32"/>
      <c r="BM238" s="32"/>
      <c r="BN238" s="32"/>
      <c r="BO238" s="32"/>
      <c r="BP238" s="32"/>
      <c r="BQ238" s="32"/>
    </row>
    <row r="239" spans="1:69" x14ac:dyDescent="0.25">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c r="AY239" s="32"/>
      <c r="AZ239" s="32"/>
      <c r="BA239" s="32"/>
      <c r="BB239" s="32"/>
      <c r="BC239" s="32"/>
      <c r="BD239" s="32"/>
      <c r="BE239" s="32"/>
      <c r="BF239" s="32"/>
      <c r="BG239" s="32"/>
      <c r="BH239" s="32"/>
      <c r="BI239" s="32"/>
      <c r="BJ239" s="32"/>
      <c r="BK239" s="32"/>
      <c r="BL239" s="32"/>
      <c r="BM239" s="32"/>
      <c r="BN239" s="32"/>
      <c r="BO239" s="32"/>
      <c r="BP239" s="32"/>
      <c r="BQ239" s="32"/>
    </row>
    <row r="240" spans="1:69" x14ac:dyDescent="0.25">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c r="AY240" s="32"/>
      <c r="AZ240" s="32"/>
      <c r="BA240" s="32"/>
      <c r="BB240" s="32"/>
      <c r="BC240" s="32"/>
      <c r="BD240" s="32"/>
      <c r="BE240" s="32"/>
      <c r="BF240" s="32"/>
      <c r="BG240" s="32"/>
      <c r="BH240" s="32"/>
      <c r="BI240" s="32"/>
      <c r="BJ240" s="32"/>
      <c r="BK240" s="32"/>
      <c r="BL240" s="32"/>
      <c r="BM240" s="32"/>
      <c r="BN240" s="32"/>
      <c r="BO240" s="32"/>
      <c r="BP240" s="32"/>
      <c r="BQ240" s="32"/>
    </row>
    <row r="241" spans="1:69" x14ac:dyDescent="0.25">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c r="AY241" s="32"/>
      <c r="AZ241" s="32"/>
      <c r="BA241" s="32"/>
      <c r="BB241" s="32"/>
      <c r="BC241" s="32"/>
      <c r="BD241" s="32"/>
      <c r="BE241" s="32"/>
      <c r="BF241" s="32"/>
      <c r="BG241" s="32"/>
      <c r="BH241" s="32"/>
      <c r="BI241" s="32"/>
      <c r="BJ241" s="32"/>
      <c r="BK241" s="32"/>
      <c r="BL241" s="32"/>
      <c r="BM241" s="32"/>
      <c r="BN241" s="32"/>
      <c r="BO241" s="32"/>
      <c r="BP241" s="32"/>
      <c r="BQ241" s="32"/>
    </row>
    <row r="242" spans="1:69" x14ac:dyDescent="0.25">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c r="BD242" s="32"/>
      <c r="BE242" s="32"/>
      <c r="BF242" s="32"/>
      <c r="BG242" s="32"/>
      <c r="BH242" s="32"/>
      <c r="BI242" s="32"/>
      <c r="BJ242" s="32"/>
      <c r="BK242" s="32"/>
      <c r="BL242" s="32"/>
      <c r="BM242" s="32"/>
      <c r="BN242" s="32"/>
      <c r="BO242" s="32"/>
      <c r="BP242" s="32"/>
      <c r="BQ242" s="32"/>
    </row>
    <row r="243" spans="1:69" x14ac:dyDescent="0.25">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c r="BD243" s="32"/>
      <c r="BE243" s="32"/>
      <c r="BF243" s="32"/>
      <c r="BG243" s="32"/>
      <c r="BH243" s="32"/>
      <c r="BI243" s="32"/>
      <c r="BJ243" s="32"/>
      <c r="BK243" s="32"/>
      <c r="BL243" s="32"/>
      <c r="BM243" s="32"/>
      <c r="BN243" s="32"/>
      <c r="BO243" s="32"/>
      <c r="BP243" s="32"/>
      <c r="BQ243" s="32"/>
    </row>
    <row r="244" spans="1:69" x14ac:dyDescent="0.25">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c r="AY244" s="32"/>
      <c r="AZ244" s="32"/>
      <c r="BA244" s="32"/>
      <c r="BB244" s="32"/>
      <c r="BC244" s="32"/>
      <c r="BD244" s="32"/>
      <c r="BE244" s="32"/>
      <c r="BF244" s="32"/>
      <c r="BG244" s="32"/>
      <c r="BH244" s="32"/>
      <c r="BI244" s="32"/>
      <c r="BJ244" s="32"/>
      <c r="BK244" s="32"/>
      <c r="BL244" s="32"/>
      <c r="BM244" s="32"/>
      <c r="BN244" s="32"/>
      <c r="BO244" s="32"/>
      <c r="BP244" s="32"/>
      <c r="BQ244" s="32"/>
    </row>
    <row r="245" spans="1:69" x14ac:dyDescent="0.25">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c r="AY245" s="32"/>
      <c r="AZ245" s="32"/>
      <c r="BA245" s="32"/>
      <c r="BB245" s="32"/>
      <c r="BC245" s="32"/>
      <c r="BD245" s="32"/>
      <c r="BE245" s="32"/>
      <c r="BF245" s="32"/>
      <c r="BG245" s="32"/>
      <c r="BH245" s="32"/>
      <c r="BI245" s="32"/>
      <c r="BJ245" s="32"/>
      <c r="BK245" s="32"/>
      <c r="BL245" s="32"/>
      <c r="BM245" s="32"/>
      <c r="BN245" s="32"/>
      <c r="BO245" s="32"/>
      <c r="BP245" s="32"/>
      <c r="BQ245" s="32"/>
    </row>
    <row r="246" spans="1:69" x14ac:dyDescent="0.25">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c r="AY246" s="32"/>
      <c r="AZ246" s="32"/>
      <c r="BA246" s="32"/>
      <c r="BB246" s="32"/>
      <c r="BC246" s="32"/>
      <c r="BD246" s="32"/>
      <c r="BE246" s="32"/>
      <c r="BF246" s="32"/>
      <c r="BG246" s="32"/>
      <c r="BH246" s="32"/>
      <c r="BI246" s="32"/>
      <c r="BJ246" s="32"/>
      <c r="BK246" s="32"/>
      <c r="BL246" s="32"/>
      <c r="BM246" s="32"/>
      <c r="BN246" s="32"/>
      <c r="BO246" s="32"/>
      <c r="BP246" s="32"/>
      <c r="BQ246" s="32"/>
    </row>
    <row r="247" spans="1:69" x14ac:dyDescent="0.25">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c r="AY247" s="32"/>
      <c r="AZ247" s="32"/>
      <c r="BA247" s="32"/>
      <c r="BB247" s="32"/>
      <c r="BC247" s="32"/>
      <c r="BD247" s="32"/>
      <c r="BE247" s="32"/>
      <c r="BF247" s="32"/>
      <c r="BG247" s="32"/>
      <c r="BH247" s="32"/>
      <c r="BI247" s="32"/>
      <c r="BJ247" s="32"/>
      <c r="BK247" s="32"/>
      <c r="BL247" s="32"/>
      <c r="BM247" s="32"/>
      <c r="BN247" s="32"/>
      <c r="BO247" s="32"/>
      <c r="BP247" s="32"/>
      <c r="BQ247" s="32"/>
    </row>
    <row r="248" spans="1:69" x14ac:dyDescent="0.25">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c r="AY248" s="32"/>
      <c r="AZ248" s="32"/>
      <c r="BA248" s="32"/>
      <c r="BB248" s="32"/>
      <c r="BC248" s="32"/>
      <c r="BD248" s="32"/>
      <c r="BE248" s="32"/>
      <c r="BF248" s="32"/>
      <c r="BG248" s="32"/>
      <c r="BH248" s="32"/>
      <c r="BI248" s="32"/>
      <c r="BJ248" s="32"/>
      <c r="BK248" s="32"/>
      <c r="BL248" s="32"/>
      <c r="BM248" s="32"/>
      <c r="BN248" s="32"/>
      <c r="BO248" s="32"/>
      <c r="BP248" s="32"/>
      <c r="BQ248" s="32"/>
    </row>
    <row r="249" spans="1:69" x14ac:dyDescent="0.25">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c r="AY249" s="32"/>
      <c r="AZ249" s="32"/>
      <c r="BA249" s="32"/>
      <c r="BB249" s="32"/>
      <c r="BC249" s="32"/>
      <c r="BD249" s="32"/>
      <c r="BE249" s="32"/>
      <c r="BF249" s="32"/>
      <c r="BG249" s="32"/>
      <c r="BH249" s="32"/>
      <c r="BI249" s="32"/>
      <c r="BJ249" s="32"/>
      <c r="BK249" s="32"/>
      <c r="BL249" s="32"/>
      <c r="BM249" s="32"/>
      <c r="BN249" s="32"/>
      <c r="BO249" s="32"/>
      <c r="BP249" s="32"/>
      <c r="BQ249" s="32"/>
    </row>
    <row r="250" spans="1:69" x14ac:dyDescent="0.25">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c r="AY250" s="32"/>
      <c r="AZ250" s="32"/>
      <c r="BA250" s="32"/>
      <c r="BB250" s="32"/>
      <c r="BC250" s="32"/>
      <c r="BD250" s="32"/>
      <c r="BE250" s="32"/>
      <c r="BF250" s="32"/>
      <c r="BG250" s="32"/>
      <c r="BH250" s="32"/>
      <c r="BI250" s="32"/>
      <c r="BJ250" s="32"/>
      <c r="BK250" s="32"/>
      <c r="BL250" s="32"/>
      <c r="BM250" s="32"/>
      <c r="BN250" s="32"/>
      <c r="BO250" s="32"/>
      <c r="BP250" s="32"/>
      <c r="BQ250" s="32"/>
    </row>
    <row r="251" spans="1:69" x14ac:dyDescent="0.25">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c r="AY251" s="32"/>
      <c r="AZ251" s="32"/>
      <c r="BA251" s="32"/>
      <c r="BB251" s="32"/>
      <c r="BC251" s="32"/>
      <c r="BD251" s="32"/>
      <c r="BE251" s="32"/>
      <c r="BF251" s="32"/>
      <c r="BG251" s="32"/>
      <c r="BH251" s="32"/>
      <c r="BI251" s="32"/>
      <c r="BJ251" s="32"/>
      <c r="BK251" s="32"/>
      <c r="BL251" s="32"/>
      <c r="BM251" s="32"/>
      <c r="BN251" s="32"/>
      <c r="BO251" s="32"/>
      <c r="BP251" s="32"/>
      <c r="BQ251" s="32"/>
    </row>
    <row r="252" spans="1:69" x14ac:dyDescent="0.25">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c r="AY252" s="32"/>
      <c r="AZ252" s="32"/>
      <c r="BA252" s="32"/>
      <c r="BB252" s="32"/>
      <c r="BC252" s="32"/>
      <c r="BD252" s="32"/>
      <c r="BE252" s="32"/>
      <c r="BF252" s="32"/>
      <c r="BG252" s="32"/>
      <c r="BH252" s="32"/>
      <c r="BI252" s="32"/>
      <c r="BJ252" s="32"/>
      <c r="BK252" s="32"/>
      <c r="BL252" s="32"/>
      <c r="BM252" s="32"/>
      <c r="BN252" s="32"/>
      <c r="BO252" s="32"/>
      <c r="BP252" s="32"/>
      <c r="BQ252" s="32"/>
    </row>
    <row r="253" spans="1:69" x14ac:dyDescent="0.25">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c r="AY253" s="32"/>
      <c r="AZ253" s="32"/>
      <c r="BA253" s="32"/>
      <c r="BB253" s="32"/>
      <c r="BC253" s="32"/>
      <c r="BD253" s="32"/>
      <c r="BE253" s="32"/>
      <c r="BF253" s="32"/>
      <c r="BG253" s="32"/>
      <c r="BH253" s="32"/>
      <c r="BI253" s="32"/>
      <c r="BJ253" s="32"/>
      <c r="BK253" s="32"/>
      <c r="BL253" s="32"/>
      <c r="BM253" s="32"/>
      <c r="BN253" s="32"/>
      <c r="BO253" s="32"/>
      <c r="BP253" s="32"/>
      <c r="BQ253" s="32"/>
    </row>
    <row r="254" spans="1:69" x14ac:dyDescent="0.25">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c r="AY254" s="32"/>
      <c r="AZ254" s="32"/>
      <c r="BA254" s="32"/>
      <c r="BB254" s="32"/>
      <c r="BC254" s="32"/>
      <c r="BD254" s="32"/>
      <c r="BE254" s="32"/>
      <c r="BF254" s="32"/>
      <c r="BG254" s="32"/>
      <c r="BH254" s="32"/>
      <c r="BI254" s="32"/>
      <c r="BJ254" s="32"/>
      <c r="BK254" s="32"/>
      <c r="BL254" s="32"/>
      <c r="BM254" s="32"/>
      <c r="BN254" s="32"/>
      <c r="BO254" s="32"/>
      <c r="BP254" s="32"/>
      <c r="BQ254" s="32"/>
    </row>
    <row r="255" spans="1:69" x14ac:dyDescent="0.25">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c r="AQ255" s="32"/>
      <c r="AR255" s="32"/>
      <c r="AS255" s="32"/>
      <c r="AT255" s="32"/>
      <c r="AU255" s="32"/>
      <c r="AV255" s="32"/>
      <c r="AW255" s="32"/>
      <c r="AX255" s="32"/>
      <c r="AY255" s="32"/>
      <c r="AZ255" s="32"/>
      <c r="BA255" s="32"/>
      <c r="BB255" s="32"/>
      <c r="BC255" s="32"/>
      <c r="BD255" s="32"/>
      <c r="BE255" s="32"/>
      <c r="BF255" s="32"/>
      <c r="BG255" s="32"/>
      <c r="BH255" s="32"/>
      <c r="BI255" s="32"/>
      <c r="BJ255" s="32"/>
      <c r="BK255" s="32"/>
      <c r="BL255" s="32"/>
      <c r="BM255" s="32"/>
      <c r="BN255" s="32"/>
      <c r="BO255" s="32"/>
      <c r="BP255" s="32"/>
      <c r="BQ255" s="32"/>
    </row>
    <row r="256" spans="1:69" x14ac:dyDescent="0.25">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c r="AY256" s="32"/>
      <c r="AZ256" s="32"/>
      <c r="BA256" s="32"/>
      <c r="BB256" s="32"/>
      <c r="BC256" s="32"/>
      <c r="BD256" s="32"/>
      <c r="BE256" s="32"/>
      <c r="BF256" s="32"/>
      <c r="BG256" s="32"/>
      <c r="BH256" s="32"/>
      <c r="BI256" s="32"/>
      <c r="BJ256" s="32"/>
      <c r="BK256" s="32"/>
      <c r="BL256" s="32"/>
      <c r="BM256" s="32"/>
      <c r="BN256" s="32"/>
      <c r="BO256" s="32"/>
      <c r="BP256" s="32"/>
      <c r="BQ256" s="32"/>
    </row>
    <row r="257" spans="1:69" x14ac:dyDescent="0.25">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c r="AY257" s="32"/>
      <c r="AZ257" s="32"/>
      <c r="BA257" s="32"/>
      <c r="BB257" s="32"/>
      <c r="BC257" s="32"/>
      <c r="BD257" s="32"/>
      <c r="BE257" s="32"/>
      <c r="BF257" s="32"/>
      <c r="BG257" s="32"/>
      <c r="BH257" s="32"/>
      <c r="BI257" s="32"/>
      <c r="BJ257" s="32"/>
      <c r="BK257" s="32"/>
      <c r="BL257" s="32"/>
      <c r="BM257" s="32"/>
      <c r="BN257" s="32"/>
      <c r="BO257" s="32"/>
      <c r="BP257" s="32"/>
      <c r="BQ257" s="32"/>
    </row>
    <row r="258" spans="1:69" x14ac:dyDescent="0.25">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c r="AY258" s="32"/>
      <c r="AZ258" s="32"/>
      <c r="BA258" s="32"/>
      <c r="BB258" s="32"/>
      <c r="BC258" s="32"/>
      <c r="BD258" s="32"/>
      <c r="BE258" s="32"/>
      <c r="BF258" s="32"/>
      <c r="BG258" s="32"/>
      <c r="BH258" s="32"/>
      <c r="BI258" s="32"/>
      <c r="BJ258" s="32"/>
      <c r="BK258" s="32"/>
      <c r="BL258" s="32"/>
      <c r="BM258" s="32"/>
      <c r="BN258" s="32"/>
      <c r="BO258" s="32"/>
      <c r="BP258" s="32"/>
      <c r="BQ258" s="32"/>
    </row>
    <row r="259" spans="1:69" x14ac:dyDescent="0.25">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2"/>
      <c r="AY259" s="32"/>
      <c r="AZ259" s="32"/>
      <c r="BA259" s="32"/>
      <c r="BB259" s="32"/>
      <c r="BC259" s="32"/>
      <c r="BD259" s="32"/>
      <c r="BE259" s="32"/>
      <c r="BF259" s="32"/>
      <c r="BG259" s="32"/>
      <c r="BH259" s="32"/>
      <c r="BI259" s="32"/>
      <c r="BJ259" s="32"/>
      <c r="BK259" s="32"/>
      <c r="BL259" s="32"/>
      <c r="BM259" s="32"/>
      <c r="BN259" s="32"/>
      <c r="BO259" s="32"/>
      <c r="BP259" s="32"/>
      <c r="BQ259" s="32"/>
    </row>
    <row r="260" spans="1:69" x14ac:dyDescent="0.25">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c r="AS260" s="32"/>
      <c r="AT260" s="32"/>
      <c r="AU260" s="32"/>
      <c r="AV260" s="32"/>
      <c r="AW260" s="32"/>
      <c r="AX260" s="32"/>
      <c r="AY260" s="32"/>
      <c r="AZ260" s="32"/>
      <c r="BA260" s="32"/>
      <c r="BB260" s="32"/>
      <c r="BC260" s="32"/>
      <c r="BD260" s="32"/>
      <c r="BE260" s="32"/>
      <c r="BF260" s="32"/>
      <c r="BG260" s="32"/>
      <c r="BH260" s="32"/>
      <c r="BI260" s="32"/>
      <c r="BJ260" s="32"/>
      <c r="BK260" s="32"/>
      <c r="BL260" s="32"/>
      <c r="BM260" s="32"/>
      <c r="BN260" s="32"/>
      <c r="BO260" s="32"/>
      <c r="BP260" s="32"/>
      <c r="BQ260" s="32"/>
    </row>
    <row r="261" spans="1:69" x14ac:dyDescent="0.25">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c r="AQ261" s="32"/>
      <c r="AR261" s="32"/>
      <c r="AS261" s="32"/>
      <c r="AT261" s="32"/>
      <c r="AU261" s="32"/>
      <c r="AV261" s="32"/>
      <c r="AW261" s="32"/>
      <c r="AX261" s="32"/>
      <c r="AY261" s="32"/>
      <c r="AZ261" s="32"/>
      <c r="BA261" s="32"/>
      <c r="BB261" s="32"/>
      <c r="BC261" s="32"/>
      <c r="BD261" s="32"/>
      <c r="BE261" s="32"/>
      <c r="BF261" s="32"/>
      <c r="BG261" s="32"/>
      <c r="BH261" s="32"/>
      <c r="BI261" s="32"/>
      <c r="BJ261" s="32"/>
      <c r="BK261" s="32"/>
      <c r="BL261" s="32"/>
      <c r="BM261" s="32"/>
      <c r="BN261" s="32"/>
      <c r="BO261" s="32"/>
      <c r="BP261" s="32"/>
      <c r="BQ261" s="32"/>
    </row>
    <row r="262" spans="1:69" x14ac:dyDescent="0.25">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T262" s="32"/>
      <c r="AU262" s="32"/>
      <c r="AV262" s="32"/>
      <c r="AW262" s="32"/>
      <c r="AX262" s="32"/>
      <c r="AY262" s="32"/>
      <c r="AZ262" s="32"/>
      <c r="BA262" s="32"/>
      <c r="BB262" s="32"/>
      <c r="BC262" s="32"/>
      <c r="BD262" s="32"/>
      <c r="BE262" s="32"/>
      <c r="BF262" s="32"/>
      <c r="BG262" s="32"/>
      <c r="BH262" s="32"/>
      <c r="BI262" s="32"/>
      <c r="BJ262" s="32"/>
      <c r="BK262" s="32"/>
      <c r="BL262" s="32"/>
      <c r="BM262" s="32"/>
      <c r="BN262" s="32"/>
      <c r="BO262" s="32"/>
      <c r="BP262" s="32"/>
      <c r="BQ262" s="32"/>
    </row>
    <row r="263" spans="1:69" x14ac:dyDescent="0.25">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c r="AP263" s="32"/>
      <c r="AQ263" s="32"/>
      <c r="AR263" s="32"/>
      <c r="AS263" s="32"/>
      <c r="AT263" s="32"/>
      <c r="AU263" s="32"/>
      <c r="AV263" s="32"/>
      <c r="AW263" s="32"/>
      <c r="AX263" s="32"/>
      <c r="AY263" s="32"/>
      <c r="AZ263" s="32"/>
      <c r="BA263" s="32"/>
      <c r="BB263" s="32"/>
      <c r="BC263" s="32"/>
      <c r="BD263" s="32"/>
      <c r="BE263" s="32"/>
      <c r="BF263" s="32"/>
      <c r="BG263" s="32"/>
      <c r="BH263" s="32"/>
      <c r="BI263" s="32"/>
      <c r="BJ263" s="32"/>
      <c r="BK263" s="32"/>
      <c r="BL263" s="32"/>
      <c r="BM263" s="32"/>
      <c r="BN263" s="32"/>
      <c r="BO263" s="32"/>
      <c r="BP263" s="32"/>
      <c r="BQ263" s="32"/>
    </row>
    <row r="264" spans="1:69" x14ac:dyDescent="0.25">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32"/>
      <c r="AP264" s="32"/>
      <c r="AQ264" s="32"/>
      <c r="AR264" s="32"/>
      <c r="AS264" s="32"/>
      <c r="AT264" s="32"/>
      <c r="AU264" s="32"/>
      <c r="AV264" s="32"/>
      <c r="AW264" s="32"/>
      <c r="AX264" s="32"/>
      <c r="AY264" s="32"/>
      <c r="AZ264" s="32"/>
      <c r="BA264" s="32"/>
      <c r="BB264" s="32"/>
      <c r="BC264" s="32"/>
      <c r="BD264" s="32"/>
      <c r="BE264" s="32"/>
      <c r="BF264" s="32"/>
      <c r="BG264" s="32"/>
      <c r="BH264" s="32"/>
      <c r="BI264" s="32"/>
      <c r="BJ264" s="32"/>
      <c r="BK264" s="32"/>
      <c r="BL264" s="32"/>
      <c r="BM264" s="32"/>
      <c r="BN264" s="32"/>
      <c r="BO264" s="32"/>
      <c r="BP264" s="32"/>
      <c r="BQ264" s="32"/>
    </row>
    <row r="265" spans="1:69" x14ac:dyDescent="0.25">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2"/>
      <c r="AY265" s="32"/>
      <c r="AZ265" s="32"/>
      <c r="BA265" s="32"/>
      <c r="BB265" s="32"/>
      <c r="BC265" s="32"/>
      <c r="BD265" s="32"/>
      <c r="BE265" s="32"/>
      <c r="BF265" s="32"/>
      <c r="BG265" s="32"/>
      <c r="BH265" s="32"/>
      <c r="BI265" s="32"/>
      <c r="BJ265" s="32"/>
      <c r="BK265" s="32"/>
      <c r="BL265" s="32"/>
      <c r="BM265" s="32"/>
      <c r="BN265" s="32"/>
      <c r="BO265" s="32"/>
      <c r="BP265" s="32"/>
      <c r="BQ265" s="32"/>
    </row>
    <row r="266" spans="1:69" x14ac:dyDescent="0.25">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c r="AY266" s="32"/>
      <c r="AZ266" s="32"/>
      <c r="BA266" s="32"/>
      <c r="BB266" s="32"/>
      <c r="BC266" s="32"/>
      <c r="BD266" s="32"/>
      <c r="BE266" s="32"/>
      <c r="BF266" s="32"/>
      <c r="BG266" s="32"/>
      <c r="BH266" s="32"/>
      <c r="BI266" s="32"/>
      <c r="BJ266" s="32"/>
      <c r="BK266" s="32"/>
      <c r="BL266" s="32"/>
      <c r="BM266" s="32"/>
      <c r="BN266" s="32"/>
      <c r="BO266" s="32"/>
      <c r="BP266" s="32"/>
      <c r="BQ266" s="32"/>
    </row>
    <row r="267" spans="1:69" x14ac:dyDescent="0.25">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2"/>
      <c r="AY267" s="32"/>
      <c r="AZ267" s="32"/>
      <c r="BA267" s="32"/>
      <c r="BB267" s="32"/>
      <c r="BC267" s="32"/>
      <c r="BD267" s="32"/>
      <c r="BE267" s="32"/>
      <c r="BF267" s="32"/>
      <c r="BG267" s="32"/>
      <c r="BH267" s="32"/>
      <c r="BI267" s="32"/>
      <c r="BJ267" s="32"/>
      <c r="BK267" s="32"/>
      <c r="BL267" s="32"/>
      <c r="BM267" s="32"/>
      <c r="BN267" s="32"/>
      <c r="BO267" s="32"/>
      <c r="BP267" s="32"/>
      <c r="BQ267" s="32"/>
    </row>
    <row r="268" spans="1:69" x14ac:dyDescent="0.25">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c r="AS268" s="32"/>
      <c r="AT268" s="32"/>
      <c r="AU268" s="32"/>
      <c r="AV268" s="32"/>
      <c r="AW268" s="32"/>
      <c r="AX268" s="32"/>
      <c r="AY268" s="32"/>
      <c r="AZ268" s="32"/>
      <c r="BA268" s="32"/>
      <c r="BB268" s="32"/>
      <c r="BC268" s="32"/>
      <c r="BD268" s="32"/>
      <c r="BE268" s="32"/>
      <c r="BF268" s="32"/>
      <c r="BG268" s="32"/>
      <c r="BH268" s="32"/>
      <c r="BI268" s="32"/>
      <c r="BJ268" s="32"/>
      <c r="BK268" s="32"/>
      <c r="BL268" s="32"/>
      <c r="BM268" s="32"/>
      <c r="BN268" s="32"/>
      <c r="BO268" s="32"/>
      <c r="BP268" s="32"/>
      <c r="BQ268" s="32"/>
    </row>
    <row r="269" spans="1:69" x14ac:dyDescent="0.25">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2"/>
      <c r="AY269" s="32"/>
      <c r="AZ269" s="32"/>
      <c r="BA269" s="32"/>
      <c r="BB269" s="32"/>
      <c r="BC269" s="32"/>
      <c r="BD269" s="32"/>
      <c r="BE269" s="32"/>
      <c r="BF269" s="32"/>
      <c r="BG269" s="32"/>
      <c r="BH269" s="32"/>
      <c r="BI269" s="32"/>
      <c r="BJ269" s="32"/>
      <c r="BK269" s="32"/>
      <c r="BL269" s="32"/>
      <c r="BM269" s="32"/>
      <c r="BN269" s="32"/>
      <c r="BO269" s="32"/>
      <c r="BP269" s="32"/>
      <c r="BQ269" s="32"/>
    </row>
    <row r="270" spans="1:69" x14ac:dyDescent="0.25">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c r="AY270" s="32"/>
      <c r="AZ270" s="32"/>
      <c r="BA270" s="32"/>
      <c r="BB270" s="32"/>
      <c r="BC270" s="32"/>
      <c r="BD270" s="32"/>
      <c r="BE270" s="32"/>
      <c r="BF270" s="32"/>
      <c r="BG270" s="32"/>
      <c r="BH270" s="32"/>
      <c r="BI270" s="32"/>
      <c r="BJ270" s="32"/>
      <c r="BK270" s="32"/>
      <c r="BL270" s="32"/>
      <c r="BM270" s="32"/>
      <c r="BN270" s="32"/>
      <c r="BO270" s="32"/>
      <c r="BP270" s="32"/>
      <c r="BQ270" s="32"/>
    </row>
    <row r="271" spans="1:69" x14ac:dyDescent="0.25">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c r="AS271" s="32"/>
      <c r="AT271" s="32"/>
      <c r="AU271" s="32"/>
      <c r="AV271" s="32"/>
      <c r="AW271" s="32"/>
      <c r="AX271" s="32"/>
      <c r="AY271" s="32"/>
      <c r="AZ271" s="32"/>
      <c r="BA271" s="32"/>
      <c r="BB271" s="32"/>
      <c r="BC271" s="32"/>
      <c r="BD271" s="32"/>
      <c r="BE271" s="32"/>
      <c r="BF271" s="32"/>
      <c r="BG271" s="32"/>
      <c r="BH271" s="32"/>
      <c r="BI271" s="32"/>
      <c r="BJ271" s="32"/>
      <c r="BK271" s="32"/>
      <c r="BL271" s="32"/>
      <c r="BM271" s="32"/>
      <c r="BN271" s="32"/>
      <c r="BO271" s="32"/>
      <c r="BP271" s="32"/>
      <c r="BQ271" s="32"/>
    </row>
    <row r="272" spans="1:69" x14ac:dyDescent="0.25">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c r="AP272" s="32"/>
      <c r="AQ272" s="32"/>
      <c r="AR272" s="32"/>
      <c r="AS272" s="32"/>
      <c r="AT272" s="32"/>
      <c r="AU272" s="32"/>
      <c r="AV272" s="32"/>
      <c r="AW272" s="32"/>
      <c r="AX272" s="32"/>
      <c r="AY272" s="32"/>
      <c r="AZ272" s="32"/>
      <c r="BA272" s="32"/>
      <c r="BB272" s="32"/>
      <c r="BC272" s="32"/>
      <c r="BD272" s="32"/>
      <c r="BE272" s="32"/>
      <c r="BF272" s="32"/>
      <c r="BG272" s="32"/>
      <c r="BH272" s="32"/>
      <c r="BI272" s="32"/>
      <c r="BJ272" s="32"/>
      <c r="BK272" s="32"/>
      <c r="BL272" s="32"/>
      <c r="BM272" s="32"/>
      <c r="BN272" s="32"/>
      <c r="BO272" s="32"/>
      <c r="BP272" s="32"/>
      <c r="BQ272" s="32"/>
    </row>
    <row r="273" spans="1:69" x14ac:dyDescent="0.25">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c r="AP273" s="32"/>
      <c r="AQ273" s="32"/>
      <c r="AR273" s="32"/>
      <c r="AS273" s="32"/>
      <c r="AT273" s="32"/>
      <c r="AU273" s="32"/>
      <c r="AV273" s="32"/>
      <c r="AW273" s="32"/>
      <c r="AX273" s="32"/>
      <c r="AY273" s="32"/>
      <c r="AZ273" s="32"/>
      <c r="BA273" s="32"/>
      <c r="BB273" s="32"/>
      <c r="BC273" s="32"/>
      <c r="BD273" s="32"/>
      <c r="BE273" s="32"/>
      <c r="BF273" s="32"/>
      <c r="BG273" s="32"/>
      <c r="BH273" s="32"/>
      <c r="BI273" s="32"/>
      <c r="BJ273" s="32"/>
      <c r="BK273" s="32"/>
      <c r="BL273" s="32"/>
      <c r="BM273" s="32"/>
      <c r="BN273" s="32"/>
      <c r="BO273" s="32"/>
      <c r="BP273" s="32"/>
      <c r="BQ273" s="32"/>
    </row>
    <row r="274" spans="1:69" x14ac:dyDescent="0.25">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T274" s="32"/>
      <c r="AU274" s="32"/>
      <c r="AV274" s="32"/>
      <c r="AW274" s="32"/>
      <c r="AX274" s="32"/>
      <c r="AY274" s="32"/>
      <c r="AZ274" s="32"/>
      <c r="BA274" s="32"/>
      <c r="BB274" s="32"/>
      <c r="BC274" s="32"/>
      <c r="BD274" s="32"/>
      <c r="BE274" s="32"/>
      <c r="BF274" s="32"/>
      <c r="BG274" s="32"/>
      <c r="BH274" s="32"/>
      <c r="BI274" s="32"/>
      <c r="BJ274" s="32"/>
      <c r="BK274" s="32"/>
      <c r="BL274" s="32"/>
      <c r="BM274" s="32"/>
      <c r="BN274" s="32"/>
      <c r="BO274" s="32"/>
      <c r="BP274" s="32"/>
      <c r="BQ274" s="32"/>
    </row>
    <row r="275" spans="1:69" x14ac:dyDescent="0.25">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c r="AS275" s="32"/>
      <c r="AT275" s="32"/>
      <c r="AU275" s="32"/>
      <c r="AV275" s="32"/>
      <c r="AW275" s="32"/>
      <c r="AX275" s="32"/>
      <c r="AY275" s="32"/>
      <c r="AZ275" s="32"/>
      <c r="BA275" s="32"/>
      <c r="BB275" s="32"/>
      <c r="BC275" s="32"/>
      <c r="BD275" s="32"/>
      <c r="BE275" s="32"/>
      <c r="BF275" s="32"/>
      <c r="BG275" s="32"/>
      <c r="BH275" s="32"/>
      <c r="BI275" s="32"/>
      <c r="BJ275" s="32"/>
      <c r="BK275" s="32"/>
      <c r="BL275" s="32"/>
      <c r="BM275" s="32"/>
      <c r="BN275" s="32"/>
      <c r="BO275" s="32"/>
      <c r="BP275" s="32"/>
      <c r="BQ275" s="32"/>
    </row>
    <row r="276" spans="1:69" x14ac:dyDescent="0.25">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32"/>
      <c r="AP276" s="32"/>
      <c r="AQ276" s="32"/>
      <c r="AR276" s="32"/>
      <c r="AS276" s="32"/>
      <c r="AT276" s="32"/>
      <c r="AU276" s="32"/>
      <c r="AV276" s="32"/>
      <c r="AW276" s="32"/>
      <c r="AX276" s="32"/>
      <c r="AY276" s="32"/>
      <c r="AZ276" s="32"/>
      <c r="BA276" s="32"/>
      <c r="BB276" s="32"/>
      <c r="BC276" s="32"/>
      <c r="BD276" s="32"/>
      <c r="BE276" s="32"/>
      <c r="BF276" s="32"/>
      <c r="BG276" s="32"/>
      <c r="BH276" s="32"/>
      <c r="BI276" s="32"/>
      <c r="BJ276" s="32"/>
      <c r="BK276" s="32"/>
      <c r="BL276" s="32"/>
      <c r="BM276" s="32"/>
      <c r="BN276" s="32"/>
      <c r="BO276" s="32"/>
      <c r="BP276" s="32"/>
      <c r="BQ276" s="32"/>
    </row>
    <row r="277" spans="1:69" x14ac:dyDescent="0.25">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c r="AQ277" s="32"/>
      <c r="AR277" s="32"/>
      <c r="AS277" s="32"/>
      <c r="AT277" s="32"/>
      <c r="AU277" s="32"/>
      <c r="AV277" s="32"/>
      <c r="AW277" s="32"/>
      <c r="AX277" s="32"/>
      <c r="AY277" s="32"/>
      <c r="AZ277" s="32"/>
      <c r="BA277" s="32"/>
      <c r="BB277" s="32"/>
      <c r="BC277" s="32"/>
      <c r="BD277" s="32"/>
      <c r="BE277" s="32"/>
      <c r="BF277" s="32"/>
      <c r="BG277" s="32"/>
      <c r="BH277" s="32"/>
      <c r="BI277" s="32"/>
      <c r="BJ277" s="32"/>
      <c r="BK277" s="32"/>
      <c r="BL277" s="32"/>
      <c r="BM277" s="32"/>
      <c r="BN277" s="32"/>
      <c r="BO277" s="32"/>
      <c r="BP277" s="32"/>
      <c r="BQ277" s="32"/>
    </row>
    <row r="278" spans="1:69" x14ac:dyDescent="0.25">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T278" s="32"/>
      <c r="AU278" s="32"/>
      <c r="AV278" s="32"/>
      <c r="AW278" s="32"/>
      <c r="AX278" s="32"/>
      <c r="AY278" s="32"/>
      <c r="AZ278" s="32"/>
      <c r="BA278" s="32"/>
      <c r="BB278" s="32"/>
      <c r="BC278" s="32"/>
      <c r="BD278" s="32"/>
      <c r="BE278" s="32"/>
      <c r="BF278" s="32"/>
      <c r="BG278" s="32"/>
      <c r="BH278" s="32"/>
      <c r="BI278" s="32"/>
      <c r="BJ278" s="32"/>
      <c r="BK278" s="32"/>
      <c r="BL278" s="32"/>
      <c r="BM278" s="32"/>
      <c r="BN278" s="32"/>
      <c r="BO278" s="32"/>
      <c r="BP278" s="32"/>
      <c r="BQ278" s="32"/>
    </row>
    <row r="279" spans="1:69" x14ac:dyDescent="0.25">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2"/>
      <c r="AY279" s="32"/>
      <c r="AZ279" s="32"/>
      <c r="BA279" s="32"/>
      <c r="BB279" s="32"/>
      <c r="BC279" s="32"/>
      <c r="BD279" s="32"/>
      <c r="BE279" s="32"/>
      <c r="BF279" s="32"/>
      <c r="BG279" s="32"/>
      <c r="BH279" s="32"/>
      <c r="BI279" s="32"/>
      <c r="BJ279" s="32"/>
      <c r="BK279" s="32"/>
      <c r="BL279" s="32"/>
      <c r="BM279" s="32"/>
      <c r="BN279" s="32"/>
      <c r="BO279" s="32"/>
      <c r="BP279" s="32"/>
      <c r="BQ279" s="32"/>
    </row>
    <row r="280" spans="1:69" x14ac:dyDescent="0.25">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c r="AS280" s="32"/>
      <c r="AT280" s="32"/>
      <c r="AU280" s="32"/>
      <c r="AV280" s="32"/>
      <c r="AW280" s="32"/>
      <c r="AX280" s="32"/>
      <c r="AY280" s="32"/>
      <c r="AZ280" s="32"/>
      <c r="BA280" s="32"/>
      <c r="BB280" s="32"/>
      <c r="BC280" s="32"/>
      <c r="BD280" s="32"/>
      <c r="BE280" s="32"/>
      <c r="BF280" s="32"/>
      <c r="BG280" s="32"/>
      <c r="BH280" s="32"/>
      <c r="BI280" s="32"/>
      <c r="BJ280" s="32"/>
      <c r="BK280" s="32"/>
      <c r="BL280" s="32"/>
      <c r="BM280" s="32"/>
      <c r="BN280" s="32"/>
      <c r="BO280" s="32"/>
      <c r="BP280" s="32"/>
      <c r="BQ280" s="32"/>
    </row>
    <row r="281" spans="1:69" x14ac:dyDescent="0.25">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row>
    <row r="282" spans="1:69" x14ac:dyDescent="0.25">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row>
    <row r="283" spans="1:69" x14ac:dyDescent="0.25">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row>
    <row r="284" spans="1:69" x14ac:dyDescent="0.25">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row>
    <row r="285" spans="1:69" x14ac:dyDescent="0.25">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row>
    <row r="286" spans="1:69" x14ac:dyDescent="0.25">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row>
    <row r="287" spans="1:69" x14ac:dyDescent="0.25">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row>
    <row r="288" spans="1:69" x14ac:dyDescent="0.25">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row>
    <row r="289" spans="1:69" x14ac:dyDescent="0.25">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row>
    <row r="290" spans="1:69" x14ac:dyDescent="0.25">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row>
    <row r="291" spans="1:69" x14ac:dyDescent="0.25">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c r="AY291" s="32"/>
      <c r="AZ291" s="32"/>
      <c r="BA291" s="32"/>
      <c r="BB291" s="32"/>
      <c r="BC291" s="32"/>
      <c r="BD291" s="32"/>
      <c r="BE291" s="32"/>
      <c r="BF291" s="32"/>
      <c r="BG291" s="32"/>
      <c r="BH291" s="32"/>
      <c r="BI291" s="32"/>
      <c r="BJ291" s="32"/>
      <c r="BK291" s="32"/>
      <c r="BL291" s="32"/>
      <c r="BM291" s="32"/>
      <c r="BN291" s="32"/>
      <c r="BO291" s="32"/>
      <c r="BP291" s="32"/>
      <c r="BQ291" s="32"/>
    </row>
    <row r="292" spans="1:69" x14ac:dyDescent="0.25">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c r="AY292" s="32"/>
      <c r="AZ292" s="32"/>
      <c r="BA292" s="32"/>
      <c r="BB292" s="32"/>
      <c r="BC292" s="32"/>
      <c r="BD292" s="32"/>
      <c r="BE292" s="32"/>
      <c r="BF292" s="32"/>
      <c r="BG292" s="32"/>
      <c r="BH292" s="32"/>
      <c r="BI292" s="32"/>
      <c r="BJ292" s="32"/>
      <c r="BK292" s="32"/>
      <c r="BL292" s="32"/>
      <c r="BM292" s="32"/>
      <c r="BN292" s="32"/>
      <c r="BO292" s="32"/>
      <c r="BP292" s="32"/>
      <c r="BQ292" s="32"/>
    </row>
    <row r="293" spans="1:69" x14ac:dyDescent="0.25">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c r="AY293" s="32"/>
      <c r="AZ293" s="32"/>
      <c r="BA293" s="32"/>
      <c r="BB293" s="32"/>
      <c r="BC293" s="32"/>
      <c r="BD293" s="32"/>
      <c r="BE293" s="32"/>
      <c r="BF293" s="32"/>
      <c r="BG293" s="32"/>
      <c r="BH293" s="32"/>
      <c r="BI293" s="32"/>
      <c r="BJ293" s="32"/>
      <c r="BK293" s="32"/>
      <c r="BL293" s="32"/>
      <c r="BM293" s="32"/>
      <c r="BN293" s="32"/>
      <c r="BO293" s="32"/>
      <c r="BP293" s="32"/>
      <c r="BQ293" s="32"/>
    </row>
    <row r="294" spans="1:69" x14ac:dyDescent="0.25">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c r="AY294" s="32"/>
      <c r="AZ294" s="32"/>
      <c r="BA294" s="32"/>
      <c r="BB294" s="32"/>
      <c r="BC294" s="32"/>
      <c r="BD294" s="32"/>
      <c r="BE294" s="32"/>
      <c r="BF294" s="32"/>
      <c r="BG294" s="32"/>
      <c r="BH294" s="32"/>
      <c r="BI294" s="32"/>
      <c r="BJ294" s="32"/>
      <c r="BK294" s="32"/>
      <c r="BL294" s="32"/>
      <c r="BM294" s="32"/>
      <c r="BN294" s="32"/>
      <c r="BO294" s="32"/>
      <c r="BP294" s="32"/>
      <c r="BQ294" s="32"/>
    </row>
    <row r="295" spans="1:69" x14ac:dyDescent="0.25">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c r="AY295" s="32"/>
      <c r="AZ295" s="32"/>
      <c r="BA295" s="32"/>
      <c r="BB295" s="32"/>
      <c r="BC295" s="32"/>
      <c r="BD295" s="32"/>
      <c r="BE295" s="32"/>
      <c r="BF295" s="32"/>
      <c r="BG295" s="32"/>
      <c r="BH295" s="32"/>
      <c r="BI295" s="32"/>
      <c r="BJ295" s="32"/>
      <c r="BK295" s="32"/>
      <c r="BL295" s="32"/>
      <c r="BM295" s="32"/>
      <c r="BN295" s="32"/>
      <c r="BO295" s="32"/>
      <c r="BP295" s="32"/>
      <c r="BQ295" s="32"/>
    </row>
    <row r="296" spans="1:69" x14ac:dyDescent="0.25">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32"/>
      <c r="AP296" s="32"/>
      <c r="AQ296" s="32"/>
      <c r="AR296" s="32"/>
      <c r="AS296" s="32"/>
      <c r="AT296" s="32"/>
      <c r="AU296" s="32"/>
      <c r="AV296" s="32"/>
      <c r="AW296" s="32"/>
      <c r="AX296" s="32"/>
      <c r="AY296" s="32"/>
      <c r="AZ296" s="32"/>
      <c r="BA296" s="32"/>
      <c r="BB296" s="32"/>
      <c r="BC296" s="32"/>
      <c r="BD296" s="32"/>
      <c r="BE296" s="32"/>
      <c r="BF296" s="32"/>
      <c r="BG296" s="32"/>
      <c r="BH296" s="32"/>
      <c r="BI296" s="32"/>
      <c r="BJ296" s="32"/>
      <c r="BK296" s="32"/>
      <c r="BL296" s="32"/>
      <c r="BM296" s="32"/>
      <c r="BN296" s="32"/>
      <c r="BO296" s="32"/>
      <c r="BP296" s="32"/>
      <c r="BQ296" s="32"/>
    </row>
    <row r="297" spans="1:69" x14ac:dyDescent="0.25">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c r="AN297" s="32"/>
      <c r="AO297" s="32"/>
      <c r="AP297" s="32"/>
      <c r="AQ297" s="32"/>
      <c r="AR297" s="32"/>
      <c r="AS297" s="32"/>
      <c r="AT297" s="32"/>
      <c r="AU297" s="32"/>
      <c r="AV297" s="32"/>
      <c r="AW297" s="32"/>
      <c r="AX297" s="32"/>
      <c r="AY297" s="32"/>
      <c r="AZ297" s="32"/>
      <c r="BA297" s="32"/>
      <c r="BB297" s="32"/>
      <c r="BC297" s="32"/>
      <c r="BD297" s="32"/>
      <c r="BE297" s="32"/>
      <c r="BF297" s="32"/>
      <c r="BG297" s="32"/>
      <c r="BH297" s="32"/>
      <c r="BI297" s="32"/>
      <c r="BJ297" s="32"/>
      <c r="BK297" s="32"/>
      <c r="BL297" s="32"/>
      <c r="BM297" s="32"/>
      <c r="BN297" s="32"/>
      <c r="BO297" s="32"/>
      <c r="BP297" s="32"/>
      <c r="BQ297" s="32"/>
    </row>
    <row r="298" spans="1:69" x14ac:dyDescent="0.25">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c r="AP298" s="32"/>
      <c r="AQ298" s="32"/>
      <c r="AR298" s="32"/>
      <c r="AS298" s="32"/>
      <c r="AT298" s="32"/>
      <c r="AU298" s="32"/>
      <c r="AV298" s="32"/>
      <c r="AW298" s="32"/>
      <c r="AX298" s="32"/>
      <c r="AY298" s="32"/>
      <c r="AZ298" s="32"/>
      <c r="BA298" s="32"/>
      <c r="BB298" s="32"/>
      <c r="BC298" s="32"/>
      <c r="BD298" s="32"/>
      <c r="BE298" s="32"/>
      <c r="BF298" s="32"/>
      <c r="BG298" s="32"/>
      <c r="BH298" s="32"/>
      <c r="BI298" s="32"/>
      <c r="BJ298" s="32"/>
      <c r="BK298" s="32"/>
      <c r="BL298" s="32"/>
      <c r="BM298" s="32"/>
      <c r="BN298" s="32"/>
      <c r="BO298" s="32"/>
      <c r="BP298" s="32"/>
      <c r="BQ298" s="32"/>
    </row>
    <row r="299" spans="1:69" x14ac:dyDescent="0.25">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c r="AP299" s="32"/>
      <c r="AQ299" s="32"/>
      <c r="AR299" s="32"/>
      <c r="AS299" s="32"/>
      <c r="AT299" s="32"/>
      <c r="AU299" s="32"/>
      <c r="AV299" s="32"/>
      <c r="AW299" s="32"/>
      <c r="AX299" s="32"/>
      <c r="AY299" s="32"/>
      <c r="AZ299" s="32"/>
      <c r="BA299" s="32"/>
      <c r="BB299" s="32"/>
      <c r="BC299" s="32"/>
      <c r="BD299" s="32"/>
      <c r="BE299" s="32"/>
      <c r="BF299" s="32"/>
      <c r="BG299" s="32"/>
      <c r="BH299" s="32"/>
      <c r="BI299" s="32"/>
      <c r="BJ299" s="32"/>
      <c r="BK299" s="32"/>
      <c r="BL299" s="32"/>
      <c r="BM299" s="32"/>
      <c r="BN299" s="32"/>
      <c r="BO299" s="32"/>
      <c r="BP299" s="32"/>
      <c r="BQ299" s="32"/>
    </row>
    <row r="300" spans="1:69" x14ac:dyDescent="0.25">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32"/>
      <c r="AP300" s="32"/>
      <c r="AQ300" s="32"/>
      <c r="AR300" s="32"/>
      <c r="AS300" s="32"/>
      <c r="AT300" s="32"/>
      <c r="AU300" s="32"/>
      <c r="AV300" s="32"/>
      <c r="AW300" s="32"/>
      <c r="AX300" s="32"/>
      <c r="AY300" s="32"/>
      <c r="AZ300" s="32"/>
      <c r="BA300" s="32"/>
      <c r="BB300" s="32"/>
      <c r="BC300" s="32"/>
      <c r="BD300" s="32"/>
      <c r="BE300" s="32"/>
      <c r="BF300" s="32"/>
      <c r="BG300" s="32"/>
      <c r="BH300" s="32"/>
      <c r="BI300" s="32"/>
      <c r="BJ300" s="32"/>
      <c r="BK300" s="32"/>
      <c r="BL300" s="32"/>
      <c r="BM300" s="32"/>
      <c r="BN300" s="32"/>
      <c r="BO300" s="32"/>
      <c r="BP300" s="32"/>
      <c r="BQ300" s="32"/>
    </row>
    <row r="301" spans="1:69" x14ac:dyDescent="0.25">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c r="AP301" s="32"/>
      <c r="AQ301" s="32"/>
      <c r="AR301" s="32"/>
      <c r="AS301" s="32"/>
      <c r="AT301" s="32"/>
      <c r="AU301" s="32"/>
      <c r="AV301" s="32"/>
      <c r="AW301" s="32"/>
      <c r="AX301" s="32"/>
      <c r="AY301" s="32"/>
      <c r="AZ301" s="32"/>
      <c r="BA301" s="32"/>
      <c r="BB301" s="32"/>
      <c r="BC301" s="32"/>
      <c r="BD301" s="32"/>
      <c r="BE301" s="32"/>
      <c r="BF301" s="32"/>
      <c r="BG301" s="32"/>
      <c r="BH301" s="32"/>
      <c r="BI301" s="32"/>
      <c r="BJ301" s="32"/>
      <c r="BK301" s="32"/>
      <c r="BL301" s="32"/>
      <c r="BM301" s="32"/>
      <c r="BN301" s="32"/>
      <c r="BO301" s="32"/>
      <c r="BP301" s="32"/>
      <c r="BQ301" s="32"/>
    </row>
    <row r="302" spans="1:69" x14ac:dyDescent="0.25">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c r="AP302" s="32"/>
      <c r="AQ302" s="32"/>
      <c r="AR302" s="32"/>
      <c r="AS302" s="32"/>
      <c r="AT302" s="32"/>
      <c r="AU302" s="32"/>
      <c r="AV302" s="32"/>
      <c r="AW302" s="32"/>
      <c r="AX302" s="32"/>
      <c r="AY302" s="32"/>
      <c r="AZ302" s="32"/>
      <c r="BA302" s="32"/>
      <c r="BB302" s="32"/>
      <c r="BC302" s="32"/>
      <c r="BD302" s="32"/>
      <c r="BE302" s="32"/>
      <c r="BF302" s="32"/>
      <c r="BG302" s="32"/>
      <c r="BH302" s="32"/>
      <c r="BI302" s="32"/>
      <c r="BJ302" s="32"/>
      <c r="BK302" s="32"/>
      <c r="BL302" s="32"/>
      <c r="BM302" s="32"/>
      <c r="BN302" s="32"/>
      <c r="BO302" s="32"/>
      <c r="BP302" s="32"/>
      <c r="BQ302" s="32"/>
    </row>
    <row r="303" spans="1:69" x14ac:dyDescent="0.25">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32"/>
      <c r="AR303" s="32"/>
      <c r="AS303" s="32"/>
      <c r="AT303" s="32"/>
      <c r="AU303" s="32"/>
      <c r="AV303" s="32"/>
      <c r="AW303" s="32"/>
      <c r="AX303" s="32"/>
      <c r="AY303" s="32"/>
      <c r="AZ303" s="32"/>
      <c r="BA303" s="32"/>
      <c r="BB303" s="32"/>
      <c r="BC303" s="32"/>
      <c r="BD303" s="32"/>
      <c r="BE303" s="32"/>
      <c r="BF303" s="32"/>
      <c r="BG303" s="32"/>
      <c r="BH303" s="32"/>
      <c r="BI303" s="32"/>
      <c r="BJ303" s="32"/>
      <c r="BK303" s="32"/>
      <c r="BL303" s="32"/>
      <c r="BM303" s="32"/>
      <c r="BN303" s="32"/>
      <c r="BO303" s="32"/>
      <c r="BP303" s="32"/>
      <c r="BQ303" s="32"/>
    </row>
    <row r="304" spans="1:69" x14ac:dyDescent="0.25">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32"/>
      <c r="AP304" s="32"/>
      <c r="AQ304" s="32"/>
      <c r="AR304" s="32"/>
      <c r="AS304" s="32"/>
      <c r="AT304" s="32"/>
      <c r="AU304" s="32"/>
      <c r="AV304" s="32"/>
      <c r="AW304" s="32"/>
      <c r="AX304" s="32"/>
      <c r="AY304" s="32"/>
      <c r="AZ304" s="32"/>
      <c r="BA304" s="32"/>
      <c r="BB304" s="32"/>
      <c r="BC304" s="32"/>
      <c r="BD304" s="32"/>
      <c r="BE304" s="32"/>
      <c r="BF304" s="32"/>
      <c r="BG304" s="32"/>
      <c r="BH304" s="32"/>
      <c r="BI304" s="32"/>
      <c r="BJ304" s="32"/>
      <c r="BK304" s="32"/>
      <c r="BL304" s="32"/>
      <c r="BM304" s="32"/>
      <c r="BN304" s="32"/>
      <c r="BO304" s="32"/>
      <c r="BP304" s="32"/>
      <c r="BQ304" s="32"/>
    </row>
    <row r="305" spans="1:69" x14ac:dyDescent="0.25">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c r="AP305" s="32"/>
      <c r="AQ305" s="32"/>
      <c r="AR305" s="32"/>
      <c r="AS305" s="32"/>
      <c r="AT305" s="32"/>
      <c r="AU305" s="32"/>
      <c r="AV305" s="32"/>
      <c r="AW305" s="32"/>
      <c r="AX305" s="32"/>
      <c r="AY305" s="32"/>
      <c r="AZ305" s="32"/>
      <c r="BA305" s="32"/>
      <c r="BB305" s="32"/>
      <c r="BC305" s="32"/>
      <c r="BD305" s="32"/>
      <c r="BE305" s="32"/>
      <c r="BF305" s="32"/>
      <c r="BG305" s="32"/>
      <c r="BH305" s="32"/>
      <c r="BI305" s="32"/>
      <c r="BJ305" s="32"/>
      <c r="BK305" s="32"/>
      <c r="BL305" s="32"/>
      <c r="BM305" s="32"/>
      <c r="BN305" s="32"/>
      <c r="BO305" s="32"/>
      <c r="BP305" s="32"/>
      <c r="BQ305" s="32"/>
    </row>
    <row r="306" spans="1:69" x14ac:dyDescent="0.25">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32"/>
      <c r="AP306" s="32"/>
      <c r="AQ306" s="32"/>
      <c r="AR306" s="32"/>
      <c r="AS306" s="32"/>
      <c r="AT306" s="32"/>
      <c r="AU306" s="32"/>
      <c r="AV306" s="32"/>
      <c r="AW306" s="32"/>
      <c r="AX306" s="32"/>
      <c r="AY306" s="32"/>
      <c r="AZ306" s="32"/>
      <c r="BA306" s="32"/>
      <c r="BB306" s="32"/>
      <c r="BC306" s="32"/>
      <c r="BD306" s="32"/>
      <c r="BE306" s="32"/>
      <c r="BF306" s="32"/>
      <c r="BG306" s="32"/>
      <c r="BH306" s="32"/>
      <c r="BI306" s="32"/>
      <c r="BJ306" s="32"/>
      <c r="BK306" s="32"/>
      <c r="BL306" s="32"/>
      <c r="BM306" s="32"/>
      <c r="BN306" s="32"/>
      <c r="BO306" s="32"/>
      <c r="BP306" s="32"/>
      <c r="BQ306" s="32"/>
    </row>
    <row r="307" spans="1:69" x14ac:dyDescent="0.25">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c r="AM307" s="32"/>
      <c r="AN307" s="32"/>
      <c r="AO307" s="32"/>
      <c r="AP307" s="32"/>
      <c r="AQ307" s="32"/>
      <c r="AR307" s="32"/>
      <c r="AS307" s="32"/>
      <c r="AT307" s="32"/>
      <c r="AU307" s="32"/>
      <c r="AV307" s="32"/>
      <c r="AW307" s="32"/>
      <c r="AX307" s="32"/>
      <c r="AY307" s="32"/>
      <c r="AZ307" s="32"/>
      <c r="BA307" s="32"/>
      <c r="BB307" s="32"/>
      <c r="BC307" s="32"/>
      <c r="BD307" s="32"/>
      <c r="BE307" s="32"/>
      <c r="BF307" s="32"/>
      <c r="BG307" s="32"/>
      <c r="BH307" s="32"/>
      <c r="BI307" s="32"/>
      <c r="BJ307" s="32"/>
      <c r="BK307" s="32"/>
      <c r="BL307" s="32"/>
      <c r="BM307" s="32"/>
      <c r="BN307" s="32"/>
      <c r="BO307" s="32"/>
      <c r="BP307" s="32"/>
      <c r="BQ307" s="32"/>
    </row>
    <row r="308" spans="1:69" x14ac:dyDescent="0.25">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c r="AL308" s="32"/>
      <c r="AM308" s="32"/>
      <c r="AN308" s="32"/>
      <c r="AO308" s="32"/>
      <c r="AP308" s="32"/>
      <c r="AQ308" s="32"/>
      <c r="AR308" s="32"/>
      <c r="AS308" s="32"/>
      <c r="AT308" s="32"/>
      <c r="AU308" s="32"/>
      <c r="AV308" s="32"/>
      <c r="AW308" s="32"/>
      <c r="AX308" s="32"/>
      <c r="AY308" s="32"/>
      <c r="AZ308" s="32"/>
      <c r="BA308" s="32"/>
      <c r="BB308" s="32"/>
      <c r="BC308" s="32"/>
      <c r="BD308" s="32"/>
      <c r="BE308" s="32"/>
      <c r="BF308" s="32"/>
      <c r="BG308" s="32"/>
      <c r="BH308" s="32"/>
      <c r="BI308" s="32"/>
      <c r="BJ308" s="32"/>
      <c r="BK308" s="32"/>
      <c r="BL308" s="32"/>
      <c r="BM308" s="32"/>
      <c r="BN308" s="32"/>
      <c r="BO308" s="32"/>
      <c r="BP308" s="32"/>
      <c r="BQ308" s="32"/>
    </row>
    <row r="309" spans="1:69" x14ac:dyDescent="0.25">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c r="AN309" s="32"/>
      <c r="AO309" s="32"/>
      <c r="AP309" s="32"/>
      <c r="AQ309" s="32"/>
      <c r="AR309" s="32"/>
      <c r="AS309" s="32"/>
      <c r="AT309" s="32"/>
      <c r="AU309" s="32"/>
      <c r="AV309" s="32"/>
      <c r="AW309" s="32"/>
      <c r="AX309" s="32"/>
      <c r="AY309" s="32"/>
      <c r="AZ309" s="32"/>
      <c r="BA309" s="32"/>
      <c r="BB309" s="32"/>
      <c r="BC309" s="32"/>
      <c r="BD309" s="32"/>
      <c r="BE309" s="32"/>
      <c r="BF309" s="32"/>
      <c r="BG309" s="32"/>
      <c r="BH309" s="32"/>
      <c r="BI309" s="32"/>
      <c r="BJ309" s="32"/>
      <c r="BK309" s="32"/>
      <c r="BL309" s="32"/>
      <c r="BM309" s="32"/>
      <c r="BN309" s="32"/>
      <c r="BO309" s="32"/>
      <c r="BP309" s="32"/>
      <c r="BQ309" s="32"/>
    </row>
    <row r="310" spans="1:69" x14ac:dyDescent="0.25">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32"/>
      <c r="AP310" s="32"/>
      <c r="AQ310" s="32"/>
      <c r="AR310" s="32"/>
      <c r="AS310" s="32"/>
      <c r="AT310" s="32"/>
      <c r="AU310" s="32"/>
      <c r="AV310" s="32"/>
      <c r="AW310" s="32"/>
      <c r="AX310" s="32"/>
      <c r="AY310" s="32"/>
      <c r="AZ310" s="32"/>
      <c r="BA310" s="32"/>
      <c r="BB310" s="32"/>
      <c r="BC310" s="32"/>
      <c r="BD310" s="32"/>
      <c r="BE310" s="32"/>
      <c r="BF310" s="32"/>
      <c r="BG310" s="32"/>
      <c r="BH310" s="32"/>
      <c r="BI310" s="32"/>
      <c r="BJ310" s="32"/>
      <c r="BK310" s="32"/>
      <c r="BL310" s="32"/>
      <c r="BM310" s="32"/>
      <c r="BN310" s="32"/>
      <c r="BO310" s="32"/>
      <c r="BP310" s="32"/>
      <c r="BQ310" s="32"/>
    </row>
    <row r="311" spans="1:69" x14ac:dyDescent="0.25">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32"/>
      <c r="AP311" s="32"/>
      <c r="AQ311" s="32"/>
      <c r="AR311" s="32"/>
      <c r="AS311" s="32"/>
      <c r="AT311" s="32"/>
      <c r="AU311" s="32"/>
      <c r="AV311" s="32"/>
      <c r="AW311" s="32"/>
      <c r="AX311" s="32"/>
      <c r="AY311" s="32"/>
      <c r="AZ311" s="32"/>
      <c r="BA311" s="32"/>
      <c r="BB311" s="32"/>
      <c r="BC311" s="32"/>
      <c r="BD311" s="32"/>
      <c r="BE311" s="32"/>
      <c r="BF311" s="32"/>
      <c r="BG311" s="32"/>
      <c r="BH311" s="32"/>
      <c r="BI311" s="32"/>
      <c r="BJ311" s="32"/>
      <c r="BK311" s="32"/>
      <c r="BL311" s="32"/>
      <c r="BM311" s="32"/>
      <c r="BN311" s="32"/>
      <c r="BO311" s="32"/>
      <c r="BP311" s="32"/>
      <c r="BQ311" s="32"/>
    </row>
    <row r="312" spans="1:69" x14ac:dyDescent="0.25">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c r="AM312" s="32"/>
      <c r="AN312" s="32"/>
      <c r="AO312" s="32"/>
      <c r="AP312" s="32"/>
      <c r="AQ312" s="32"/>
      <c r="AR312" s="32"/>
      <c r="AS312" s="32"/>
      <c r="AT312" s="32"/>
      <c r="AU312" s="32"/>
      <c r="AV312" s="32"/>
      <c r="AW312" s="32"/>
      <c r="AX312" s="32"/>
      <c r="AY312" s="32"/>
      <c r="AZ312" s="32"/>
      <c r="BA312" s="32"/>
      <c r="BB312" s="32"/>
      <c r="BC312" s="32"/>
      <c r="BD312" s="32"/>
      <c r="BE312" s="32"/>
      <c r="BF312" s="32"/>
      <c r="BG312" s="32"/>
      <c r="BH312" s="32"/>
      <c r="BI312" s="32"/>
      <c r="BJ312" s="32"/>
      <c r="BK312" s="32"/>
      <c r="BL312" s="32"/>
      <c r="BM312" s="32"/>
      <c r="BN312" s="32"/>
      <c r="BO312" s="32"/>
      <c r="BP312" s="32"/>
      <c r="BQ312" s="32"/>
    </row>
    <row r="313" spans="1:69" x14ac:dyDescent="0.25">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32"/>
      <c r="AN313" s="32"/>
      <c r="AO313" s="32"/>
      <c r="AP313" s="32"/>
      <c r="AQ313" s="32"/>
      <c r="AR313" s="32"/>
      <c r="AS313" s="32"/>
      <c r="AT313" s="32"/>
      <c r="AU313" s="32"/>
      <c r="AV313" s="32"/>
      <c r="AW313" s="32"/>
      <c r="AX313" s="32"/>
      <c r="AY313" s="32"/>
      <c r="AZ313" s="32"/>
      <c r="BA313" s="32"/>
      <c r="BB313" s="32"/>
      <c r="BC313" s="32"/>
      <c r="BD313" s="32"/>
      <c r="BE313" s="32"/>
      <c r="BF313" s="32"/>
      <c r="BG313" s="32"/>
      <c r="BH313" s="32"/>
      <c r="BI313" s="32"/>
      <c r="BJ313" s="32"/>
      <c r="BK313" s="32"/>
      <c r="BL313" s="32"/>
      <c r="BM313" s="32"/>
      <c r="BN313" s="32"/>
      <c r="BO313" s="32"/>
      <c r="BP313" s="32"/>
      <c r="BQ313" s="32"/>
    </row>
    <row r="314" spans="1:69" x14ac:dyDescent="0.25">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c r="AM314" s="32"/>
      <c r="AN314" s="32"/>
      <c r="AO314" s="32"/>
      <c r="AP314" s="32"/>
      <c r="AQ314" s="32"/>
      <c r="AR314" s="32"/>
      <c r="AS314" s="32"/>
      <c r="AT314" s="32"/>
      <c r="AU314" s="32"/>
      <c r="AV314" s="32"/>
      <c r="AW314" s="32"/>
      <c r="AX314" s="32"/>
      <c r="AY314" s="32"/>
      <c r="AZ314" s="32"/>
      <c r="BA314" s="32"/>
      <c r="BB314" s="32"/>
      <c r="BC314" s="32"/>
      <c r="BD314" s="32"/>
      <c r="BE314" s="32"/>
      <c r="BF314" s="32"/>
      <c r="BG314" s="32"/>
      <c r="BH314" s="32"/>
      <c r="BI314" s="32"/>
      <c r="BJ314" s="32"/>
      <c r="BK314" s="32"/>
      <c r="BL314" s="32"/>
      <c r="BM314" s="32"/>
      <c r="BN314" s="32"/>
      <c r="BO314" s="32"/>
      <c r="BP314" s="32"/>
      <c r="BQ314" s="32"/>
    </row>
    <row r="315" spans="1:69" x14ac:dyDescent="0.25">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c r="AM315" s="32"/>
      <c r="AN315" s="32"/>
      <c r="AO315" s="32"/>
      <c r="AP315" s="32"/>
      <c r="AQ315" s="32"/>
      <c r="AR315" s="32"/>
      <c r="AS315" s="32"/>
      <c r="AT315" s="32"/>
      <c r="AU315" s="32"/>
      <c r="AV315" s="32"/>
      <c r="AW315" s="32"/>
      <c r="AX315" s="32"/>
      <c r="AY315" s="32"/>
      <c r="AZ315" s="32"/>
      <c r="BA315" s="32"/>
      <c r="BB315" s="32"/>
      <c r="BC315" s="32"/>
      <c r="BD315" s="32"/>
      <c r="BE315" s="32"/>
      <c r="BF315" s="32"/>
      <c r="BG315" s="32"/>
      <c r="BH315" s="32"/>
      <c r="BI315" s="32"/>
      <c r="BJ315" s="32"/>
      <c r="BK315" s="32"/>
      <c r="BL315" s="32"/>
      <c r="BM315" s="32"/>
      <c r="BN315" s="32"/>
      <c r="BO315" s="32"/>
      <c r="BP315" s="32"/>
      <c r="BQ315" s="32"/>
    </row>
    <row r="316" spans="1:69" x14ac:dyDescent="0.25">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c r="AN316" s="32"/>
      <c r="AO316" s="32"/>
      <c r="AP316" s="32"/>
      <c r="AQ316" s="32"/>
      <c r="AR316" s="32"/>
      <c r="AS316" s="32"/>
      <c r="AT316" s="32"/>
      <c r="AU316" s="32"/>
      <c r="AV316" s="32"/>
      <c r="AW316" s="32"/>
      <c r="AX316" s="32"/>
      <c r="AY316" s="32"/>
      <c r="AZ316" s="32"/>
      <c r="BA316" s="32"/>
      <c r="BB316" s="32"/>
      <c r="BC316" s="32"/>
      <c r="BD316" s="32"/>
      <c r="BE316" s="32"/>
      <c r="BF316" s="32"/>
      <c r="BG316" s="32"/>
      <c r="BH316" s="32"/>
      <c r="BI316" s="32"/>
      <c r="BJ316" s="32"/>
      <c r="BK316" s="32"/>
      <c r="BL316" s="32"/>
      <c r="BM316" s="32"/>
      <c r="BN316" s="32"/>
      <c r="BO316" s="32"/>
      <c r="BP316" s="32"/>
      <c r="BQ316" s="32"/>
    </row>
    <row r="317" spans="1:69" x14ac:dyDescent="0.25">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c r="AP317" s="32"/>
      <c r="AQ317" s="32"/>
      <c r="AR317" s="32"/>
      <c r="AS317" s="32"/>
      <c r="AT317" s="32"/>
      <c r="AU317" s="32"/>
      <c r="AV317" s="32"/>
      <c r="AW317" s="32"/>
      <c r="AX317" s="32"/>
      <c r="AY317" s="32"/>
      <c r="AZ317" s="32"/>
      <c r="BA317" s="32"/>
      <c r="BB317" s="32"/>
      <c r="BC317" s="32"/>
      <c r="BD317" s="32"/>
      <c r="BE317" s="32"/>
      <c r="BF317" s="32"/>
      <c r="BG317" s="32"/>
      <c r="BH317" s="32"/>
      <c r="BI317" s="32"/>
      <c r="BJ317" s="32"/>
      <c r="BK317" s="32"/>
      <c r="BL317" s="32"/>
      <c r="BM317" s="32"/>
      <c r="BN317" s="32"/>
      <c r="BO317" s="32"/>
      <c r="BP317" s="32"/>
      <c r="BQ317" s="32"/>
    </row>
    <row r="318" spans="1:69" x14ac:dyDescent="0.25">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c r="AN318" s="32"/>
      <c r="AO318" s="32"/>
      <c r="AP318" s="32"/>
      <c r="AQ318" s="32"/>
      <c r="AR318" s="32"/>
      <c r="AS318" s="32"/>
      <c r="AT318" s="32"/>
      <c r="AU318" s="32"/>
      <c r="AV318" s="32"/>
      <c r="AW318" s="32"/>
      <c r="AX318" s="32"/>
      <c r="AY318" s="32"/>
      <c r="AZ318" s="32"/>
      <c r="BA318" s="32"/>
      <c r="BB318" s="32"/>
      <c r="BC318" s="32"/>
      <c r="BD318" s="32"/>
      <c r="BE318" s="32"/>
      <c r="BF318" s="32"/>
      <c r="BG318" s="32"/>
      <c r="BH318" s="32"/>
      <c r="BI318" s="32"/>
      <c r="BJ318" s="32"/>
      <c r="BK318" s="32"/>
      <c r="BL318" s="32"/>
      <c r="BM318" s="32"/>
      <c r="BN318" s="32"/>
      <c r="BO318" s="32"/>
      <c r="BP318" s="32"/>
      <c r="BQ318" s="32"/>
    </row>
    <row r="319" spans="1:69" x14ac:dyDescent="0.25">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32"/>
      <c r="AQ319" s="32"/>
      <c r="AR319" s="32"/>
      <c r="AS319" s="32"/>
      <c r="AT319" s="32"/>
      <c r="AU319" s="32"/>
      <c r="AV319" s="32"/>
      <c r="AW319" s="32"/>
      <c r="AX319" s="32"/>
      <c r="AY319" s="32"/>
      <c r="AZ319" s="32"/>
      <c r="BA319" s="32"/>
      <c r="BB319" s="32"/>
      <c r="BC319" s="32"/>
      <c r="BD319" s="32"/>
      <c r="BE319" s="32"/>
      <c r="BF319" s="32"/>
      <c r="BG319" s="32"/>
      <c r="BH319" s="32"/>
      <c r="BI319" s="32"/>
      <c r="BJ319" s="32"/>
      <c r="BK319" s="32"/>
      <c r="BL319" s="32"/>
      <c r="BM319" s="32"/>
      <c r="BN319" s="32"/>
      <c r="BO319" s="32"/>
      <c r="BP319" s="32"/>
      <c r="BQ319" s="32"/>
    </row>
    <row r="320" spans="1:69" x14ac:dyDescent="0.25">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c r="AM320" s="32"/>
      <c r="AN320" s="32"/>
      <c r="AO320" s="32"/>
      <c r="AP320" s="32"/>
      <c r="AQ320" s="32"/>
      <c r="AR320" s="32"/>
      <c r="AS320" s="32"/>
      <c r="AT320" s="32"/>
      <c r="AU320" s="32"/>
      <c r="AV320" s="32"/>
      <c r="AW320" s="32"/>
      <c r="AX320" s="32"/>
      <c r="AY320" s="32"/>
      <c r="AZ320" s="32"/>
      <c r="BA320" s="32"/>
      <c r="BB320" s="32"/>
      <c r="BC320" s="32"/>
      <c r="BD320" s="32"/>
      <c r="BE320" s="32"/>
      <c r="BF320" s="32"/>
      <c r="BG320" s="32"/>
      <c r="BH320" s="32"/>
      <c r="BI320" s="32"/>
      <c r="BJ320" s="32"/>
      <c r="BK320" s="32"/>
      <c r="BL320" s="32"/>
      <c r="BM320" s="32"/>
      <c r="BN320" s="32"/>
      <c r="BO320" s="32"/>
      <c r="BP320" s="32"/>
      <c r="BQ320" s="32"/>
    </row>
    <row r="321" spans="1:69" x14ac:dyDescent="0.25">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c r="AX321" s="32"/>
      <c r="AY321" s="32"/>
      <c r="AZ321" s="32"/>
      <c r="BA321" s="32"/>
      <c r="BB321" s="32"/>
      <c r="BC321" s="32"/>
      <c r="BD321" s="32"/>
      <c r="BE321" s="32"/>
      <c r="BF321" s="32"/>
      <c r="BG321" s="32"/>
      <c r="BH321" s="32"/>
      <c r="BI321" s="32"/>
      <c r="BJ321" s="32"/>
      <c r="BK321" s="32"/>
      <c r="BL321" s="32"/>
      <c r="BM321" s="32"/>
      <c r="BN321" s="32"/>
      <c r="BO321" s="32"/>
      <c r="BP321" s="32"/>
      <c r="BQ321" s="32"/>
    </row>
    <row r="322" spans="1:69" x14ac:dyDescent="0.25">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c r="AP322" s="32"/>
      <c r="AQ322" s="32"/>
      <c r="AR322" s="32"/>
      <c r="AS322" s="32"/>
      <c r="AT322" s="32"/>
      <c r="AU322" s="32"/>
      <c r="AV322" s="32"/>
      <c r="AW322" s="32"/>
      <c r="AX322" s="32"/>
      <c r="AY322" s="32"/>
      <c r="AZ322" s="32"/>
      <c r="BA322" s="32"/>
      <c r="BB322" s="32"/>
      <c r="BC322" s="32"/>
      <c r="BD322" s="32"/>
      <c r="BE322" s="32"/>
      <c r="BF322" s="32"/>
      <c r="BG322" s="32"/>
      <c r="BH322" s="32"/>
      <c r="BI322" s="32"/>
      <c r="BJ322" s="32"/>
      <c r="BK322" s="32"/>
      <c r="BL322" s="32"/>
      <c r="BM322" s="32"/>
      <c r="BN322" s="32"/>
      <c r="BO322" s="32"/>
      <c r="BP322" s="32"/>
      <c r="BQ322" s="32"/>
    </row>
    <row r="323" spans="1:69" x14ac:dyDescent="0.25">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c r="AN323" s="32"/>
      <c r="AO323" s="32"/>
      <c r="AP323" s="32"/>
      <c r="AQ323" s="32"/>
      <c r="AR323" s="32"/>
      <c r="AS323" s="32"/>
      <c r="AT323" s="32"/>
      <c r="AU323" s="32"/>
      <c r="AV323" s="32"/>
      <c r="AW323" s="32"/>
      <c r="AX323" s="32"/>
      <c r="AY323" s="32"/>
      <c r="AZ323" s="32"/>
      <c r="BA323" s="32"/>
      <c r="BB323" s="32"/>
      <c r="BC323" s="32"/>
      <c r="BD323" s="32"/>
      <c r="BE323" s="32"/>
      <c r="BF323" s="32"/>
      <c r="BG323" s="32"/>
      <c r="BH323" s="32"/>
      <c r="BI323" s="32"/>
      <c r="BJ323" s="32"/>
      <c r="BK323" s="32"/>
      <c r="BL323" s="32"/>
      <c r="BM323" s="32"/>
      <c r="BN323" s="32"/>
      <c r="BO323" s="32"/>
      <c r="BP323" s="32"/>
      <c r="BQ323" s="32"/>
    </row>
    <row r="324" spans="1:69" x14ac:dyDescent="0.25">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32"/>
      <c r="AQ324" s="32"/>
      <c r="AR324" s="32"/>
      <c r="AS324" s="32"/>
      <c r="AT324" s="32"/>
      <c r="AU324" s="32"/>
      <c r="AV324" s="32"/>
      <c r="AW324" s="32"/>
      <c r="AX324" s="32"/>
      <c r="AY324" s="32"/>
      <c r="AZ324" s="32"/>
      <c r="BA324" s="32"/>
      <c r="BB324" s="32"/>
      <c r="BC324" s="32"/>
      <c r="BD324" s="32"/>
      <c r="BE324" s="32"/>
      <c r="BF324" s="32"/>
      <c r="BG324" s="32"/>
      <c r="BH324" s="32"/>
      <c r="BI324" s="32"/>
      <c r="BJ324" s="32"/>
      <c r="BK324" s="32"/>
      <c r="BL324" s="32"/>
      <c r="BM324" s="32"/>
      <c r="BN324" s="32"/>
      <c r="BO324" s="32"/>
      <c r="BP324" s="32"/>
      <c r="BQ324" s="32"/>
    </row>
    <row r="325" spans="1:69" x14ac:dyDescent="0.25">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c r="AN325" s="32"/>
      <c r="AO325" s="32"/>
      <c r="AP325" s="32"/>
      <c r="AQ325" s="32"/>
      <c r="AR325" s="32"/>
      <c r="AS325" s="32"/>
      <c r="AT325" s="32"/>
      <c r="AU325" s="32"/>
      <c r="AV325" s="32"/>
      <c r="AW325" s="32"/>
      <c r="AX325" s="32"/>
      <c r="AY325" s="32"/>
      <c r="AZ325" s="32"/>
      <c r="BA325" s="32"/>
      <c r="BB325" s="32"/>
      <c r="BC325" s="32"/>
      <c r="BD325" s="32"/>
      <c r="BE325" s="32"/>
      <c r="BF325" s="32"/>
      <c r="BG325" s="32"/>
      <c r="BH325" s="32"/>
      <c r="BI325" s="32"/>
      <c r="BJ325" s="32"/>
      <c r="BK325" s="32"/>
      <c r="BL325" s="32"/>
      <c r="BM325" s="32"/>
      <c r="BN325" s="32"/>
      <c r="BO325" s="32"/>
      <c r="BP325" s="32"/>
      <c r="BQ325" s="32"/>
    </row>
    <row r="326" spans="1:69" x14ac:dyDescent="0.25">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c r="AL326" s="32"/>
      <c r="AM326" s="32"/>
      <c r="AN326" s="32"/>
      <c r="AO326" s="32"/>
      <c r="AP326" s="32"/>
      <c r="AQ326" s="32"/>
      <c r="AR326" s="32"/>
      <c r="AS326" s="32"/>
      <c r="AT326" s="32"/>
      <c r="AU326" s="32"/>
      <c r="AV326" s="32"/>
      <c r="AW326" s="32"/>
      <c r="AX326" s="32"/>
      <c r="AY326" s="32"/>
      <c r="AZ326" s="32"/>
      <c r="BA326" s="32"/>
      <c r="BB326" s="32"/>
      <c r="BC326" s="32"/>
      <c r="BD326" s="32"/>
      <c r="BE326" s="32"/>
      <c r="BF326" s="32"/>
      <c r="BG326" s="32"/>
      <c r="BH326" s="32"/>
      <c r="BI326" s="32"/>
      <c r="BJ326" s="32"/>
      <c r="BK326" s="32"/>
      <c r="BL326" s="32"/>
      <c r="BM326" s="32"/>
      <c r="BN326" s="32"/>
      <c r="BO326" s="32"/>
      <c r="BP326" s="32"/>
      <c r="BQ326" s="32"/>
    </row>
    <row r="327" spans="1:69" x14ac:dyDescent="0.25">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c r="AM327" s="32"/>
      <c r="AN327" s="32"/>
      <c r="AO327" s="32"/>
      <c r="AP327" s="32"/>
      <c r="AQ327" s="32"/>
      <c r="AR327" s="32"/>
      <c r="AS327" s="32"/>
      <c r="AT327" s="32"/>
      <c r="AU327" s="32"/>
      <c r="AV327" s="32"/>
      <c r="AW327" s="32"/>
      <c r="AX327" s="32"/>
      <c r="AY327" s="32"/>
      <c r="AZ327" s="32"/>
      <c r="BA327" s="32"/>
      <c r="BB327" s="32"/>
      <c r="BC327" s="32"/>
      <c r="BD327" s="32"/>
      <c r="BE327" s="32"/>
      <c r="BF327" s="32"/>
      <c r="BG327" s="32"/>
      <c r="BH327" s="32"/>
      <c r="BI327" s="32"/>
      <c r="BJ327" s="32"/>
      <c r="BK327" s="32"/>
      <c r="BL327" s="32"/>
      <c r="BM327" s="32"/>
      <c r="BN327" s="32"/>
      <c r="BO327" s="32"/>
      <c r="BP327" s="32"/>
      <c r="BQ327" s="32"/>
    </row>
    <row r="328" spans="1:69" x14ac:dyDescent="0.25">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c r="AY328" s="32"/>
      <c r="AZ328" s="32"/>
      <c r="BA328" s="32"/>
      <c r="BB328" s="32"/>
      <c r="BC328" s="32"/>
      <c r="BD328" s="32"/>
      <c r="BE328" s="32"/>
      <c r="BF328" s="32"/>
      <c r="BG328" s="32"/>
      <c r="BH328" s="32"/>
      <c r="BI328" s="32"/>
      <c r="BJ328" s="32"/>
      <c r="BK328" s="32"/>
      <c r="BL328" s="32"/>
      <c r="BM328" s="32"/>
      <c r="BN328" s="32"/>
      <c r="BO328" s="32"/>
      <c r="BP328" s="32"/>
      <c r="BQ328" s="32"/>
    </row>
    <row r="329" spans="1:69" x14ac:dyDescent="0.25">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c r="AY329" s="32"/>
      <c r="AZ329" s="32"/>
      <c r="BA329" s="32"/>
      <c r="BB329" s="32"/>
      <c r="BC329" s="32"/>
      <c r="BD329" s="32"/>
      <c r="BE329" s="32"/>
      <c r="BF329" s="32"/>
      <c r="BG329" s="32"/>
      <c r="BH329" s="32"/>
      <c r="BI329" s="32"/>
      <c r="BJ329" s="32"/>
      <c r="BK329" s="32"/>
      <c r="BL329" s="32"/>
      <c r="BM329" s="32"/>
      <c r="BN329" s="32"/>
      <c r="BO329" s="32"/>
      <c r="BP329" s="32"/>
      <c r="BQ329" s="32"/>
    </row>
    <row r="330" spans="1:69" x14ac:dyDescent="0.25">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c r="AL330" s="32"/>
      <c r="AM330" s="32"/>
      <c r="AN330" s="32"/>
      <c r="AO330" s="32"/>
      <c r="AP330" s="32"/>
      <c r="AQ330" s="32"/>
      <c r="AR330" s="32"/>
      <c r="AS330" s="32"/>
      <c r="AT330" s="32"/>
      <c r="AU330" s="32"/>
      <c r="AV330" s="32"/>
      <c r="AW330" s="32"/>
      <c r="AX330" s="32"/>
      <c r="AY330" s="32"/>
      <c r="AZ330" s="32"/>
      <c r="BA330" s="32"/>
      <c r="BB330" s="32"/>
      <c r="BC330" s="32"/>
      <c r="BD330" s="32"/>
      <c r="BE330" s="32"/>
      <c r="BF330" s="32"/>
      <c r="BG330" s="32"/>
      <c r="BH330" s="32"/>
      <c r="BI330" s="32"/>
      <c r="BJ330" s="32"/>
      <c r="BK330" s="32"/>
      <c r="BL330" s="32"/>
      <c r="BM330" s="32"/>
      <c r="BN330" s="32"/>
      <c r="BO330" s="32"/>
      <c r="BP330" s="32"/>
      <c r="BQ330" s="32"/>
    </row>
    <row r="331" spans="1:69" x14ac:dyDescent="0.25">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c r="AL331" s="32"/>
      <c r="AM331" s="32"/>
      <c r="AN331" s="32"/>
      <c r="AO331" s="32"/>
      <c r="AP331" s="32"/>
      <c r="AQ331" s="32"/>
      <c r="AR331" s="32"/>
      <c r="AS331" s="32"/>
      <c r="AT331" s="32"/>
      <c r="AU331" s="32"/>
      <c r="AV331" s="32"/>
      <c r="AW331" s="32"/>
      <c r="AX331" s="32"/>
      <c r="AY331" s="32"/>
      <c r="AZ331" s="32"/>
      <c r="BA331" s="32"/>
      <c r="BB331" s="32"/>
      <c r="BC331" s="32"/>
      <c r="BD331" s="32"/>
      <c r="BE331" s="32"/>
      <c r="BF331" s="32"/>
      <c r="BG331" s="32"/>
      <c r="BH331" s="32"/>
      <c r="BI331" s="32"/>
      <c r="BJ331" s="32"/>
      <c r="BK331" s="32"/>
      <c r="BL331" s="32"/>
      <c r="BM331" s="32"/>
      <c r="BN331" s="32"/>
      <c r="BO331" s="32"/>
      <c r="BP331" s="32"/>
      <c r="BQ331" s="32"/>
    </row>
    <row r="332" spans="1:69" x14ac:dyDescent="0.25">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32"/>
      <c r="AU332" s="32"/>
      <c r="AV332" s="32"/>
      <c r="AW332" s="32"/>
      <c r="AX332" s="32"/>
      <c r="AY332" s="32"/>
      <c r="AZ332" s="32"/>
      <c r="BA332" s="32"/>
      <c r="BB332" s="32"/>
      <c r="BC332" s="32"/>
      <c r="BD332" s="32"/>
      <c r="BE332" s="32"/>
      <c r="BF332" s="32"/>
      <c r="BG332" s="32"/>
      <c r="BH332" s="32"/>
      <c r="BI332" s="32"/>
      <c r="BJ332" s="32"/>
      <c r="BK332" s="32"/>
      <c r="BL332" s="32"/>
      <c r="BM332" s="32"/>
      <c r="BN332" s="32"/>
      <c r="BO332" s="32"/>
      <c r="BP332" s="32"/>
      <c r="BQ332" s="32"/>
    </row>
    <row r="333" spans="1:69" x14ac:dyDescent="0.25">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32"/>
      <c r="AU333" s="32"/>
      <c r="AV333" s="32"/>
      <c r="AW333" s="32"/>
      <c r="AX333" s="32"/>
      <c r="AY333" s="32"/>
      <c r="AZ333" s="32"/>
      <c r="BA333" s="32"/>
      <c r="BB333" s="32"/>
      <c r="BC333" s="32"/>
      <c r="BD333" s="32"/>
      <c r="BE333" s="32"/>
      <c r="BF333" s="32"/>
      <c r="BG333" s="32"/>
      <c r="BH333" s="32"/>
      <c r="BI333" s="32"/>
      <c r="BJ333" s="32"/>
      <c r="BK333" s="32"/>
      <c r="BL333" s="32"/>
      <c r="BM333" s="32"/>
      <c r="BN333" s="32"/>
      <c r="BO333" s="32"/>
      <c r="BP333" s="32"/>
      <c r="BQ333" s="32"/>
    </row>
    <row r="334" spans="1:69" x14ac:dyDescent="0.25">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c r="AP334" s="32"/>
      <c r="AQ334" s="32"/>
      <c r="AR334" s="32"/>
      <c r="AS334" s="32"/>
      <c r="AT334" s="32"/>
      <c r="AU334" s="32"/>
      <c r="AV334" s="32"/>
      <c r="AW334" s="32"/>
      <c r="AX334" s="32"/>
      <c r="AY334" s="32"/>
      <c r="AZ334" s="32"/>
      <c r="BA334" s="32"/>
      <c r="BB334" s="32"/>
      <c r="BC334" s="32"/>
      <c r="BD334" s="32"/>
      <c r="BE334" s="32"/>
      <c r="BF334" s="32"/>
      <c r="BG334" s="32"/>
      <c r="BH334" s="32"/>
      <c r="BI334" s="32"/>
      <c r="BJ334" s="32"/>
      <c r="BK334" s="32"/>
      <c r="BL334" s="32"/>
      <c r="BM334" s="32"/>
      <c r="BN334" s="32"/>
      <c r="BO334" s="32"/>
      <c r="BP334" s="32"/>
      <c r="BQ334" s="32"/>
    </row>
    <row r="335" spans="1:69" x14ac:dyDescent="0.25">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c r="AP335" s="32"/>
      <c r="AQ335" s="32"/>
      <c r="AR335" s="32"/>
      <c r="AS335" s="32"/>
      <c r="AT335" s="32"/>
      <c r="AU335" s="32"/>
      <c r="AV335" s="32"/>
      <c r="AW335" s="32"/>
      <c r="AX335" s="32"/>
      <c r="AY335" s="32"/>
      <c r="AZ335" s="32"/>
      <c r="BA335" s="32"/>
      <c r="BB335" s="32"/>
      <c r="BC335" s="32"/>
      <c r="BD335" s="32"/>
      <c r="BE335" s="32"/>
      <c r="BF335" s="32"/>
      <c r="BG335" s="32"/>
      <c r="BH335" s="32"/>
      <c r="BI335" s="32"/>
      <c r="BJ335" s="32"/>
      <c r="BK335" s="32"/>
      <c r="BL335" s="32"/>
      <c r="BM335" s="32"/>
      <c r="BN335" s="32"/>
      <c r="BO335" s="32"/>
      <c r="BP335" s="32"/>
      <c r="BQ335" s="32"/>
    </row>
    <row r="336" spans="1:69" x14ac:dyDescent="0.25">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c r="AN336" s="32"/>
      <c r="AO336" s="32"/>
      <c r="AP336" s="32"/>
      <c r="AQ336" s="32"/>
      <c r="AR336" s="32"/>
      <c r="AS336" s="32"/>
      <c r="AT336" s="32"/>
      <c r="AU336" s="32"/>
      <c r="AV336" s="32"/>
      <c r="AW336" s="32"/>
      <c r="AX336" s="32"/>
      <c r="AY336" s="32"/>
      <c r="AZ336" s="32"/>
      <c r="BA336" s="32"/>
      <c r="BB336" s="32"/>
      <c r="BC336" s="32"/>
      <c r="BD336" s="32"/>
      <c r="BE336" s="32"/>
      <c r="BF336" s="32"/>
      <c r="BG336" s="32"/>
      <c r="BH336" s="32"/>
      <c r="BI336" s="32"/>
      <c r="BJ336" s="32"/>
      <c r="BK336" s="32"/>
      <c r="BL336" s="32"/>
      <c r="BM336" s="32"/>
      <c r="BN336" s="32"/>
      <c r="BO336" s="32"/>
      <c r="BP336" s="32"/>
      <c r="BQ336" s="32"/>
    </row>
    <row r="337" spans="1:69" x14ac:dyDescent="0.25">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c r="AN337" s="32"/>
      <c r="AO337" s="32"/>
      <c r="AP337" s="32"/>
      <c r="AQ337" s="32"/>
      <c r="AR337" s="32"/>
      <c r="AS337" s="32"/>
      <c r="AT337" s="32"/>
      <c r="AU337" s="32"/>
      <c r="AV337" s="32"/>
      <c r="AW337" s="32"/>
      <c r="AX337" s="32"/>
      <c r="AY337" s="32"/>
      <c r="AZ337" s="32"/>
      <c r="BA337" s="32"/>
      <c r="BB337" s="32"/>
      <c r="BC337" s="32"/>
      <c r="BD337" s="32"/>
      <c r="BE337" s="32"/>
      <c r="BF337" s="32"/>
      <c r="BG337" s="32"/>
      <c r="BH337" s="32"/>
      <c r="BI337" s="32"/>
      <c r="BJ337" s="32"/>
      <c r="BK337" s="32"/>
      <c r="BL337" s="32"/>
      <c r="BM337" s="32"/>
      <c r="BN337" s="32"/>
      <c r="BO337" s="32"/>
      <c r="BP337" s="32"/>
      <c r="BQ337" s="32"/>
    </row>
    <row r="338" spans="1:69" x14ac:dyDescent="0.25">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c r="AN338" s="32"/>
      <c r="AO338" s="32"/>
      <c r="AP338" s="32"/>
      <c r="AQ338" s="32"/>
      <c r="AR338" s="32"/>
      <c r="AS338" s="32"/>
      <c r="AT338" s="32"/>
      <c r="AU338" s="32"/>
      <c r="AV338" s="32"/>
      <c r="AW338" s="32"/>
      <c r="AX338" s="32"/>
      <c r="AY338" s="32"/>
      <c r="AZ338" s="32"/>
      <c r="BA338" s="32"/>
      <c r="BB338" s="32"/>
      <c r="BC338" s="32"/>
      <c r="BD338" s="32"/>
      <c r="BE338" s="32"/>
      <c r="BF338" s="32"/>
      <c r="BG338" s="32"/>
      <c r="BH338" s="32"/>
      <c r="BI338" s="32"/>
      <c r="BJ338" s="32"/>
      <c r="BK338" s="32"/>
      <c r="BL338" s="32"/>
      <c r="BM338" s="32"/>
      <c r="BN338" s="32"/>
      <c r="BO338" s="32"/>
      <c r="BP338" s="32"/>
      <c r="BQ338" s="32"/>
    </row>
    <row r="339" spans="1:69" x14ac:dyDescent="0.25">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32"/>
      <c r="AQ339" s="32"/>
      <c r="AR339" s="32"/>
      <c r="AS339" s="32"/>
      <c r="AT339" s="32"/>
      <c r="AU339" s="32"/>
      <c r="AV339" s="32"/>
      <c r="AW339" s="32"/>
      <c r="AX339" s="32"/>
      <c r="AY339" s="32"/>
      <c r="AZ339" s="32"/>
      <c r="BA339" s="32"/>
      <c r="BB339" s="32"/>
      <c r="BC339" s="32"/>
      <c r="BD339" s="32"/>
      <c r="BE339" s="32"/>
      <c r="BF339" s="32"/>
      <c r="BG339" s="32"/>
      <c r="BH339" s="32"/>
      <c r="BI339" s="32"/>
      <c r="BJ339" s="32"/>
      <c r="BK339" s="32"/>
      <c r="BL339" s="32"/>
      <c r="BM339" s="32"/>
      <c r="BN339" s="32"/>
      <c r="BO339" s="32"/>
      <c r="BP339" s="32"/>
      <c r="BQ339" s="32"/>
    </row>
    <row r="340" spans="1:69" x14ac:dyDescent="0.25">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c r="AM340" s="32"/>
      <c r="AN340" s="32"/>
      <c r="AO340" s="32"/>
      <c r="AP340" s="32"/>
      <c r="AQ340" s="32"/>
      <c r="AR340" s="32"/>
      <c r="AS340" s="32"/>
      <c r="AT340" s="32"/>
      <c r="AU340" s="32"/>
      <c r="AV340" s="32"/>
      <c r="AW340" s="32"/>
      <c r="AX340" s="32"/>
      <c r="AY340" s="32"/>
      <c r="AZ340" s="32"/>
      <c r="BA340" s="32"/>
      <c r="BB340" s="32"/>
      <c r="BC340" s="32"/>
      <c r="BD340" s="32"/>
      <c r="BE340" s="32"/>
      <c r="BF340" s="32"/>
      <c r="BG340" s="32"/>
      <c r="BH340" s="32"/>
      <c r="BI340" s="32"/>
      <c r="BJ340" s="32"/>
      <c r="BK340" s="32"/>
      <c r="BL340" s="32"/>
      <c r="BM340" s="32"/>
      <c r="BN340" s="32"/>
      <c r="BO340" s="32"/>
      <c r="BP340" s="32"/>
      <c r="BQ340" s="32"/>
    </row>
    <row r="341" spans="1:69" x14ac:dyDescent="0.25">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32"/>
      <c r="AN341" s="32"/>
      <c r="AO341" s="32"/>
      <c r="AP341" s="32"/>
      <c r="AQ341" s="32"/>
      <c r="AR341" s="32"/>
      <c r="AS341" s="32"/>
      <c r="AT341" s="32"/>
      <c r="AU341" s="32"/>
      <c r="AV341" s="32"/>
      <c r="AW341" s="32"/>
      <c r="AX341" s="32"/>
      <c r="AY341" s="32"/>
      <c r="AZ341" s="32"/>
      <c r="BA341" s="32"/>
      <c r="BB341" s="32"/>
      <c r="BC341" s="32"/>
      <c r="BD341" s="32"/>
      <c r="BE341" s="32"/>
      <c r="BF341" s="32"/>
      <c r="BG341" s="32"/>
      <c r="BH341" s="32"/>
      <c r="BI341" s="32"/>
      <c r="BJ341" s="32"/>
      <c r="BK341" s="32"/>
      <c r="BL341" s="32"/>
      <c r="BM341" s="32"/>
      <c r="BN341" s="32"/>
      <c r="BO341" s="32"/>
      <c r="BP341" s="32"/>
      <c r="BQ341" s="32"/>
    </row>
    <row r="342" spans="1:69" x14ac:dyDescent="0.25">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c r="AM342" s="32"/>
      <c r="AN342" s="32"/>
      <c r="AO342" s="32"/>
      <c r="AP342" s="32"/>
      <c r="AQ342" s="32"/>
      <c r="AR342" s="32"/>
      <c r="AS342" s="32"/>
      <c r="AT342" s="32"/>
      <c r="AU342" s="32"/>
      <c r="AV342" s="32"/>
      <c r="AW342" s="32"/>
      <c r="AX342" s="32"/>
      <c r="AY342" s="32"/>
      <c r="AZ342" s="32"/>
      <c r="BA342" s="32"/>
      <c r="BB342" s="32"/>
      <c r="BC342" s="32"/>
      <c r="BD342" s="32"/>
      <c r="BE342" s="32"/>
      <c r="BF342" s="32"/>
      <c r="BG342" s="32"/>
      <c r="BH342" s="32"/>
      <c r="BI342" s="32"/>
      <c r="BJ342" s="32"/>
      <c r="BK342" s="32"/>
      <c r="BL342" s="32"/>
      <c r="BM342" s="32"/>
      <c r="BN342" s="32"/>
      <c r="BO342" s="32"/>
      <c r="BP342" s="32"/>
      <c r="BQ342" s="32"/>
    </row>
    <row r="343" spans="1:69" x14ac:dyDescent="0.25">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c r="AM343" s="32"/>
      <c r="AN343" s="32"/>
      <c r="AO343" s="32"/>
      <c r="AP343" s="32"/>
      <c r="AQ343" s="32"/>
      <c r="AR343" s="32"/>
      <c r="AS343" s="32"/>
      <c r="AT343" s="32"/>
      <c r="AU343" s="32"/>
      <c r="AV343" s="32"/>
      <c r="AW343" s="32"/>
      <c r="AX343" s="32"/>
      <c r="AY343" s="32"/>
      <c r="AZ343" s="32"/>
      <c r="BA343" s="32"/>
      <c r="BB343" s="32"/>
      <c r="BC343" s="32"/>
      <c r="BD343" s="32"/>
      <c r="BE343" s="32"/>
      <c r="BF343" s="32"/>
      <c r="BG343" s="32"/>
      <c r="BH343" s="32"/>
      <c r="BI343" s="32"/>
      <c r="BJ343" s="32"/>
      <c r="BK343" s="32"/>
      <c r="BL343" s="32"/>
      <c r="BM343" s="32"/>
      <c r="BN343" s="32"/>
      <c r="BO343" s="32"/>
      <c r="BP343" s="32"/>
      <c r="BQ343" s="32"/>
    </row>
    <row r="344" spans="1:69" x14ac:dyDescent="0.25">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c r="AM344" s="32"/>
      <c r="AN344" s="32"/>
      <c r="AO344" s="32"/>
      <c r="AP344" s="32"/>
      <c r="AQ344" s="32"/>
      <c r="AR344" s="32"/>
      <c r="AS344" s="32"/>
      <c r="AT344" s="32"/>
      <c r="AU344" s="32"/>
      <c r="AV344" s="32"/>
      <c r="AW344" s="32"/>
      <c r="AX344" s="32"/>
      <c r="AY344" s="32"/>
      <c r="AZ344" s="32"/>
      <c r="BA344" s="32"/>
      <c r="BB344" s="32"/>
      <c r="BC344" s="32"/>
      <c r="BD344" s="32"/>
      <c r="BE344" s="32"/>
      <c r="BF344" s="32"/>
      <c r="BG344" s="32"/>
      <c r="BH344" s="32"/>
      <c r="BI344" s="32"/>
      <c r="BJ344" s="32"/>
      <c r="BK344" s="32"/>
      <c r="BL344" s="32"/>
      <c r="BM344" s="32"/>
      <c r="BN344" s="32"/>
      <c r="BO344" s="32"/>
      <c r="BP344" s="32"/>
      <c r="BQ344" s="32"/>
    </row>
    <row r="345" spans="1:69" x14ac:dyDescent="0.25">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c r="AM345" s="32"/>
      <c r="AN345" s="32"/>
      <c r="AO345" s="32"/>
      <c r="AP345" s="32"/>
      <c r="AQ345" s="32"/>
      <c r="AR345" s="32"/>
      <c r="AS345" s="32"/>
      <c r="AT345" s="32"/>
      <c r="AU345" s="32"/>
      <c r="AV345" s="32"/>
      <c r="AW345" s="32"/>
      <c r="AX345" s="32"/>
      <c r="AY345" s="32"/>
      <c r="AZ345" s="32"/>
      <c r="BA345" s="32"/>
      <c r="BB345" s="32"/>
      <c r="BC345" s="32"/>
      <c r="BD345" s="32"/>
      <c r="BE345" s="32"/>
      <c r="BF345" s="32"/>
      <c r="BG345" s="32"/>
      <c r="BH345" s="32"/>
      <c r="BI345" s="32"/>
      <c r="BJ345" s="32"/>
      <c r="BK345" s="32"/>
      <c r="BL345" s="32"/>
      <c r="BM345" s="32"/>
      <c r="BN345" s="32"/>
      <c r="BO345" s="32"/>
      <c r="BP345" s="32"/>
      <c r="BQ345" s="32"/>
    </row>
    <row r="346" spans="1:69" x14ac:dyDescent="0.25">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32"/>
      <c r="AQ346" s="32"/>
      <c r="AR346" s="32"/>
      <c r="AS346" s="32"/>
      <c r="AT346" s="32"/>
      <c r="AU346" s="32"/>
      <c r="AV346" s="32"/>
      <c r="AW346" s="32"/>
      <c r="AX346" s="32"/>
      <c r="AY346" s="32"/>
      <c r="AZ346" s="32"/>
      <c r="BA346" s="32"/>
      <c r="BB346" s="32"/>
      <c r="BC346" s="32"/>
      <c r="BD346" s="32"/>
      <c r="BE346" s="32"/>
      <c r="BF346" s="32"/>
      <c r="BG346" s="32"/>
      <c r="BH346" s="32"/>
      <c r="BI346" s="32"/>
      <c r="BJ346" s="32"/>
      <c r="BK346" s="32"/>
      <c r="BL346" s="32"/>
      <c r="BM346" s="32"/>
      <c r="BN346" s="32"/>
      <c r="BO346" s="32"/>
      <c r="BP346" s="32"/>
      <c r="BQ346" s="32"/>
    </row>
    <row r="347" spans="1:69" x14ac:dyDescent="0.25">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c r="AM347" s="32"/>
      <c r="AN347" s="32"/>
      <c r="AO347" s="32"/>
      <c r="AP347" s="32"/>
      <c r="AQ347" s="32"/>
      <c r="AR347" s="32"/>
      <c r="AS347" s="32"/>
      <c r="AT347" s="32"/>
      <c r="AU347" s="32"/>
      <c r="AV347" s="32"/>
      <c r="AW347" s="32"/>
      <c r="AX347" s="32"/>
      <c r="AY347" s="32"/>
      <c r="AZ347" s="32"/>
      <c r="BA347" s="32"/>
      <c r="BB347" s="32"/>
      <c r="BC347" s="32"/>
      <c r="BD347" s="32"/>
      <c r="BE347" s="32"/>
      <c r="BF347" s="32"/>
      <c r="BG347" s="32"/>
      <c r="BH347" s="32"/>
      <c r="BI347" s="32"/>
      <c r="BJ347" s="32"/>
      <c r="BK347" s="32"/>
      <c r="BL347" s="32"/>
      <c r="BM347" s="32"/>
      <c r="BN347" s="32"/>
      <c r="BO347" s="32"/>
      <c r="BP347" s="32"/>
      <c r="BQ347" s="32"/>
    </row>
    <row r="348" spans="1:69" x14ac:dyDescent="0.25">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c r="AM348" s="32"/>
      <c r="AN348" s="32"/>
      <c r="AO348" s="32"/>
      <c r="AP348" s="32"/>
      <c r="AQ348" s="32"/>
      <c r="AR348" s="32"/>
      <c r="AS348" s="32"/>
      <c r="AT348" s="32"/>
      <c r="AU348" s="32"/>
      <c r="AV348" s="32"/>
      <c r="AW348" s="32"/>
      <c r="AX348" s="32"/>
      <c r="AY348" s="32"/>
      <c r="AZ348" s="32"/>
      <c r="BA348" s="32"/>
      <c r="BB348" s="32"/>
      <c r="BC348" s="32"/>
      <c r="BD348" s="32"/>
      <c r="BE348" s="32"/>
      <c r="BF348" s="32"/>
      <c r="BG348" s="32"/>
      <c r="BH348" s="32"/>
      <c r="BI348" s="32"/>
      <c r="BJ348" s="32"/>
      <c r="BK348" s="32"/>
      <c r="BL348" s="32"/>
      <c r="BM348" s="32"/>
      <c r="BN348" s="32"/>
      <c r="BO348" s="32"/>
      <c r="BP348" s="32"/>
      <c r="BQ348" s="32"/>
    </row>
    <row r="349" spans="1:69" x14ac:dyDescent="0.25">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c r="AM349" s="32"/>
      <c r="AN349" s="32"/>
      <c r="AO349" s="32"/>
      <c r="AP349" s="32"/>
      <c r="AQ349" s="32"/>
      <c r="AR349" s="32"/>
      <c r="AS349" s="32"/>
      <c r="AT349" s="32"/>
      <c r="AU349" s="32"/>
      <c r="AV349" s="32"/>
      <c r="AW349" s="32"/>
      <c r="AX349" s="32"/>
      <c r="AY349" s="32"/>
      <c r="AZ349" s="32"/>
      <c r="BA349" s="32"/>
      <c r="BB349" s="32"/>
      <c r="BC349" s="32"/>
      <c r="BD349" s="32"/>
      <c r="BE349" s="32"/>
      <c r="BF349" s="32"/>
      <c r="BG349" s="32"/>
      <c r="BH349" s="32"/>
      <c r="BI349" s="32"/>
      <c r="BJ349" s="32"/>
      <c r="BK349" s="32"/>
      <c r="BL349" s="32"/>
      <c r="BM349" s="32"/>
      <c r="BN349" s="32"/>
      <c r="BO349" s="32"/>
      <c r="BP349" s="32"/>
      <c r="BQ349" s="32"/>
    </row>
    <row r="350" spans="1:69" x14ac:dyDescent="0.25">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c r="AM350" s="32"/>
      <c r="AN350" s="32"/>
      <c r="AO350" s="32"/>
      <c r="AP350" s="32"/>
      <c r="AQ350" s="32"/>
      <c r="AR350" s="32"/>
      <c r="AS350" s="32"/>
      <c r="AT350" s="32"/>
      <c r="AU350" s="32"/>
      <c r="AV350" s="32"/>
      <c r="AW350" s="32"/>
      <c r="AX350" s="32"/>
      <c r="AY350" s="32"/>
      <c r="AZ350" s="32"/>
      <c r="BA350" s="32"/>
      <c r="BB350" s="32"/>
      <c r="BC350" s="32"/>
      <c r="BD350" s="32"/>
      <c r="BE350" s="32"/>
      <c r="BF350" s="32"/>
      <c r="BG350" s="32"/>
      <c r="BH350" s="32"/>
      <c r="BI350" s="32"/>
      <c r="BJ350" s="32"/>
      <c r="BK350" s="32"/>
      <c r="BL350" s="32"/>
      <c r="BM350" s="32"/>
      <c r="BN350" s="32"/>
      <c r="BO350" s="32"/>
      <c r="BP350" s="32"/>
      <c r="BQ350" s="32"/>
    </row>
    <row r="351" spans="1:69" x14ac:dyDescent="0.25">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c r="AL351" s="32"/>
      <c r="AM351" s="32"/>
      <c r="AN351" s="32"/>
      <c r="AO351" s="32"/>
      <c r="AP351" s="32"/>
      <c r="AQ351" s="32"/>
      <c r="AR351" s="32"/>
      <c r="AS351" s="32"/>
      <c r="AT351" s="32"/>
      <c r="AU351" s="32"/>
      <c r="AV351" s="32"/>
      <c r="AW351" s="32"/>
      <c r="AX351" s="32"/>
      <c r="AY351" s="32"/>
      <c r="AZ351" s="32"/>
      <c r="BA351" s="32"/>
      <c r="BB351" s="32"/>
      <c r="BC351" s="32"/>
      <c r="BD351" s="32"/>
      <c r="BE351" s="32"/>
      <c r="BF351" s="32"/>
      <c r="BG351" s="32"/>
      <c r="BH351" s="32"/>
      <c r="BI351" s="32"/>
      <c r="BJ351" s="32"/>
      <c r="BK351" s="32"/>
      <c r="BL351" s="32"/>
      <c r="BM351" s="32"/>
      <c r="BN351" s="32"/>
      <c r="BO351" s="32"/>
      <c r="BP351" s="32"/>
      <c r="BQ351" s="32"/>
    </row>
    <row r="352" spans="1:69" x14ac:dyDescent="0.25">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c r="AM352" s="32"/>
      <c r="AN352" s="32"/>
      <c r="AO352" s="32"/>
      <c r="AP352" s="32"/>
      <c r="AQ352" s="32"/>
      <c r="AR352" s="32"/>
      <c r="AS352" s="32"/>
      <c r="AT352" s="32"/>
      <c r="AU352" s="32"/>
      <c r="AV352" s="32"/>
      <c r="AW352" s="32"/>
      <c r="AX352" s="32"/>
      <c r="AY352" s="32"/>
      <c r="AZ352" s="32"/>
      <c r="BA352" s="32"/>
      <c r="BB352" s="32"/>
      <c r="BC352" s="32"/>
      <c r="BD352" s="32"/>
      <c r="BE352" s="32"/>
      <c r="BF352" s="32"/>
      <c r="BG352" s="32"/>
      <c r="BH352" s="32"/>
      <c r="BI352" s="32"/>
      <c r="BJ352" s="32"/>
      <c r="BK352" s="32"/>
      <c r="BL352" s="32"/>
      <c r="BM352" s="32"/>
      <c r="BN352" s="32"/>
      <c r="BO352" s="32"/>
      <c r="BP352" s="32"/>
      <c r="BQ352" s="32"/>
    </row>
    <row r="353" spans="1:69" x14ac:dyDescent="0.25">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32"/>
      <c r="AQ353" s="32"/>
      <c r="AR353" s="32"/>
      <c r="AS353" s="32"/>
      <c r="AT353" s="32"/>
      <c r="AU353" s="32"/>
      <c r="AV353" s="32"/>
      <c r="AW353" s="32"/>
      <c r="AX353" s="32"/>
      <c r="AY353" s="32"/>
      <c r="AZ353" s="32"/>
      <c r="BA353" s="32"/>
      <c r="BB353" s="32"/>
      <c r="BC353" s="32"/>
      <c r="BD353" s="32"/>
      <c r="BE353" s="32"/>
      <c r="BF353" s="32"/>
      <c r="BG353" s="32"/>
      <c r="BH353" s="32"/>
      <c r="BI353" s="32"/>
      <c r="BJ353" s="32"/>
      <c r="BK353" s="32"/>
      <c r="BL353" s="32"/>
      <c r="BM353" s="32"/>
      <c r="BN353" s="32"/>
      <c r="BO353" s="32"/>
      <c r="BP353" s="32"/>
      <c r="BQ353" s="32"/>
    </row>
    <row r="354" spans="1:69" x14ac:dyDescent="0.25">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c r="AM354" s="32"/>
      <c r="AN354" s="32"/>
      <c r="AO354" s="32"/>
      <c r="AP354" s="32"/>
      <c r="AQ354" s="32"/>
      <c r="AR354" s="32"/>
      <c r="AS354" s="32"/>
      <c r="AT354" s="32"/>
      <c r="AU354" s="32"/>
      <c r="AV354" s="32"/>
      <c r="AW354" s="32"/>
      <c r="AX354" s="32"/>
      <c r="AY354" s="32"/>
      <c r="AZ354" s="32"/>
      <c r="BA354" s="32"/>
      <c r="BB354" s="32"/>
      <c r="BC354" s="32"/>
      <c r="BD354" s="32"/>
      <c r="BE354" s="32"/>
      <c r="BF354" s="32"/>
      <c r="BG354" s="32"/>
      <c r="BH354" s="32"/>
      <c r="BI354" s="32"/>
      <c r="BJ354" s="32"/>
      <c r="BK354" s="32"/>
      <c r="BL354" s="32"/>
      <c r="BM354" s="32"/>
      <c r="BN354" s="32"/>
      <c r="BO354" s="32"/>
      <c r="BP354" s="32"/>
      <c r="BQ354" s="32"/>
    </row>
    <row r="355" spans="1:69" x14ac:dyDescent="0.25">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c r="AM355" s="32"/>
      <c r="AN355" s="32"/>
      <c r="AO355" s="32"/>
      <c r="AP355" s="32"/>
      <c r="AQ355" s="32"/>
      <c r="AR355" s="32"/>
      <c r="AS355" s="32"/>
      <c r="AT355" s="32"/>
      <c r="AU355" s="32"/>
      <c r="AV355" s="32"/>
      <c r="AW355" s="32"/>
      <c r="AX355" s="32"/>
      <c r="AY355" s="32"/>
      <c r="AZ355" s="32"/>
      <c r="BA355" s="32"/>
      <c r="BB355" s="32"/>
      <c r="BC355" s="32"/>
      <c r="BD355" s="32"/>
      <c r="BE355" s="32"/>
      <c r="BF355" s="32"/>
      <c r="BG355" s="32"/>
      <c r="BH355" s="32"/>
      <c r="BI355" s="32"/>
      <c r="BJ355" s="32"/>
      <c r="BK355" s="32"/>
      <c r="BL355" s="32"/>
      <c r="BM355" s="32"/>
      <c r="BN355" s="32"/>
      <c r="BO355" s="32"/>
      <c r="BP355" s="32"/>
      <c r="BQ355" s="32"/>
    </row>
    <row r="356" spans="1:69" x14ac:dyDescent="0.25">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c r="AM356" s="32"/>
      <c r="AN356" s="32"/>
      <c r="AO356" s="32"/>
      <c r="AP356" s="32"/>
      <c r="AQ356" s="32"/>
      <c r="AR356" s="32"/>
      <c r="AS356" s="32"/>
      <c r="AT356" s="32"/>
      <c r="AU356" s="32"/>
      <c r="AV356" s="32"/>
      <c r="AW356" s="32"/>
      <c r="AX356" s="32"/>
      <c r="AY356" s="32"/>
      <c r="AZ356" s="32"/>
      <c r="BA356" s="32"/>
      <c r="BB356" s="32"/>
      <c r="BC356" s="32"/>
      <c r="BD356" s="32"/>
      <c r="BE356" s="32"/>
      <c r="BF356" s="32"/>
      <c r="BG356" s="32"/>
      <c r="BH356" s="32"/>
      <c r="BI356" s="32"/>
      <c r="BJ356" s="32"/>
      <c r="BK356" s="32"/>
      <c r="BL356" s="32"/>
      <c r="BM356" s="32"/>
      <c r="BN356" s="32"/>
      <c r="BO356" s="32"/>
      <c r="BP356" s="32"/>
      <c r="BQ356" s="32"/>
    </row>
    <row r="357" spans="1:69" x14ac:dyDescent="0.25">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c r="AN357" s="32"/>
      <c r="AO357" s="32"/>
      <c r="AP357" s="32"/>
      <c r="AQ357" s="32"/>
      <c r="AR357" s="32"/>
      <c r="AS357" s="32"/>
      <c r="AT357" s="32"/>
      <c r="AU357" s="32"/>
      <c r="AV357" s="32"/>
      <c r="AW357" s="32"/>
      <c r="AX357" s="32"/>
      <c r="AY357" s="32"/>
      <c r="AZ357" s="32"/>
      <c r="BA357" s="32"/>
      <c r="BB357" s="32"/>
      <c r="BC357" s="32"/>
      <c r="BD357" s="32"/>
      <c r="BE357" s="32"/>
      <c r="BF357" s="32"/>
      <c r="BG357" s="32"/>
      <c r="BH357" s="32"/>
      <c r="BI357" s="32"/>
      <c r="BJ357" s="32"/>
      <c r="BK357" s="32"/>
      <c r="BL357" s="32"/>
      <c r="BM357" s="32"/>
      <c r="BN357" s="32"/>
      <c r="BO357" s="32"/>
      <c r="BP357" s="32"/>
      <c r="BQ357" s="32"/>
    </row>
    <row r="358" spans="1:69" x14ac:dyDescent="0.25">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2"/>
      <c r="AL358" s="32"/>
      <c r="AM358" s="32"/>
      <c r="AN358" s="32"/>
      <c r="AO358" s="32"/>
      <c r="AP358" s="32"/>
      <c r="AQ358" s="32"/>
      <c r="AR358" s="32"/>
      <c r="AS358" s="32"/>
      <c r="AT358" s="32"/>
      <c r="AU358" s="32"/>
      <c r="AV358" s="32"/>
      <c r="AW358" s="32"/>
      <c r="AX358" s="32"/>
      <c r="AY358" s="32"/>
      <c r="AZ358" s="32"/>
      <c r="BA358" s="32"/>
      <c r="BB358" s="32"/>
      <c r="BC358" s="32"/>
      <c r="BD358" s="32"/>
      <c r="BE358" s="32"/>
      <c r="BF358" s="32"/>
      <c r="BG358" s="32"/>
      <c r="BH358" s="32"/>
      <c r="BI358" s="32"/>
      <c r="BJ358" s="32"/>
      <c r="BK358" s="32"/>
      <c r="BL358" s="32"/>
      <c r="BM358" s="32"/>
      <c r="BN358" s="32"/>
      <c r="BO358" s="32"/>
      <c r="BP358" s="32"/>
      <c r="BQ358" s="32"/>
    </row>
    <row r="359" spans="1:69" x14ac:dyDescent="0.25">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2"/>
      <c r="AL359" s="32"/>
      <c r="AM359" s="32"/>
      <c r="AN359" s="32"/>
      <c r="AO359" s="32"/>
      <c r="AP359" s="32"/>
      <c r="AQ359" s="32"/>
      <c r="AR359" s="32"/>
      <c r="AS359" s="32"/>
      <c r="AT359" s="32"/>
      <c r="AU359" s="32"/>
      <c r="AV359" s="32"/>
      <c r="AW359" s="32"/>
      <c r="AX359" s="32"/>
      <c r="AY359" s="32"/>
      <c r="AZ359" s="32"/>
      <c r="BA359" s="32"/>
      <c r="BB359" s="32"/>
      <c r="BC359" s="32"/>
      <c r="BD359" s="32"/>
      <c r="BE359" s="32"/>
      <c r="BF359" s="32"/>
      <c r="BG359" s="32"/>
      <c r="BH359" s="32"/>
      <c r="BI359" s="32"/>
      <c r="BJ359" s="32"/>
      <c r="BK359" s="32"/>
      <c r="BL359" s="32"/>
      <c r="BM359" s="32"/>
      <c r="BN359" s="32"/>
      <c r="BO359" s="32"/>
      <c r="BP359" s="32"/>
      <c r="BQ359" s="32"/>
    </row>
    <row r="360" spans="1:69" x14ac:dyDescent="0.25">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c r="AL360" s="32"/>
      <c r="AM360" s="32"/>
      <c r="AN360" s="32"/>
      <c r="AO360" s="32"/>
      <c r="AP360" s="32"/>
      <c r="AQ360" s="32"/>
      <c r="AR360" s="32"/>
      <c r="AS360" s="32"/>
      <c r="AT360" s="32"/>
      <c r="AU360" s="32"/>
      <c r="AV360" s="32"/>
      <c r="AW360" s="32"/>
      <c r="AX360" s="32"/>
      <c r="AY360" s="32"/>
      <c r="AZ360" s="32"/>
      <c r="BA360" s="32"/>
      <c r="BB360" s="32"/>
      <c r="BC360" s="32"/>
      <c r="BD360" s="32"/>
      <c r="BE360" s="32"/>
      <c r="BF360" s="32"/>
      <c r="BG360" s="32"/>
      <c r="BH360" s="32"/>
      <c r="BI360" s="32"/>
      <c r="BJ360" s="32"/>
      <c r="BK360" s="32"/>
      <c r="BL360" s="32"/>
      <c r="BM360" s="32"/>
      <c r="BN360" s="32"/>
      <c r="BO360" s="32"/>
      <c r="BP360" s="32"/>
      <c r="BQ360" s="32"/>
    </row>
    <row r="361" spans="1:69" x14ac:dyDescent="0.25">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c r="AL361" s="32"/>
      <c r="AM361" s="32"/>
      <c r="AN361" s="32"/>
      <c r="AO361" s="32"/>
      <c r="AP361" s="32"/>
      <c r="AQ361" s="32"/>
      <c r="AR361" s="32"/>
      <c r="AS361" s="32"/>
      <c r="AT361" s="32"/>
      <c r="AU361" s="32"/>
      <c r="AV361" s="32"/>
      <c r="AW361" s="32"/>
      <c r="AX361" s="32"/>
      <c r="AY361" s="32"/>
      <c r="AZ361" s="32"/>
      <c r="BA361" s="32"/>
      <c r="BB361" s="32"/>
      <c r="BC361" s="32"/>
      <c r="BD361" s="32"/>
      <c r="BE361" s="32"/>
      <c r="BF361" s="32"/>
      <c r="BG361" s="32"/>
      <c r="BH361" s="32"/>
      <c r="BI361" s="32"/>
      <c r="BJ361" s="32"/>
      <c r="BK361" s="32"/>
      <c r="BL361" s="32"/>
      <c r="BM361" s="32"/>
      <c r="BN361" s="32"/>
      <c r="BO361" s="32"/>
      <c r="BP361" s="32"/>
      <c r="BQ361" s="32"/>
    </row>
    <row r="362" spans="1:69" x14ac:dyDescent="0.25">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c r="AM362" s="32"/>
      <c r="AN362" s="32"/>
      <c r="AO362" s="32"/>
      <c r="AP362" s="32"/>
      <c r="AQ362" s="32"/>
      <c r="AR362" s="32"/>
      <c r="AS362" s="32"/>
      <c r="AT362" s="32"/>
      <c r="AU362" s="32"/>
      <c r="AV362" s="32"/>
      <c r="AW362" s="32"/>
      <c r="AX362" s="32"/>
      <c r="AY362" s="32"/>
      <c r="AZ362" s="32"/>
      <c r="BA362" s="32"/>
      <c r="BB362" s="32"/>
      <c r="BC362" s="32"/>
      <c r="BD362" s="32"/>
      <c r="BE362" s="32"/>
      <c r="BF362" s="32"/>
      <c r="BG362" s="32"/>
      <c r="BH362" s="32"/>
      <c r="BI362" s="32"/>
      <c r="BJ362" s="32"/>
      <c r="BK362" s="32"/>
      <c r="BL362" s="32"/>
      <c r="BM362" s="32"/>
      <c r="BN362" s="32"/>
      <c r="BO362" s="32"/>
      <c r="BP362" s="32"/>
      <c r="BQ362" s="32"/>
    </row>
    <row r="363" spans="1:69" x14ac:dyDescent="0.25">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2"/>
      <c r="AL363" s="32"/>
      <c r="AM363" s="32"/>
      <c r="AN363" s="32"/>
      <c r="AO363" s="32"/>
      <c r="AP363" s="32"/>
      <c r="AQ363" s="32"/>
      <c r="AR363" s="32"/>
      <c r="AS363" s="32"/>
      <c r="AT363" s="32"/>
      <c r="AU363" s="32"/>
      <c r="AV363" s="32"/>
      <c r="AW363" s="32"/>
      <c r="AX363" s="32"/>
      <c r="AY363" s="32"/>
      <c r="AZ363" s="32"/>
      <c r="BA363" s="32"/>
      <c r="BB363" s="32"/>
      <c r="BC363" s="32"/>
      <c r="BD363" s="32"/>
      <c r="BE363" s="32"/>
      <c r="BF363" s="32"/>
      <c r="BG363" s="32"/>
      <c r="BH363" s="32"/>
      <c r="BI363" s="32"/>
      <c r="BJ363" s="32"/>
      <c r="BK363" s="32"/>
      <c r="BL363" s="32"/>
      <c r="BM363" s="32"/>
      <c r="BN363" s="32"/>
      <c r="BO363" s="32"/>
      <c r="BP363" s="32"/>
      <c r="BQ363" s="32"/>
    </row>
    <row r="364" spans="1:69" x14ac:dyDescent="0.25">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c r="AL364" s="32"/>
      <c r="AM364" s="32"/>
      <c r="AN364" s="32"/>
      <c r="AO364" s="32"/>
      <c r="AP364" s="32"/>
      <c r="AQ364" s="32"/>
      <c r="AR364" s="32"/>
      <c r="AS364" s="32"/>
      <c r="AT364" s="32"/>
      <c r="AU364" s="32"/>
      <c r="AV364" s="32"/>
      <c r="AW364" s="32"/>
      <c r="AX364" s="32"/>
      <c r="AY364" s="32"/>
      <c r="AZ364" s="32"/>
      <c r="BA364" s="32"/>
      <c r="BB364" s="32"/>
      <c r="BC364" s="32"/>
      <c r="BD364" s="32"/>
      <c r="BE364" s="32"/>
      <c r="BF364" s="32"/>
      <c r="BG364" s="32"/>
      <c r="BH364" s="32"/>
      <c r="BI364" s="32"/>
      <c r="BJ364" s="32"/>
      <c r="BK364" s="32"/>
      <c r="BL364" s="32"/>
      <c r="BM364" s="32"/>
      <c r="BN364" s="32"/>
      <c r="BO364" s="32"/>
      <c r="BP364" s="32"/>
      <c r="BQ364" s="32"/>
    </row>
    <row r="365" spans="1:69" x14ac:dyDescent="0.25">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2"/>
      <c r="AL365" s="32"/>
      <c r="AM365" s="32"/>
      <c r="AN365" s="32"/>
      <c r="AO365" s="32"/>
      <c r="AP365" s="32"/>
      <c r="AQ365" s="32"/>
      <c r="AR365" s="32"/>
      <c r="AS365" s="32"/>
      <c r="AT365" s="32"/>
      <c r="AU365" s="32"/>
      <c r="AV365" s="32"/>
      <c r="AW365" s="32"/>
      <c r="AX365" s="32"/>
      <c r="AY365" s="32"/>
      <c r="AZ365" s="32"/>
      <c r="BA365" s="32"/>
      <c r="BB365" s="32"/>
      <c r="BC365" s="32"/>
      <c r="BD365" s="32"/>
      <c r="BE365" s="32"/>
      <c r="BF365" s="32"/>
      <c r="BG365" s="32"/>
      <c r="BH365" s="32"/>
      <c r="BI365" s="32"/>
      <c r="BJ365" s="32"/>
      <c r="BK365" s="32"/>
      <c r="BL365" s="32"/>
      <c r="BM365" s="32"/>
      <c r="BN365" s="32"/>
      <c r="BO365" s="32"/>
      <c r="BP365" s="32"/>
      <c r="BQ365" s="32"/>
    </row>
    <row r="366" spans="1:69" x14ac:dyDescent="0.25">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c r="AM366" s="32"/>
      <c r="AN366" s="32"/>
      <c r="AO366" s="32"/>
      <c r="AP366" s="32"/>
      <c r="AQ366" s="32"/>
      <c r="AR366" s="32"/>
      <c r="AS366" s="32"/>
      <c r="AT366" s="32"/>
      <c r="AU366" s="32"/>
      <c r="AV366" s="32"/>
      <c r="AW366" s="32"/>
      <c r="AX366" s="32"/>
      <c r="AY366" s="32"/>
      <c r="AZ366" s="32"/>
      <c r="BA366" s="32"/>
      <c r="BB366" s="32"/>
      <c r="BC366" s="32"/>
      <c r="BD366" s="32"/>
      <c r="BE366" s="32"/>
      <c r="BF366" s="32"/>
      <c r="BG366" s="32"/>
      <c r="BH366" s="32"/>
      <c r="BI366" s="32"/>
      <c r="BJ366" s="32"/>
      <c r="BK366" s="32"/>
      <c r="BL366" s="32"/>
      <c r="BM366" s="32"/>
      <c r="BN366" s="32"/>
      <c r="BO366" s="32"/>
      <c r="BP366" s="32"/>
      <c r="BQ366" s="32"/>
    </row>
    <row r="367" spans="1:69" x14ac:dyDescent="0.25">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c r="AN367" s="32"/>
      <c r="AO367" s="32"/>
      <c r="AP367" s="32"/>
      <c r="AQ367" s="32"/>
      <c r="AR367" s="32"/>
      <c r="AS367" s="32"/>
      <c r="AT367" s="32"/>
      <c r="AU367" s="32"/>
      <c r="AV367" s="32"/>
      <c r="AW367" s="32"/>
      <c r="AX367" s="32"/>
      <c r="AY367" s="32"/>
      <c r="AZ367" s="32"/>
      <c r="BA367" s="32"/>
      <c r="BB367" s="32"/>
      <c r="BC367" s="32"/>
      <c r="BD367" s="32"/>
      <c r="BE367" s="32"/>
      <c r="BF367" s="32"/>
      <c r="BG367" s="32"/>
      <c r="BH367" s="32"/>
      <c r="BI367" s="32"/>
      <c r="BJ367" s="32"/>
      <c r="BK367" s="32"/>
      <c r="BL367" s="32"/>
      <c r="BM367" s="32"/>
      <c r="BN367" s="32"/>
      <c r="BO367" s="32"/>
      <c r="BP367" s="32"/>
      <c r="BQ367" s="32"/>
    </row>
    <row r="368" spans="1:69" x14ac:dyDescent="0.25">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2"/>
      <c r="AL368" s="32"/>
      <c r="AM368" s="32"/>
      <c r="AN368" s="32"/>
      <c r="AO368" s="32"/>
      <c r="AP368" s="32"/>
      <c r="AQ368" s="32"/>
      <c r="AR368" s="32"/>
      <c r="AS368" s="32"/>
      <c r="AT368" s="32"/>
      <c r="AU368" s="32"/>
      <c r="AV368" s="32"/>
      <c r="AW368" s="32"/>
      <c r="AX368" s="32"/>
      <c r="AY368" s="32"/>
      <c r="AZ368" s="32"/>
      <c r="BA368" s="32"/>
      <c r="BB368" s="32"/>
      <c r="BC368" s="32"/>
      <c r="BD368" s="32"/>
      <c r="BE368" s="32"/>
      <c r="BF368" s="32"/>
      <c r="BG368" s="32"/>
      <c r="BH368" s="32"/>
      <c r="BI368" s="32"/>
      <c r="BJ368" s="32"/>
      <c r="BK368" s="32"/>
      <c r="BL368" s="32"/>
      <c r="BM368" s="32"/>
      <c r="BN368" s="32"/>
      <c r="BO368" s="32"/>
      <c r="BP368" s="32"/>
      <c r="BQ368" s="32"/>
    </row>
    <row r="369" spans="1:69" x14ac:dyDescent="0.25">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c r="AL369" s="32"/>
      <c r="AM369" s="32"/>
      <c r="AN369" s="32"/>
      <c r="AO369" s="32"/>
      <c r="AP369" s="32"/>
      <c r="AQ369" s="32"/>
      <c r="AR369" s="32"/>
      <c r="AS369" s="32"/>
      <c r="AT369" s="32"/>
      <c r="AU369" s="32"/>
      <c r="AV369" s="32"/>
      <c r="AW369" s="32"/>
      <c r="AX369" s="32"/>
      <c r="AY369" s="32"/>
      <c r="AZ369" s="32"/>
      <c r="BA369" s="32"/>
      <c r="BB369" s="32"/>
      <c r="BC369" s="32"/>
      <c r="BD369" s="32"/>
      <c r="BE369" s="32"/>
      <c r="BF369" s="32"/>
      <c r="BG369" s="32"/>
      <c r="BH369" s="32"/>
      <c r="BI369" s="32"/>
      <c r="BJ369" s="32"/>
      <c r="BK369" s="32"/>
      <c r="BL369" s="32"/>
      <c r="BM369" s="32"/>
      <c r="BN369" s="32"/>
      <c r="BO369" s="32"/>
      <c r="BP369" s="32"/>
      <c r="BQ369" s="32"/>
    </row>
    <row r="370" spans="1:69" x14ac:dyDescent="0.25">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c r="AL370" s="32"/>
      <c r="AM370" s="32"/>
      <c r="AN370" s="32"/>
      <c r="AO370" s="32"/>
      <c r="AP370" s="32"/>
      <c r="AQ370" s="32"/>
      <c r="AR370" s="32"/>
      <c r="AS370" s="32"/>
      <c r="AT370" s="32"/>
      <c r="AU370" s="32"/>
      <c r="AV370" s="32"/>
      <c r="AW370" s="32"/>
      <c r="AX370" s="32"/>
      <c r="AY370" s="32"/>
      <c r="AZ370" s="32"/>
      <c r="BA370" s="32"/>
      <c r="BB370" s="32"/>
      <c r="BC370" s="32"/>
      <c r="BD370" s="32"/>
      <c r="BE370" s="32"/>
      <c r="BF370" s="32"/>
      <c r="BG370" s="32"/>
      <c r="BH370" s="32"/>
      <c r="BI370" s="32"/>
      <c r="BJ370" s="32"/>
      <c r="BK370" s="32"/>
      <c r="BL370" s="32"/>
      <c r="BM370" s="32"/>
      <c r="BN370" s="32"/>
      <c r="BO370" s="32"/>
      <c r="BP370" s="32"/>
      <c r="BQ370" s="32"/>
    </row>
    <row r="371" spans="1:69" x14ac:dyDescent="0.25">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c r="AL371" s="32"/>
      <c r="AM371" s="32"/>
      <c r="AN371" s="32"/>
      <c r="AO371" s="32"/>
      <c r="AP371" s="32"/>
      <c r="AQ371" s="32"/>
      <c r="AR371" s="32"/>
      <c r="AS371" s="32"/>
      <c r="AT371" s="32"/>
      <c r="AU371" s="32"/>
      <c r="AV371" s="32"/>
      <c r="AW371" s="32"/>
      <c r="AX371" s="32"/>
      <c r="AY371" s="32"/>
      <c r="AZ371" s="32"/>
      <c r="BA371" s="32"/>
      <c r="BB371" s="32"/>
      <c r="BC371" s="32"/>
      <c r="BD371" s="32"/>
      <c r="BE371" s="32"/>
      <c r="BF371" s="32"/>
      <c r="BG371" s="32"/>
      <c r="BH371" s="32"/>
      <c r="BI371" s="32"/>
      <c r="BJ371" s="32"/>
      <c r="BK371" s="32"/>
      <c r="BL371" s="32"/>
      <c r="BM371" s="32"/>
      <c r="BN371" s="32"/>
      <c r="BO371" s="32"/>
      <c r="BP371" s="32"/>
      <c r="BQ371" s="32"/>
    </row>
    <row r="372" spans="1:69" x14ac:dyDescent="0.25">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c r="AL372" s="32"/>
      <c r="AM372" s="32"/>
      <c r="AN372" s="32"/>
      <c r="AO372" s="32"/>
      <c r="AP372" s="32"/>
      <c r="AQ372" s="32"/>
      <c r="AR372" s="32"/>
      <c r="AS372" s="32"/>
      <c r="AT372" s="32"/>
      <c r="AU372" s="32"/>
      <c r="AV372" s="32"/>
      <c r="AW372" s="32"/>
      <c r="AX372" s="32"/>
      <c r="AY372" s="32"/>
      <c r="AZ372" s="32"/>
      <c r="BA372" s="32"/>
      <c r="BB372" s="32"/>
      <c r="BC372" s="32"/>
      <c r="BD372" s="32"/>
      <c r="BE372" s="32"/>
      <c r="BF372" s="32"/>
      <c r="BG372" s="32"/>
      <c r="BH372" s="32"/>
      <c r="BI372" s="32"/>
      <c r="BJ372" s="32"/>
      <c r="BK372" s="32"/>
      <c r="BL372" s="32"/>
      <c r="BM372" s="32"/>
      <c r="BN372" s="32"/>
      <c r="BO372" s="32"/>
      <c r="BP372" s="32"/>
      <c r="BQ372" s="32"/>
    </row>
    <row r="373" spans="1:69" x14ac:dyDescent="0.25">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c r="AL373" s="32"/>
      <c r="AM373" s="32"/>
      <c r="AN373" s="32"/>
      <c r="AO373" s="32"/>
      <c r="AP373" s="32"/>
      <c r="AQ373" s="32"/>
      <c r="AR373" s="32"/>
      <c r="AS373" s="32"/>
      <c r="AT373" s="32"/>
      <c r="AU373" s="32"/>
      <c r="AV373" s="32"/>
      <c r="AW373" s="32"/>
      <c r="AX373" s="32"/>
      <c r="AY373" s="32"/>
      <c r="AZ373" s="32"/>
      <c r="BA373" s="32"/>
      <c r="BB373" s="32"/>
      <c r="BC373" s="32"/>
      <c r="BD373" s="32"/>
      <c r="BE373" s="32"/>
      <c r="BF373" s="32"/>
      <c r="BG373" s="32"/>
      <c r="BH373" s="32"/>
      <c r="BI373" s="32"/>
      <c r="BJ373" s="32"/>
      <c r="BK373" s="32"/>
      <c r="BL373" s="32"/>
      <c r="BM373" s="32"/>
      <c r="BN373" s="32"/>
      <c r="BO373" s="32"/>
      <c r="BP373" s="32"/>
      <c r="BQ373" s="32"/>
    </row>
    <row r="374" spans="1:69" x14ac:dyDescent="0.25">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c r="AL374" s="32"/>
      <c r="AM374" s="32"/>
      <c r="AN374" s="32"/>
      <c r="AO374" s="32"/>
      <c r="AP374" s="32"/>
      <c r="AQ374" s="32"/>
      <c r="AR374" s="32"/>
      <c r="AS374" s="32"/>
      <c r="AT374" s="32"/>
      <c r="AU374" s="32"/>
      <c r="AV374" s="32"/>
      <c r="AW374" s="32"/>
      <c r="AX374" s="32"/>
      <c r="AY374" s="32"/>
      <c r="AZ374" s="32"/>
      <c r="BA374" s="32"/>
      <c r="BB374" s="32"/>
      <c r="BC374" s="32"/>
      <c r="BD374" s="32"/>
      <c r="BE374" s="32"/>
      <c r="BF374" s="32"/>
      <c r="BG374" s="32"/>
      <c r="BH374" s="32"/>
      <c r="BI374" s="32"/>
      <c r="BJ374" s="32"/>
      <c r="BK374" s="32"/>
      <c r="BL374" s="32"/>
      <c r="BM374" s="32"/>
      <c r="BN374" s="32"/>
      <c r="BO374" s="32"/>
      <c r="BP374" s="32"/>
      <c r="BQ374" s="32"/>
    </row>
    <row r="375" spans="1:69" x14ac:dyDescent="0.25">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c r="AL375" s="32"/>
      <c r="AM375" s="32"/>
      <c r="AN375" s="32"/>
      <c r="AO375" s="32"/>
      <c r="AP375" s="32"/>
      <c r="AQ375" s="32"/>
      <c r="AR375" s="32"/>
      <c r="AS375" s="32"/>
      <c r="AT375" s="32"/>
      <c r="AU375" s="32"/>
      <c r="AV375" s="32"/>
      <c r="AW375" s="32"/>
      <c r="AX375" s="32"/>
      <c r="AY375" s="32"/>
      <c r="AZ375" s="32"/>
      <c r="BA375" s="32"/>
      <c r="BB375" s="32"/>
      <c r="BC375" s="32"/>
      <c r="BD375" s="32"/>
      <c r="BE375" s="32"/>
      <c r="BF375" s="32"/>
      <c r="BG375" s="32"/>
      <c r="BH375" s="32"/>
      <c r="BI375" s="32"/>
      <c r="BJ375" s="32"/>
      <c r="BK375" s="32"/>
      <c r="BL375" s="32"/>
      <c r="BM375" s="32"/>
      <c r="BN375" s="32"/>
      <c r="BO375" s="32"/>
      <c r="BP375" s="32"/>
      <c r="BQ375" s="32"/>
    </row>
    <row r="376" spans="1:69" x14ac:dyDescent="0.25">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c r="AL376" s="32"/>
      <c r="AM376" s="32"/>
      <c r="AN376" s="32"/>
      <c r="AO376" s="32"/>
      <c r="AP376" s="32"/>
      <c r="AQ376" s="32"/>
      <c r="AR376" s="32"/>
      <c r="AS376" s="32"/>
      <c r="AT376" s="32"/>
      <c r="AU376" s="32"/>
      <c r="AV376" s="32"/>
      <c r="AW376" s="32"/>
      <c r="AX376" s="32"/>
      <c r="AY376" s="32"/>
      <c r="AZ376" s="32"/>
      <c r="BA376" s="32"/>
      <c r="BB376" s="32"/>
      <c r="BC376" s="32"/>
      <c r="BD376" s="32"/>
      <c r="BE376" s="32"/>
      <c r="BF376" s="32"/>
      <c r="BG376" s="32"/>
      <c r="BH376" s="32"/>
      <c r="BI376" s="32"/>
      <c r="BJ376" s="32"/>
      <c r="BK376" s="32"/>
      <c r="BL376" s="32"/>
      <c r="BM376" s="32"/>
      <c r="BN376" s="32"/>
      <c r="BO376" s="32"/>
      <c r="BP376" s="32"/>
      <c r="BQ376" s="32"/>
    </row>
    <row r="377" spans="1:69" x14ac:dyDescent="0.25">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c r="AN377" s="32"/>
      <c r="AO377" s="32"/>
      <c r="AP377" s="32"/>
      <c r="AQ377" s="32"/>
      <c r="AR377" s="32"/>
      <c r="AS377" s="32"/>
      <c r="AT377" s="32"/>
      <c r="AU377" s="32"/>
      <c r="AV377" s="32"/>
      <c r="AW377" s="32"/>
      <c r="AX377" s="32"/>
      <c r="AY377" s="32"/>
      <c r="AZ377" s="32"/>
      <c r="BA377" s="32"/>
      <c r="BB377" s="32"/>
      <c r="BC377" s="32"/>
      <c r="BD377" s="32"/>
      <c r="BE377" s="32"/>
      <c r="BF377" s="32"/>
      <c r="BG377" s="32"/>
      <c r="BH377" s="32"/>
      <c r="BI377" s="32"/>
      <c r="BJ377" s="32"/>
      <c r="BK377" s="32"/>
      <c r="BL377" s="32"/>
      <c r="BM377" s="32"/>
      <c r="BN377" s="32"/>
      <c r="BO377" s="32"/>
      <c r="BP377" s="32"/>
      <c r="BQ377" s="32"/>
    </row>
    <row r="378" spans="1:69" x14ac:dyDescent="0.25">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c r="AM378" s="32"/>
      <c r="AN378" s="32"/>
      <c r="AO378" s="32"/>
      <c r="AP378" s="32"/>
      <c r="AQ378" s="32"/>
      <c r="AR378" s="32"/>
      <c r="AS378" s="32"/>
      <c r="AT378" s="32"/>
      <c r="AU378" s="32"/>
      <c r="AV378" s="32"/>
      <c r="AW378" s="32"/>
      <c r="AX378" s="32"/>
      <c r="AY378" s="32"/>
      <c r="AZ378" s="32"/>
      <c r="BA378" s="32"/>
      <c r="BB378" s="32"/>
      <c r="BC378" s="32"/>
      <c r="BD378" s="32"/>
      <c r="BE378" s="32"/>
      <c r="BF378" s="32"/>
      <c r="BG378" s="32"/>
      <c r="BH378" s="32"/>
      <c r="BI378" s="32"/>
      <c r="BJ378" s="32"/>
      <c r="BK378" s="32"/>
      <c r="BL378" s="32"/>
      <c r="BM378" s="32"/>
      <c r="BN378" s="32"/>
      <c r="BO378" s="32"/>
      <c r="BP378" s="32"/>
      <c r="BQ378" s="32"/>
    </row>
    <row r="379" spans="1:69" x14ac:dyDescent="0.25">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c r="AM379" s="32"/>
      <c r="AN379" s="32"/>
      <c r="AO379" s="32"/>
      <c r="AP379" s="32"/>
      <c r="AQ379" s="32"/>
      <c r="AR379" s="32"/>
      <c r="AS379" s="32"/>
      <c r="AT379" s="32"/>
      <c r="AU379" s="32"/>
      <c r="AV379" s="32"/>
      <c r="AW379" s="32"/>
      <c r="AX379" s="32"/>
      <c r="AY379" s="32"/>
      <c r="AZ379" s="32"/>
      <c r="BA379" s="32"/>
      <c r="BB379" s="32"/>
      <c r="BC379" s="32"/>
      <c r="BD379" s="32"/>
      <c r="BE379" s="32"/>
      <c r="BF379" s="32"/>
      <c r="BG379" s="32"/>
      <c r="BH379" s="32"/>
      <c r="BI379" s="32"/>
      <c r="BJ379" s="32"/>
      <c r="BK379" s="32"/>
      <c r="BL379" s="32"/>
      <c r="BM379" s="32"/>
      <c r="BN379" s="32"/>
      <c r="BO379" s="32"/>
      <c r="BP379" s="32"/>
      <c r="BQ379" s="32"/>
    </row>
    <row r="380" spans="1:69" x14ac:dyDescent="0.25">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c r="AM380" s="32"/>
      <c r="AN380" s="32"/>
      <c r="AO380" s="32"/>
      <c r="AP380" s="32"/>
      <c r="AQ380" s="32"/>
      <c r="AR380" s="32"/>
      <c r="AS380" s="32"/>
      <c r="AT380" s="32"/>
      <c r="AU380" s="32"/>
      <c r="AV380" s="32"/>
      <c r="AW380" s="32"/>
      <c r="AX380" s="32"/>
      <c r="AY380" s="32"/>
      <c r="AZ380" s="32"/>
      <c r="BA380" s="32"/>
      <c r="BB380" s="32"/>
      <c r="BC380" s="32"/>
      <c r="BD380" s="32"/>
      <c r="BE380" s="32"/>
      <c r="BF380" s="32"/>
      <c r="BG380" s="32"/>
      <c r="BH380" s="32"/>
      <c r="BI380" s="32"/>
      <c r="BJ380" s="32"/>
      <c r="BK380" s="32"/>
      <c r="BL380" s="32"/>
      <c r="BM380" s="32"/>
      <c r="BN380" s="32"/>
      <c r="BO380" s="32"/>
      <c r="BP380" s="32"/>
      <c r="BQ380" s="32"/>
    </row>
    <row r="381" spans="1:69" x14ac:dyDescent="0.25">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c r="AM381" s="32"/>
      <c r="AN381" s="32"/>
      <c r="AO381" s="32"/>
      <c r="AP381" s="32"/>
      <c r="AQ381" s="32"/>
      <c r="AR381" s="32"/>
      <c r="AS381" s="32"/>
      <c r="AT381" s="32"/>
      <c r="AU381" s="32"/>
      <c r="AV381" s="32"/>
      <c r="AW381" s="32"/>
      <c r="AX381" s="32"/>
      <c r="AY381" s="32"/>
      <c r="AZ381" s="32"/>
      <c r="BA381" s="32"/>
      <c r="BB381" s="32"/>
      <c r="BC381" s="32"/>
      <c r="BD381" s="32"/>
      <c r="BE381" s="32"/>
      <c r="BF381" s="32"/>
      <c r="BG381" s="32"/>
      <c r="BH381" s="32"/>
      <c r="BI381" s="32"/>
      <c r="BJ381" s="32"/>
      <c r="BK381" s="32"/>
      <c r="BL381" s="32"/>
      <c r="BM381" s="32"/>
      <c r="BN381" s="32"/>
      <c r="BO381" s="32"/>
      <c r="BP381" s="32"/>
      <c r="BQ381" s="32"/>
    </row>
    <row r="382" spans="1:69" x14ac:dyDescent="0.25">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c r="AM382" s="32"/>
      <c r="AN382" s="32"/>
      <c r="AO382" s="32"/>
      <c r="AP382" s="32"/>
      <c r="AQ382" s="32"/>
      <c r="AR382" s="32"/>
      <c r="AS382" s="32"/>
      <c r="AT382" s="32"/>
      <c r="AU382" s="32"/>
      <c r="AV382" s="32"/>
      <c r="AW382" s="32"/>
      <c r="AX382" s="32"/>
      <c r="AY382" s="32"/>
      <c r="AZ382" s="32"/>
      <c r="BA382" s="32"/>
      <c r="BB382" s="32"/>
      <c r="BC382" s="32"/>
      <c r="BD382" s="32"/>
      <c r="BE382" s="32"/>
      <c r="BF382" s="32"/>
      <c r="BG382" s="32"/>
      <c r="BH382" s="32"/>
      <c r="BI382" s="32"/>
      <c r="BJ382" s="32"/>
      <c r="BK382" s="32"/>
      <c r="BL382" s="32"/>
      <c r="BM382" s="32"/>
      <c r="BN382" s="32"/>
      <c r="BO382" s="32"/>
      <c r="BP382" s="32"/>
      <c r="BQ382" s="32"/>
    </row>
    <row r="383" spans="1:69" x14ac:dyDescent="0.25">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c r="AM383" s="32"/>
      <c r="AN383" s="32"/>
      <c r="AO383" s="32"/>
      <c r="AP383" s="32"/>
      <c r="AQ383" s="32"/>
      <c r="AR383" s="32"/>
      <c r="AS383" s="32"/>
      <c r="AT383" s="32"/>
      <c r="AU383" s="32"/>
      <c r="AV383" s="32"/>
      <c r="AW383" s="32"/>
      <c r="AX383" s="32"/>
      <c r="AY383" s="32"/>
      <c r="AZ383" s="32"/>
      <c r="BA383" s="32"/>
      <c r="BB383" s="32"/>
      <c r="BC383" s="32"/>
      <c r="BD383" s="32"/>
      <c r="BE383" s="32"/>
      <c r="BF383" s="32"/>
      <c r="BG383" s="32"/>
      <c r="BH383" s="32"/>
      <c r="BI383" s="32"/>
      <c r="BJ383" s="32"/>
      <c r="BK383" s="32"/>
      <c r="BL383" s="32"/>
      <c r="BM383" s="32"/>
      <c r="BN383" s="32"/>
      <c r="BO383" s="32"/>
      <c r="BP383" s="32"/>
      <c r="BQ383" s="32"/>
    </row>
    <row r="384" spans="1:69" x14ac:dyDescent="0.25">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c r="AM384" s="32"/>
      <c r="AN384" s="32"/>
      <c r="AO384" s="32"/>
      <c r="AP384" s="32"/>
      <c r="AQ384" s="32"/>
      <c r="AR384" s="32"/>
      <c r="AS384" s="32"/>
      <c r="AT384" s="32"/>
      <c r="AU384" s="32"/>
      <c r="AV384" s="32"/>
      <c r="AW384" s="32"/>
      <c r="AX384" s="32"/>
      <c r="AY384" s="32"/>
      <c r="AZ384" s="32"/>
      <c r="BA384" s="32"/>
      <c r="BB384" s="32"/>
      <c r="BC384" s="32"/>
      <c r="BD384" s="32"/>
      <c r="BE384" s="32"/>
      <c r="BF384" s="32"/>
      <c r="BG384" s="32"/>
      <c r="BH384" s="32"/>
      <c r="BI384" s="32"/>
      <c r="BJ384" s="32"/>
      <c r="BK384" s="32"/>
      <c r="BL384" s="32"/>
      <c r="BM384" s="32"/>
      <c r="BN384" s="32"/>
      <c r="BO384" s="32"/>
      <c r="BP384" s="32"/>
      <c r="BQ384" s="32"/>
    </row>
    <row r="385" spans="1:69" x14ac:dyDescent="0.25">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c r="AM385" s="32"/>
      <c r="AN385" s="32"/>
      <c r="AO385" s="32"/>
      <c r="AP385" s="32"/>
      <c r="AQ385" s="32"/>
      <c r="AR385" s="32"/>
      <c r="AS385" s="32"/>
      <c r="AT385" s="32"/>
      <c r="AU385" s="32"/>
      <c r="AV385" s="32"/>
      <c r="AW385" s="32"/>
      <c r="AX385" s="32"/>
      <c r="AY385" s="32"/>
      <c r="AZ385" s="32"/>
      <c r="BA385" s="32"/>
      <c r="BB385" s="32"/>
      <c r="BC385" s="32"/>
      <c r="BD385" s="32"/>
      <c r="BE385" s="32"/>
      <c r="BF385" s="32"/>
      <c r="BG385" s="32"/>
      <c r="BH385" s="32"/>
      <c r="BI385" s="32"/>
      <c r="BJ385" s="32"/>
      <c r="BK385" s="32"/>
      <c r="BL385" s="32"/>
      <c r="BM385" s="32"/>
      <c r="BN385" s="32"/>
      <c r="BO385" s="32"/>
      <c r="BP385" s="32"/>
      <c r="BQ385" s="32"/>
    </row>
    <row r="386" spans="1:69" x14ac:dyDescent="0.25">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c r="AM386" s="32"/>
      <c r="AN386" s="32"/>
      <c r="AO386" s="32"/>
      <c r="AP386" s="32"/>
      <c r="AQ386" s="32"/>
      <c r="AR386" s="32"/>
      <c r="AS386" s="32"/>
      <c r="AT386" s="32"/>
      <c r="AU386" s="32"/>
      <c r="AV386" s="32"/>
      <c r="AW386" s="32"/>
      <c r="AX386" s="32"/>
      <c r="AY386" s="32"/>
      <c r="AZ386" s="32"/>
      <c r="BA386" s="32"/>
      <c r="BB386" s="32"/>
      <c r="BC386" s="32"/>
      <c r="BD386" s="32"/>
      <c r="BE386" s="32"/>
      <c r="BF386" s="32"/>
      <c r="BG386" s="32"/>
      <c r="BH386" s="32"/>
      <c r="BI386" s="32"/>
      <c r="BJ386" s="32"/>
      <c r="BK386" s="32"/>
      <c r="BL386" s="32"/>
      <c r="BM386" s="32"/>
      <c r="BN386" s="32"/>
      <c r="BO386" s="32"/>
      <c r="BP386" s="32"/>
      <c r="BQ386" s="32"/>
    </row>
    <row r="387" spans="1:69" x14ac:dyDescent="0.25">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c r="AM387" s="32"/>
      <c r="AN387" s="32"/>
      <c r="AO387" s="32"/>
      <c r="AP387" s="32"/>
      <c r="AQ387" s="32"/>
      <c r="AR387" s="32"/>
      <c r="AS387" s="32"/>
      <c r="AT387" s="32"/>
      <c r="AU387" s="32"/>
      <c r="AV387" s="32"/>
      <c r="AW387" s="32"/>
      <c r="AX387" s="32"/>
      <c r="AY387" s="32"/>
      <c r="AZ387" s="32"/>
      <c r="BA387" s="32"/>
      <c r="BB387" s="32"/>
      <c r="BC387" s="32"/>
      <c r="BD387" s="32"/>
      <c r="BE387" s="32"/>
      <c r="BF387" s="32"/>
      <c r="BG387" s="32"/>
      <c r="BH387" s="32"/>
      <c r="BI387" s="32"/>
      <c r="BJ387" s="32"/>
      <c r="BK387" s="32"/>
      <c r="BL387" s="32"/>
      <c r="BM387" s="32"/>
      <c r="BN387" s="32"/>
      <c r="BO387" s="32"/>
      <c r="BP387" s="32"/>
      <c r="BQ387" s="32"/>
    </row>
    <row r="388" spans="1:69" x14ac:dyDescent="0.25">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c r="AM388" s="32"/>
      <c r="AN388" s="32"/>
      <c r="AO388" s="32"/>
      <c r="AP388" s="32"/>
      <c r="AQ388" s="32"/>
      <c r="AR388" s="32"/>
      <c r="AS388" s="32"/>
      <c r="AT388" s="32"/>
      <c r="AU388" s="32"/>
      <c r="AV388" s="32"/>
      <c r="AW388" s="32"/>
      <c r="AX388" s="32"/>
      <c r="AY388" s="32"/>
      <c r="AZ388" s="32"/>
      <c r="BA388" s="32"/>
      <c r="BB388" s="32"/>
      <c r="BC388" s="32"/>
      <c r="BD388" s="32"/>
      <c r="BE388" s="32"/>
      <c r="BF388" s="32"/>
      <c r="BG388" s="32"/>
      <c r="BH388" s="32"/>
      <c r="BI388" s="32"/>
      <c r="BJ388" s="32"/>
      <c r="BK388" s="32"/>
      <c r="BL388" s="32"/>
      <c r="BM388" s="32"/>
      <c r="BN388" s="32"/>
      <c r="BO388" s="32"/>
      <c r="BP388" s="32"/>
      <c r="BQ388" s="32"/>
    </row>
    <row r="389" spans="1:69" x14ac:dyDescent="0.25">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c r="AM389" s="32"/>
      <c r="AN389" s="32"/>
      <c r="AO389" s="32"/>
      <c r="AP389" s="32"/>
      <c r="AQ389" s="32"/>
      <c r="AR389" s="32"/>
      <c r="AS389" s="32"/>
      <c r="AT389" s="32"/>
      <c r="AU389" s="32"/>
      <c r="AV389" s="32"/>
      <c r="AW389" s="32"/>
      <c r="AX389" s="32"/>
      <c r="AY389" s="32"/>
      <c r="AZ389" s="32"/>
      <c r="BA389" s="32"/>
      <c r="BB389" s="32"/>
      <c r="BC389" s="32"/>
      <c r="BD389" s="32"/>
      <c r="BE389" s="32"/>
      <c r="BF389" s="32"/>
      <c r="BG389" s="32"/>
      <c r="BH389" s="32"/>
      <c r="BI389" s="32"/>
      <c r="BJ389" s="32"/>
      <c r="BK389" s="32"/>
      <c r="BL389" s="32"/>
      <c r="BM389" s="32"/>
      <c r="BN389" s="32"/>
      <c r="BO389" s="32"/>
      <c r="BP389" s="32"/>
      <c r="BQ389" s="32"/>
    </row>
    <row r="390" spans="1:69" x14ac:dyDescent="0.25">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c r="AM390" s="32"/>
      <c r="AN390" s="32"/>
      <c r="AO390" s="32"/>
      <c r="AP390" s="32"/>
      <c r="AQ390" s="32"/>
      <c r="AR390" s="32"/>
      <c r="AS390" s="32"/>
      <c r="AT390" s="32"/>
      <c r="AU390" s="32"/>
      <c r="AV390" s="32"/>
      <c r="AW390" s="32"/>
      <c r="AX390" s="32"/>
      <c r="AY390" s="32"/>
      <c r="AZ390" s="32"/>
      <c r="BA390" s="32"/>
      <c r="BB390" s="32"/>
      <c r="BC390" s="32"/>
      <c r="BD390" s="32"/>
      <c r="BE390" s="32"/>
      <c r="BF390" s="32"/>
      <c r="BG390" s="32"/>
      <c r="BH390" s="32"/>
      <c r="BI390" s="32"/>
      <c r="BJ390" s="32"/>
      <c r="BK390" s="32"/>
      <c r="BL390" s="32"/>
      <c r="BM390" s="32"/>
      <c r="BN390" s="32"/>
      <c r="BO390" s="32"/>
      <c r="BP390" s="32"/>
      <c r="BQ390" s="32"/>
    </row>
    <row r="391" spans="1:69" x14ac:dyDescent="0.25">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c r="AL391" s="32"/>
      <c r="AM391" s="32"/>
      <c r="AN391" s="32"/>
      <c r="AO391" s="32"/>
      <c r="AP391" s="32"/>
      <c r="AQ391" s="32"/>
      <c r="AR391" s="32"/>
      <c r="AS391" s="32"/>
      <c r="AT391" s="32"/>
      <c r="AU391" s="32"/>
      <c r="AV391" s="32"/>
      <c r="AW391" s="32"/>
      <c r="AX391" s="32"/>
      <c r="AY391" s="32"/>
      <c r="AZ391" s="32"/>
      <c r="BA391" s="32"/>
      <c r="BB391" s="32"/>
      <c r="BC391" s="32"/>
      <c r="BD391" s="32"/>
      <c r="BE391" s="32"/>
      <c r="BF391" s="32"/>
      <c r="BG391" s="32"/>
      <c r="BH391" s="32"/>
      <c r="BI391" s="32"/>
      <c r="BJ391" s="32"/>
      <c r="BK391" s="32"/>
      <c r="BL391" s="32"/>
      <c r="BM391" s="32"/>
      <c r="BN391" s="32"/>
      <c r="BO391" s="32"/>
      <c r="BP391" s="32"/>
      <c r="BQ391" s="32"/>
    </row>
    <row r="392" spans="1:69" x14ac:dyDescent="0.25">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c r="AL392" s="32"/>
      <c r="AM392" s="32"/>
      <c r="AN392" s="32"/>
      <c r="AO392" s="32"/>
      <c r="AP392" s="32"/>
      <c r="AQ392" s="32"/>
      <c r="AR392" s="32"/>
      <c r="AS392" s="32"/>
      <c r="AT392" s="32"/>
      <c r="AU392" s="32"/>
      <c r="AV392" s="32"/>
      <c r="AW392" s="32"/>
      <c r="AX392" s="32"/>
      <c r="AY392" s="32"/>
      <c r="AZ392" s="32"/>
      <c r="BA392" s="32"/>
      <c r="BB392" s="32"/>
      <c r="BC392" s="32"/>
      <c r="BD392" s="32"/>
      <c r="BE392" s="32"/>
      <c r="BF392" s="32"/>
      <c r="BG392" s="32"/>
      <c r="BH392" s="32"/>
      <c r="BI392" s="32"/>
      <c r="BJ392" s="32"/>
      <c r="BK392" s="32"/>
      <c r="BL392" s="32"/>
      <c r="BM392" s="32"/>
      <c r="BN392" s="32"/>
      <c r="BO392" s="32"/>
      <c r="BP392" s="32"/>
      <c r="BQ392" s="32"/>
    </row>
    <row r="393" spans="1:69" x14ac:dyDescent="0.25">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c r="AL393" s="32"/>
      <c r="AM393" s="32"/>
      <c r="AN393" s="32"/>
      <c r="AO393" s="32"/>
      <c r="AP393" s="32"/>
      <c r="AQ393" s="32"/>
      <c r="AR393" s="32"/>
      <c r="AS393" s="32"/>
      <c r="AT393" s="32"/>
      <c r="AU393" s="32"/>
      <c r="AV393" s="32"/>
      <c r="AW393" s="32"/>
      <c r="AX393" s="32"/>
      <c r="AY393" s="32"/>
      <c r="AZ393" s="32"/>
      <c r="BA393" s="32"/>
      <c r="BB393" s="32"/>
      <c r="BC393" s="32"/>
      <c r="BD393" s="32"/>
      <c r="BE393" s="32"/>
      <c r="BF393" s="32"/>
      <c r="BG393" s="32"/>
      <c r="BH393" s="32"/>
      <c r="BI393" s="32"/>
      <c r="BJ393" s="32"/>
      <c r="BK393" s="32"/>
      <c r="BL393" s="32"/>
      <c r="BM393" s="32"/>
      <c r="BN393" s="32"/>
      <c r="BO393" s="32"/>
      <c r="BP393" s="32"/>
      <c r="BQ393" s="32"/>
    </row>
    <row r="394" spans="1:69" x14ac:dyDescent="0.25">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c r="AJ394" s="32"/>
      <c r="AK394" s="32"/>
      <c r="AL394" s="32"/>
      <c r="AM394" s="32"/>
      <c r="AN394" s="32"/>
      <c r="AO394" s="32"/>
      <c r="AP394" s="32"/>
      <c r="AQ394" s="32"/>
      <c r="AR394" s="32"/>
      <c r="AS394" s="32"/>
      <c r="AT394" s="32"/>
      <c r="AU394" s="32"/>
      <c r="AV394" s="32"/>
      <c r="AW394" s="32"/>
      <c r="AX394" s="32"/>
      <c r="AY394" s="32"/>
      <c r="AZ394" s="32"/>
      <c r="BA394" s="32"/>
      <c r="BB394" s="32"/>
      <c r="BC394" s="32"/>
      <c r="BD394" s="32"/>
      <c r="BE394" s="32"/>
      <c r="BF394" s="32"/>
      <c r="BG394" s="32"/>
      <c r="BH394" s="32"/>
      <c r="BI394" s="32"/>
      <c r="BJ394" s="32"/>
      <c r="BK394" s="32"/>
      <c r="BL394" s="32"/>
      <c r="BM394" s="32"/>
      <c r="BN394" s="32"/>
      <c r="BO394" s="32"/>
      <c r="BP394" s="32"/>
      <c r="BQ394" s="32"/>
    </row>
    <row r="395" spans="1:69" x14ac:dyDescent="0.25">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c r="AL395" s="32"/>
      <c r="AM395" s="32"/>
      <c r="AN395" s="32"/>
      <c r="AO395" s="32"/>
      <c r="AP395" s="32"/>
      <c r="AQ395" s="32"/>
      <c r="AR395" s="32"/>
      <c r="AS395" s="32"/>
      <c r="AT395" s="32"/>
      <c r="AU395" s="32"/>
      <c r="AV395" s="32"/>
      <c r="AW395" s="32"/>
      <c r="AX395" s="32"/>
      <c r="AY395" s="32"/>
      <c r="AZ395" s="32"/>
      <c r="BA395" s="32"/>
      <c r="BB395" s="32"/>
      <c r="BC395" s="32"/>
      <c r="BD395" s="32"/>
      <c r="BE395" s="32"/>
      <c r="BF395" s="32"/>
      <c r="BG395" s="32"/>
      <c r="BH395" s="32"/>
      <c r="BI395" s="32"/>
      <c r="BJ395" s="32"/>
      <c r="BK395" s="32"/>
      <c r="BL395" s="32"/>
      <c r="BM395" s="32"/>
      <c r="BN395" s="32"/>
      <c r="BO395" s="32"/>
      <c r="BP395" s="32"/>
      <c r="BQ395" s="32"/>
    </row>
    <row r="396" spans="1:69" x14ac:dyDescent="0.25">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c r="AJ396" s="32"/>
      <c r="AK396" s="32"/>
      <c r="AL396" s="32"/>
      <c r="AM396" s="32"/>
      <c r="AN396" s="32"/>
      <c r="AO396" s="32"/>
      <c r="AP396" s="32"/>
      <c r="AQ396" s="32"/>
      <c r="AR396" s="32"/>
      <c r="AS396" s="32"/>
      <c r="AT396" s="32"/>
      <c r="AU396" s="32"/>
      <c r="AV396" s="32"/>
      <c r="AW396" s="32"/>
      <c r="AX396" s="32"/>
      <c r="AY396" s="32"/>
      <c r="AZ396" s="32"/>
      <c r="BA396" s="32"/>
      <c r="BB396" s="32"/>
      <c r="BC396" s="32"/>
      <c r="BD396" s="32"/>
      <c r="BE396" s="32"/>
      <c r="BF396" s="32"/>
      <c r="BG396" s="32"/>
      <c r="BH396" s="32"/>
      <c r="BI396" s="32"/>
      <c r="BJ396" s="32"/>
      <c r="BK396" s="32"/>
      <c r="BL396" s="32"/>
      <c r="BM396" s="32"/>
      <c r="BN396" s="32"/>
      <c r="BO396" s="32"/>
      <c r="BP396" s="32"/>
      <c r="BQ396" s="32"/>
    </row>
    <row r="397" spans="1:69" x14ac:dyDescent="0.25">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c r="AM397" s="32"/>
      <c r="AN397" s="32"/>
      <c r="AO397" s="32"/>
      <c r="AP397" s="32"/>
      <c r="AQ397" s="32"/>
      <c r="AR397" s="32"/>
      <c r="AS397" s="32"/>
      <c r="AT397" s="32"/>
      <c r="AU397" s="32"/>
      <c r="AV397" s="32"/>
      <c r="AW397" s="32"/>
      <c r="AX397" s="32"/>
      <c r="AY397" s="32"/>
      <c r="AZ397" s="32"/>
      <c r="BA397" s="32"/>
      <c r="BB397" s="32"/>
      <c r="BC397" s="32"/>
      <c r="BD397" s="32"/>
      <c r="BE397" s="32"/>
      <c r="BF397" s="32"/>
      <c r="BG397" s="32"/>
      <c r="BH397" s="32"/>
      <c r="BI397" s="32"/>
      <c r="BJ397" s="32"/>
      <c r="BK397" s="32"/>
      <c r="BL397" s="32"/>
      <c r="BM397" s="32"/>
      <c r="BN397" s="32"/>
      <c r="BO397" s="32"/>
      <c r="BP397" s="32"/>
      <c r="BQ397" s="32"/>
    </row>
    <row r="398" spans="1:69" x14ac:dyDescent="0.25">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2"/>
      <c r="AK398" s="32"/>
      <c r="AL398" s="32"/>
      <c r="AM398" s="32"/>
      <c r="AN398" s="32"/>
      <c r="AO398" s="32"/>
      <c r="AP398" s="32"/>
      <c r="AQ398" s="32"/>
      <c r="AR398" s="32"/>
      <c r="AS398" s="32"/>
      <c r="AT398" s="32"/>
      <c r="AU398" s="32"/>
      <c r="AV398" s="32"/>
      <c r="AW398" s="32"/>
      <c r="AX398" s="32"/>
      <c r="AY398" s="32"/>
      <c r="AZ398" s="32"/>
      <c r="BA398" s="32"/>
      <c r="BB398" s="32"/>
      <c r="BC398" s="32"/>
      <c r="BD398" s="32"/>
      <c r="BE398" s="32"/>
      <c r="BF398" s="32"/>
      <c r="BG398" s="32"/>
      <c r="BH398" s="32"/>
      <c r="BI398" s="32"/>
      <c r="BJ398" s="32"/>
      <c r="BK398" s="32"/>
      <c r="BL398" s="32"/>
      <c r="BM398" s="32"/>
      <c r="BN398" s="32"/>
      <c r="BO398" s="32"/>
      <c r="BP398" s="32"/>
      <c r="BQ398" s="32"/>
    </row>
    <row r="399" spans="1:69" x14ac:dyDescent="0.25">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c r="AM399" s="32"/>
      <c r="AN399" s="32"/>
      <c r="AO399" s="32"/>
      <c r="AP399" s="32"/>
      <c r="AQ399" s="32"/>
      <c r="AR399" s="32"/>
      <c r="AS399" s="32"/>
      <c r="AT399" s="32"/>
      <c r="AU399" s="32"/>
      <c r="AV399" s="32"/>
      <c r="AW399" s="32"/>
      <c r="AX399" s="32"/>
      <c r="AY399" s="32"/>
      <c r="AZ399" s="32"/>
      <c r="BA399" s="32"/>
      <c r="BB399" s="32"/>
      <c r="BC399" s="32"/>
      <c r="BD399" s="32"/>
      <c r="BE399" s="32"/>
      <c r="BF399" s="32"/>
      <c r="BG399" s="32"/>
      <c r="BH399" s="32"/>
      <c r="BI399" s="32"/>
      <c r="BJ399" s="32"/>
      <c r="BK399" s="32"/>
      <c r="BL399" s="32"/>
      <c r="BM399" s="32"/>
      <c r="BN399" s="32"/>
      <c r="BO399" s="32"/>
      <c r="BP399" s="32"/>
      <c r="BQ399" s="32"/>
    </row>
    <row r="400" spans="1:69" x14ac:dyDescent="0.25">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c r="AL400" s="32"/>
      <c r="AM400" s="32"/>
      <c r="AN400" s="32"/>
      <c r="AO400" s="32"/>
      <c r="AP400" s="32"/>
      <c r="AQ400" s="32"/>
      <c r="AR400" s="32"/>
      <c r="AS400" s="32"/>
      <c r="AT400" s="32"/>
      <c r="AU400" s="32"/>
      <c r="AV400" s="32"/>
      <c r="AW400" s="32"/>
      <c r="AX400" s="32"/>
      <c r="AY400" s="32"/>
      <c r="AZ400" s="32"/>
      <c r="BA400" s="32"/>
      <c r="BB400" s="32"/>
      <c r="BC400" s="32"/>
      <c r="BD400" s="32"/>
      <c r="BE400" s="32"/>
      <c r="BF400" s="32"/>
      <c r="BG400" s="32"/>
      <c r="BH400" s="32"/>
      <c r="BI400" s="32"/>
      <c r="BJ400" s="32"/>
      <c r="BK400" s="32"/>
      <c r="BL400" s="32"/>
      <c r="BM400" s="32"/>
      <c r="BN400" s="32"/>
      <c r="BO400" s="32"/>
      <c r="BP400" s="32"/>
      <c r="BQ400" s="32"/>
    </row>
    <row r="401" spans="1:69" x14ac:dyDescent="0.25">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c r="AM401" s="32"/>
      <c r="AN401" s="32"/>
      <c r="AO401" s="32"/>
      <c r="AP401" s="32"/>
      <c r="AQ401" s="32"/>
      <c r="AR401" s="32"/>
      <c r="AS401" s="32"/>
      <c r="AT401" s="32"/>
      <c r="AU401" s="32"/>
      <c r="AV401" s="32"/>
      <c r="AW401" s="32"/>
      <c r="AX401" s="32"/>
      <c r="AY401" s="32"/>
      <c r="AZ401" s="32"/>
      <c r="BA401" s="32"/>
      <c r="BB401" s="32"/>
      <c r="BC401" s="32"/>
      <c r="BD401" s="32"/>
      <c r="BE401" s="32"/>
      <c r="BF401" s="32"/>
      <c r="BG401" s="32"/>
      <c r="BH401" s="32"/>
      <c r="BI401" s="32"/>
      <c r="BJ401" s="32"/>
      <c r="BK401" s="32"/>
      <c r="BL401" s="32"/>
      <c r="BM401" s="32"/>
      <c r="BN401" s="32"/>
      <c r="BO401" s="32"/>
      <c r="BP401" s="32"/>
      <c r="BQ401" s="32"/>
    </row>
    <row r="402" spans="1:69" x14ac:dyDescent="0.25">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2"/>
      <c r="AL402" s="32"/>
      <c r="AM402" s="32"/>
      <c r="AN402" s="32"/>
      <c r="AO402" s="32"/>
      <c r="AP402" s="32"/>
      <c r="AQ402" s="32"/>
      <c r="AR402" s="32"/>
      <c r="AS402" s="32"/>
      <c r="AT402" s="32"/>
      <c r="AU402" s="32"/>
      <c r="AV402" s="32"/>
      <c r="AW402" s="32"/>
      <c r="AX402" s="32"/>
      <c r="AY402" s="32"/>
      <c r="AZ402" s="32"/>
      <c r="BA402" s="32"/>
      <c r="BB402" s="32"/>
      <c r="BC402" s="32"/>
      <c r="BD402" s="32"/>
      <c r="BE402" s="32"/>
      <c r="BF402" s="32"/>
      <c r="BG402" s="32"/>
      <c r="BH402" s="32"/>
      <c r="BI402" s="32"/>
      <c r="BJ402" s="32"/>
      <c r="BK402" s="32"/>
      <c r="BL402" s="32"/>
      <c r="BM402" s="32"/>
      <c r="BN402" s="32"/>
      <c r="BO402" s="32"/>
      <c r="BP402" s="32"/>
      <c r="BQ402" s="32"/>
    </row>
    <row r="403" spans="1:69" x14ac:dyDescent="0.25">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2"/>
      <c r="AL403" s="32"/>
      <c r="AM403" s="32"/>
      <c r="AN403" s="32"/>
      <c r="AO403" s="32"/>
      <c r="AP403" s="32"/>
      <c r="AQ403" s="32"/>
      <c r="AR403" s="32"/>
      <c r="AS403" s="32"/>
      <c r="AT403" s="32"/>
      <c r="AU403" s="32"/>
      <c r="AV403" s="32"/>
      <c r="AW403" s="32"/>
      <c r="AX403" s="32"/>
      <c r="AY403" s="32"/>
      <c r="AZ403" s="32"/>
      <c r="BA403" s="32"/>
      <c r="BB403" s="32"/>
      <c r="BC403" s="32"/>
      <c r="BD403" s="32"/>
      <c r="BE403" s="32"/>
      <c r="BF403" s="32"/>
      <c r="BG403" s="32"/>
      <c r="BH403" s="32"/>
      <c r="BI403" s="32"/>
      <c r="BJ403" s="32"/>
      <c r="BK403" s="32"/>
      <c r="BL403" s="32"/>
      <c r="BM403" s="32"/>
      <c r="BN403" s="32"/>
      <c r="BO403" s="32"/>
      <c r="BP403" s="32"/>
      <c r="BQ403" s="32"/>
    </row>
    <row r="404" spans="1:69" x14ac:dyDescent="0.25">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2"/>
      <c r="AL404" s="32"/>
      <c r="AM404" s="32"/>
      <c r="AN404" s="32"/>
      <c r="AO404" s="32"/>
      <c r="AP404" s="32"/>
      <c r="AQ404" s="32"/>
      <c r="AR404" s="32"/>
      <c r="AS404" s="32"/>
      <c r="AT404" s="32"/>
      <c r="AU404" s="32"/>
      <c r="AV404" s="32"/>
      <c r="AW404" s="32"/>
      <c r="AX404" s="32"/>
      <c r="AY404" s="32"/>
      <c r="AZ404" s="32"/>
      <c r="BA404" s="32"/>
      <c r="BB404" s="32"/>
      <c r="BC404" s="32"/>
      <c r="BD404" s="32"/>
      <c r="BE404" s="32"/>
      <c r="BF404" s="32"/>
      <c r="BG404" s="32"/>
      <c r="BH404" s="32"/>
      <c r="BI404" s="32"/>
      <c r="BJ404" s="32"/>
      <c r="BK404" s="32"/>
      <c r="BL404" s="32"/>
      <c r="BM404" s="32"/>
      <c r="BN404" s="32"/>
      <c r="BO404" s="32"/>
      <c r="BP404" s="32"/>
      <c r="BQ404" s="32"/>
    </row>
    <row r="405" spans="1:69" x14ac:dyDescent="0.25">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2"/>
      <c r="AL405" s="32"/>
      <c r="AM405" s="32"/>
      <c r="AN405" s="32"/>
      <c r="AO405" s="32"/>
      <c r="AP405" s="32"/>
      <c r="AQ405" s="32"/>
      <c r="AR405" s="32"/>
      <c r="AS405" s="32"/>
      <c r="AT405" s="32"/>
      <c r="AU405" s="32"/>
      <c r="AV405" s="32"/>
      <c r="AW405" s="32"/>
      <c r="AX405" s="32"/>
      <c r="AY405" s="32"/>
      <c r="AZ405" s="32"/>
      <c r="BA405" s="32"/>
      <c r="BB405" s="32"/>
      <c r="BC405" s="32"/>
      <c r="BD405" s="32"/>
      <c r="BE405" s="32"/>
      <c r="BF405" s="32"/>
      <c r="BG405" s="32"/>
      <c r="BH405" s="32"/>
      <c r="BI405" s="32"/>
      <c r="BJ405" s="32"/>
      <c r="BK405" s="32"/>
      <c r="BL405" s="32"/>
      <c r="BM405" s="32"/>
      <c r="BN405" s="32"/>
      <c r="BO405" s="32"/>
      <c r="BP405" s="32"/>
      <c r="BQ405" s="32"/>
    </row>
    <row r="406" spans="1:69" x14ac:dyDescent="0.25">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2"/>
      <c r="AL406" s="32"/>
      <c r="AM406" s="32"/>
      <c r="AN406" s="32"/>
      <c r="AO406" s="32"/>
      <c r="AP406" s="32"/>
      <c r="AQ406" s="32"/>
      <c r="AR406" s="32"/>
      <c r="AS406" s="32"/>
      <c r="AT406" s="32"/>
      <c r="AU406" s="32"/>
      <c r="AV406" s="32"/>
      <c r="AW406" s="32"/>
      <c r="AX406" s="32"/>
      <c r="AY406" s="32"/>
      <c r="AZ406" s="32"/>
      <c r="BA406" s="32"/>
      <c r="BB406" s="32"/>
      <c r="BC406" s="32"/>
      <c r="BD406" s="32"/>
      <c r="BE406" s="32"/>
      <c r="BF406" s="32"/>
      <c r="BG406" s="32"/>
      <c r="BH406" s="32"/>
      <c r="BI406" s="32"/>
      <c r="BJ406" s="32"/>
      <c r="BK406" s="32"/>
      <c r="BL406" s="32"/>
      <c r="BM406" s="32"/>
      <c r="BN406" s="32"/>
      <c r="BO406" s="32"/>
      <c r="BP406" s="32"/>
      <c r="BQ406" s="32"/>
    </row>
    <row r="407" spans="1:69" x14ac:dyDescent="0.25">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2"/>
      <c r="AL407" s="32"/>
      <c r="AM407" s="32"/>
      <c r="AN407" s="32"/>
      <c r="AO407" s="32"/>
      <c r="AP407" s="32"/>
      <c r="AQ407" s="32"/>
      <c r="AR407" s="32"/>
      <c r="AS407" s="32"/>
      <c r="AT407" s="32"/>
      <c r="AU407" s="32"/>
      <c r="AV407" s="32"/>
      <c r="AW407" s="32"/>
      <c r="AX407" s="32"/>
      <c r="AY407" s="32"/>
      <c r="AZ407" s="32"/>
      <c r="BA407" s="32"/>
      <c r="BB407" s="32"/>
      <c r="BC407" s="32"/>
      <c r="BD407" s="32"/>
      <c r="BE407" s="32"/>
      <c r="BF407" s="32"/>
      <c r="BG407" s="32"/>
      <c r="BH407" s="32"/>
      <c r="BI407" s="32"/>
      <c r="BJ407" s="32"/>
      <c r="BK407" s="32"/>
      <c r="BL407" s="32"/>
      <c r="BM407" s="32"/>
      <c r="BN407" s="32"/>
      <c r="BO407" s="32"/>
      <c r="BP407" s="32"/>
      <c r="BQ407" s="32"/>
    </row>
    <row r="408" spans="1:69" x14ac:dyDescent="0.25">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2"/>
      <c r="AL408" s="32"/>
      <c r="AM408" s="32"/>
      <c r="AN408" s="32"/>
      <c r="AO408" s="32"/>
      <c r="AP408" s="32"/>
      <c r="AQ408" s="32"/>
      <c r="AR408" s="32"/>
      <c r="AS408" s="32"/>
      <c r="AT408" s="32"/>
      <c r="AU408" s="32"/>
      <c r="AV408" s="32"/>
      <c r="AW408" s="32"/>
      <c r="AX408" s="32"/>
      <c r="AY408" s="32"/>
      <c r="AZ408" s="32"/>
      <c r="BA408" s="32"/>
      <c r="BB408" s="32"/>
      <c r="BC408" s="32"/>
      <c r="BD408" s="32"/>
      <c r="BE408" s="32"/>
      <c r="BF408" s="32"/>
      <c r="BG408" s="32"/>
      <c r="BH408" s="32"/>
      <c r="BI408" s="32"/>
      <c r="BJ408" s="32"/>
      <c r="BK408" s="32"/>
      <c r="BL408" s="32"/>
      <c r="BM408" s="32"/>
      <c r="BN408" s="32"/>
      <c r="BO408" s="32"/>
      <c r="BP408" s="32"/>
      <c r="BQ408" s="32"/>
    </row>
    <row r="409" spans="1:69" x14ac:dyDescent="0.25">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2"/>
      <c r="AL409" s="32"/>
      <c r="AM409" s="32"/>
      <c r="AN409" s="32"/>
      <c r="AO409" s="32"/>
      <c r="AP409" s="32"/>
      <c r="AQ409" s="32"/>
      <c r="AR409" s="32"/>
      <c r="AS409" s="32"/>
      <c r="AT409" s="32"/>
      <c r="AU409" s="32"/>
      <c r="AV409" s="32"/>
      <c r="AW409" s="32"/>
      <c r="AX409" s="32"/>
      <c r="AY409" s="32"/>
      <c r="AZ409" s="32"/>
      <c r="BA409" s="32"/>
      <c r="BB409" s="32"/>
      <c r="BC409" s="32"/>
      <c r="BD409" s="32"/>
      <c r="BE409" s="32"/>
      <c r="BF409" s="32"/>
      <c r="BG409" s="32"/>
      <c r="BH409" s="32"/>
      <c r="BI409" s="32"/>
      <c r="BJ409" s="32"/>
      <c r="BK409" s="32"/>
      <c r="BL409" s="32"/>
      <c r="BM409" s="32"/>
      <c r="BN409" s="32"/>
      <c r="BO409" s="32"/>
      <c r="BP409" s="32"/>
      <c r="BQ409" s="32"/>
    </row>
    <row r="410" spans="1:69" x14ac:dyDescent="0.25">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2"/>
      <c r="AL410" s="32"/>
      <c r="AM410" s="32"/>
      <c r="AN410" s="32"/>
      <c r="AO410" s="32"/>
      <c r="AP410" s="32"/>
      <c r="AQ410" s="32"/>
      <c r="AR410" s="32"/>
      <c r="AS410" s="32"/>
      <c r="AT410" s="32"/>
      <c r="AU410" s="32"/>
      <c r="AV410" s="32"/>
      <c r="AW410" s="32"/>
      <c r="AX410" s="32"/>
      <c r="AY410" s="32"/>
      <c r="AZ410" s="32"/>
      <c r="BA410" s="32"/>
      <c r="BB410" s="32"/>
      <c r="BC410" s="32"/>
      <c r="BD410" s="32"/>
      <c r="BE410" s="32"/>
      <c r="BF410" s="32"/>
      <c r="BG410" s="32"/>
      <c r="BH410" s="32"/>
      <c r="BI410" s="32"/>
      <c r="BJ410" s="32"/>
      <c r="BK410" s="32"/>
      <c r="BL410" s="32"/>
      <c r="BM410" s="32"/>
      <c r="BN410" s="32"/>
      <c r="BO410" s="32"/>
      <c r="BP410" s="32"/>
      <c r="BQ410" s="32"/>
    </row>
    <row r="411" spans="1:69" x14ac:dyDescent="0.25">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2"/>
      <c r="AL411" s="32"/>
      <c r="AM411" s="32"/>
      <c r="AN411" s="32"/>
      <c r="AO411" s="32"/>
      <c r="AP411" s="32"/>
      <c r="AQ411" s="32"/>
      <c r="AR411" s="32"/>
      <c r="AS411" s="32"/>
      <c r="AT411" s="32"/>
      <c r="AU411" s="32"/>
      <c r="AV411" s="32"/>
      <c r="AW411" s="32"/>
      <c r="AX411" s="32"/>
      <c r="AY411" s="32"/>
      <c r="AZ411" s="32"/>
      <c r="BA411" s="32"/>
      <c r="BB411" s="32"/>
      <c r="BC411" s="32"/>
      <c r="BD411" s="32"/>
      <c r="BE411" s="32"/>
      <c r="BF411" s="32"/>
      <c r="BG411" s="32"/>
      <c r="BH411" s="32"/>
      <c r="BI411" s="32"/>
      <c r="BJ411" s="32"/>
      <c r="BK411" s="32"/>
      <c r="BL411" s="32"/>
      <c r="BM411" s="32"/>
      <c r="BN411" s="32"/>
      <c r="BO411" s="32"/>
      <c r="BP411" s="32"/>
      <c r="BQ411" s="32"/>
    </row>
    <row r="412" spans="1:69" x14ac:dyDescent="0.25">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2"/>
      <c r="AL412" s="32"/>
      <c r="AM412" s="32"/>
      <c r="AN412" s="32"/>
      <c r="AO412" s="32"/>
      <c r="AP412" s="32"/>
      <c r="AQ412" s="32"/>
      <c r="AR412" s="32"/>
      <c r="AS412" s="32"/>
      <c r="AT412" s="32"/>
      <c r="AU412" s="32"/>
      <c r="AV412" s="32"/>
      <c r="AW412" s="32"/>
      <c r="AX412" s="32"/>
      <c r="AY412" s="32"/>
      <c r="AZ412" s="32"/>
      <c r="BA412" s="32"/>
      <c r="BB412" s="32"/>
      <c r="BC412" s="32"/>
      <c r="BD412" s="32"/>
      <c r="BE412" s="32"/>
      <c r="BF412" s="32"/>
      <c r="BG412" s="32"/>
      <c r="BH412" s="32"/>
      <c r="BI412" s="32"/>
      <c r="BJ412" s="32"/>
      <c r="BK412" s="32"/>
      <c r="BL412" s="32"/>
      <c r="BM412" s="32"/>
      <c r="BN412" s="32"/>
      <c r="BO412" s="32"/>
      <c r="BP412" s="32"/>
      <c r="BQ412" s="32"/>
    </row>
    <row r="413" spans="1:69" x14ac:dyDescent="0.25">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2"/>
      <c r="AL413" s="32"/>
      <c r="AM413" s="32"/>
      <c r="AN413" s="32"/>
      <c r="AO413" s="32"/>
      <c r="AP413" s="32"/>
      <c r="AQ413" s="32"/>
      <c r="AR413" s="32"/>
      <c r="AS413" s="32"/>
      <c r="AT413" s="32"/>
      <c r="AU413" s="32"/>
      <c r="AV413" s="32"/>
      <c r="AW413" s="32"/>
      <c r="AX413" s="32"/>
      <c r="AY413" s="32"/>
      <c r="AZ413" s="32"/>
      <c r="BA413" s="32"/>
      <c r="BB413" s="32"/>
      <c r="BC413" s="32"/>
      <c r="BD413" s="32"/>
      <c r="BE413" s="32"/>
      <c r="BF413" s="32"/>
      <c r="BG413" s="32"/>
      <c r="BH413" s="32"/>
      <c r="BI413" s="32"/>
      <c r="BJ413" s="32"/>
      <c r="BK413" s="32"/>
      <c r="BL413" s="32"/>
      <c r="BM413" s="32"/>
      <c r="BN413" s="32"/>
      <c r="BO413" s="32"/>
      <c r="BP413" s="32"/>
      <c r="BQ413" s="32"/>
    </row>
    <row r="414" spans="1:69" x14ac:dyDescent="0.25">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2"/>
      <c r="AL414" s="32"/>
      <c r="AM414" s="32"/>
      <c r="AN414" s="32"/>
      <c r="AO414" s="32"/>
      <c r="AP414" s="32"/>
      <c r="AQ414" s="32"/>
      <c r="AR414" s="32"/>
      <c r="AS414" s="32"/>
      <c r="AT414" s="32"/>
      <c r="AU414" s="32"/>
      <c r="AV414" s="32"/>
      <c r="AW414" s="32"/>
      <c r="AX414" s="32"/>
      <c r="AY414" s="32"/>
      <c r="AZ414" s="32"/>
      <c r="BA414" s="32"/>
      <c r="BB414" s="32"/>
      <c r="BC414" s="32"/>
      <c r="BD414" s="32"/>
      <c r="BE414" s="32"/>
      <c r="BF414" s="32"/>
      <c r="BG414" s="32"/>
      <c r="BH414" s="32"/>
      <c r="BI414" s="32"/>
      <c r="BJ414" s="32"/>
      <c r="BK414" s="32"/>
      <c r="BL414" s="32"/>
      <c r="BM414" s="32"/>
      <c r="BN414" s="32"/>
      <c r="BO414" s="32"/>
      <c r="BP414" s="32"/>
      <c r="BQ414" s="32"/>
    </row>
    <row r="415" spans="1:69" x14ac:dyDescent="0.25">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2"/>
      <c r="AL415" s="32"/>
      <c r="AM415" s="32"/>
      <c r="AN415" s="32"/>
      <c r="AO415" s="32"/>
      <c r="AP415" s="32"/>
      <c r="AQ415" s="32"/>
      <c r="AR415" s="32"/>
      <c r="AS415" s="32"/>
      <c r="AT415" s="32"/>
      <c r="AU415" s="32"/>
      <c r="AV415" s="32"/>
      <c r="AW415" s="32"/>
      <c r="AX415" s="32"/>
      <c r="AY415" s="32"/>
      <c r="AZ415" s="32"/>
      <c r="BA415" s="32"/>
      <c r="BB415" s="32"/>
      <c r="BC415" s="32"/>
      <c r="BD415" s="32"/>
      <c r="BE415" s="32"/>
      <c r="BF415" s="32"/>
      <c r="BG415" s="32"/>
      <c r="BH415" s="32"/>
      <c r="BI415" s="32"/>
      <c r="BJ415" s="32"/>
      <c r="BK415" s="32"/>
      <c r="BL415" s="32"/>
      <c r="BM415" s="32"/>
      <c r="BN415" s="32"/>
      <c r="BO415" s="32"/>
      <c r="BP415" s="32"/>
      <c r="BQ415" s="32"/>
    </row>
    <row r="416" spans="1:69" x14ac:dyDescent="0.25">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2"/>
      <c r="AL416" s="32"/>
      <c r="AM416" s="32"/>
      <c r="AN416" s="32"/>
      <c r="AO416" s="32"/>
      <c r="AP416" s="32"/>
      <c r="AQ416" s="32"/>
      <c r="AR416" s="32"/>
      <c r="AS416" s="32"/>
      <c r="AT416" s="32"/>
      <c r="AU416" s="32"/>
      <c r="AV416" s="32"/>
      <c r="AW416" s="32"/>
      <c r="AX416" s="32"/>
      <c r="AY416" s="32"/>
      <c r="AZ416" s="32"/>
      <c r="BA416" s="32"/>
      <c r="BB416" s="32"/>
      <c r="BC416" s="32"/>
      <c r="BD416" s="32"/>
      <c r="BE416" s="32"/>
      <c r="BF416" s="32"/>
      <c r="BG416" s="32"/>
      <c r="BH416" s="32"/>
      <c r="BI416" s="32"/>
      <c r="BJ416" s="32"/>
      <c r="BK416" s="32"/>
      <c r="BL416" s="32"/>
      <c r="BM416" s="32"/>
      <c r="BN416" s="32"/>
      <c r="BO416" s="32"/>
      <c r="BP416" s="32"/>
      <c r="BQ416" s="32"/>
    </row>
    <row r="417" spans="1:69" x14ac:dyDescent="0.25">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2"/>
      <c r="AL417" s="32"/>
      <c r="AM417" s="32"/>
      <c r="AN417" s="32"/>
      <c r="AO417" s="32"/>
      <c r="AP417" s="32"/>
      <c r="AQ417" s="32"/>
      <c r="AR417" s="32"/>
      <c r="AS417" s="32"/>
      <c r="AT417" s="32"/>
      <c r="AU417" s="32"/>
      <c r="AV417" s="32"/>
      <c r="AW417" s="32"/>
      <c r="AX417" s="32"/>
      <c r="AY417" s="32"/>
      <c r="AZ417" s="32"/>
      <c r="BA417" s="32"/>
      <c r="BB417" s="32"/>
      <c r="BC417" s="32"/>
      <c r="BD417" s="32"/>
      <c r="BE417" s="32"/>
      <c r="BF417" s="32"/>
      <c r="BG417" s="32"/>
      <c r="BH417" s="32"/>
      <c r="BI417" s="32"/>
      <c r="BJ417" s="32"/>
      <c r="BK417" s="32"/>
      <c r="BL417" s="32"/>
      <c r="BM417" s="32"/>
      <c r="BN417" s="32"/>
      <c r="BO417" s="32"/>
      <c r="BP417" s="32"/>
      <c r="BQ417" s="32"/>
    </row>
    <row r="418" spans="1:69" x14ac:dyDescent="0.25">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2"/>
      <c r="AL418" s="32"/>
      <c r="AM418" s="32"/>
      <c r="AN418" s="32"/>
      <c r="AO418" s="32"/>
      <c r="AP418" s="32"/>
      <c r="AQ418" s="32"/>
      <c r="AR418" s="32"/>
      <c r="AS418" s="32"/>
      <c r="AT418" s="32"/>
      <c r="AU418" s="32"/>
      <c r="AV418" s="32"/>
      <c r="AW418" s="32"/>
      <c r="AX418" s="32"/>
      <c r="AY418" s="32"/>
      <c r="AZ418" s="32"/>
      <c r="BA418" s="32"/>
      <c r="BB418" s="32"/>
      <c r="BC418" s="32"/>
      <c r="BD418" s="32"/>
      <c r="BE418" s="32"/>
      <c r="BF418" s="32"/>
      <c r="BG418" s="32"/>
      <c r="BH418" s="32"/>
      <c r="BI418" s="32"/>
      <c r="BJ418" s="32"/>
      <c r="BK418" s="32"/>
      <c r="BL418" s="32"/>
      <c r="BM418" s="32"/>
      <c r="BN418" s="32"/>
      <c r="BO418" s="32"/>
      <c r="BP418" s="32"/>
      <c r="BQ418" s="32"/>
    </row>
    <row r="419" spans="1:69" x14ac:dyDescent="0.25">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2"/>
      <c r="AL419" s="32"/>
      <c r="AM419" s="32"/>
      <c r="AN419" s="32"/>
      <c r="AO419" s="32"/>
      <c r="AP419" s="32"/>
      <c r="AQ419" s="32"/>
      <c r="AR419" s="32"/>
      <c r="AS419" s="32"/>
      <c r="AT419" s="32"/>
      <c r="AU419" s="32"/>
      <c r="AV419" s="32"/>
      <c r="AW419" s="32"/>
      <c r="AX419" s="32"/>
      <c r="AY419" s="32"/>
      <c r="AZ419" s="32"/>
      <c r="BA419" s="32"/>
      <c r="BB419" s="32"/>
      <c r="BC419" s="32"/>
      <c r="BD419" s="32"/>
      <c r="BE419" s="32"/>
      <c r="BF419" s="32"/>
      <c r="BG419" s="32"/>
      <c r="BH419" s="32"/>
      <c r="BI419" s="32"/>
      <c r="BJ419" s="32"/>
      <c r="BK419" s="32"/>
      <c r="BL419" s="32"/>
      <c r="BM419" s="32"/>
      <c r="BN419" s="32"/>
      <c r="BO419" s="32"/>
      <c r="BP419" s="32"/>
      <c r="BQ419" s="32"/>
    </row>
    <row r="420" spans="1:69" x14ac:dyDescent="0.25">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2"/>
      <c r="AL420" s="32"/>
      <c r="AM420" s="32"/>
      <c r="AN420" s="32"/>
      <c r="AO420" s="32"/>
      <c r="AP420" s="32"/>
      <c r="AQ420" s="32"/>
      <c r="AR420" s="32"/>
      <c r="AS420" s="32"/>
      <c r="AT420" s="32"/>
      <c r="AU420" s="32"/>
      <c r="AV420" s="32"/>
      <c r="AW420" s="32"/>
      <c r="AX420" s="32"/>
      <c r="AY420" s="32"/>
      <c r="AZ420" s="32"/>
      <c r="BA420" s="32"/>
      <c r="BB420" s="32"/>
      <c r="BC420" s="32"/>
      <c r="BD420" s="32"/>
      <c r="BE420" s="32"/>
      <c r="BF420" s="32"/>
      <c r="BG420" s="32"/>
      <c r="BH420" s="32"/>
      <c r="BI420" s="32"/>
      <c r="BJ420" s="32"/>
      <c r="BK420" s="32"/>
      <c r="BL420" s="32"/>
      <c r="BM420" s="32"/>
      <c r="BN420" s="32"/>
      <c r="BO420" s="32"/>
      <c r="BP420" s="32"/>
      <c r="BQ420" s="32"/>
    </row>
    <row r="421" spans="1:69" x14ac:dyDescent="0.25">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2"/>
      <c r="AL421" s="32"/>
      <c r="AM421" s="32"/>
      <c r="AN421" s="32"/>
      <c r="AO421" s="32"/>
      <c r="AP421" s="32"/>
      <c r="AQ421" s="32"/>
      <c r="AR421" s="32"/>
      <c r="AS421" s="32"/>
      <c r="AT421" s="32"/>
      <c r="AU421" s="32"/>
      <c r="AV421" s="32"/>
      <c r="AW421" s="32"/>
      <c r="AX421" s="32"/>
      <c r="AY421" s="32"/>
      <c r="AZ421" s="32"/>
      <c r="BA421" s="32"/>
      <c r="BB421" s="32"/>
      <c r="BC421" s="32"/>
      <c r="BD421" s="32"/>
      <c r="BE421" s="32"/>
      <c r="BF421" s="32"/>
      <c r="BG421" s="32"/>
      <c r="BH421" s="32"/>
      <c r="BI421" s="32"/>
      <c r="BJ421" s="32"/>
      <c r="BK421" s="32"/>
      <c r="BL421" s="32"/>
      <c r="BM421" s="32"/>
      <c r="BN421" s="32"/>
      <c r="BO421" s="32"/>
      <c r="BP421" s="32"/>
      <c r="BQ421" s="32"/>
    </row>
    <row r="422" spans="1:69" x14ac:dyDescent="0.25">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2"/>
      <c r="AL422" s="32"/>
      <c r="AM422" s="32"/>
      <c r="AN422" s="32"/>
      <c r="AO422" s="32"/>
      <c r="AP422" s="32"/>
      <c r="AQ422" s="32"/>
      <c r="AR422" s="32"/>
      <c r="AS422" s="32"/>
      <c r="AT422" s="32"/>
      <c r="AU422" s="32"/>
      <c r="AV422" s="32"/>
      <c r="AW422" s="32"/>
      <c r="AX422" s="32"/>
      <c r="AY422" s="32"/>
      <c r="AZ422" s="32"/>
      <c r="BA422" s="32"/>
      <c r="BB422" s="32"/>
      <c r="BC422" s="32"/>
      <c r="BD422" s="32"/>
      <c r="BE422" s="32"/>
      <c r="BF422" s="32"/>
      <c r="BG422" s="32"/>
      <c r="BH422" s="32"/>
      <c r="BI422" s="32"/>
      <c r="BJ422" s="32"/>
      <c r="BK422" s="32"/>
      <c r="BL422" s="32"/>
      <c r="BM422" s="32"/>
      <c r="BN422" s="32"/>
      <c r="BO422" s="32"/>
      <c r="BP422" s="32"/>
      <c r="BQ422" s="32"/>
    </row>
    <row r="423" spans="1:69" x14ac:dyDescent="0.25">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2"/>
      <c r="AL423" s="32"/>
      <c r="AM423" s="32"/>
      <c r="AN423" s="32"/>
      <c r="AO423" s="32"/>
      <c r="AP423" s="32"/>
      <c r="AQ423" s="32"/>
      <c r="AR423" s="32"/>
      <c r="AS423" s="32"/>
      <c r="AT423" s="32"/>
      <c r="AU423" s="32"/>
      <c r="AV423" s="32"/>
      <c r="AW423" s="32"/>
      <c r="AX423" s="32"/>
      <c r="AY423" s="32"/>
      <c r="AZ423" s="32"/>
      <c r="BA423" s="32"/>
      <c r="BB423" s="32"/>
      <c r="BC423" s="32"/>
      <c r="BD423" s="32"/>
      <c r="BE423" s="32"/>
      <c r="BF423" s="32"/>
      <c r="BG423" s="32"/>
      <c r="BH423" s="32"/>
      <c r="BI423" s="32"/>
      <c r="BJ423" s="32"/>
      <c r="BK423" s="32"/>
      <c r="BL423" s="32"/>
      <c r="BM423" s="32"/>
      <c r="BN423" s="32"/>
      <c r="BO423" s="32"/>
      <c r="BP423" s="32"/>
      <c r="BQ423" s="32"/>
    </row>
    <row r="424" spans="1:69" x14ac:dyDescent="0.25">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2"/>
      <c r="AL424" s="32"/>
      <c r="AM424" s="32"/>
      <c r="AN424" s="32"/>
      <c r="AO424" s="32"/>
      <c r="AP424" s="32"/>
      <c r="AQ424" s="32"/>
      <c r="AR424" s="32"/>
      <c r="AS424" s="32"/>
      <c r="AT424" s="32"/>
      <c r="AU424" s="32"/>
      <c r="AV424" s="32"/>
      <c r="AW424" s="32"/>
      <c r="AX424" s="32"/>
      <c r="AY424" s="32"/>
      <c r="AZ424" s="32"/>
      <c r="BA424" s="32"/>
      <c r="BB424" s="32"/>
      <c r="BC424" s="32"/>
      <c r="BD424" s="32"/>
      <c r="BE424" s="32"/>
      <c r="BF424" s="32"/>
      <c r="BG424" s="32"/>
      <c r="BH424" s="32"/>
      <c r="BI424" s="32"/>
      <c r="BJ424" s="32"/>
      <c r="BK424" s="32"/>
      <c r="BL424" s="32"/>
      <c r="BM424" s="32"/>
      <c r="BN424" s="32"/>
      <c r="BO424" s="32"/>
      <c r="BP424" s="32"/>
      <c r="BQ424" s="32"/>
    </row>
    <row r="425" spans="1:69" x14ac:dyDescent="0.25">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2"/>
      <c r="AL425" s="32"/>
      <c r="AM425" s="32"/>
      <c r="AN425" s="32"/>
      <c r="AO425" s="32"/>
      <c r="AP425" s="32"/>
      <c r="AQ425" s="32"/>
      <c r="AR425" s="32"/>
      <c r="AS425" s="32"/>
      <c r="AT425" s="32"/>
      <c r="AU425" s="32"/>
      <c r="AV425" s="32"/>
      <c r="AW425" s="32"/>
      <c r="AX425" s="32"/>
      <c r="AY425" s="32"/>
      <c r="AZ425" s="32"/>
      <c r="BA425" s="32"/>
      <c r="BB425" s="32"/>
      <c r="BC425" s="32"/>
      <c r="BD425" s="32"/>
      <c r="BE425" s="32"/>
      <c r="BF425" s="32"/>
      <c r="BG425" s="32"/>
      <c r="BH425" s="32"/>
      <c r="BI425" s="32"/>
      <c r="BJ425" s="32"/>
      <c r="BK425" s="32"/>
      <c r="BL425" s="32"/>
      <c r="BM425" s="32"/>
      <c r="BN425" s="32"/>
      <c r="BO425" s="32"/>
      <c r="BP425" s="32"/>
      <c r="BQ425" s="32"/>
    </row>
    <row r="426" spans="1:69" x14ac:dyDescent="0.25">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2"/>
      <c r="AL426" s="32"/>
      <c r="AM426" s="32"/>
      <c r="AN426" s="32"/>
      <c r="AO426" s="32"/>
      <c r="AP426" s="32"/>
      <c r="AQ426" s="32"/>
      <c r="AR426" s="32"/>
      <c r="AS426" s="32"/>
      <c r="AT426" s="32"/>
      <c r="AU426" s="32"/>
      <c r="AV426" s="32"/>
      <c r="AW426" s="32"/>
      <c r="AX426" s="32"/>
      <c r="AY426" s="32"/>
      <c r="AZ426" s="32"/>
      <c r="BA426" s="32"/>
      <c r="BB426" s="32"/>
      <c r="BC426" s="32"/>
      <c r="BD426" s="32"/>
      <c r="BE426" s="32"/>
      <c r="BF426" s="32"/>
      <c r="BG426" s="32"/>
      <c r="BH426" s="32"/>
      <c r="BI426" s="32"/>
      <c r="BJ426" s="32"/>
      <c r="BK426" s="32"/>
      <c r="BL426" s="32"/>
      <c r="BM426" s="32"/>
      <c r="BN426" s="32"/>
      <c r="BO426" s="32"/>
      <c r="BP426" s="32"/>
      <c r="BQ426" s="32"/>
    </row>
    <row r="427" spans="1:69" x14ac:dyDescent="0.25">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2"/>
      <c r="AL427" s="32"/>
      <c r="AM427" s="32"/>
      <c r="AN427" s="32"/>
      <c r="AO427" s="32"/>
      <c r="AP427" s="32"/>
      <c r="AQ427" s="32"/>
      <c r="AR427" s="32"/>
      <c r="AS427" s="32"/>
      <c r="AT427" s="32"/>
      <c r="AU427" s="32"/>
      <c r="AV427" s="32"/>
      <c r="AW427" s="32"/>
      <c r="AX427" s="32"/>
      <c r="AY427" s="32"/>
      <c r="AZ427" s="32"/>
      <c r="BA427" s="32"/>
      <c r="BB427" s="32"/>
      <c r="BC427" s="32"/>
      <c r="BD427" s="32"/>
      <c r="BE427" s="32"/>
      <c r="BF427" s="32"/>
      <c r="BG427" s="32"/>
      <c r="BH427" s="32"/>
      <c r="BI427" s="32"/>
      <c r="BJ427" s="32"/>
      <c r="BK427" s="32"/>
      <c r="BL427" s="32"/>
      <c r="BM427" s="32"/>
      <c r="BN427" s="32"/>
      <c r="BO427" s="32"/>
      <c r="BP427" s="32"/>
      <c r="BQ427" s="32"/>
    </row>
    <row r="428" spans="1:69" x14ac:dyDescent="0.25">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2"/>
      <c r="AL428" s="32"/>
      <c r="AM428" s="32"/>
      <c r="AN428" s="32"/>
      <c r="AO428" s="32"/>
      <c r="AP428" s="32"/>
      <c r="AQ428" s="32"/>
      <c r="AR428" s="32"/>
      <c r="AS428" s="32"/>
      <c r="AT428" s="32"/>
      <c r="AU428" s="32"/>
      <c r="AV428" s="32"/>
      <c r="AW428" s="32"/>
      <c r="AX428" s="32"/>
      <c r="AY428" s="32"/>
      <c r="AZ428" s="32"/>
      <c r="BA428" s="32"/>
      <c r="BB428" s="32"/>
      <c r="BC428" s="32"/>
      <c r="BD428" s="32"/>
      <c r="BE428" s="32"/>
      <c r="BF428" s="32"/>
      <c r="BG428" s="32"/>
      <c r="BH428" s="32"/>
      <c r="BI428" s="32"/>
      <c r="BJ428" s="32"/>
      <c r="BK428" s="32"/>
      <c r="BL428" s="32"/>
      <c r="BM428" s="32"/>
      <c r="BN428" s="32"/>
      <c r="BO428" s="32"/>
      <c r="BP428" s="32"/>
      <c r="BQ428" s="32"/>
    </row>
    <row r="429" spans="1:69" x14ac:dyDescent="0.25">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2"/>
      <c r="AL429" s="32"/>
      <c r="AM429" s="32"/>
      <c r="AN429" s="32"/>
      <c r="AO429" s="32"/>
      <c r="AP429" s="32"/>
      <c r="AQ429" s="32"/>
      <c r="AR429" s="32"/>
      <c r="AS429" s="32"/>
      <c r="AT429" s="32"/>
      <c r="AU429" s="32"/>
      <c r="AV429" s="32"/>
      <c r="AW429" s="32"/>
      <c r="AX429" s="32"/>
      <c r="AY429" s="32"/>
      <c r="AZ429" s="32"/>
      <c r="BA429" s="32"/>
      <c r="BB429" s="32"/>
      <c r="BC429" s="32"/>
      <c r="BD429" s="32"/>
      <c r="BE429" s="32"/>
      <c r="BF429" s="32"/>
      <c r="BG429" s="32"/>
      <c r="BH429" s="32"/>
      <c r="BI429" s="32"/>
      <c r="BJ429" s="32"/>
      <c r="BK429" s="32"/>
      <c r="BL429" s="32"/>
      <c r="BM429" s="32"/>
      <c r="BN429" s="32"/>
      <c r="BO429" s="32"/>
      <c r="BP429" s="32"/>
      <c r="BQ429" s="32"/>
    </row>
    <row r="430" spans="1:69" x14ac:dyDescent="0.25">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2"/>
      <c r="AL430" s="32"/>
      <c r="AM430" s="32"/>
      <c r="AN430" s="32"/>
      <c r="AO430" s="32"/>
      <c r="AP430" s="32"/>
      <c r="AQ430" s="32"/>
      <c r="AR430" s="32"/>
      <c r="AS430" s="32"/>
      <c r="AT430" s="32"/>
      <c r="AU430" s="32"/>
      <c r="AV430" s="32"/>
      <c r="AW430" s="32"/>
      <c r="AX430" s="32"/>
      <c r="AY430" s="32"/>
      <c r="AZ430" s="32"/>
      <c r="BA430" s="32"/>
      <c r="BB430" s="32"/>
      <c r="BC430" s="32"/>
      <c r="BD430" s="32"/>
      <c r="BE430" s="32"/>
      <c r="BF430" s="32"/>
      <c r="BG430" s="32"/>
      <c r="BH430" s="32"/>
      <c r="BI430" s="32"/>
      <c r="BJ430" s="32"/>
      <c r="BK430" s="32"/>
      <c r="BL430" s="32"/>
      <c r="BM430" s="32"/>
      <c r="BN430" s="32"/>
      <c r="BO430" s="32"/>
      <c r="BP430" s="32"/>
      <c r="BQ430" s="32"/>
    </row>
    <row r="431" spans="1:69" x14ac:dyDescent="0.25">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2"/>
      <c r="AL431" s="32"/>
      <c r="AM431" s="32"/>
      <c r="AN431" s="32"/>
      <c r="AO431" s="32"/>
      <c r="AP431" s="32"/>
      <c r="AQ431" s="32"/>
      <c r="AR431" s="32"/>
      <c r="AS431" s="32"/>
      <c r="AT431" s="32"/>
      <c r="AU431" s="32"/>
      <c r="AV431" s="32"/>
      <c r="AW431" s="32"/>
      <c r="AX431" s="32"/>
      <c r="AY431" s="32"/>
      <c r="AZ431" s="32"/>
      <c r="BA431" s="32"/>
      <c r="BB431" s="32"/>
      <c r="BC431" s="32"/>
      <c r="BD431" s="32"/>
      <c r="BE431" s="32"/>
      <c r="BF431" s="32"/>
      <c r="BG431" s="32"/>
      <c r="BH431" s="32"/>
      <c r="BI431" s="32"/>
      <c r="BJ431" s="32"/>
      <c r="BK431" s="32"/>
      <c r="BL431" s="32"/>
      <c r="BM431" s="32"/>
      <c r="BN431" s="32"/>
      <c r="BO431" s="32"/>
      <c r="BP431" s="32"/>
      <c r="BQ431" s="32"/>
    </row>
    <row r="432" spans="1:69" x14ac:dyDescent="0.25">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2"/>
      <c r="AL432" s="32"/>
      <c r="AM432" s="32"/>
      <c r="AN432" s="32"/>
      <c r="AO432" s="32"/>
      <c r="AP432" s="32"/>
      <c r="AQ432" s="32"/>
      <c r="AR432" s="32"/>
      <c r="AS432" s="32"/>
      <c r="AT432" s="32"/>
      <c r="AU432" s="32"/>
      <c r="AV432" s="32"/>
      <c r="AW432" s="32"/>
      <c r="AX432" s="32"/>
      <c r="AY432" s="32"/>
      <c r="AZ432" s="32"/>
      <c r="BA432" s="32"/>
      <c r="BB432" s="32"/>
      <c r="BC432" s="32"/>
      <c r="BD432" s="32"/>
      <c r="BE432" s="32"/>
      <c r="BF432" s="32"/>
      <c r="BG432" s="32"/>
      <c r="BH432" s="32"/>
      <c r="BI432" s="32"/>
      <c r="BJ432" s="32"/>
      <c r="BK432" s="32"/>
      <c r="BL432" s="32"/>
      <c r="BM432" s="32"/>
      <c r="BN432" s="32"/>
      <c r="BO432" s="32"/>
      <c r="BP432" s="32"/>
      <c r="BQ432" s="32"/>
    </row>
    <row r="433" spans="1:69" x14ac:dyDescent="0.25">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c r="AL433" s="32"/>
      <c r="AM433" s="32"/>
      <c r="AN433" s="32"/>
      <c r="AO433" s="32"/>
      <c r="AP433" s="32"/>
      <c r="AQ433" s="32"/>
      <c r="AR433" s="32"/>
      <c r="AS433" s="32"/>
      <c r="AT433" s="32"/>
      <c r="AU433" s="32"/>
      <c r="AV433" s="32"/>
      <c r="AW433" s="32"/>
      <c r="AX433" s="32"/>
      <c r="AY433" s="32"/>
      <c r="AZ433" s="32"/>
      <c r="BA433" s="32"/>
      <c r="BB433" s="32"/>
      <c r="BC433" s="32"/>
      <c r="BD433" s="32"/>
      <c r="BE433" s="32"/>
      <c r="BF433" s="32"/>
      <c r="BG433" s="32"/>
      <c r="BH433" s="32"/>
      <c r="BI433" s="32"/>
      <c r="BJ433" s="32"/>
      <c r="BK433" s="32"/>
      <c r="BL433" s="32"/>
      <c r="BM433" s="32"/>
      <c r="BN433" s="32"/>
      <c r="BO433" s="32"/>
      <c r="BP433" s="32"/>
      <c r="BQ433" s="32"/>
    </row>
    <row r="434" spans="1:69" x14ac:dyDescent="0.25">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2"/>
      <c r="AL434" s="32"/>
      <c r="AM434" s="32"/>
      <c r="AN434" s="32"/>
      <c r="AO434" s="32"/>
      <c r="AP434" s="32"/>
      <c r="AQ434" s="32"/>
      <c r="AR434" s="32"/>
      <c r="AS434" s="32"/>
      <c r="AT434" s="32"/>
      <c r="AU434" s="32"/>
      <c r="AV434" s="32"/>
      <c r="AW434" s="32"/>
      <c r="AX434" s="32"/>
      <c r="AY434" s="32"/>
      <c r="AZ434" s="32"/>
      <c r="BA434" s="32"/>
      <c r="BB434" s="32"/>
      <c r="BC434" s="32"/>
      <c r="BD434" s="32"/>
      <c r="BE434" s="32"/>
      <c r="BF434" s="32"/>
      <c r="BG434" s="32"/>
      <c r="BH434" s="32"/>
      <c r="BI434" s="32"/>
      <c r="BJ434" s="32"/>
      <c r="BK434" s="32"/>
      <c r="BL434" s="32"/>
      <c r="BM434" s="32"/>
      <c r="BN434" s="32"/>
      <c r="BO434" s="32"/>
      <c r="BP434" s="32"/>
      <c r="BQ434" s="32"/>
    </row>
    <row r="435" spans="1:69" x14ac:dyDescent="0.25">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c r="AA435" s="32"/>
      <c r="AB435" s="32"/>
      <c r="AC435" s="32"/>
      <c r="AD435" s="32"/>
      <c r="AE435" s="32"/>
      <c r="AF435" s="32"/>
      <c r="AG435" s="32"/>
      <c r="AH435" s="32"/>
      <c r="AI435" s="32"/>
      <c r="AJ435" s="32"/>
      <c r="AK435" s="32"/>
      <c r="AL435" s="32"/>
      <c r="AM435" s="32"/>
      <c r="AN435" s="32"/>
      <c r="AO435" s="32"/>
      <c r="AP435" s="32"/>
      <c r="AQ435" s="32"/>
      <c r="AR435" s="32"/>
      <c r="AS435" s="32"/>
      <c r="AT435" s="32"/>
      <c r="AU435" s="32"/>
      <c r="AV435" s="32"/>
      <c r="AW435" s="32"/>
      <c r="AX435" s="32"/>
      <c r="AY435" s="32"/>
      <c r="AZ435" s="32"/>
      <c r="BA435" s="32"/>
      <c r="BB435" s="32"/>
      <c r="BC435" s="32"/>
      <c r="BD435" s="32"/>
      <c r="BE435" s="32"/>
      <c r="BF435" s="32"/>
      <c r="BG435" s="32"/>
      <c r="BH435" s="32"/>
      <c r="BI435" s="32"/>
      <c r="BJ435" s="32"/>
      <c r="BK435" s="32"/>
      <c r="BL435" s="32"/>
      <c r="BM435" s="32"/>
      <c r="BN435" s="32"/>
      <c r="BO435" s="32"/>
      <c r="BP435" s="32"/>
      <c r="BQ435" s="32"/>
    </row>
    <row r="436" spans="1:69" x14ac:dyDescent="0.25">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c r="AA436" s="32"/>
      <c r="AB436" s="32"/>
      <c r="AC436" s="32"/>
      <c r="AD436" s="32"/>
      <c r="AE436" s="32"/>
      <c r="AF436" s="32"/>
      <c r="AG436" s="32"/>
      <c r="AH436" s="32"/>
      <c r="AI436" s="32"/>
      <c r="AJ436" s="32"/>
      <c r="AK436" s="32"/>
      <c r="AL436" s="32"/>
      <c r="AM436" s="32"/>
      <c r="AN436" s="32"/>
      <c r="AO436" s="32"/>
      <c r="AP436" s="32"/>
      <c r="AQ436" s="32"/>
      <c r="AR436" s="32"/>
      <c r="AS436" s="32"/>
      <c r="AT436" s="32"/>
      <c r="AU436" s="32"/>
      <c r="AV436" s="32"/>
      <c r="AW436" s="32"/>
      <c r="AX436" s="32"/>
      <c r="AY436" s="32"/>
      <c r="AZ436" s="32"/>
      <c r="BA436" s="32"/>
      <c r="BB436" s="32"/>
      <c r="BC436" s="32"/>
      <c r="BD436" s="32"/>
      <c r="BE436" s="32"/>
      <c r="BF436" s="32"/>
      <c r="BG436" s="32"/>
      <c r="BH436" s="32"/>
      <c r="BI436" s="32"/>
      <c r="BJ436" s="32"/>
      <c r="BK436" s="32"/>
      <c r="BL436" s="32"/>
      <c r="BM436" s="32"/>
      <c r="BN436" s="32"/>
      <c r="BO436" s="32"/>
      <c r="BP436" s="32"/>
      <c r="BQ436" s="32"/>
    </row>
    <row r="437" spans="1:69" x14ac:dyDescent="0.25">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32"/>
      <c r="AL437" s="32"/>
      <c r="AM437" s="32"/>
      <c r="AN437" s="32"/>
      <c r="AO437" s="32"/>
      <c r="AP437" s="32"/>
      <c r="AQ437" s="32"/>
      <c r="AR437" s="32"/>
      <c r="AS437" s="32"/>
      <c r="AT437" s="32"/>
      <c r="AU437" s="32"/>
      <c r="AV437" s="32"/>
      <c r="AW437" s="32"/>
      <c r="AX437" s="32"/>
      <c r="AY437" s="32"/>
      <c r="AZ437" s="32"/>
      <c r="BA437" s="32"/>
      <c r="BB437" s="32"/>
      <c r="BC437" s="32"/>
      <c r="BD437" s="32"/>
      <c r="BE437" s="32"/>
      <c r="BF437" s="32"/>
      <c r="BG437" s="32"/>
      <c r="BH437" s="32"/>
      <c r="BI437" s="32"/>
      <c r="BJ437" s="32"/>
      <c r="BK437" s="32"/>
      <c r="BL437" s="32"/>
      <c r="BM437" s="32"/>
      <c r="BN437" s="32"/>
      <c r="BO437" s="32"/>
      <c r="BP437" s="32"/>
      <c r="BQ437" s="32"/>
    </row>
    <row r="438" spans="1:69" x14ac:dyDescent="0.25">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2"/>
      <c r="AK438" s="32"/>
      <c r="AL438" s="32"/>
      <c r="AM438" s="32"/>
      <c r="AN438" s="32"/>
      <c r="AO438" s="32"/>
      <c r="AP438" s="32"/>
      <c r="AQ438" s="32"/>
      <c r="AR438" s="32"/>
      <c r="AS438" s="32"/>
      <c r="AT438" s="32"/>
      <c r="AU438" s="32"/>
      <c r="AV438" s="32"/>
      <c r="AW438" s="32"/>
      <c r="AX438" s="32"/>
      <c r="AY438" s="32"/>
      <c r="AZ438" s="32"/>
      <c r="BA438" s="32"/>
      <c r="BB438" s="32"/>
      <c r="BC438" s="32"/>
      <c r="BD438" s="32"/>
      <c r="BE438" s="32"/>
      <c r="BF438" s="32"/>
      <c r="BG438" s="32"/>
      <c r="BH438" s="32"/>
      <c r="BI438" s="32"/>
      <c r="BJ438" s="32"/>
      <c r="BK438" s="32"/>
      <c r="BL438" s="32"/>
      <c r="BM438" s="32"/>
      <c r="BN438" s="32"/>
      <c r="BO438" s="32"/>
      <c r="BP438" s="32"/>
      <c r="BQ438" s="32"/>
    </row>
    <row r="439" spans="1:69" x14ac:dyDescent="0.25">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2"/>
      <c r="AK439" s="32"/>
      <c r="AL439" s="32"/>
      <c r="AM439" s="32"/>
      <c r="AN439" s="32"/>
      <c r="AO439" s="32"/>
      <c r="AP439" s="32"/>
      <c r="AQ439" s="32"/>
      <c r="AR439" s="32"/>
      <c r="AS439" s="32"/>
      <c r="AT439" s="32"/>
      <c r="AU439" s="32"/>
      <c r="AV439" s="32"/>
      <c r="AW439" s="32"/>
      <c r="AX439" s="32"/>
      <c r="AY439" s="32"/>
      <c r="AZ439" s="32"/>
      <c r="BA439" s="32"/>
      <c r="BB439" s="32"/>
      <c r="BC439" s="32"/>
      <c r="BD439" s="32"/>
      <c r="BE439" s="32"/>
      <c r="BF439" s="32"/>
      <c r="BG439" s="32"/>
      <c r="BH439" s="32"/>
      <c r="BI439" s="32"/>
      <c r="BJ439" s="32"/>
      <c r="BK439" s="32"/>
      <c r="BL439" s="32"/>
      <c r="BM439" s="32"/>
      <c r="BN439" s="32"/>
      <c r="BO439" s="32"/>
      <c r="BP439" s="32"/>
      <c r="BQ439" s="32"/>
    </row>
    <row r="440" spans="1:69" x14ac:dyDescent="0.25">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2"/>
      <c r="AK440" s="32"/>
      <c r="AL440" s="32"/>
      <c r="AM440" s="32"/>
      <c r="AN440" s="32"/>
      <c r="AO440" s="32"/>
      <c r="AP440" s="32"/>
      <c r="AQ440" s="32"/>
      <c r="AR440" s="32"/>
      <c r="AS440" s="32"/>
      <c r="AT440" s="32"/>
      <c r="AU440" s="32"/>
      <c r="AV440" s="32"/>
      <c r="AW440" s="32"/>
      <c r="AX440" s="32"/>
      <c r="AY440" s="32"/>
      <c r="AZ440" s="32"/>
      <c r="BA440" s="32"/>
      <c r="BB440" s="32"/>
      <c r="BC440" s="32"/>
      <c r="BD440" s="32"/>
      <c r="BE440" s="32"/>
      <c r="BF440" s="32"/>
      <c r="BG440" s="32"/>
      <c r="BH440" s="32"/>
      <c r="BI440" s="32"/>
      <c r="BJ440" s="32"/>
      <c r="BK440" s="32"/>
      <c r="BL440" s="32"/>
      <c r="BM440" s="32"/>
      <c r="BN440" s="32"/>
      <c r="BO440" s="32"/>
      <c r="BP440" s="32"/>
      <c r="BQ440" s="32"/>
    </row>
    <row r="441" spans="1:69" x14ac:dyDescent="0.25">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2"/>
      <c r="AL441" s="32"/>
      <c r="AM441" s="32"/>
      <c r="AN441" s="32"/>
      <c r="AO441" s="32"/>
      <c r="AP441" s="32"/>
      <c r="AQ441" s="32"/>
      <c r="AR441" s="32"/>
      <c r="AS441" s="32"/>
      <c r="AT441" s="32"/>
      <c r="AU441" s="32"/>
      <c r="AV441" s="32"/>
      <c r="AW441" s="32"/>
      <c r="AX441" s="32"/>
      <c r="AY441" s="32"/>
      <c r="AZ441" s="32"/>
      <c r="BA441" s="32"/>
      <c r="BB441" s="32"/>
      <c r="BC441" s="32"/>
      <c r="BD441" s="32"/>
      <c r="BE441" s="32"/>
      <c r="BF441" s="32"/>
      <c r="BG441" s="32"/>
      <c r="BH441" s="32"/>
      <c r="BI441" s="32"/>
      <c r="BJ441" s="32"/>
      <c r="BK441" s="32"/>
      <c r="BL441" s="32"/>
      <c r="BM441" s="32"/>
      <c r="BN441" s="32"/>
      <c r="BO441" s="32"/>
      <c r="BP441" s="32"/>
      <c r="BQ441" s="32"/>
    </row>
    <row r="442" spans="1:69" x14ac:dyDescent="0.25">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2"/>
      <c r="AK442" s="32"/>
      <c r="AL442" s="32"/>
      <c r="AM442" s="32"/>
      <c r="AN442" s="32"/>
      <c r="AO442" s="32"/>
      <c r="AP442" s="32"/>
      <c r="AQ442" s="32"/>
      <c r="AR442" s="32"/>
      <c r="AS442" s="32"/>
      <c r="AT442" s="32"/>
      <c r="AU442" s="32"/>
      <c r="AV442" s="32"/>
      <c r="AW442" s="32"/>
      <c r="AX442" s="32"/>
      <c r="AY442" s="32"/>
      <c r="AZ442" s="32"/>
      <c r="BA442" s="32"/>
      <c r="BB442" s="32"/>
      <c r="BC442" s="32"/>
      <c r="BD442" s="32"/>
      <c r="BE442" s="32"/>
      <c r="BF442" s="32"/>
      <c r="BG442" s="32"/>
      <c r="BH442" s="32"/>
      <c r="BI442" s="32"/>
      <c r="BJ442" s="32"/>
      <c r="BK442" s="32"/>
      <c r="BL442" s="32"/>
      <c r="BM442" s="32"/>
      <c r="BN442" s="32"/>
      <c r="BO442" s="32"/>
      <c r="BP442" s="32"/>
      <c r="BQ442" s="32"/>
    </row>
    <row r="443" spans="1:69" x14ac:dyDescent="0.25">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2"/>
      <c r="AK443" s="32"/>
      <c r="AL443" s="32"/>
      <c r="AM443" s="32"/>
      <c r="AN443" s="32"/>
      <c r="AO443" s="32"/>
      <c r="AP443" s="32"/>
      <c r="AQ443" s="32"/>
      <c r="AR443" s="32"/>
      <c r="AS443" s="32"/>
      <c r="AT443" s="32"/>
      <c r="AU443" s="32"/>
      <c r="AV443" s="32"/>
      <c r="AW443" s="32"/>
      <c r="AX443" s="32"/>
      <c r="AY443" s="32"/>
      <c r="AZ443" s="32"/>
      <c r="BA443" s="32"/>
      <c r="BB443" s="32"/>
      <c r="BC443" s="32"/>
      <c r="BD443" s="32"/>
      <c r="BE443" s="32"/>
      <c r="BF443" s="32"/>
      <c r="BG443" s="32"/>
      <c r="BH443" s="32"/>
      <c r="BI443" s="32"/>
      <c r="BJ443" s="32"/>
      <c r="BK443" s="32"/>
      <c r="BL443" s="32"/>
      <c r="BM443" s="32"/>
      <c r="BN443" s="32"/>
      <c r="BO443" s="32"/>
      <c r="BP443" s="32"/>
      <c r="BQ443" s="32"/>
    </row>
    <row r="444" spans="1:69" x14ac:dyDescent="0.25">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2"/>
      <c r="AK444" s="32"/>
      <c r="AL444" s="32"/>
      <c r="AM444" s="32"/>
      <c r="AN444" s="32"/>
      <c r="AO444" s="32"/>
      <c r="AP444" s="32"/>
      <c r="AQ444" s="32"/>
      <c r="AR444" s="32"/>
      <c r="AS444" s="32"/>
      <c r="AT444" s="32"/>
      <c r="AU444" s="32"/>
      <c r="AV444" s="32"/>
      <c r="AW444" s="32"/>
      <c r="AX444" s="32"/>
      <c r="AY444" s="32"/>
      <c r="AZ444" s="32"/>
      <c r="BA444" s="32"/>
      <c r="BB444" s="32"/>
      <c r="BC444" s="32"/>
      <c r="BD444" s="32"/>
      <c r="BE444" s="32"/>
      <c r="BF444" s="32"/>
      <c r="BG444" s="32"/>
      <c r="BH444" s="32"/>
      <c r="BI444" s="32"/>
      <c r="BJ444" s="32"/>
      <c r="BK444" s="32"/>
      <c r="BL444" s="32"/>
      <c r="BM444" s="32"/>
      <c r="BN444" s="32"/>
      <c r="BO444" s="32"/>
      <c r="BP444" s="32"/>
      <c r="BQ444" s="32"/>
    </row>
    <row r="445" spans="1:69" x14ac:dyDescent="0.25">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2"/>
      <c r="AL445" s="32"/>
      <c r="AM445" s="32"/>
      <c r="AN445" s="32"/>
      <c r="AO445" s="32"/>
      <c r="AP445" s="32"/>
      <c r="AQ445" s="32"/>
      <c r="AR445" s="32"/>
      <c r="AS445" s="32"/>
      <c r="AT445" s="32"/>
      <c r="AU445" s="32"/>
      <c r="AV445" s="32"/>
      <c r="AW445" s="32"/>
      <c r="AX445" s="32"/>
      <c r="AY445" s="32"/>
      <c r="AZ445" s="32"/>
      <c r="BA445" s="32"/>
      <c r="BB445" s="32"/>
      <c r="BC445" s="32"/>
      <c r="BD445" s="32"/>
      <c r="BE445" s="32"/>
      <c r="BF445" s="32"/>
      <c r="BG445" s="32"/>
      <c r="BH445" s="32"/>
      <c r="BI445" s="32"/>
      <c r="BJ445" s="32"/>
      <c r="BK445" s="32"/>
      <c r="BL445" s="32"/>
      <c r="BM445" s="32"/>
      <c r="BN445" s="32"/>
      <c r="BO445" s="32"/>
      <c r="BP445" s="32"/>
      <c r="BQ445" s="32"/>
    </row>
    <row r="446" spans="1:69" x14ac:dyDescent="0.25">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2"/>
      <c r="AL446" s="32"/>
      <c r="AM446" s="32"/>
      <c r="AN446" s="32"/>
      <c r="AO446" s="32"/>
      <c r="AP446" s="32"/>
      <c r="AQ446" s="32"/>
      <c r="AR446" s="32"/>
      <c r="AS446" s="32"/>
      <c r="AT446" s="32"/>
      <c r="AU446" s="32"/>
      <c r="AV446" s="32"/>
      <c r="AW446" s="32"/>
      <c r="AX446" s="32"/>
      <c r="AY446" s="32"/>
      <c r="AZ446" s="32"/>
      <c r="BA446" s="32"/>
      <c r="BB446" s="32"/>
      <c r="BC446" s="32"/>
      <c r="BD446" s="32"/>
      <c r="BE446" s="32"/>
      <c r="BF446" s="32"/>
      <c r="BG446" s="32"/>
      <c r="BH446" s="32"/>
      <c r="BI446" s="32"/>
      <c r="BJ446" s="32"/>
      <c r="BK446" s="32"/>
      <c r="BL446" s="32"/>
      <c r="BM446" s="32"/>
      <c r="BN446" s="32"/>
      <c r="BO446" s="32"/>
      <c r="BP446" s="32"/>
      <c r="BQ446" s="32"/>
    </row>
    <row r="447" spans="1:69" x14ac:dyDescent="0.25">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2"/>
      <c r="AL447" s="32"/>
      <c r="AM447" s="32"/>
      <c r="AN447" s="32"/>
      <c r="AO447" s="32"/>
      <c r="AP447" s="32"/>
      <c r="AQ447" s="32"/>
      <c r="AR447" s="32"/>
      <c r="AS447" s="32"/>
      <c r="AT447" s="32"/>
      <c r="AU447" s="32"/>
      <c r="AV447" s="32"/>
      <c r="AW447" s="32"/>
      <c r="AX447" s="32"/>
      <c r="AY447" s="32"/>
      <c r="AZ447" s="32"/>
      <c r="BA447" s="32"/>
      <c r="BB447" s="32"/>
      <c r="BC447" s="32"/>
      <c r="BD447" s="32"/>
      <c r="BE447" s="32"/>
      <c r="BF447" s="32"/>
      <c r="BG447" s="32"/>
      <c r="BH447" s="32"/>
      <c r="BI447" s="32"/>
      <c r="BJ447" s="32"/>
      <c r="BK447" s="32"/>
      <c r="BL447" s="32"/>
      <c r="BM447" s="32"/>
      <c r="BN447" s="32"/>
      <c r="BO447" s="32"/>
      <c r="BP447" s="32"/>
      <c r="BQ447" s="32"/>
    </row>
    <row r="448" spans="1:69" x14ac:dyDescent="0.25">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2"/>
      <c r="AL448" s="32"/>
      <c r="AM448" s="32"/>
      <c r="AN448" s="32"/>
      <c r="AO448" s="32"/>
      <c r="AP448" s="32"/>
      <c r="AQ448" s="32"/>
      <c r="AR448" s="32"/>
      <c r="AS448" s="32"/>
      <c r="AT448" s="32"/>
      <c r="AU448" s="32"/>
      <c r="AV448" s="32"/>
      <c r="AW448" s="32"/>
      <c r="AX448" s="32"/>
      <c r="AY448" s="32"/>
      <c r="AZ448" s="32"/>
      <c r="BA448" s="32"/>
      <c r="BB448" s="32"/>
      <c r="BC448" s="32"/>
      <c r="BD448" s="32"/>
      <c r="BE448" s="32"/>
      <c r="BF448" s="32"/>
      <c r="BG448" s="32"/>
      <c r="BH448" s="32"/>
      <c r="BI448" s="32"/>
      <c r="BJ448" s="32"/>
      <c r="BK448" s="32"/>
      <c r="BL448" s="32"/>
      <c r="BM448" s="32"/>
      <c r="BN448" s="32"/>
      <c r="BO448" s="32"/>
      <c r="BP448" s="32"/>
      <c r="BQ448" s="32"/>
    </row>
    <row r="449" spans="1:69" x14ac:dyDescent="0.25">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2"/>
      <c r="AL449" s="32"/>
      <c r="AM449" s="32"/>
      <c r="AN449" s="32"/>
      <c r="AO449" s="32"/>
      <c r="AP449" s="32"/>
      <c r="AQ449" s="32"/>
      <c r="AR449" s="32"/>
      <c r="AS449" s="32"/>
      <c r="AT449" s="32"/>
      <c r="AU449" s="32"/>
      <c r="AV449" s="32"/>
      <c r="AW449" s="32"/>
      <c r="AX449" s="32"/>
      <c r="AY449" s="32"/>
      <c r="AZ449" s="32"/>
      <c r="BA449" s="32"/>
      <c r="BB449" s="32"/>
      <c r="BC449" s="32"/>
      <c r="BD449" s="32"/>
      <c r="BE449" s="32"/>
      <c r="BF449" s="32"/>
      <c r="BG449" s="32"/>
      <c r="BH449" s="32"/>
      <c r="BI449" s="32"/>
      <c r="BJ449" s="32"/>
      <c r="BK449" s="32"/>
      <c r="BL449" s="32"/>
      <c r="BM449" s="32"/>
      <c r="BN449" s="32"/>
      <c r="BO449" s="32"/>
      <c r="BP449" s="32"/>
      <c r="BQ449" s="32"/>
    </row>
    <row r="450" spans="1:69" x14ac:dyDescent="0.25">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2"/>
      <c r="AL450" s="32"/>
      <c r="AM450" s="32"/>
      <c r="AN450" s="32"/>
      <c r="AO450" s="32"/>
      <c r="AP450" s="32"/>
      <c r="AQ450" s="32"/>
      <c r="AR450" s="32"/>
      <c r="AS450" s="32"/>
      <c r="AT450" s="32"/>
      <c r="AU450" s="32"/>
      <c r="AV450" s="32"/>
      <c r="AW450" s="32"/>
      <c r="AX450" s="32"/>
      <c r="AY450" s="32"/>
      <c r="AZ450" s="32"/>
      <c r="BA450" s="32"/>
      <c r="BB450" s="32"/>
      <c r="BC450" s="32"/>
      <c r="BD450" s="32"/>
      <c r="BE450" s="32"/>
      <c r="BF450" s="32"/>
      <c r="BG450" s="32"/>
      <c r="BH450" s="32"/>
      <c r="BI450" s="32"/>
      <c r="BJ450" s="32"/>
      <c r="BK450" s="32"/>
      <c r="BL450" s="32"/>
      <c r="BM450" s="32"/>
      <c r="BN450" s="32"/>
      <c r="BO450" s="32"/>
      <c r="BP450" s="32"/>
      <c r="BQ450" s="32"/>
    </row>
    <row r="451" spans="1:69" x14ac:dyDescent="0.25">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2"/>
      <c r="AL451" s="32"/>
      <c r="AM451" s="32"/>
      <c r="AN451" s="32"/>
      <c r="AO451" s="32"/>
      <c r="AP451" s="32"/>
      <c r="AQ451" s="32"/>
      <c r="AR451" s="32"/>
      <c r="AS451" s="32"/>
      <c r="AT451" s="32"/>
      <c r="AU451" s="32"/>
      <c r="AV451" s="32"/>
      <c r="AW451" s="32"/>
      <c r="AX451" s="32"/>
      <c r="AY451" s="32"/>
      <c r="AZ451" s="32"/>
      <c r="BA451" s="32"/>
      <c r="BB451" s="32"/>
      <c r="BC451" s="32"/>
      <c r="BD451" s="32"/>
      <c r="BE451" s="32"/>
      <c r="BF451" s="32"/>
      <c r="BG451" s="32"/>
      <c r="BH451" s="32"/>
      <c r="BI451" s="32"/>
      <c r="BJ451" s="32"/>
      <c r="BK451" s="32"/>
      <c r="BL451" s="32"/>
      <c r="BM451" s="32"/>
      <c r="BN451" s="32"/>
      <c r="BO451" s="32"/>
      <c r="BP451" s="32"/>
      <c r="BQ451" s="32"/>
    </row>
    <row r="452" spans="1:69" x14ac:dyDescent="0.25">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2"/>
      <c r="AL452" s="32"/>
      <c r="AM452" s="32"/>
      <c r="AN452" s="32"/>
      <c r="AO452" s="32"/>
      <c r="AP452" s="32"/>
      <c r="AQ452" s="32"/>
      <c r="AR452" s="32"/>
      <c r="AS452" s="32"/>
      <c r="AT452" s="32"/>
      <c r="AU452" s="32"/>
      <c r="AV452" s="32"/>
      <c r="AW452" s="32"/>
      <c r="AX452" s="32"/>
      <c r="AY452" s="32"/>
      <c r="AZ452" s="32"/>
      <c r="BA452" s="32"/>
      <c r="BB452" s="32"/>
      <c r="BC452" s="32"/>
      <c r="BD452" s="32"/>
      <c r="BE452" s="32"/>
      <c r="BF452" s="32"/>
      <c r="BG452" s="32"/>
      <c r="BH452" s="32"/>
      <c r="BI452" s="32"/>
      <c r="BJ452" s="32"/>
      <c r="BK452" s="32"/>
      <c r="BL452" s="32"/>
      <c r="BM452" s="32"/>
      <c r="BN452" s="32"/>
      <c r="BO452" s="32"/>
      <c r="BP452" s="32"/>
      <c r="BQ452" s="32"/>
    </row>
    <row r="453" spans="1:69" x14ac:dyDescent="0.25">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2"/>
      <c r="AL453" s="32"/>
      <c r="AM453" s="32"/>
      <c r="AN453" s="32"/>
      <c r="AO453" s="32"/>
      <c r="AP453" s="32"/>
      <c r="AQ453" s="32"/>
      <c r="AR453" s="32"/>
      <c r="AS453" s="32"/>
      <c r="AT453" s="32"/>
      <c r="AU453" s="32"/>
      <c r="AV453" s="32"/>
      <c r="AW453" s="32"/>
      <c r="AX453" s="32"/>
      <c r="AY453" s="32"/>
      <c r="AZ453" s="32"/>
      <c r="BA453" s="32"/>
      <c r="BB453" s="32"/>
      <c r="BC453" s="32"/>
      <c r="BD453" s="32"/>
      <c r="BE453" s="32"/>
      <c r="BF453" s="32"/>
      <c r="BG453" s="32"/>
      <c r="BH453" s="32"/>
      <c r="BI453" s="32"/>
      <c r="BJ453" s="32"/>
      <c r="BK453" s="32"/>
      <c r="BL453" s="32"/>
      <c r="BM453" s="32"/>
      <c r="BN453" s="32"/>
      <c r="BO453" s="32"/>
      <c r="BP453" s="32"/>
      <c r="BQ453" s="32"/>
    </row>
    <row r="454" spans="1:69" x14ac:dyDescent="0.25">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2"/>
      <c r="AL454" s="32"/>
      <c r="AM454" s="32"/>
      <c r="AN454" s="32"/>
      <c r="AO454" s="32"/>
      <c r="AP454" s="32"/>
      <c r="AQ454" s="32"/>
      <c r="AR454" s="32"/>
      <c r="AS454" s="32"/>
      <c r="AT454" s="32"/>
      <c r="AU454" s="32"/>
      <c r="AV454" s="32"/>
      <c r="AW454" s="32"/>
      <c r="AX454" s="32"/>
      <c r="AY454" s="32"/>
      <c r="AZ454" s="32"/>
      <c r="BA454" s="32"/>
      <c r="BB454" s="32"/>
      <c r="BC454" s="32"/>
      <c r="BD454" s="32"/>
      <c r="BE454" s="32"/>
      <c r="BF454" s="32"/>
      <c r="BG454" s="32"/>
      <c r="BH454" s="32"/>
      <c r="BI454" s="32"/>
      <c r="BJ454" s="32"/>
      <c r="BK454" s="32"/>
      <c r="BL454" s="32"/>
      <c r="BM454" s="32"/>
      <c r="BN454" s="32"/>
      <c r="BO454" s="32"/>
      <c r="BP454" s="32"/>
      <c r="BQ454" s="32"/>
    </row>
    <row r="455" spans="1:69" x14ac:dyDescent="0.25">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2"/>
      <c r="AL455" s="32"/>
      <c r="AM455" s="32"/>
      <c r="AN455" s="32"/>
      <c r="AO455" s="32"/>
      <c r="AP455" s="32"/>
      <c r="AQ455" s="32"/>
      <c r="AR455" s="32"/>
      <c r="AS455" s="32"/>
      <c r="AT455" s="32"/>
      <c r="AU455" s="32"/>
      <c r="AV455" s="32"/>
      <c r="AW455" s="32"/>
      <c r="AX455" s="32"/>
      <c r="AY455" s="32"/>
      <c r="AZ455" s="32"/>
      <c r="BA455" s="32"/>
      <c r="BB455" s="32"/>
      <c r="BC455" s="32"/>
      <c r="BD455" s="32"/>
      <c r="BE455" s="32"/>
      <c r="BF455" s="32"/>
      <c r="BG455" s="32"/>
      <c r="BH455" s="32"/>
      <c r="BI455" s="32"/>
      <c r="BJ455" s="32"/>
      <c r="BK455" s="32"/>
      <c r="BL455" s="32"/>
      <c r="BM455" s="32"/>
      <c r="BN455" s="32"/>
      <c r="BO455" s="32"/>
      <c r="BP455" s="32"/>
      <c r="BQ455" s="32"/>
    </row>
    <row r="456" spans="1:69" x14ac:dyDescent="0.25">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2"/>
      <c r="AL456" s="32"/>
      <c r="AM456" s="32"/>
      <c r="AN456" s="32"/>
      <c r="AO456" s="32"/>
      <c r="AP456" s="32"/>
      <c r="AQ456" s="32"/>
      <c r="AR456" s="32"/>
      <c r="AS456" s="32"/>
      <c r="AT456" s="32"/>
      <c r="AU456" s="32"/>
      <c r="AV456" s="32"/>
      <c r="AW456" s="32"/>
      <c r="AX456" s="32"/>
      <c r="AY456" s="32"/>
      <c r="AZ456" s="32"/>
      <c r="BA456" s="32"/>
      <c r="BB456" s="32"/>
      <c r="BC456" s="32"/>
      <c r="BD456" s="32"/>
      <c r="BE456" s="32"/>
      <c r="BF456" s="32"/>
      <c r="BG456" s="32"/>
      <c r="BH456" s="32"/>
      <c r="BI456" s="32"/>
      <c r="BJ456" s="32"/>
      <c r="BK456" s="32"/>
      <c r="BL456" s="32"/>
      <c r="BM456" s="32"/>
      <c r="BN456" s="32"/>
      <c r="BO456" s="32"/>
      <c r="BP456" s="32"/>
      <c r="BQ456" s="32"/>
    </row>
    <row r="457" spans="1:69" x14ac:dyDescent="0.25">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2"/>
      <c r="AL457" s="32"/>
      <c r="AM457" s="32"/>
      <c r="AN457" s="32"/>
      <c r="AO457" s="32"/>
      <c r="AP457" s="32"/>
      <c r="AQ457" s="32"/>
      <c r="AR457" s="32"/>
      <c r="AS457" s="32"/>
      <c r="AT457" s="32"/>
      <c r="AU457" s="32"/>
      <c r="AV457" s="32"/>
      <c r="AW457" s="32"/>
      <c r="AX457" s="32"/>
      <c r="AY457" s="32"/>
      <c r="AZ457" s="32"/>
      <c r="BA457" s="32"/>
      <c r="BB457" s="32"/>
      <c r="BC457" s="32"/>
      <c r="BD457" s="32"/>
      <c r="BE457" s="32"/>
      <c r="BF457" s="32"/>
      <c r="BG457" s="32"/>
      <c r="BH457" s="32"/>
      <c r="BI457" s="32"/>
      <c r="BJ457" s="32"/>
      <c r="BK457" s="32"/>
      <c r="BL457" s="32"/>
      <c r="BM457" s="32"/>
      <c r="BN457" s="32"/>
      <c r="BO457" s="32"/>
      <c r="BP457" s="32"/>
      <c r="BQ457" s="32"/>
    </row>
    <row r="458" spans="1:69" x14ac:dyDescent="0.25">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2"/>
      <c r="AL458" s="32"/>
      <c r="AM458" s="32"/>
      <c r="AN458" s="32"/>
      <c r="AO458" s="32"/>
      <c r="AP458" s="32"/>
      <c r="AQ458" s="32"/>
      <c r="AR458" s="32"/>
      <c r="AS458" s="32"/>
      <c r="AT458" s="32"/>
      <c r="AU458" s="32"/>
      <c r="AV458" s="32"/>
      <c r="AW458" s="32"/>
      <c r="AX458" s="32"/>
      <c r="AY458" s="32"/>
      <c r="AZ458" s="32"/>
      <c r="BA458" s="32"/>
      <c r="BB458" s="32"/>
      <c r="BC458" s="32"/>
      <c r="BD458" s="32"/>
      <c r="BE458" s="32"/>
      <c r="BF458" s="32"/>
      <c r="BG458" s="32"/>
      <c r="BH458" s="32"/>
      <c r="BI458" s="32"/>
      <c r="BJ458" s="32"/>
      <c r="BK458" s="32"/>
      <c r="BL458" s="32"/>
      <c r="BM458" s="32"/>
      <c r="BN458" s="32"/>
      <c r="BO458" s="32"/>
      <c r="BP458" s="32"/>
      <c r="BQ458" s="32"/>
    </row>
    <row r="459" spans="1:69" x14ac:dyDescent="0.25">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2"/>
      <c r="AL459" s="32"/>
      <c r="AM459" s="32"/>
      <c r="AN459" s="32"/>
      <c r="AO459" s="32"/>
      <c r="AP459" s="32"/>
      <c r="AQ459" s="32"/>
      <c r="AR459" s="32"/>
      <c r="AS459" s="32"/>
      <c r="AT459" s="32"/>
      <c r="AU459" s="32"/>
      <c r="AV459" s="32"/>
      <c r="AW459" s="32"/>
      <c r="AX459" s="32"/>
      <c r="AY459" s="32"/>
      <c r="AZ459" s="32"/>
      <c r="BA459" s="32"/>
      <c r="BB459" s="32"/>
      <c r="BC459" s="32"/>
      <c r="BD459" s="32"/>
      <c r="BE459" s="32"/>
      <c r="BF459" s="32"/>
      <c r="BG459" s="32"/>
      <c r="BH459" s="32"/>
      <c r="BI459" s="32"/>
      <c r="BJ459" s="32"/>
      <c r="BK459" s="32"/>
      <c r="BL459" s="32"/>
      <c r="BM459" s="32"/>
      <c r="BN459" s="32"/>
      <c r="BO459" s="32"/>
      <c r="BP459" s="32"/>
      <c r="BQ459" s="32"/>
    </row>
    <row r="460" spans="1:69" x14ac:dyDescent="0.25">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2"/>
      <c r="AL460" s="32"/>
      <c r="AM460" s="32"/>
      <c r="AN460" s="32"/>
      <c r="AO460" s="32"/>
      <c r="AP460" s="32"/>
      <c r="AQ460" s="32"/>
      <c r="AR460" s="32"/>
      <c r="AS460" s="32"/>
      <c r="AT460" s="32"/>
      <c r="AU460" s="32"/>
      <c r="AV460" s="32"/>
      <c r="AW460" s="32"/>
      <c r="AX460" s="32"/>
      <c r="AY460" s="32"/>
      <c r="AZ460" s="32"/>
      <c r="BA460" s="32"/>
      <c r="BB460" s="32"/>
      <c r="BC460" s="32"/>
      <c r="BD460" s="32"/>
      <c r="BE460" s="32"/>
      <c r="BF460" s="32"/>
      <c r="BG460" s="32"/>
      <c r="BH460" s="32"/>
      <c r="BI460" s="32"/>
      <c r="BJ460" s="32"/>
      <c r="BK460" s="32"/>
      <c r="BL460" s="32"/>
      <c r="BM460" s="32"/>
      <c r="BN460" s="32"/>
      <c r="BO460" s="32"/>
      <c r="BP460" s="32"/>
      <c r="BQ460" s="32"/>
    </row>
    <row r="461" spans="1:69" x14ac:dyDescent="0.25">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2"/>
      <c r="AL461" s="32"/>
      <c r="AM461" s="32"/>
      <c r="AN461" s="32"/>
      <c r="AO461" s="32"/>
      <c r="AP461" s="32"/>
      <c r="AQ461" s="32"/>
      <c r="AR461" s="32"/>
      <c r="AS461" s="32"/>
      <c r="AT461" s="32"/>
      <c r="AU461" s="32"/>
      <c r="AV461" s="32"/>
      <c r="AW461" s="32"/>
      <c r="AX461" s="32"/>
      <c r="AY461" s="32"/>
      <c r="AZ461" s="32"/>
      <c r="BA461" s="32"/>
      <c r="BB461" s="32"/>
      <c r="BC461" s="32"/>
      <c r="BD461" s="32"/>
      <c r="BE461" s="32"/>
      <c r="BF461" s="32"/>
      <c r="BG461" s="32"/>
      <c r="BH461" s="32"/>
      <c r="BI461" s="32"/>
      <c r="BJ461" s="32"/>
      <c r="BK461" s="32"/>
      <c r="BL461" s="32"/>
      <c r="BM461" s="32"/>
      <c r="BN461" s="32"/>
      <c r="BO461" s="32"/>
      <c r="BP461" s="32"/>
      <c r="BQ461" s="32"/>
    </row>
    <row r="462" spans="1:69" x14ac:dyDescent="0.25">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2"/>
      <c r="AL462" s="32"/>
      <c r="AM462" s="32"/>
      <c r="AN462" s="32"/>
      <c r="AO462" s="32"/>
      <c r="AP462" s="32"/>
      <c r="AQ462" s="32"/>
      <c r="AR462" s="32"/>
      <c r="AS462" s="32"/>
      <c r="AT462" s="32"/>
      <c r="AU462" s="32"/>
      <c r="AV462" s="32"/>
      <c r="AW462" s="32"/>
      <c r="AX462" s="32"/>
      <c r="AY462" s="32"/>
      <c r="AZ462" s="32"/>
      <c r="BA462" s="32"/>
      <c r="BB462" s="32"/>
      <c r="BC462" s="32"/>
      <c r="BD462" s="32"/>
      <c r="BE462" s="32"/>
      <c r="BF462" s="32"/>
      <c r="BG462" s="32"/>
      <c r="BH462" s="32"/>
      <c r="BI462" s="32"/>
      <c r="BJ462" s="32"/>
      <c r="BK462" s="32"/>
      <c r="BL462" s="32"/>
      <c r="BM462" s="32"/>
      <c r="BN462" s="32"/>
      <c r="BO462" s="32"/>
      <c r="BP462" s="32"/>
      <c r="BQ462" s="32"/>
    </row>
    <row r="463" spans="1:69" x14ac:dyDescent="0.25">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2"/>
      <c r="AL463" s="32"/>
      <c r="AM463" s="32"/>
      <c r="AN463" s="32"/>
      <c r="AO463" s="32"/>
      <c r="AP463" s="32"/>
      <c r="AQ463" s="32"/>
      <c r="AR463" s="32"/>
      <c r="AS463" s="32"/>
      <c r="AT463" s="32"/>
      <c r="AU463" s="32"/>
      <c r="AV463" s="32"/>
      <c r="AW463" s="32"/>
      <c r="AX463" s="32"/>
      <c r="AY463" s="32"/>
      <c r="AZ463" s="32"/>
      <c r="BA463" s="32"/>
      <c r="BB463" s="32"/>
      <c r="BC463" s="32"/>
      <c r="BD463" s="32"/>
      <c r="BE463" s="32"/>
      <c r="BF463" s="32"/>
      <c r="BG463" s="32"/>
      <c r="BH463" s="32"/>
      <c r="BI463" s="32"/>
      <c r="BJ463" s="32"/>
      <c r="BK463" s="32"/>
      <c r="BL463" s="32"/>
      <c r="BM463" s="32"/>
      <c r="BN463" s="32"/>
      <c r="BO463" s="32"/>
      <c r="BP463" s="32"/>
      <c r="BQ463" s="32"/>
    </row>
    <row r="464" spans="1:69" x14ac:dyDescent="0.25">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2"/>
      <c r="AL464" s="32"/>
      <c r="AM464" s="32"/>
      <c r="AN464" s="32"/>
      <c r="AO464" s="32"/>
      <c r="AP464" s="32"/>
      <c r="AQ464" s="32"/>
      <c r="AR464" s="32"/>
      <c r="AS464" s="32"/>
      <c r="AT464" s="32"/>
      <c r="AU464" s="32"/>
      <c r="AV464" s="32"/>
      <c r="AW464" s="32"/>
      <c r="AX464" s="32"/>
      <c r="AY464" s="32"/>
      <c r="AZ464" s="32"/>
      <c r="BA464" s="32"/>
      <c r="BB464" s="32"/>
      <c r="BC464" s="32"/>
      <c r="BD464" s="32"/>
      <c r="BE464" s="32"/>
      <c r="BF464" s="32"/>
      <c r="BG464" s="32"/>
      <c r="BH464" s="32"/>
      <c r="BI464" s="32"/>
      <c r="BJ464" s="32"/>
      <c r="BK464" s="32"/>
      <c r="BL464" s="32"/>
      <c r="BM464" s="32"/>
      <c r="BN464" s="32"/>
      <c r="BO464" s="32"/>
      <c r="BP464" s="32"/>
      <c r="BQ464" s="32"/>
    </row>
    <row r="465" spans="1:69" x14ac:dyDescent="0.25">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2"/>
      <c r="AL465" s="32"/>
      <c r="AM465" s="32"/>
      <c r="AN465" s="32"/>
      <c r="AO465" s="32"/>
      <c r="AP465" s="32"/>
      <c r="AQ465" s="32"/>
      <c r="AR465" s="32"/>
      <c r="AS465" s="32"/>
      <c r="AT465" s="32"/>
      <c r="AU465" s="32"/>
      <c r="AV465" s="32"/>
      <c r="AW465" s="32"/>
      <c r="AX465" s="32"/>
      <c r="AY465" s="32"/>
      <c r="AZ465" s="32"/>
      <c r="BA465" s="32"/>
      <c r="BB465" s="32"/>
      <c r="BC465" s="32"/>
      <c r="BD465" s="32"/>
      <c r="BE465" s="32"/>
      <c r="BF465" s="32"/>
      <c r="BG465" s="32"/>
      <c r="BH465" s="32"/>
      <c r="BI465" s="32"/>
      <c r="BJ465" s="32"/>
      <c r="BK465" s="32"/>
      <c r="BL465" s="32"/>
      <c r="BM465" s="32"/>
      <c r="BN465" s="32"/>
      <c r="BO465" s="32"/>
      <c r="BP465" s="32"/>
      <c r="BQ465" s="32"/>
    </row>
    <row r="466" spans="1:69" x14ac:dyDescent="0.25">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c r="AM466" s="32"/>
      <c r="AN466" s="32"/>
      <c r="AO466" s="32"/>
      <c r="AP466" s="32"/>
      <c r="AQ466" s="32"/>
      <c r="AR466" s="32"/>
      <c r="AS466" s="32"/>
      <c r="AT466" s="32"/>
      <c r="AU466" s="32"/>
      <c r="AV466" s="32"/>
      <c r="AW466" s="32"/>
      <c r="AX466" s="32"/>
      <c r="AY466" s="32"/>
      <c r="AZ466" s="32"/>
      <c r="BA466" s="32"/>
      <c r="BB466" s="32"/>
      <c r="BC466" s="32"/>
      <c r="BD466" s="32"/>
      <c r="BE466" s="32"/>
      <c r="BF466" s="32"/>
      <c r="BG466" s="32"/>
      <c r="BH466" s="32"/>
      <c r="BI466" s="32"/>
      <c r="BJ466" s="32"/>
      <c r="BK466" s="32"/>
      <c r="BL466" s="32"/>
      <c r="BM466" s="32"/>
      <c r="BN466" s="32"/>
      <c r="BO466" s="32"/>
      <c r="BP466" s="32"/>
      <c r="BQ466" s="32"/>
    </row>
    <row r="467" spans="1:69" x14ac:dyDescent="0.25">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c r="AJ467" s="32"/>
      <c r="AK467" s="32"/>
      <c r="AL467" s="32"/>
      <c r="AM467" s="32"/>
      <c r="AN467" s="32"/>
      <c r="AO467" s="32"/>
      <c r="AP467" s="32"/>
      <c r="AQ467" s="32"/>
      <c r="AR467" s="32"/>
      <c r="AS467" s="32"/>
      <c r="AT467" s="32"/>
      <c r="AU467" s="32"/>
      <c r="AV467" s="32"/>
      <c r="AW467" s="32"/>
      <c r="AX467" s="32"/>
      <c r="AY467" s="32"/>
      <c r="AZ467" s="32"/>
      <c r="BA467" s="32"/>
      <c r="BB467" s="32"/>
      <c r="BC467" s="32"/>
      <c r="BD467" s="32"/>
      <c r="BE467" s="32"/>
      <c r="BF467" s="32"/>
      <c r="BG467" s="32"/>
      <c r="BH467" s="32"/>
      <c r="BI467" s="32"/>
      <c r="BJ467" s="32"/>
      <c r="BK467" s="32"/>
      <c r="BL467" s="32"/>
      <c r="BM467" s="32"/>
      <c r="BN467" s="32"/>
      <c r="BO467" s="32"/>
      <c r="BP467" s="32"/>
      <c r="BQ467" s="32"/>
    </row>
    <row r="468" spans="1:69" x14ac:dyDescent="0.25">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c r="AA468" s="32"/>
      <c r="AB468" s="32"/>
      <c r="AC468" s="32"/>
      <c r="AD468" s="32"/>
      <c r="AE468" s="32"/>
      <c r="AF468" s="32"/>
      <c r="AG468" s="32"/>
      <c r="AH468" s="32"/>
      <c r="AI468" s="32"/>
      <c r="AJ468" s="32"/>
      <c r="AK468" s="32"/>
      <c r="AL468" s="32"/>
      <c r="AM468" s="32"/>
      <c r="AN468" s="32"/>
      <c r="AO468" s="32"/>
      <c r="AP468" s="32"/>
      <c r="AQ468" s="32"/>
      <c r="AR468" s="32"/>
      <c r="AS468" s="32"/>
      <c r="AT468" s="32"/>
      <c r="AU468" s="32"/>
      <c r="AV468" s="32"/>
      <c r="AW468" s="32"/>
      <c r="AX468" s="32"/>
      <c r="AY468" s="32"/>
      <c r="AZ468" s="32"/>
      <c r="BA468" s="32"/>
      <c r="BB468" s="32"/>
      <c r="BC468" s="32"/>
      <c r="BD468" s="32"/>
      <c r="BE468" s="32"/>
      <c r="BF468" s="32"/>
      <c r="BG468" s="32"/>
      <c r="BH468" s="32"/>
      <c r="BI468" s="32"/>
      <c r="BJ468" s="32"/>
      <c r="BK468" s="32"/>
      <c r="BL468" s="32"/>
      <c r="BM468" s="32"/>
      <c r="BN468" s="32"/>
      <c r="BO468" s="32"/>
      <c r="BP468" s="32"/>
      <c r="BQ468" s="32"/>
    </row>
    <row r="469" spans="1:69" x14ac:dyDescent="0.25">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c r="AA469" s="32"/>
      <c r="AB469" s="32"/>
      <c r="AC469" s="32"/>
      <c r="AD469" s="32"/>
      <c r="AE469" s="32"/>
      <c r="AF469" s="32"/>
      <c r="AG469" s="32"/>
      <c r="AH469" s="32"/>
      <c r="AI469" s="32"/>
      <c r="AJ469" s="32"/>
      <c r="AK469" s="32"/>
      <c r="AL469" s="32"/>
      <c r="AM469" s="32"/>
      <c r="AN469" s="32"/>
      <c r="AO469" s="32"/>
      <c r="AP469" s="32"/>
      <c r="AQ469" s="32"/>
      <c r="AR469" s="32"/>
      <c r="AS469" s="32"/>
      <c r="AT469" s="32"/>
      <c r="AU469" s="32"/>
      <c r="AV469" s="32"/>
      <c r="AW469" s="32"/>
      <c r="AX469" s="32"/>
      <c r="AY469" s="32"/>
      <c r="AZ469" s="32"/>
      <c r="BA469" s="32"/>
      <c r="BB469" s="32"/>
      <c r="BC469" s="32"/>
      <c r="BD469" s="32"/>
      <c r="BE469" s="32"/>
      <c r="BF469" s="32"/>
      <c r="BG469" s="32"/>
      <c r="BH469" s="32"/>
      <c r="BI469" s="32"/>
      <c r="BJ469" s="32"/>
      <c r="BK469" s="32"/>
      <c r="BL469" s="32"/>
      <c r="BM469" s="32"/>
      <c r="BN469" s="32"/>
      <c r="BO469" s="32"/>
      <c r="BP469" s="32"/>
      <c r="BQ469" s="32"/>
    </row>
    <row r="470" spans="1:69" x14ac:dyDescent="0.25">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c r="AA470" s="32"/>
      <c r="AB470" s="32"/>
      <c r="AC470" s="32"/>
      <c r="AD470" s="32"/>
      <c r="AE470" s="32"/>
      <c r="AF470" s="32"/>
      <c r="AG470" s="32"/>
      <c r="AH470" s="32"/>
      <c r="AI470" s="32"/>
      <c r="AJ470" s="32"/>
      <c r="AK470" s="32"/>
      <c r="AL470" s="32"/>
      <c r="AM470" s="32"/>
      <c r="AN470" s="32"/>
      <c r="AO470" s="32"/>
      <c r="AP470" s="32"/>
      <c r="AQ470" s="32"/>
      <c r="AR470" s="32"/>
      <c r="AS470" s="32"/>
      <c r="AT470" s="32"/>
      <c r="AU470" s="32"/>
      <c r="AV470" s="32"/>
      <c r="AW470" s="32"/>
      <c r="AX470" s="32"/>
      <c r="AY470" s="32"/>
      <c r="AZ470" s="32"/>
      <c r="BA470" s="32"/>
      <c r="BB470" s="32"/>
      <c r="BC470" s="32"/>
      <c r="BD470" s="32"/>
      <c r="BE470" s="32"/>
      <c r="BF470" s="32"/>
      <c r="BG470" s="32"/>
      <c r="BH470" s="32"/>
      <c r="BI470" s="32"/>
      <c r="BJ470" s="32"/>
      <c r="BK470" s="32"/>
      <c r="BL470" s="32"/>
      <c r="BM470" s="32"/>
      <c r="BN470" s="32"/>
      <c r="BO470" s="32"/>
      <c r="BP470" s="32"/>
      <c r="BQ470" s="32"/>
    </row>
    <row r="471" spans="1:69" x14ac:dyDescent="0.25">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c r="AA471" s="32"/>
      <c r="AB471" s="32"/>
      <c r="AC471" s="32"/>
      <c r="AD471" s="32"/>
      <c r="AE471" s="32"/>
      <c r="AF471" s="32"/>
      <c r="AG471" s="32"/>
      <c r="AH471" s="32"/>
      <c r="AI471" s="32"/>
      <c r="AJ471" s="32"/>
      <c r="AK471" s="32"/>
      <c r="AL471" s="32"/>
      <c r="AM471" s="32"/>
      <c r="AN471" s="32"/>
      <c r="AO471" s="32"/>
      <c r="AP471" s="32"/>
      <c r="AQ471" s="32"/>
      <c r="AR471" s="32"/>
      <c r="AS471" s="32"/>
      <c r="AT471" s="32"/>
      <c r="AU471" s="32"/>
      <c r="AV471" s="32"/>
      <c r="AW471" s="32"/>
      <c r="AX471" s="32"/>
      <c r="AY471" s="32"/>
      <c r="AZ471" s="32"/>
      <c r="BA471" s="32"/>
      <c r="BB471" s="32"/>
      <c r="BC471" s="32"/>
      <c r="BD471" s="32"/>
      <c r="BE471" s="32"/>
      <c r="BF471" s="32"/>
      <c r="BG471" s="32"/>
      <c r="BH471" s="32"/>
      <c r="BI471" s="32"/>
      <c r="BJ471" s="32"/>
      <c r="BK471" s="32"/>
      <c r="BL471" s="32"/>
      <c r="BM471" s="32"/>
      <c r="BN471" s="32"/>
      <c r="BO471" s="32"/>
      <c r="BP471" s="32"/>
      <c r="BQ471" s="32"/>
    </row>
    <row r="472" spans="1:69" x14ac:dyDescent="0.25">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c r="AA472" s="32"/>
      <c r="AB472" s="32"/>
      <c r="AC472" s="32"/>
      <c r="AD472" s="32"/>
      <c r="AE472" s="32"/>
      <c r="AF472" s="32"/>
      <c r="AG472" s="32"/>
      <c r="AH472" s="32"/>
      <c r="AI472" s="32"/>
      <c r="AJ472" s="32"/>
      <c r="AK472" s="32"/>
      <c r="AL472" s="32"/>
      <c r="AM472" s="32"/>
      <c r="AN472" s="32"/>
      <c r="AO472" s="32"/>
      <c r="AP472" s="32"/>
      <c r="AQ472" s="32"/>
      <c r="AR472" s="32"/>
      <c r="AS472" s="32"/>
      <c r="AT472" s="32"/>
      <c r="AU472" s="32"/>
      <c r="AV472" s="32"/>
      <c r="AW472" s="32"/>
      <c r="AX472" s="32"/>
      <c r="AY472" s="32"/>
      <c r="AZ472" s="32"/>
      <c r="BA472" s="32"/>
      <c r="BB472" s="32"/>
      <c r="BC472" s="32"/>
      <c r="BD472" s="32"/>
      <c r="BE472" s="32"/>
      <c r="BF472" s="32"/>
      <c r="BG472" s="32"/>
      <c r="BH472" s="32"/>
      <c r="BI472" s="32"/>
      <c r="BJ472" s="32"/>
      <c r="BK472" s="32"/>
      <c r="BL472" s="32"/>
      <c r="BM472" s="32"/>
      <c r="BN472" s="32"/>
      <c r="BO472" s="32"/>
      <c r="BP472" s="32"/>
      <c r="BQ472" s="32"/>
    </row>
    <row r="473" spans="1:69" x14ac:dyDescent="0.25">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c r="AA473" s="32"/>
      <c r="AB473" s="32"/>
      <c r="AC473" s="32"/>
      <c r="AD473" s="32"/>
      <c r="AE473" s="32"/>
      <c r="AF473" s="32"/>
      <c r="AG473" s="32"/>
      <c r="AH473" s="32"/>
      <c r="AI473" s="32"/>
      <c r="AJ473" s="32"/>
      <c r="AK473" s="32"/>
      <c r="AL473" s="32"/>
      <c r="AM473" s="32"/>
      <c r="AN473" s="32"/>
      <c r="AO473" s="32"/>
      <c r="AP473" s="32"/>
      <c r="AQ473" s="32"/>
      <c r="AR473" s="32"/>
      <c r="AS473" s="32"/>
      <c r="AT473" s="32"/>
      <c r="AU473" s="32"/>
      <c r="AV473" s="32"/>
      <c r="AW473" s="32"/>
      <c r="AX473" s="32"/>
      <c r="AY473" s="32"/>
      <c r="AZ473" s="32"/>
      <c r="BA473" s="32"/>
      <c r="BB473" s="32"/>
      <c r="BC473" s="32"/>
      <c r="BD473" s="32"/>
      <c r="BE473" s="32"/>
      <c r="BF473" s="32"/>
      <c r="BG473" s="32"/>
      <c r="BH473" s="32"/>
      <c r="BI473" s="32"/>
      <c r="BJ473" s="32"/>
      <c r="BK473" s="32"/>
      <c r="BL473" s="32"/>
      <c r="BM473" s="32"/>
      <c r="BN473" s="32"/>
      <c r="BO473" s="32"/>
      <c r="BP473" s="32"/>
      <c r="BQ473" s="32"/>
    </row>
    <row r="474" spans="1:69" x14ac:dyDescent="0.25">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2"/>
      <c r="AK474" s="32"/>
      <c r="AL474" s="32"/>
      <c r="AM474" s="32"/>
      <c r="AN474" s="32"/>
      <c r="AO474" s="32"/>
      <c r="AP474" s="32"/>
      <c r="AQ474" s="32"/>
      <c r="AR474" s="32"/>
      <c r="AS474" s="32"/>
      <c r="AT474" s="32"/>
      <c r="AU474" s="32"/>
      <c r="AV474" s="32"/>
      <c r="AW474" s="32"/>
      <c r="AX474" s="32"/>
      <c r="AY474" s="32"/>
      <c r="AZ474" s="32"/>
      <c r="BA474" s="32"/>
      <c r="BB474" s="32"/>
      <c r="BC474" s="32"/>
      <c r="BD474" s="32"/>
      <c r="BE474" s="32"/>
      <c r="BF474" s="32"/>
      <c r="BG474" s="32"/>
      <c r="BH474" s="32"/>
      <c r="BI474" s="32"/>
      <c r="BJ474" s="32"/>
      <c r="BK474" s="32"/>
      <c r="BL474" s="32"/>
      <c r="BM474" s="32"/>
      <c r="BN474" s="32"/>
      <c r="BO474" s="32"/>
      <c r="BP474" s="32"/>
      <c r="BQ474" s="32"/>
    </row>
    <row r="475" spans="1:69" x14ac:dyDescent="0.25">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c r="AA475" s="32"/>
      <c r="AB475" s="32"/>
      <c r="AC475" s="32"/>
      <c r="AD475" s="32"/>
      <c r="AE475" s="32"/>
      <c r="AF475" s="32"/>
      <c r="AG475" s="32"/>
      <c r="AH475" s="32"/>
      <c r="AI475" s="32"/>
      <c r="AJ475" s="32"/>
      <c r="AK475" s="32"/>
      <c r="AL475" s="32"/>
      <c r="AM475" s="32"/>
      <c r="AN475" s="32"/>
      <c r="AO475" s="32"/>
      <c r="AP475" s="32"/>
      <c r="AQ475" s="32"/>
      <c r="AR475" s="32"/>
      <c r="AS475" s="32"/>
      <c r="AT475" s="32"/>
      <c r="AU475" s="32"/>
      <c r="AV475" s="32"/>
      <c r="AW475" s="32"/>
      <c r="AX475" s="32"/>
      <c r="AY475" s="32"/>
      <c r="AZ475" s="32"/>
      <c r="BA475" s="32"/>
      <c r="BB475" s="32"/>
      <c r="BC475" s="32"/>
      <c r="BD475" s="32"/>
      <c r="BE475" s="32"/>
      <c r="BF475" s="32"/>
      <c r="BG475" s="32"/>
      <c r="BH475" s="32"/>
      <c r="BI475" s="32"/>
      <c r="BJ475" s="32"/>
      <c r="BK475" s="32"/>
      <c r="BL475" s="32"/>
      <c r="BM475" s="32"/>
      <c r="BN475" s="32"/>
      <c r="BO475" s="32"/>
      <c r="BP475" s="32"/>
      <c r="BQ475" s="32"/>
    </row>
    <row r="476" spans="1:69" x14ac:dyDescent="0.25">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c r="AA476" s="32"/>
      <c r="AB476" s="32"/>
      <c r="AC476" s="32"/>
      <c r="AD476" s="32"/>
      <c r="AE476" s="32"/>
      <c r="AF476" s="32"/>
      <c r="AG476" s="32"/>
      <c r="AH476" s="32"/>
      <c r="AI476" s="32"/>
      <c r="AJ476" s="32"/>
      <c r="AK476" s="32"/>
      <c r="AL476" s="32"/>
      <c r="AM476" s="32"/>
      <c r="AN476" s="32"/>
      <c r="AO476" s="32"/>
      <c r="AP476" s="32"/>
      <c r="AQ476" s="32"/>
      <c r="AR476" s="32"/>
      <c r="AS476" s="32"/>
      <c r="AT476" s="32"/>
      <c r="AU476" s="32"/>
      <c r="AV476" s="32"/>
      <c r="AW476" s="32"/>
      <c r="AX476" s="32"/>
      <c r="AY476" s="32"/>
      <c r="AZ476" s="32"/>
      <c r="BA476" s="32"/>
      <c r="BB476" s="32"/>
      <c r="BC476" s="32"/>
      <c r="BD476" s="32"/>
      <c r="BE476" s="32"/>
      <c r="BF476" s="32"/>
      <c r="BG476" s="32"/>
      <c r="BH476" s="32"/>
      <c r="BI476" s="32"/>
      <c r="BJ476" s="32"/>
      <c r="BK476" s="32"/>
      <c r="BL476" s="32"/>
      <c r="BM476" s="32"/>
      <c r="BN476" s="32"/>
      <c r="BO476" s="32"/>
      <c r="BP476" s="32"/>
      <c r="BQ476" s="32"/>
    </row>
    <row r="477" spans="1:69" x14ac:dyDescent="0.25">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2"/>
      <c r="AK477" s="32"/>
      <c r="AL477" s="32"/>
      <c r="AM477" s="32"/>
      <c r="AN477" s="32"/>
      <c r="AO477" s="32"/>
      <c r="AP477" s="32"/>
      <c r="AQ477" s="32"/>
      <c r="AR477" s="32"/>
      <c r="AS477" s="32"/>
      <c r="AT477" s="32"/>
      <c r="AU477" s="32"/>
      <c r="AV477" s="32"/>
      <c r="AW477" s="32"/>
      <c r="AX477" s="32"/>
      <c r="AY477" s="32"/>
      <c r="AZ477" s="32"/>
      <c r="BA477" s="32"/>
      <c r="BB477" s="32"/>
      <c r="BC477" s="32"/>
      <c r="BD477" s="32"/>
      <c r="BE477" s="32"/>
      <c r="BF477" s="32"/>
      <c r="BG477" s="32"/>
      <c r="BH477" s="32"/>
      <c r="BI477" s="32"/>
      <c r="BJ477" s="32"/>
      <c r="BK477" s="32"/>
      <c r="BL477" s="32"/>
      <c r="BM477" s="32"/>
      <c r="BN477" s="32"/>
      <c r="BO477" s="32"/>
      <c r="BP477" s="32"/>
      <c r="BQ477" s="32"/>
    </row>
    <row r="478" spans="1:69" x14ac:dyDescent="0.25">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2"/>
      <c r="AK478" s="32"/>
      <c r="AL478" s="32"/>
      <c r="AM478" s="32"/>
      <c r="AN478" s="32"/>
      <c r="AO478" s="32"/>
      <c r="AP478" s="32"/>
      <c r="AQ478" s="32"/>
      <c r="AR478" s="32"/>
      <c r="AS478" s="32"/>
      <c r="AT478" s="32"/>
      <c r="AU478" s="32"/>
      <c r="AV478" s="32"/>
      <c r="AW478" s="32"/>
      <c r="AX478" s="32"/>
      <c r="AY478" s="32"/>
      <c r="AZ478" s="32"/>
      <c r="BA478" s="32"/>
      <c r="BB478" s="32"/>
      <c r="BC478" s="32"/>
      <c r="BD478" s="32"/>
      <c r="BE478" s="32"/>
      <c r="BF478" s="32"/>
      <c r="BG478" s="32"/>
      <c r="BH478" s="32"/>
      <c r="BI478" s="32"/>
      <c r="BJ478" s="32"/>
      <c r="BK478" s="32"/>
      <c r="BL478" s="32"/>
      <c r="BM478" s="32"/>
      <c r="BN478" s="32"/>
      <c r="BO478" s="32"/>
      <c r="BP478" s="32"/>
      <c r="BQ478" s="32"/>
    </row>
    <row r="479" spans="1:69" x14ac:dyDescent="0.25">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2"/>
      <c r="AL479" s="32"/>
      <c r="AM479" s="32"/>
      <c r="AN479" s="32"/>
      <c r="AO479" s="32"/>
      <c r="AP479" s="32"/>
      <c r="AQ479" s="32"/>
      <c r="AR479" s="32"/>
      <c r="AS479" s="32"/>
      <c r="AT479" s="32"/>
      <c r="AU479" s="32"/>
      <c r="AV479" s="32"/>
      <c r="AW479" s="32"/>
      <c r="AX479" s="32"/>
      <c r="AY479" s="32"/>
      <c r="AZ479" s="32"/>
      <c r="BA479" s="32"/>
      <c r="BB479" s="32"/>
      <c r="BC479" s="32"/>
      <c r="BD479" s="32"/>
      <c r="BE479" s="32"/>
      <c r="BF479" s="32"/>
      <c r="BG479" s="32"/>
      <c r="BH479" s="32"/>
      <c r="BI479" s="32"/>
      <c r="BJ479" s="32"/>
      <c r="BK479" s="32"/>
      <c r="BL479" s="32"/>
      <c r="BM479" s="32"/>
      <c r="BN479" s="32"/>
      <c r="BO479" s="32"/>
      <c r="BP479" s="32"/>
      <c r="BQ479" s="32"/>
    </row>
    <row r="480" spans="1:69" x14ac:dyDescent="0.25">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2"/>
      <c r="AL480" s="32"/>
      <c r="AM480" s="32"/>
      <c r="AN480" s="32"/>
      <c r="AO480" s="32"/>
      <c r="AP480" s="32"/>
      <c r="AQ480" s="32"/>
      <c r="AR480" s="32"/>
      <c r="AS480" s="32"/>
      <c r="AT480" s="32"/>
      <c r="AU480" s="32"/>
      <c r="AV480" s="32"/>
      <c r="AW480" s="32"/>
      <c r="AX480" s="32"/>
      <c r="AY480" s="32"/>
      <c r="AZ480" s="32"/>
      <c r="BA480" s="32"/>
      <c r="BB480" s="32"/>
      <c r="BC480" s="32"/>
      <c r="BD480" s="32"/>
      <c r="BE480" s="32"/>
      <c r="BF480" s="32"/>
      <c r="BG480" s="32"/>
      <c r="BH480" s="32"/>
      <c r="BI480" s="32"/>
      <c r="BJ480" s="32"/>
      <c r="BK480" s="32"/>
      <c r="BL480" s="32"/>
      <c r="BM480" s="32"/>
      <c r="BN480" s="32"/>
      <c r="BO480" s="32"/>
      <c r="BP480" s="32"/>
      <c r="BQ480" s="32"/>
    </row>
    <row r="481" spans="1:69" x14ac:dyDescent="0.25">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2"/>
      <c r="AL481" s="32"/>
      <c r="AM481" s="32"/>
      <c r="AN481" s="32"/>
      <c r="AO481" s="32"/>
      <c r="AP481" s="32"/>
      <c r="AQ481" s="32"/>
      <c r="AR481" s="32"/>
      <c r="AS481" s="32"/>
      <c r="AT481" s="32"/>
      <c r="AU481" s="32"/>
      <c r="AV481" s="32"/>
      <c r="AW481" s="32"/>
      <c r="AX481" s="32"/>
      <c r="AY481" s="32"/>
      <c r="AZ481" s="32"/>
      <c r="BA481" s="32"/>
      <c r="BB481" s="32"/>
      <c r="BC481" s="32"/>
      <c r="BD481" s="32"/>
      <c r="BE481" s="32"/>
      <c r="BF481" s="32"/>
      <c r="BG481" s="32"/>
      <c r="BH481" s="32"/>
      <c r="BI481" s="32"/>
      <c r="BJ481" s="32"/>
      <c r="BK481" s="32"/>
      <c r="BL481" s="32"/>
      <c r="BM481" s="32"/>
      <c r="BN481" s="32"/>
      <c r="BO481" s="32"/>
      <c r="BP481" s="32"/>
      <c r="BQ481" s="32"/>
    </row>
    <row r="482" spans="1:69" x14ac:dyDescent="0.25">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2"/>
      <c r="AL482" s="32"/>
      <c r="AM482" s="32"/>
      <c r="AN482" s="32"/>
      <c r="AO482" s="32"/>
      <c r="AP482" s="32"/>
      <c r="AQ482" s="32"/>
      <c r="AR482" s="32"/>
      <c r="AS482" s="32"/>
      <c r="AT482" s="32"/>
      <c r="AU482" s="32"/>
      <c r="AV482" s="32"/>
      <c r="AW482" s="32"/>
      <c r="AX482" s="32"/>
      <c r="AY482" s="32"/>
      <c r="AZ482" s="32"/>
      <c r="BA482" s="32"/>
      <c r="BB482" s="32"/>
      <c r="BC482" s="32"/>
      <c r="BD482" s="32"/>
      <c r="BE482" s="32"/>
      <c r="BF482" s="32"/>
      <c r="BG482" s="32"/>
      <c r="BH482" s="32"/>
      <c r="BI482" s="32"/>
      <c r="BJ482" s="32"/>
      <c r="BK482" s="32"/>
      <c r="BL482" s="32"/>
      <c r="BM482" s="32"/>
      <c r="BN482" s="32"/>
      <c r="BO482" s="32"/>
      <c r="BP482" s="32"/>
      <c r="BQ482" s="32"/>
    </row>
    <row r="483" spans="1:69" x14ac:dyDescent="0.25">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2"/>
      <c r="AL483" s="32"/>
      <c r="AM483" s="32"/>
      <c r="AN483" s="32"/>
      <c r="AO483" s="32"/>
      <c r="AP483" s="32"/>
      <c r="AQ483" s="32"/>
      <c r="AR483" s="32"/>
      <c r="AS483" s="32"/>
      <c r="AT483" s="32"/>
      <c r="AU483" s="32"/>
      <c r="AV483" s="32"/>
      <c r="AW483" s="32"/>
      <c r="AX483" s="32"/>
      <c r="AY483" s="32"/>
      <c r="AZ483" s="32"/>
      <c r="BA483" s="32"/>
      <c r="BB483" s="32"/>
      <c r="BC483" s="32"/>
      <c r="BD483" s="32"/>
      <c r="BE483" s="32"/>
      <c r="BF483" s="32"/>
      <c r="BG483" s="32"/>
      <c r="BH483" s="32"/>
      <c r="BI483" s="32"/>
      <c r="BJ483" s="32"/>
      <c r="BK483" s="32"/>
      <c r="BL483" s="32"/>
      <c r="BM483" s="32"/>
      <c r="BN483" s="32"/>
      <c r="BO483" s="32"/>
      <c r="BP483" s="32"/>
      <c r="BQ483" s="32"/>
    </row>
    <row r="484" spans="1:69" x14ac:dyDescent="0.25">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2"/>
      <c r="AL484" s="32"/>
      <c r="AM484" s="32"/>
      <c r="AN484" s="32"/>
      <c r="AO484" s="32"/>
      <c r="AP484" s="32"/>
      <c r="AQ484" s="32"/>
      <c r="AR484" s="32"/>
      <c r="AS484" s="32"/>
      <c r="AT484" s="32"/>
      <c r="AU484" s="32"/>
      <c r="AV484" s="32"/>
      <c r="AW484" s="32"/>
      <c r="AX484" s="32"/>
      <c r="AY484" s="32"/>
      <c r="AZ484" s="32"/>
      <c r="BA484" s="32"/>
      <c r="BB484" s="32"/>
      <c r="BC484" s="32"/>
      <c r="BD484" s="32"/>
      <c r="BE484" s="32"/>
      <c r="BF484" s="32"/>
      <c r="BG484" s="32"/>
      <c r="BH484" s="32"/>
      <c r="BI484" s="32"/>
      <c r="BJ484" s="32"/>
      <c r="BK484" s="32"/>
      <c r="BL484" s="32"/>
      <c r="BM484" s="32"/>
      <c r="BN484" s="32"/>
      <c r="BO484" s="32"/>
      <c r="BP484" s="32"/>
      <c r="BQ484" s="32"/>
    </row>
    <row r="485" spans="1:69" x14ac:dyDescent="0.25">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2"/>
      <c r="AL485" s="32"/>
      <c r="AM485" s="32"/>
      <c r="AN485" s="32"/>
      <c r="AO485" s="32"/>
      <c r="AP485" s="32"/>
      <c r="AQ485" s="32"/>
      <c r="AR485" s="32"/>
      <c r="AS485" s="32"/>
      <c r="AT485" s="32"/>
      <c r="AU485" s="32"/>
      <c r="AV485" s="32"/>
      <c r="AW485" s="32"/>
      <c r="AX485" s="32"/>
      <c r="AY485" s="32"/>
      <c r="AZ485" s="32"/>
      <c r="BA485" s="32"/>
      <c r="BB485" s="32"/>
      <c r="BC485" s="32"/>
      <c r="BD485" s="32"/>
      <c r="BE485" s="32"/>
      <c r="BF485" s="32"/>
      <c r="BG485" s="32"/>
      <c r="BH485" s="32"/>
      <c r="BI485" s="32"/>
      <c r="BJ485" s="32"/>
      <c r="BK485" s="32"/>
      <c r="BL485" s="32"/>
      <c r="BM485" s="32"/>
      <c r="BN485" s="32"/>
      <c r="BO485" s="32"/>
      <c r="BP485" s="32"/>
      <c r="BQ485" s="32"/>
    </row>
    <row r="486" spans="1:69" x14ac:dyDescent="0.25">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2"/>
      <c r="AL486" s="32"/>
      <c r="AM486" s="32"/>
      <c r="AN486" s="32"/>
      <c r="AO486" s="32"/>
      <c r="AP486" s="32"/>
      <c r="AQ486" s="32"/>
      <c r="AR486" s="32"/>
      <c r="AS486" s="32"/>
      <c r="AT486" s="32"/>
      <c r="AU486" s="32"/>
      <c r="AV486" s="32"/>
      <c r="AW486" s="32"/>
      <c r="AX486" s="32"/>
      <c r="AY486" s="32"/>
      <c r="AZ486" s="32"/>
      <c r="BA486" s="32"/>
      <c r="BB486" s="32"/>
      <c r="BC486" s="32"/>
      <c r="BD486" s="32"/>
      <c r="BE486" s="32"/>
      <c r="BF486" s="32"/>
      <c r="BG486" s="32"/>
      <c r="BH486" s="32"/>
      <c r="BI486" s="32"/>
      <c r="BJ486" s="32"/>
      <c r="BK486" s="32"/>
      <c r="BL486" s="32"/>
      <c r="BM486" s="32"/>
      <c r="BN486" s="32"/>
      <c r="BO486" s="32"/>
      <c r="BP486" s="32"/>
      <c r="BQ486" s="32"/>
    </row>
    <row r="487" spans="1:69" x14ac:dyDescent="0.25">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2"/>
      <c r="AL487" s="32"/>
      <c r="AM487" s="32"/>
      <c r="AN487" s="32"/>
      <c r="AO487" s="32"/>
      <c r="AP487" s="32"/>
      <c r="AQ487" s="32"/>
      <c r="AR487" s="32"/>
      <c r="AS487" s="32"/>
      <c r="AT487" s="32"/>
      <c r="AU487" s="32"/>
      <c r="AV487" s="32"/>
      <c r="AW487" s="32"/>
      <c r="AX487" s="32"/>
      <c r="AY487" s="32"/>
      <c r="AZ487" s="32"/>
      <c r="BA487" s="32"/>
      <c r="BB487" s="32"/>
      <c r="BC487" s="32"/>
      <c r="BD487" s="32"/>
      <c r="BE487" s="32"/>
      <c r="BF487" s="32"/>
      <c r="BG487" s="32"/>
      <c r="BH487" s="32"/>
      <c r="BI487" s="32"/>
      <c r="BJ487" s="32"/>
      <c r="BK487" s="32"/>
      <c r="BL487" s="32"/>
      <c r="BM487" s="32"/>
      <c r="BN487" s="32"/>
      <c r="BO487" s="32"/>
      <c r="BP487" s="32"/>
      <c r="BQ487" s="32"/>
    </row>
    <row r="488" spans="1:69" x14ac:dyDescent="0.25">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2"/>
      <c r="AL488" s="32"/>
      <c r="AM488" s="32"/>
      <c r="AN488" s="32"/>
      <c r="AO488" s="32"/>
      <c r="AP488" s="32"/>
      <c r="AQ488" s="32"/>
      <c r="AR488" s="32"/>
      <c r="AS488" s="32"/>
      <c r="AT488" s="32"/>
      <c r="AU488" s="32"/>
      <c r="AV488" s="32"/>
      <c r="AW488" s="32"/>
      <c r="AX488" s="32"/>
      <c r="AY488" s="32"/>
      <c r="AZ488" s="32"/>
      <c r="BA488" s="32"/>
      <c r="BB488" s="32"/>
      <c r="BC488" s="32"/>
      <c r="BD488" s="32"/>
      <c r="BE488" s="32"/>
      <c r="BF488" s="32"/>
      <c r="BG488" s="32"/>
      <c r="BH488" s="32"/>
      <c r="BI488" s="32"/>
      <c r="BJ488" s="32"/>
      <c r="BK488" s="32"/>
      <c r="BL488" s="32"/>
      <c r="BM488" s="32"/>
      <c r="BN488" s="32"/>
      <c r="BO488" s="32"/>
      <c r="BP488" s="32"/>
      <c r="BQ488" s="32"/>
    </row>
    <row r="489" spans="1:69" x14ac:dyDescent="0.25">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2"/>
      <c r="AL489" s="32"/>
      <c r="AM489" s="32"/>
      <c r="AN489" s="32"/>
      <c r="AO489" s="32"/>
      <c r="AP489" s="32"/>
      <c r="AQ489" s="32"/>
      <c r="AR489" s="32"/>
      <c r="AS489" s="32"/>
      <c r="AT489" s="32"/>
      <c r="AU489" s="32"/>
      <c r="AV489" s="32"/>
      <c r="AW489" s="32"/>
      <c r="AX489" s="32"/>
      <c r="AY489" s="32"/>
      <c r="AZ489" s="32"/>
      <c r="BA489" s="32"/>
      <c r="BB489" s="32"/>
      <c r="BC489" s="32"/>
      <c r="BD489" s="32"/>
      <c r="BE489" s="32"/>
      <c r="BF489" s="32"/>
      <c r="BG489" s="32"/>
      <c r="BH489" s="32"/>
      <c r="BI489" s="32"/>
      <c r="BJ489" s="32"/>
      <c r="BK489" s="32"/>
      <c r="BL489" s="32"/>
      <c r="BM489" s="32"/>
      <c r="BN489" s="32"/>
      <c r="BO489" s="32"/>
      <c r="BP489" s="32"/>
      <c r="BQ489" s="32"/>
    </row>
    <row r="490" spans="1:69" x14ac:dyDescent="0.25">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2"/>
      <c r="AL490" s="32"/>
      <c r="AM490" s="32"/>
      <c r="AN490" s="32"/>
      <c r="AO490" s="32"/>
      <c r="AP490" s="32"/>
      <c r="AQ490" s="32"/>
      <c r="AR490" s="32"/>
      <c r="AS490" s="32"/>
      <c r="AT490" s="32"/>
      <c r="AU490" s="32"/>
      <c r="AV490" s="32"/>
      <c r="AW490" s="32"/>
      <c r="AX490" s="32"/>
      <c r="AY490" s="32"/>
      <c r="AZ490" s="32"/>
      <c r="BA490" s="32"/>
      <c r="BB490" s="32"/>
      <c r="BC490" s="32"/>
      <c r="BD490" s="32"/>
      <c r="BE490" s="32"/>
      <c r="BF490" s="32"/>
      <c r="BG490" s="32"/>
      <c r="BH490" s="32"/>
      <c r="BI490" s="32"/>
      <c r="BJ490" s="32"/>
      <c r="BK490" s="32"/>
      <c r="BL490" s="32"/>
      <c r="BM490" s="32"/>
      <c r="BN490" s="32"/>
      <c r="BO490" s="32"/>
      <c r="BP490" s="32"/>
      <c r="BQ490" s="32"/>
    </row>
    <row r="491" spans="1:69" x14ac:dyDescent="0.25">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2"/>
      <c r="AL491" s="32"/>
      <c r="AM491" s="32"/>
      <c r="AN491" s="32"/>
      <c r="AO491" s="32"/>
      <c r="AP491" s="32"/>
      <c r="AQ491" s="32"/>
      <c r="AR491" s="32"/>
      <c r="AS491" s="32"/>
      <c r="AT491" s="32"/>
      <c r="AU491" s="32"/>
      <c r="AV491" s="32"/>
      <c r="AW491" s="32"/>
      <c r="AX491" s="32"/>
      <c r="AY491" s="32"/>
      <c r="AZ491" s="32"/>
      <c r="BA491" s="32"/>
      <c r="BB491" s="32"/>
      <c r="BC491" s="32"/>
      <c r="BD491" s="32"/>
      <c r="BE491" s="32"/>
      <c r="BF491" s="32"/>
      <c r="BG491" s="32"/>
      <c r="BH491" s="32"/>
      <c r="BI491" s="32"/>
      <c r="BJ491" s="32"/>
      <c r="BK491" s="32"/>
      <c r="BL491" s="32"/>
      <c r="BM491" s="32"/>
      <c r="BN491" s="32"/>
      <c r="BO491" s="32"/>
      <c r="BP491" s="32"/>
      <c r="BQ491" s="32"/>
    </row>
    <row r="492" spans="1:69" x14ac:dyDescent="0.25">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2"/>
      <c r="AL492" s="32"/>
      <c r="AM492" s="32"/>
      <c r="AN492" s="32"/>
      <c r="AO492" s="32"/>
      <c r="AP492" s="32"/>
      <c r="AQ492" s="32"/>
      <c r="AR492" s="32"/>
      <c r="AS492" s="32"/>
      <c r="AT492" s="32"/>
      <c r="AU492" s="32"/>
      <c r="AV492" s="32"/>
      <c r="AW492" s="32"/>
      <c r="AX492" s="32"/>
      <c r="AY492" s="32"/>
      <c r="AZ492" s="32"/>
      <c r="BA492" s="32"/>
      <c r="BB492" s="32"/>
      <c r="BC492" s="32"/>
      <c r="BD492" s="32"/>
      <c r="BE492" s="32"/>
      <c r="BF492" s="32"/>
      <c r="BG492" s="32"/>
      <c r="BH492" s="32"/>
      <c r="BI492" s="32"/>
      <c r="BJ492" s="32"/>
      <c r="BK492" s="32"/>
      <c r="BL492" s="32"/>
      <c r="BM492" s="32"/>
      <c r="BN492" s="32"/>
      <c r="BO492" s="32"/>
      <c r="BP492" s="32"/>
      <c r="BQ492" s="32"/>
    </row>
    <row r="493" spans="1:69" x14ac:dyDescent="0.25">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2"/>
      <c r="AL493" s="32"/>
      <c r="AM493" s="32"/>
      <c r="AN493" s="32"/>
      <c r="AO493" s="32"/>
      <c r="AP493" s="32"/>
      <c r="AQ493" s="32"/>
      <c r="AR493" s="32"/>
      <c r="AS493" s="32"/>
      <c r="AT493" s="32"/>
      <c r="AU493" s="32"/>
      <c r="AV493" s="32"/>
      <c r="AW493" s="32"/>
      <c r="AX493" s="32"/>
      <c r="AY493" s="32"/>
      <c r="AZ493" s="32"/>
      <c r="BA493" s="32"/>
      <c r="BB493" s="32"/>
      <c r="BC493" s="32"/>
      <c r="BD493" s="32"/>
      <c r="BE493" s="32"/>
      <c r="BF493" s="32"/>
      <c r="BG493" s="32"/>
      <c r="BH493" s="32"/>
      <c r="BI493" s="32"/>
      <c r="BJ493" s="32"/>
      <c r="BK493" s="32"/>
      <c r="BL493" s="32"/>
      <c r="BM493" s="32"/>
      <c r="BN493" s="32"/>
      <c r="BO493" s="32"/>
      <c r="BP493" s="32"/>
      <c r="BQ493" s="32"/>
    </row>
    <row r="494" spans="1:69" x14ac:dyDescent="0.25">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2"/>
      <c r="AL494" s="32"/>
      <c r="AM494" s="32"/>
      <c r="AN494" s="32"/>
      <c r="AO494" s="32"/>
      <c r="AP494" s="32"/>
      <c r="AQ494" s="32"/>
      <c r="AR494" s="32"/>
      <c r="AS494" s="32"/>
      <c r="AT494" s="32"/>
      <c r="AU494" s="32"/>
      <c r="AV494" s="32"/>
      <c r="AW494" s="32"/>
      <c r="AX494" s="32"/>
      <c r="AY494" s="32"/>
      <c r="AZ494" s="32"/>
      <c r="BA494" s="32"/>
      <c r="BB494" s="32"/>
      <c r="BC494" s="32"/>
      <c r="BD494" s="32"/>
      <c r="BE494" s="32"/>
      <c r="BF494" s="32"/>
      <c r="BG494" s="32"/>
      <c r="BH494" s="32"/>
      <c r="BI494" s="32"/>
      <c r="BJ494" s="32"/>
      <c r="BK494" s="32"/>
      <c r="BL494" s="32"/>
      <c r="BM494" s="32"/>
      <c r="BN494" s="32"/>
      <c r="BO494" s="32"/>
      <c r="BP494" s="32"/>
      <c r="BQ494" s="32"/>
    </row>
    <row r="495" spans="1:69" x14ac:dyDescent="0.25">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2"/>
      <c r="AL495" s="32"/>
      <c r="AM495" s="32"/>
      <c r="AN495" s="32"/>
      <c r="AO495" s="32"/>
      <c r="AP495" s="32"/>
      <c r="AQ495" s="32"/>
      <c r="AR495" s="32"/>
      <c r="AS495" s="32"/>
      <c r="AT495" s="32"/>
      <c r="AU495" s="32"/>
      <c r="AV495" s="32"/>
      <c r="AW495" s="32"/>
      <c r="AX495" s="32"/>
      <c r="AY495" s="32"/>
      <c r="AZ495" s="32"/>
      <c r="BA495" s="32"/>
      <c r="BB495" s="32"/>
      <c r="BC495" s="32"/>
      <c r="BD495" s="32"/>
      <c r="BE495" s="32"/>
      <c r="BF495" s="32"/>
      <c r="BG495" s="32"/>
      <c r="BH495" s="32"/>
      <c r="BI495" s="32"/>
      <c r="BJ495" s="32"/>
      <c r="BK495" s="32"/>
      <c r="BL495" s="32"/>
      <c r="BM495" s="32"/>
      <c r="BN495" s="32"/>
      <c r="BO495" s="32"/>
      <c r="BP495" s="32"/>
      <c r="BQ495" s="32"/>
    </row>
    <row r="496" spans="1:69" x14ac:dyDescent="0.25">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2"/>
      <c r="AL496" s="32"/>
      <c r="AM496" s="32"/>
      <c r="AN496" s="32"/>
      <c r="AO496" s="32"/>
      <c r="AP496" s="32"/>
      <c r="AQ496" s="32"/>
      <c r="AR496" s="32"/>
      <c r="AS496" s="32"/>
      <c r="AT496" s="32"/>
      <c r="AU496" s="32"/>
      <c r="AV496" s="32"/>
      <c r="AW496" s="32"/>
      <c r="AX496" s="32"/>
      <c r="AY496" s="32"/>
      <c r="AZ496" s="32"/>
      <c r="BA496" s="32"/>
      <c r="BB496" s="32"/>
      <c r="BC496" s="32"/>
      <c r="BD496" s="32"/>
      <c r="BE496" s="32"/>
      <c r="BF496" s="32"/>
      <c r="BG496" s="32"/>
      <c r="BH496" s="32"/>
      <c r="BI496" s="32"/>
      <c r="BJ496" s="32"/>
      <c r="BK496" s="32"/>
      <c r="BL496" s="32"/>
      <c r="BM496" s="32"/>
      <c r="BN496" s="32"/>
      <c r="BO496" s="32"/>
      <c r="BP496" s="32"/>
      <c r="BQ496" s="32"/>
    </row>
    <row r="497" spans="1:69" x14ac:dyDescent="0.25">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2"/>
      <c r="AL497" s="32"/>
      <c r="AM497" s="32"/>
      <c r="AN497" s="32"/>
      <c r="AO497" s="32"/>
      <c r="AP497" s="32"/>
      <c r="AQ497" s="32"/>
      <c r="AR497" s="32"/>
      <c r="AS497" s="32"/>
      <c r="AT497" s="32"/>
      <c r="AU497" s="32"/>
      <c r="AV497" s="32"/>
      <c r="AW497" s="32"/>
      <c r="AX497" s="32"/>
      <c r="AY497" s="32"/>
      <c r="AZ497" s="32"/>
      <c r="BA497" s="32"/>
      <c r="BB497" s="32"/>
      <c r="BC497" s="32"/>
      <c r="BD497" s="32"/>
      <c r="BE497" s="32"/>
      <c r="BF497" s="32"/>
      <c r="BG497" s="32"/>
      <c r="BH497" s="32"/>
      <c r="BI497" s="32"/>
      <c r="BJ497" s="32"/>
      <c r="BK497" s="32"/>
      <c r="BL497" s="32"/>
      <c r="BM497" s="32"/>
      <c r="BN497" s="32"/>
      <c r="BO497" s="32"/>
      <c r="BP497" s="32"/>
      <c r="BQ497" s="32"/>
    </row>
    <row r="498" spans="1:69" x14ac:dyDescent="0.25">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2"/>
      <c r="AL498" s="32"/>
      <c r="AM498" s="32"/>
      <c r="AN498" s="32"/>
      <c r="AO498" s="32"/>
      <c r="AP498" s="32"/>
      <c r="AQ498" s="32"/>
      <c r="AR498" s="32"/>
      <c r="AS498" s="32"/>
      <c r="AT498" s="32"/>
      <c r="AU498" s="32"/>
      <c r="AV498" s="32"/>
      <c r="AW498" s="32"/>
      <c r="AX498" s="32"/>
      <c r="AY498" s="32"/>
      <c r="AZ498" s="32"/>
      <c r="BA498" s="32"/>
      <c r="BB498" s="32"/>
      <c r="BC498" s="32"/>
      <c r="BD498" s="32"/>
      <c r="BE498" s="32"/>
      <c r="BF498" s="32"/>
      <c r="BG498" s="32"/>
      <c r="BH498" s="32"/>
      <c r="BI498" s="32"/>
      <c r="BJ498" s="32"/>
      <c r="BK498" s="32"/>
      <c r="BL498" s="32"/>
      <c r="BM498" s="32"/>
      <c r="BN498" s="32"/>
      <c r="BO498" s="32"/>
      <c r="BP498" s="32"/>
      <c r="BQ498" s="32"/>
    </row>
    <row r="499" spans="1:69" x14ac:dyDescent="0.25">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c r="AJ499" s="32"/>
      <c r="AK499" s="32"/>
      <c r="AL499" s="32"/>
      <c r="AM499" s="32"/>
      <c r="AN499" s="32"/>
      <c r="AO499" s="32"/>
      <c r="AP499" s="32"/>
      <c r="AQ499" s="32"/>
      <c r="AR499" s="32"/>
      <c r="AS499" s="32"/>
      <c r="AT499" s="32"/>
      <c r="AU499" s="32"/>
      <c r="AV499" s="32"/>
      <c r="AW499" s="32"/>
      <c r="AX499" s="32"/>
      <c r="AY499" s="32"/>
      <c r="AZ499" s="32"/>
      <c r="BA499" s="32"/>
      <c r="BB499" s="32"/>
      <c r="BC499" s="32"/>
      <c r="BD499" s="32"/>
      <c r="BE499" s="32"/>
      <c r="BF499" s="32"/>
      <c r="BG499" s="32"/>
      <c r="BH499" s="32"/>
      <c r="BI499" s="32"/>
      <c r="BJ499" s="32"/>
      <c r="BK499" s="32"/>
      <c r="BL499" s="32"/>
      <c r="BM499" s="32"/>
      <c r="BN499" s="32"/>
      <c r="BO499" s="32"/>
      <c r="BP499" s="32"/>
      <c r="BQ499" s="32"/>
    </row>
    <row r="500" spans="1:69" x14ac:dyDescent="0.25">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c r="AA500" s="32"/>
      <c r="AB500" s="32"/>
      <c r="AC500" s="32"/>
      <c r="AD500" s="32"/>
      <c r="AE500" s="32"/>
      <c r="AF500" s="32"/>
      <c r="AG500" s="32"/>
      <c r="AH500" s="32"/>
      <c r="AI500" s="32"/>
      <c r="AJ500" s="32"/>
      <c r="AK500" s="32"/>
      <c r="AL500" s="32"/>
      <c r="AM500" s="32"/>
      <c r="AN500" s="32"/>
      <c r="AO500" s="32"/>
      <c r="AP500" s="32"/>
      <c r="AQ500" s="32"/>
      <c r="AR500" s="32"/>
      <c r="AS500" s="32"/>
      <c r="AT500" s="32"/>
      <c r="AU500" s="32"/>
      <c r="AV500" s="32"/>
      <c r="AW500" s="32"/>
      <c r="AX500" s="32"/>
      <c r="AY500" s="32"/>
      <c r="AZ500" s="32"/>
      <c r="BA500" s="32"/>
      <c r="BB500" s="32"/>
      <c r="BC500" s="32"/>
      <c r="BD500" s="32"/>
      <c r="BE500" s="32"/>
      <c r="BF500" s="32"/>
      <c r="BG500" s="32"/>
      <c r="BH500" s="32"/>
      <c r="BI500" s="32"/>
      <c r="BJ500" s="32"/>
      <c r="BK500" s="32"/>
      <c r="BL500" s="32"/>
      <c r="BM500" s="32"/>
      <c r="BN500" s="32"/>
      <c r="BO500" s="32"/>
      <c r="BP500" s="32"/>
      <c r="BQ500" s="32"/>
    </row>
    <row r="501" spans="1:69" x14ac:dyDescent="0.25">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2"/>
      <c r="AD501" s="32"/>
      <c r="AE501" s="32"/>
      <c r="AF501" s="32"/>
      <c r="AG501" s="32"/>
      <c r="AH501" s="32"/>
      <c r="AI501" s="32"/>
      <c r="AJ501" s="32"/>
      <c r="AK501" s="32"/>
      <c r="AL501" s="32"/>
      <c r="AM501" s="32"/>
      <c r="AN501" s="32"/>
      <c r="AO501" s="32"/>
      <c r="AP501" s="32"/>
      <c r="AQ501" s="32"/>
      <c r="AR501" s="32"/>
      <c r="AS501" s="32"/>
      <c r="AT501" s="32"/>
      <c r="AU501" s="32"/>
      <c r="AV501" s="32"/>
      <c r="AW501" s="32"/>
      <c r="AX501" s="32"/>
      <c r="AY501" s="32"/>
      <c r="AZ501" s="32"/>
      <c r="BA501" s="32"/>
      <c r="BB501" s="32"/>
      <c r="BC501" s="32"/>
      <c r="BD501" s="32"/>
      <c r="BE501" s="32"/>
      <c r="BF501" s="32"/>
      <c r="BG501" s="32"/>
      <c r="BH501" s="32"/>
      <c r="BI501" s="32"/>
      <c r="BJ501" s="32"/>
      <c r="BK501" s="32"/>
      <c r="BL501" s="32"/>
      <c r="BM501" s="32"/>
      <c r="BN501" s="32"/>
      <c r="BO501" s="32"/>
      <c r="BP501" s="32"/>
      <c r="BQ501" s="32"/>
    </row>
    <row r="502" spans="1:69" x14ac:dyDescent="0.25">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c r="AA502" s="32"/>
      <c r="AB502" s="32"/>
      <c r="AC502" s="32"/>
      <c r="AD502" s="32"/>
      <c r="AE502" s="32"/>
      <c r="AF502" s="32"/>
      <c r="AG502" s="32"/>
      <c r="AH502" s="32"/>
      <c r="AI502" s="32"/>
      <c r="AJ502" s="32"/>
      <c r="AK502" s="32"/>
      <c r="AL502" s="32"/>
      <c r="AM502" s="32"/>
      <c r="AN502" s="32"/>
      <c r="AO502" s="32"/>
      <c r="AP502" s="32"/>
      <c r="AQ502" s="32"/>
      <c r="AR502" s="32"/>
      <c r="AS502" s="32"/>
      <c r="AT502" s="32"/>
      <c r="AU502" s="32"/>
      <c r="AV502" s="32"/>
      <c r="AW502" s="32"/>
      <c r="AX502" s="32"/>
      <c r="AY502" s="32"/>
      <c r="AZ502" s="32"/>
      <c r="BA502" s="32"/>
      <c r="BB502" s="32"/>
      <c r="BC502" s="32"/>
      <c r="BD502" s="32"/>
      <c r="BE502" s="32"/>
      <c r="BF502" s="32"/>
      <c r="BG502" s="32"/>
      <c r="BH502" s="32"/>
      <c r="BI502" s="32"/>
      <c r="BJ502" s="32"/>
      <c r="BK502" s="32"/>
      <c r="BL502" s="32"/>
      <c r="BM502" s="32"/>
      <c r="BN502" s="32"/>
      <c r="BO502" s="32"/>
      <c r="BP502" s="32"/>
      <c r="BQ502" s="32"/>
    </row>
    <row r="503" spans="1:69" x14ac:dyDescent="0.25">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c r="AA503" s="32"/>
      <c r="AB503" s="32"/>
      <c r="AC503" s="32"/>
      <c r="AD503" s="32"/>
      <c r="AE503" s="32"/>
      <c r="AF503" s="32"/>
      <c r="AG503" s="32"/>
      <c r="AH503" s="32"/>
      <c r="AI503" s="32"/>
      <c r="AJ503" s="32"/>
      <c r="AK503" s="32"/>
      <c r="AL503" s="32"/>
      <c r="AM503" s="32"/>
      <c r="AN503" s="32"/>
      <c r="AO503" s="32"/>
      <c r="AP503" s="32"/>
      <c r="AQ503" s="32"/>
      <c r="AR503" s="32"/>
      <c r="AS503" s="32"/>
      <c r="AT503" s="32"/>
      <c r="AU503" s="32"/>
      <c r="AV503" s="32"/>
      <c r="AW503" s="32"/>
      <c r="AX503" s="32"/>
      <c r="AY503" s="32"/>
      <c r="AZ503" s="32"/>
      <c r="BA503" s="32"/>
      <c r="BB503" s="32"/>
      <c r="BC503" s="32"/>
      <c r="BD503" s="32"/>
      <c r="BE503" s="32"/>
      <c r="BF503" s="32"/>
      <c r="BG503" s="32"/>
      <c r="BH503" s="32"/>
      <c r="BI503" s="32"/>
      <c r="BJ503" s="32"/>
      <c r="BK503" s="32"/>
      <c r="BL503" s="32"/>
      <c r="BM503" s="32"/>
      <c r="BN503" s="32"/>
      <c r="BO503" s="32"/>
      <c r="BP503" s="32"/>
      <c r="BQ503" s="32"/>
    </row>
    <row r="504" spans="1:69" x14ac:dyDescent="0.25">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2"/>
      <c r="AL504" s="32"/>
      <c r="AM504" s="32"/>
      <c r="AN504" s="32"/>
      <c r="AO504" s="32"/>
      <c r="AP504" s="32"/>
      <c r="AQ504" s="32"/>
      <c r="AR504" s="32"/>
      <c r="AS504" s="32"/>
      <c r="AT504" s="32"/>
      <c r="AU504" s="32"/>
      <c r="AV504" s="32"/>
      <c r="AW504" s="32"/>
      <c r="AX504" s="32"/>
      <c r="AY504" s="32"/>
      <c r="AZ504" s="32"/>
      <c r="BA504" s="32"/>
      <c r="BB504" s="32"/>
      <c r="BC504" s="32"/>
      <c r="BD504" s="32"/>
      <c r="BE504" s="32"/>
      <c r="BF504" s="32"/>
      <c r="BG504" s="32"/>
      <c r="BH504" s="32"/>
      <c r="BI504" s="32"/>
      <c r="BJ504" s="32"/>
      <c r="BK504" s="32"/>
      <c r="BL504" s="32"/>
      <c r="BM504" s="32"/>
      <c r="BN504" s="32"/>
      <c r="BO504" s="32"/>
      <c r="BP504" s="32"/>
      <c r="BQ504" s="32"/>
    </row>
    <row r="505" spans="1:69" x14ac:dyDescent="0.25">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c r="AA505" s="32"/>
      <c r="AB505" s="32"/>
      <c r="AC505" s="32"/>
      <c r="AD505" s="32"/>
      <c r="AE505" s="32"/>
      <c r="AF505" s="32"/>
      <c r="AG505" s="32"/>
      <c r="AH505" s="32"/>
      <c r="AI505" s="32"/>
      <c r="AJ505" s="32"/>
      <c r="AK505" s="32"/>
      <c r="AL505" s="32"/>
      <c r="AM505" s="32"/>
      <c r="AN505" s="32"/>
      <c r="AO505" s="32"/>
      <c r="AP505" s="32"/>
      <c r="AQ505" s="32"/>
      <c r="AR505" s="32"/>
      <c r="AS505" s="32"/>
      <c r="AT505" s="32"/>
      <c r="AU505" s="32"/>
      <c r="AV505" s="32"/>
      <c r="AW505" s="32"/>
      <c r="AX505" s="32"/>
      <c r="AY505" s="32"/>
      <c r="AZ505" s="32"/>
      <c r="BA505" s="32"/>
      <c r="BB505" s="32"/>
      <c r="BC505" s="32"/>
      <c r="BD505" s="32"/>
      <c r="BE505" s="32"/>
      <c r="BF505" s="32"/>
      <c r="BG505" s="32"/>
      <c r="BH505" s="32"/>
      <c r="BI505" s="32"/>
      <c r="BJ505" s="32"/>
      <c r="BK505" s="32"/>
      <c r="BL505" s="32"/>
      <c r="BM505" s="32"/>
      <c r="BN505" s="32"/>
      <c r="BO505" s="32"/>
      <c r="BP505" s="32"/>
      <c r="BQ505" s="32"/>
    </row>
    <row r="506" spans="1:69" x14ac:dyDescent="0.25">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c r="AA506" s="32"/>
      <c r="AB506" s="32"/>
      <c r="AC506" s="32"/>
      <c r="AD506" s="32"/>
      <c r="AE506" s="32"/>
      <c r="AF506" s="32"/>
      <c r="AG506" s="32"/>
      <c r="AH506" s="32"/>
      <c r="AI506" s="32"/>
      <c r="AJ506" s="32"/>
      <c r="AK506" s="32"/>
      <c r="AL506" s="32"/>
      <c r="AM506" s="32"/>
      <c r="AN506" s="32"/>
      <c r="AO506" s="32"/>
      <c r="AP506" s="32"/>
      <c r="AQ506" s="32"/>
      <c r="AR506" s="32"/>
      <c r="AS506" s="32"/>
      <c r="AT506" s="32"/>
      <c r="AU506" s="32"/>
      <c r="AV506" s="32"/>
      <c r="AW506" s="32"/>
      <c r="AX506" s="32"/>
      <c r="AY506" s="32"/>
      <c r="AZ506" s="32"/>
      <c r="BA506" s="32"/>
      <c r="BB506" s="32"/>
      <c r="BC506" s="32"/>
      <c r="BD506" s="32"/>
      <c r="BE506" s="32"/>
      <c r="BF506" s="32"/>
      <c r="BG506" s="32"/>
      <c r="BH506" s="32"/>
      <c r="BI506" s="32"/>
      <c r="BJ506" s="32"/>
      <c r="BK506" s="32"/>
      <c r="BL506" s="32"/>
      <c r="BM506" s="32"/>
      <c r="BN506" s="32"/>
      <c r="BO506" s="32"/>
      <c r="BP506" s="32"/>
      <c r="BQ506" s="32"/>
    </row>
    <row r="507" spans="1:69" x14ac:dyDescent="0.25">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c r="AA507" s="32"/>
      <c r="AB507" s="32"/>
      <c r="AC507" s="32"/>
      <c r="AD507" s="32"/>
      <c r="AE507" s="32"/>
      <c r="AF507" s="32"/>
      <c r="AG507" s="32"/>
      <c r="AH507" s="32"/>
      <c r="AI507" s="32"/>
      <c r="AJ507" s="32"/>
      <c r="AK507" s="32"/>
      <c r="AL507" s="32"/>
      <c r="AM507" s="32"/>
      <c r="AN507" s="32"/>
      <c r="AO507" s="32"/>
      <c r="AP507" s="32"/>
      <c r="AQ507" s="32"/>
      <c r="AR507" s="32"/>
      <c r="AS507" s="32"/>
      <c r="AT507" s="32"/>
      <c r="AU507" s="32"/>
      <c r="AV507" s="32"/>
      <c r="AW507" s="32"/>
      <c r="AX507" s="32"/>
      <c r="AY507" s="32"/>
      <c r="AZ507" s="32"/>
      <c r="BA507" s="32"/>
      <c r="BB507" s="32"/>
      <c r="BC507" s="32"/>
      <c r="BD507" s="32"/>
      <c r="BE507" s="32"/>
      <c r="BF507" s="32"/>
      <c r="BG507" s="32"/>
      <c r="BH507" s="32"/>
      <c r="BI507" s="32"/>
      <c r="BJ507" s="32"/>
      <c r="BK507" s="32"/>
      <c r="BL507" s="32"/>
      <c r="BM507" s="32"/>
      <c r="BN507" s="32"/>
      <c r="BO507" s="32"/>
      <c r="BP507" s="32"/>
      <c r="BQ507" s="32"/>
    </row>
    <row r="508" spans="1:69" x14ac:dyDescent="0.25">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c r="AA508" s="32"/>
      <c r="AB508" s="32"/>
      <c r="AC508" s="32"/>
      <c r="AD508" s="32"/>
      <c r="AE508" s="32"/>
      <c r="AF508" s="32"/>
      <c r="AG508" s="32"/>
      <c r="AH508" s="32"/>
      <c r="AI508" s="32"/>
      <c r="AJ508" s="32"/>
      <c r="AK508" s="32"/>
      <c r="AL508" s="32"/>
      <c r="AM508" s="32"/>
      <c r="AN508" s="32"/>
      <c r="AO508" s="32"/>
      <c r="AP508" s="32"/>
      <c r="AQ508" s="32"/>
      <c r="AR508" s="32"/>
      <c r="AS508" s="32"/>
      <c r="AT508" s="32"/>
      <c r="AU508" s="32"/>
      <c r="AV508" s="32"/>
      <c r="AW508" s="32"/>
      <c r="AX508" s="32"/>
      <c r="AY508" s="32"/>
      <c r="AZ508" s="32"/>
      <c r="BA508" s="32"/>
      <c r="BB508" s="32"/>
      <c r="BC508" s="32"/>
      <c r="BD508" s="32"/>
      <c r="BE508" s="32"/>
      <c r="BF508" s="32"/>
      <c r="BG508" s="32"/>
      <c r="BH508" s="32"/>
      <c r="BI508" s="32"/>
      <c r="BJ508" s="32"/>
      <c r="BK508" s="32"/>
      <c r="BL508" s="32"/>
      <c r="BM508" s="32"/>
      <c r="BN508" s="32"/>
      <c r="BO508" s="32"/>
      <c r="BP508" s="32"/>
      <c r="BQ508" s="32"/>
    </row>
    <row r="509" spans="1:69" x14ac:dyDescent="0.25">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c r="AA509" s="32"/>
      <c r="AB509" s="32"/>
      <c r="AC509" s="32"/>
      <c r="AD509" s="32"/>
      <c r="AE509" s="32"/>
      <c r="AF509" s="32"/>
      <c r="AG509" s="32"/>
      <c r="AH509" s="32"/>
      <c r="AI509" s="32"/>
      <c r="AJ509" s="32"/>
      <c r="AK509" s="32"/>
      <c r="AL509" s="32"/>
      <c r="AM509" s="32"/>
      <c r="AN509" s="32"/>
      <c r="AO509" s="32"/>
      <c r="AP509" s="32"/>
      <c r="AQ509" s="32"/>
      <c r="AR509" s="32"/>
      <c r="AS509" s="32"/>
      <c r="AT509" s="32"/>
      <c r="AU509" s="32"/>
      <c r="AV509" s="32"/>
      <c r="AW509" s="32"/>
      <c r="AX509" s="32"/>
      <c r="AY509" s="32"/>
      <c r="AZ509" s="32"/>
      <c r="BA509" s="32"/>
      <c r="BB509" s="32"/>
      <c r="BC509" s="32"/>
      <c r="BD509" s="32"/>
      <c r="BE509" s="32"/>
      <c r="BF509" s="32"/>
      <c r="BG509" s="32"/>
      <c r="BH509" s="32"/>
      <c r="BI509" s="32"/>
      <c r="BJ509" s="32"/>
      <c r="BK509" s="32"/>
      <c r="BL509" s="32"/>
      <c r="BM509" s="32"/>
      <c r="BN509" s="32"/>
      <c r="BO509" s="32"/>
      <c r="BP509" s="32"/>
      <c r="BQ509" s="32"/>
    </row>
    <row r="510" spans="1:69" x14ac:dyDescent="0.25">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c r="AA510" s="32"/>
      <c r="AB510" s="32"/>
      <c r="AC510" s="32"/>
      <c r="AD510" s="32"/>
      <c r="AE510" s="32"/>
      <c r="AF510" s="32"/>
      <c r="AG510" s="32"/>
      <c r="AH510" s="32"/>
      <c r="AI510" s="32"/>
      <c r="AJ510" s="32"/>
      <c r="AK510" s="32"/>
      <c r="AL510" s="32"/>
      <c r="AM510" s="32"/>
      <c r="AN510" s="32"/>
      <c r="AO510" s="32"/>
      <c r="AP510" s="32"/>
      <c r="AQ510" s="32"/>
      <c r="AR510" s="32"/>
      <c r="AS510" s="32"/>
      <c r="AT510" s="32"/>
      <c r="AU510" s="32"/>
      <c r="AV510" s="32"/>
      <c r="AW510" s="32"/>
      <c r="AX510" s="32"/>
      <c r="AY510" s="32"/>
      <c r="AZ510" s="32"/>
      <c r="BA510" s="32"/>
      <c r="BB510" s="32"/>
      <c r="BC510" s="32"/>
      <c r="BD510" s="32"/>
      <c r="BE510" s="32"/>
      <c r="BF510" s="32"/>
      <c r="BG510" s="32"/>
      <c r="BH510" s="32"/>
      <c r="BI510" s="32"/>
      <c r="BJ510" s="32"/>
      <c r="BK510" s="32"/>
      <c r="BL510" s="32"/>
      <c r="BM510" s="32"/>
      <c r="BN510" s="32"/>
      <c r="BO510" s="32"/>
      <c r="BP510" s="32"/>
      <c r="BQ510" s="32"/>
    </row>
    <row r="511" spans="1:69" x14ac:dyDescent="0.25">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c r="AA511" s="32"/>
      <c r="AB511" s="32"/>
      <c r="AC511" s="32"/>
      <c r="AD511" s="32"/>
      <c r="AE511" s="32"/>
      <c r="AF511" s="32"/>
      <c r="AG511" s="32"/>
      <c r="AH511" s="32"/>
      <c r="AI511" s="32"/>
      <c r="AJ511" s="32"/>
      <c r="AK511" s="32"/>
      <c r="AL511" s="32"/>
      <c r="AM511" s="32"/>
      <c r="AN511" s="32"/>
      <c r="AO511" s="32"/>
      <c r="AP511" s="32"/>
      <c r="AQ511" s="32"/>
      <c r="AR511" s="32"/>
      <c r="AS511" s="32"/>
      <c r="AT511" s="32"/>
      <c r="AU511" s="32"/>
      <c r="AV511" s="32"/>
      <c r="AW511" s="32"/>
      <c r="AX511" s="32"/>
      <c r="AY511" s="32"/>
      <c r="AZ511" s="32"/>
      <c r="BA511" s="32"/>
      <c r="BB511" s="32"/>
      <c r="BC511" s="32"/>
      <c r="BD511" s="32"/>
      <c r="BE511" s="32"/>
      <c r="BF511" s="32"/>
      <c r="BG511" s="32"/>
      <c r="BH511" s="32"/>
      <c r="BI511" s="32"/>
      <c r="BJ511" s="32"/>
      <c r="BK511" s="32"/>
      <c r="BL511" s="32"/>
      <c r="BM511" s="32"/>
      <c r="BN511" s="32"/>
      <c r="BO511" s="32"/>
      <c r="BP511" s="32"/>
      <c r="BQ511" s="32"/>
    </row>
    <row r="512" spans="1:69" x14ac:dyDescent="0.25">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c r="AA512" s="32"/>
      <c r="AB512" s="32"/>
      <c r="AC512" s="32"/>
      <c r="AD512" s="32"/>
      <c r="AE512" s="32"/>
      <c r="AF512" s="32"/>
      <c r="AG512" s="32"/>
      <c r="AH512" s="32"/>
      <c r="AI512" s="32"/>
      <c r="AJ512" s="32"/>
      <c r="AK512" s="32"/>
      <c r="AL512" s="32"/>
      <c r="AM512" s="32"/>
      <c r="AN512" s="32"/>
      <c r="AO512" s="32"/>
      <c r="AP512" s="32"/>
      <c r="AQ512" s="32"/>
      <c r="AR512" s="32"/>
      <c r="AS512" s="32"/>
      <c r="AT512" s="32"/>
      <c r="AU512" s="32"/>
      <c r="AV512" s="32"/>
      <c r="AW512" s="32"/>
      <c r="AX512" s="32"/>
      <c r="AY512" s="32"/>
      <c r="AZ512" s="32"/>
      <c r="BA512" s="32"/>
      <c r="BB512" s="32"/>
      <c r="BC512" s="32"/>
      <c r="BD512" s="32"/>
      <c r="BE512" s="32"/>
      <c r="BF512" s="32"/>
      <c r="BG512" s="32"/>
      <c r="BH512" s="32"/>
      <c r="BI512" s="32"/>
      <c r="BJ512" s="32"/>
      <c r="BK512" s="32"/>
      <c r="BL512" s="32"/>
      <c r="BM512" s="32"/>
      <c r="BN512" s="32"/>
      <c r="BO512" s="32"/>
      <c r="BP512" s="32"/>
      <c r="BQ512" s="32"/>
    </row>
    <row r="513" spans="1:69" x14ac:dyDescent="0.25">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c r="AA513" s="32"/>
      <c r="AB513" s="32"/>
      <c r="AC513" s="32"/>
      <c r="AD513" s="32"/>
      <c r="AE513" s="32"/>
      <c r="AF513" s="32"/>
      <c r="AG513" s="32"/>
      <c r="AH513" s="32"/>
      <c r="AI513" s="32"/>
      <c r="AJ513" s="32"/>
      <c r="AK513" s="32"/>
      <c r="AL513" s="32"/>
      <c r="AM513" s="32"/>
      <c r="AN513" s="32"/>
      <c r="AO513" s="32"/>
      <c r="AP513" s="32"/>
      <c r="AQ513" s="32"/>
      <c r="AR513" s="32"/>
      <c r="AS513" s="32"/>
      <c r="AT513" s="32"/>
      <c r="AU513" s="32"/>
      <c r="AV513" s="32"/>
      <c r="AW513" s="32"/>
      <c r="AX513" s="32"/>
      <c r="AY513" s="32"/>
      <c r="AZ513" s="32"/>
      <c r="BA513" s="32"/>
      <c r="BB513" s="32"/>
      <c r="BC513" s="32"/>
      <c r="BD513" s="32"/>
      <c r="BE513" s="32"/>
      <c r="BF513" s="32"/>
      <c r="BG513" s="32"/>
      <c r="BH513" s="32"/>
      <c r="BI513" s="32"/>
      <c r="BJ513" s="32"/>
      <c r="BK513" s="32"/>
      <c r="BL513" s="32"/>
      <c r="BM513" s="32"/>
      <c r="BN513" s="32"/>
      <c r="BO513" s="32"/>
      <c r="BP513" s="32"/>
      <c r="BQ513" s="32"/>
    </row>
    <row r="514" spans="1:69" x14ac:dyDescent="0.25">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c r="AA514" s="32"/>
      <c r="AB514" s="32"/>
      <c r="AC514" s="32"/>
      <c r="AD514" s="32"/>
      <c r="AE514" s="32"/>
      <c r="AF514" s="32"/>
      <c r="AG514" s="32"/>
      <c r="AH514" s="32"/>
      <c r="AI514" s="32"/>
      <c r="AJ514" s="32"/>
      <c r="AK514" s="32"/>
      <c r="AL514" s="32"/>
      <c r="AM514" s="32"/>
      <c r="AN514" s="32"/>
      <c r="AO514" s="32"/>
      <c r="AP514" s="32"/>
      <c r="AQ514" s="32"/>
      <c r="AR514" s="32"/>
      <c r="AS514" s="32"/>
      <c r="AT514" s="32"/>
      <c r="AU514" s="32"/>
      <c r="AV514" s="32"/>
      <c r="AW514" s="32"/>
      <c r="AX514" s="32"/>
      <c r="AY514" s="32"/>
      <c r="AZ514" s="32"/>
      <c r="BA514" s="32"/>
      <c r="BB514" s="32"/>
      <c r="BC514" s="32"/>
      <c r="BD514" s="32"/>
      <c r="BE514" s="32"/>
      <c r="BF514" s="32"/>
      <c r="BG514" s="32"/>
      <c r="BH514" s="32"/>
      <c r="BI514" s="32"/>
      <c r="BJ514" s="32"/>
      <c r="BK514" s="32"/>
      <c r="BL514" s="32"/>
      <c r="BM514" s="32"/>
      <c r="BN514" s="32"/>
      <c r="BO514" s="32"/>
      <c r="BP514" s="32"/>
      <c r="BQ514" s="32"/>
    </row>
    <row r="515" spans="1:69" x14ac:dyDescent="0.25">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c r="AA515" s="32"/>
      <c r="AB515" s="32"/>
      <c r="AC515" s="32"/>
      <c r="AD515" s="32"/>
      <c r="AE515" s="32"/>
      <c r="AF515" s="32"/>
      <c r="AG515" s="32"/>
      <c r="AH515" s="32"/>
      <c r="AI515" s="32"/>
      <c r="AJ515" s="32"/>
      <c r="AK515" s="32"/>
      <c r="AL515" s="32"/>
      <c r="AM515" s="32"/>
      <c r="AN515" s="32"/>
      <c r="AO515" s="32"/>
      <c r="AP515" s="32"/>
      <c r="AQ515" s="32"/>
      <c r="AR515" s="32"/>
      <c r="AS515" s="32"/>
      <c r="AT515" s="32"/>
      <c r="AU515" s="32"/>
      <c r="AV515" s="32"/>
      <c r="AW515" s="32"/>
      <c r="AX515" s="32"/>
      <c r="AY515" s="32"/>
      <c r="AZ515" s="32"/>
      <c r="BA515" s="32"/>
      <c r="BB515" s="32"/>
      <c r="BC515" s="32"/>
      <c r="BD515" s="32"/>
      <c r="BE515" s="32"/>
      <c r="BF515" s="32"/>
      <c r="BG515" s="32"/>
      <c r="BH515" s="32"/>
      <c r="BI515" s="32"/>
      <c r="BJ515" s="32"/>
      <c r="BK515" s="32"/>
      <c r="BL515" s="32"/>
      <c r="BM515" s="32"/>
      <c r="BN515" s="32"/>
      <c r="BO515" s="32"/>
      <c r="BP515" s="32"/>
      <c r="BQ515" s="32"/>
    </row>
    <row r="516" spans="1:69" x14ac:dyDescent="0.25">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c r="AA516" s="32"/>
      <c r="AB516" s="32"/>
      <c r="AC516" s="32"/>
      <c r="AD516" s="32"/>
      <c r="AE516" s="32"/>
      <c r="AF516" s="32"/>
      <c r="AG516" s="32"/>
      <c r="AH516" s="32"/>
      <c r="AI516" s="32"/>
      <c r="AJ516" s="32"/>
      <c r="AK516" s="32"/>
      <c r="AL516" s="32"/>
      <c r="AM516" s="32"/>
      <c r="AN516" s="32"/>
      <c r="AO516" s="32"/>
      <c r="AP516" s="32"/>
      <c r="AQ516" s="32"/>
      <c r="AR516" s="32"/>
      <c r="AS516" s="32"/>
      <c r="AT516" s="32"/>
      <c r="AU516" s="32"/>
      <c r="AV516" s="32"/>
      <c r="AW516" s="32"/>
      <c r="AX516" s="32"/>
      <c r="AY516" s="32"/>
      <c r="AZ516" s="32"/>
      <c r="BA516" s="32"/>
      <c r="BB516" s="32"/>
      <c r="BC516" s="32"/>
      <c r="BD516" s="32"/>
      <c r="BE516" s="32"/>
      <c r="BF516" s="32"/>
      <c r="BG516" s="32"/>
      <c r="BH516" s="32"/>
      <c r="BI516" s="32"/>
      <c r="BJ516" s="32"/>
      <c r="BK516" s="32"/>
      <c r="BL516" s="32"/>
      <c r="BM516" s="32"/>
      <c r="BN516" s="32"/>
      <c r="BO516" s="32"/>
      <c r="BP516" s="32"/>
      <c r="BQ516" s="32"/>
    </row>
    <row r="517" spans="1:69" x14ac:dyDescent="0.25">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c r="AA517" s="32"/>
      <c r="AB517" s="32"/>
      <c r="AC517" s="32"/>
      <c r="AD517" s="32"/>
      <c r="AE517" s="32"/>
      <c r="AF517" s="32"/>
      <c r="AG517" s="32"/>
      <c r="AH517" s="32"/>
      <c r="AI517" s="32"/>
      <c r="AJ517" s="32"/>
      <c r="AK517" s="32"/>
      <c r="AL517" s="32"/>
      <c r="AM517" s="32"/>
      <c r="AN517" s="32"/>
      <c r="AO517" s="32"/>
      <c r="AP517" s="32"/>
      <c r="AQ517" s="32"/>
      <c r="AR517" s="32"/>
      <c r="AS517" s="32"/>
      <c r="AT517" s="32"/>
      <c r="AU517" s="32"/>
      <c r="AV517" s="32"/>
      <c r="AW517" s="32"/>
      <c r="AX517" s="32"/>
      <c r="AY517" s="32"/>
      <c r="AZ517" s="32"/>
      <c r="BA517" s="32"/>
      <c r="BB517" s="32"/>
      <c r="BC517" s="32"/>
      <c r="BD517" s="32"/>
      <c r="BE517" s="32"/>
      <c r="BF517" s="32"/>
      <c r="BG517" s="32"/>
      <c r="BH517" s="32"/>
      <c r="BI517" s="32"/>
      <c r="BJ517" s="32"/>
      <c r="BK517" s="32"/>
      <c r="BL517" s="32"/>
      <c r="BM517" s="32"/>
      <c r="BN517" s="32"/>
      <c r="BO517" s="32"/>
      <c r="BP517" s="32"/>
      <c r="BQ517" s="32"/>
    </row>
    <row r="518" spans="1:69" x14ac:dyDescent="0.25">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c r="AA518" s="32"/>
      <c r="AB518" s="32"/>
      <c r="AC518" s="32"/>
      <c r="AD518" s="32"/>
      <c r="AE518" s="32"/>
      <c r="AF518" s="32"/>
      <c r="AG518" s="32"/>
      <c r="AH518" s="32"/>
      <c r="AI518" s="32"/>
      <c r="AJ518" s="32"/>
      <c r="AK518" s="32"/>
      <c r="AL518" s="32"/>
      <c r="AM518" s="32"/>
      <c r="AN518" s="32"/>
      <c r="AO518" s="32"/>
      <c r="AP518" s="32"/>
      <c r="AQ518" s="32"/>
      <c r="AR518" s="32"/>
      <c r="AS518" s="32"/>
      <c r="AT518" s="32"/>
      <c r="AU518" s="32"/>
      <c r="AV518" s="32"/>
      <c r="AW518" s="32"/>
      <c r="AX518" s="32"/>
      <c r="AY518" s="32"/>
      <c r="AZ518" s="32"/>
      <c r="BA518" s="32"/>
      <c r="BB518" s="32"/>
      <c r="BC518" s="32"/>
      <c r="BD518" s="32"/>
      <c r="BE518" s="32"/>
      <c r="BF518" s="32"/>
      <c r="BG518" s="32"/>
      <c r="BH518" s="32"/>
      <c r="BI518" s="32"/>
      <c r="BJ518" s="32"/>
      <c r="BK518" s="32"/>
      <c r="BL518" s="32"/>
      <c r="BM518" s="32"/>
      <c r="BN518" s="32"/>
      <c r="BO518" s="32"/>
      <c r="BP518" s="32"/>
      <c r="BQ518" s="32"/>
    </row>
    <row r="519" spans="1:69" x14ac:dyDescent="0.25">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c r="AA519" s="32"/>
      <c r="AB519" s="32"/>
      <c r="AC519" s="32"/>
      <c r="AD519" s="32"/>
      <c r="AE519" s="32"/>
      <c r="AF519" s="32"/>
      <c r="AG519" s="32"/>
      <c r="AH519" s="32"/>
      <c r="AI519" s="32"/>
      <c r="AJ519" s="32"/>
      <c r="AK519" s="32"/>
      <c r="AL519" s="32"/>
      <c r="AM519" s="32"/>
      <c r="AN519" s="32"/>
      <c r="AO519" s="32"/>
      <c r="AP519" s="32"/>
      <c r="AQ519" s="32"/>
      <c r="AR519" s="32"/>
      <c r="AS519" s="32"/>
      <c r="AT519" s="32"/>
      <c r="AU519" s="32"/>
      <c r="AV519" s="32"/>
      <c r="AW519" s="32"/>
      <c r="AX519" s="32"/>
      <c r="AY519" s="32"/>
      <c r="AZ519" s="32"/>
      <c r="BA519" s="32"/>
      <c r="BB519" s="32"/>
      <c r="BC519" s="32"/>
      <c r="BD519" s="32"/>
      <c r="BE519" s="32"/>
      <c r="BF519" s="32"/>
      <c r="BG519" s="32"/>
      <c r="BH519" s="32"/>
      <c r="BI519" s="32"/>
      <c r="BJ519" s="32"/>
      <c r="BK519" s="32"/>
      <c r="BL519" s="32"/>
      <c r="BM519" s="32"/>
      <c r="BN519" s="32"/>
      <c r="BO519" s="32"/>
      <c r="BP519" s="32"/>
      <c r="BQ519" s="32"/>
    </row>
    <row r="520" spans="1:69" x14ac:dyDescent="0.25">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c r="AA520" s="32"/>
      <c r="AB520" s="32"/>
      <c r="AC520" s="32"/>
      <c r="AD520" s="32"/>
      <c r="AE520" s="32"/>
      <c r="AF520" s="32"/>
      <c r="AG520" s="32"/>
      <c r="AH520" s="32"/>
      <c r="AI520" s="32"/>
      <c r="AJ520" s="32"/>
      <c r="AK520" s="32"/>
      <c r="AL520" s="32"/>
      <c r="AM520" s="32"/>
      <c r="AN520" s="32"/>
      <c r="AO520" s="32"/>
      <c r="AP520" s="32"/>
      <c r="AQ520" s="32"/>
      <c r="AR520" s="32"/>
      <c r="AS520" s="32"/>
      <c r="AT520" s="32"/>
      <c r="AU520" s="32"/>
      <c r="AV520" s="32"/>
      <c r="AW520" s="32"/>
      <c r="AX520" s="32"/>
      <c r="AY520" s="32"/>
      <c r="AZ520" s="32"/>
      <c r="BA520" s="32"/>
      <c r="BB520" s="32"/>
      <c r="BC520" s="32"/>
      <c r="BD520" s="32"/>
      <c r="BE520" s="32"/>
      <c r="BF520" s="32"/>
      <c r="BG520" s="32"/>
      <c r="BH520" s="32"/>
      <c r="BI520" s="32"/>
      <c r="BJ520" s="32"/>
      <c r="BK520" s="32"/>
      <c r="BL520" s="32"/>
      <c r="BM520" s="32"/>
      <c r="BN520" s="32"/>
      <c r="BO520" s="32"/>
      <c r="BP520" s="32"/>
      <c r="BQ520" s="32"/>
    </row>
    <row r="521" spans="1:69" x14ac:dyDescent="0.25">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c r="AA521" s="32"/>
      <c r="AB521" s="32"/>
      <c r="AC521" s="32"/>
      <c r="AD521" s="32"/>
      <c r="AE521" s="32"/>
      <c r="AF521" s="32"/>
      <c r="AG521" s="32"/>
      <c r="AH521" s="32"/>
      <c r="AI521" s="32"/>
      <c r="AJ521" s="32"/>
      <c r="AK521" s="32"/>
      <c r="AL521" s="32"/>
      <c r="AM521" s="32"/>
      <c r="AN521" s="32"/>
      <c r="AO521" s="32"/>
      <c r="AP521" s="32"/>
      <c r="AQ521" s="32"/>
      <c r="AR521" s="32"/>
      <c r="AS521" s="32"/>
      <c r="AT521" s="32"/>
      <c r="AU521" s="32"/>
      <c r="AV521" s="32"/>
      <c r="AW521" s="32"/>
      <c r="AX521" s="32"/>
      <c r="AY521" s="32"/>
      <c r="AZ521" s="32"/>
      <c r="BA521" s="32"/>
      <c r="BB521" s="32"/>
      <c r="BC521" s="32"/>
      <c r="BD521" s="32"/>
      <c r="BE521" s="32"/>
      <c r="BF521" s="32"/>
      <c r="BG521" s="32"/>
      <c r="BH521" s="32"/>
      <c r="BI521" s="32"/>
      <c r="BJ521" s="32"/>
      <c r="BK521" s="32"/>
      <c r="BL521" s="32"/>
      <c r="BM521" s="32"/>
      <c r="BN521" s="32"/>
      <c r="BO521" s="32"/>
      <c r="BP521" s="32"/>
      <c r="BQ521" s="32"/>
    </row>
    <row r="522" spans="1:69" x14ac:dyDescent="0.25">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c r="AA522" s="32"/>
      <c r="AB522" s="32"/>
      <c r="AC522" s="32"/>
      <c r="AD522" s="32"/>
      <c r="AE522" s="32"/>
      <c r="AF522" s="32"/>
      <c r="AG522" s="32"/>
      <c r="AH522" s="32"/>
      <c r="AI522" s="32"/>
      <c r="AJ522" s="32"/>
      <c r="AK522" s="32"/>
      <c r="AL522" s="32"/>
      <c r="AM522" s="32"/>
      <c r="AN522" s="32"/>
      <c r="AO522" s="32"/>
      <c r="AP522" s="32"/>
      <c r="AQ522" s="32"/>
      <c r="AR522" s="32"/>
      <c r="AS522" s="32"/>
      <c r="AT522" s="32"/>
      <c r="AU522" s="32"/>
      <c r="AV522" s="32"/>
      <c r="AW522" s="32"/>
      <c r="AX522" s="32"/>
      <c r="AY522" s="32"/>
      <c r="AZ522" s="32"/>
      <c r="BA522" s="32"/>
      <c r="BB522" s="32"/>
      <c r="BC522" s="32"/>
      <c r="BD522" s="32"/>
      <c r="BE522" s="32"/>
      <c r="BF522" s="32"/>
      <c r="BG522" s="32"/>
      <c r="BH522" s="32"/>
      <c r="BI522" s="32"/>
      <c r="BJ522" s="32"/>
      <c r="BK522" s="32"/>
      <c r="BL522" s="32"/>
      <c r="BM522" s="32"/>
      <c r="BN522" s="32"/>
      <c r="BO522" s="32"/>
      <c r="BP522" s="32"/>
      <c r="BQ522" s="32"/>
    </row>
    <row r="523" spans="1:69" x14ac:dyDescent="0.25">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c r="AA523" s="32"/>
      <c r="AB523" s="32"/>
      <c r="AC523" s="32"/>
      <c r="AD523" s="32"/>
      <c r="AE523" s="32"/>
      <c r="AF523" s="32"/>
      <c r="AG523" s="32"/>
      <c r="AH523" s="32"/>
      <c r="AI523" s="32"/>
      <c r="AJ523" s="32"/>
      <c r="AK523" s="32"/>
      <c r="AL523" s="32"/>
      <c r="AM523" s="32"/>
      <c r="AN523" s="32"/>
      <c r="AO523" s="32"/>
      <c r="AP523" s="32"/>
      <c r="AQ523" s="32"/>
      <c r="AR523" s="32"/>
      <c r="AS523" s="32"/>
      <c r="AT523" s="32"/>
      <c r="AU523" s="32"/>
      <c r="AV523" s="32"/>
      <c r="AW523" s="32"/>
      <c r="AX523" s="32"/>
      <c r="AY523" s="32"/>
      <c r="AZ523" s="32"/>
      <c r="BA523" s="32"/>
      <c r="BB523" s="32"/>
      <c r="BC523" s="32"/>
      <c r="BD523" s="32"/>
      <c r="BE523" s="32"/>
      <c r="BF523" s="32"/>
      <c r="BG523" s="32"/>
      <c r="BH523" s="32"/>
      <c r="BI523" s="32"/>
      <c r="BJ523" s="32"/>
      <c r="BK523" s="32"/>
      <c r="BL523" s="32"/>
      <c r="BM523" s="32"/>
      <c r="BN523" s="32"/>
      <c r="BO523" s="32"/>
      <c r="BP523" s="32"/>
      <c r="BQ523" s="32"/>
    </row>
    <row r="524" spans="1:69" x14ac:dyDescent="0.25">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c r="AA524" s="32"/>
      <c r="AB524" s="32"/>
      <c r="AC524" s="32"/>
      <c r="AD524" s="32"/>
      <c r="AE524" s="32"/>
      <c r="AF524" s="32"/>
      <c r="AG524" s="32"/>
      <c r="AH524" s="32"/>
      <c r="AI524" s="32"/>
      <c r="AJ524" s="32"/>
      <c r="AK524" s="32"/>
      <c r="AL524" s="32"/>
      <c r="AM524" s="32"/>
      <c r="AN524" s="32"/>
      <c r="AO524" s="32"/>
      <c r="AP524" s="32"/>
      <c r="AQ524" s="32"/>
      <c r="AR524" s="32"/>
      <c r="AS524" s="32"/>
      <c r="AT524" s="32"/>
      <c r="AU524" s="32"/>
      <c r="AV524" s="32"/>
      <c r="AW524" s="32"/>
      <c r="AX524" s="32"/>
      <c r="AY524" s="32"/>
      <c r="AZ524" s="32"/>
      <c r="BA524" s="32"/>
      <c r="BB524" s="32"/>
      <c r="BC524" s="32"/>
      <c r="BD524" s="32"/>
      <c r="BE524" s="32"/>
      <c r="BF524" s="32"/>
      <c r="BG524" s="32"/>
      <c r="BH524" s="32"/>
      <c r="BI524" s="32"/>
      <c r="BJ524" s="32"/>
      <c r="BK524" s="32"/>
      <c r="BL524" s="32"/>
      <c r="BM524" s="32"/>
      <c r="BN524" s="32"/>
      <c r="BO524" s="32"/>
      <c r="BP524" s="32"/>
      <c r="BQ524" s="32"/>
    </row>
    <row r="525" spans="1:69" x14ac:dyDescent="0.25">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c r="AA525" s="32"/>
      <c r="AB525" s="32"/>
      <c r="AC525" s="32"/>
      <c r="AD525" s="32"/>
      <c r="AE525" s="32"/>
      <c r="AF525" s="32"/>
      <c r="AG525" s="32"/>
      <c r="AH525" s="32"/>
      <c r="AI525" s="32"/>
      <c r="AJ525" s="32"/>
      <c r="AK525" s="32"/>
      <c r="AL525" s="32"/>
      <c r="AM525" s="32"/>
      <c r="AN525" s="32"/>
      <c r="AO525" s="32"/>
      <c r="AP525" s="32"/>
      <c r="AQ525" s="32"/>
      <c r="AR525" s="32"/>
      <c r="AS525" s="32"/>
      <c r="AT525" s="32"/>
      <c r="AU525" s="32"/>
      <c r="AV525" s="32"/>
      <c r="AW525" s="32"/>
      <c r="AX525" s="32"/>
      <c r="AY525" s="32"/>
      <c r="AZ525" s="32"/>
      <c r="BA525" s="32"/>
      <c r="BB525" s="32"/>
      <c r="BC525" s="32"/>
      <c r="BD525" s="32"/>
      <c r="BE525" s="32"/>
      <c r="BF525" s="32"/>
      <c r="BG525" s="32"/>
      <c r="BH525" s="32"/>
      <c r="BI525" s="32"/>
      <c r="BJ525" s="32"/>
      <c r="BK525" s="32"/>
      <c r="BL525" s="32"/>
      <c r="BM525" s="32"/>
      <c r="BN525" s="32"/>
      <c r="BO525" s="32"/>
      <c r="BP525" s="32"/>
      <c r="BQ525" s="32"/>
    </row>
    <row r="526" spans="1:69" x14ac:dyDescent="0.25">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c r="AA526" s="32"/>
      <c r="AB526" s="32"/>
      <c r="AC526" s="32"/>
      <c r="AD526" s="32"/>
      <c r="AE526" s="32"/>
      <c r="AF526" s="32"/>
      <c r="AG526" s="32"/>
      <c r="AH526" s="32"/>
      <c r="AI526" s="32"/>
      <c r="AJ526" s="32"/>
      <c r="AK526" s="32"/>
      <c r="AL526" s="32"/>
      <c r="AM526" s="32"/>
      <c r="AN526" s="32"/>
      <c r="AO526" s="32"/>
      <c r="AP526" s="32"/>
      <c r="AQ526" s="32"/>
      <c r="AR526" s="32"/>
      <c r="AS526" s="32"/>
      <c r="AT526" s="32"/>
      <c r="AU526" s="32"/>
      <c r="AV526" s="32"/>
      <c r="AW526" s="32"/>
      <c r="AX526" s="32"/>
      <c r="AY526" s="32"/>
      <c r="AZ526" s="32"/>
      <c r="BA526" s="32"/>
      <c r="BB526" s="32"/>
      <c r="BC526" s="32"/>
      <c r="BD526" s="32"/>
      <c r="BE526" s="32"/>
      <c r="BF526" s="32"/>
      <c r="BG526" s="32"/>
      <c r="BH526" s="32"/>
      <c r="BI526" s="32"/>
      <c r="BJ526" s="32"/>
      <c r="BK526" s="32"/>
      <c r="BL526" s="32"/>
      <c r="BM526" s="32"/>
      <c r="BN526" s="32"/>
      <c r="BO526" s="32"/>
      <c r="BP526" s="32"/>
      <c r="BQ526" s="32"/>
    </row>
    <row r="527" spans="1:69" x14ac:dyDescent="0.25">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c r="AA527" s="32"/>
      <c r="AB527" s="32"/>
      <c r="AC527" s="32"/>
      <c r="AD527" s="32"/>
      <c r="AE527" s="32"/>
      <c r="AF527" s="32"/>
      <c r="AG527" s="32"/>
      <c r="AH527" s="32"/>
      <c r="AI527" s="32"/>
      <c r="AJ527" s="32"/>
      <c r="AK527" s="32"/>
      <c r="AL527" s="32"/>
      <c r="AM527" s="32"/>
      <c r="AN527" s="32"/>
      <c r="AO527" s="32"/>
      <c r="AP527" s="32"/>
      <c r="AQ527" s="32"/>
      <c r="AR527" s="32"/>
      <c r="AS527" s="32"/>
      <c r="AT527" s="32"/>
      <c r="AU527" s="32"/>
      <c r="AV527" s="32"/>
      <c r="AW527" s="32"/>
      <c r="AX527" s="32"/>
      <c r="AY527" s="32"/>
      <c r="AZ527" s="32"/>
      <c r="BA527" s="32"/>
      <c r="BB527" s="32"/>
      <c r="BC527" s="32"/>
      <c r="BD527" s="32"/>
      <c r="BE527" s="32"/>
      <c r="BF527" s="32"/>
      <c r="BG527" s="32"/>
      <c r="BH527" s="32"/>
      <c r="BI527" s="32"/>
      <c r="BJ527" s="32"/>
      <c r="BK527" s="32"/>
      <c r="BL527" s="32"/>
      <c r="BM527" s="32"/>
      <c r="BN527" s="32"/>
      <c r="BO527" s="32"/>
      <c r="BP527" s="32"/>
      <c r="BQ527" s="32"/>
    </row>
    <row r="528" spans="1:69" x14ac:dyDescent="0.25">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c r="AA528" s="32"/>
      <c r="AB528" s="32"/>
      <c r="AC528" s="32"/>
      <c r="AD528" s="32"/>
      <c r="AE528" s="32"/>
      <c r="AF528" s="32"/>
      <c r="AG528" s="32"/>
      <c r="AH528" s="32"/>
      <c r="AI528" s="32"/>
      <c r="AJ528" s="32"/>
      <c r="AK528" s="32"/>
      <c r="AL528" s="32"/>
      <c r="AM528" s="32"/>
      <c r="AN528" s="32"/>
      <c r="AO528" s="32"/>
      <c r="AP528" s="32"/>
      <c r="AQ528" s="32"/>
      <c r="AR528" s="32"/>
      <c r="AS528" s="32"/>
      <c r="AT528" s="32"/>
      <c r="AU528" s="32"/>
      <c r="AV528" s="32"/>
      <c r="AW528" s="32"/>
      <c r="AX528" s="32"/>
      <c r="AY528" s="32"/>
      <c r="AZ528" s="32"/>
      <c r="BA528" s="32"/>
      <c r="BB528" s="32"/>
      <c r="BC528" s="32"/>
      <c r="BD528" s="32"/>
      <c r="BE528" s="32"/>
      <c r="BF528" s="32"/>
      <c r="BG528" s="32"/>
      <c r="BH528" s="32"/>
      <c r="BI528" s="32"/>
      <c r="BJ528" s="32"/>
      <c r="BK528" s="32"/>
      <c r="BL528" s="32"/>
      <c r="BM528" s="32"/>
      <c r="BN528" s="32"/>
      <c r="BO528" s="32"/>
      <c r="BP528" s="32"/>
      <c r="BQ528" s="32"/>
    </row>
    <row r="529" spans="1:69" x14ac:dyDescent="0.25">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c r="AA529" s="32"/>
      <c r="AB529" s="32"/>
      <c r="AC529" s="32"/>
      <c r="AD529" s="32"/>
      <c r="AE529" s="32"/>
      <c r="AF529" s="32"/>
      <c r="AG529" s="32"/>
      <c r="AH529" s="32"/>
      <c r="AI529" s="32"/>
      <c r="AJ529" s="32"/>
      <c r="AK529" s="32"/>
      <c r="AL529" s="32"/>
      <c r="AM529" s="32"/>
      <c r="AN529" s="32"/>
      <c r="AO529" s="32"/>
      <c r="AP529" s="32"/>
      <c r="AQ529" s="32"/>
      <c r="AR529" s="32"/>
      <c r="AS529" s="32"/>
      <c r="AT529" s="32"/>
      <c r="AU529" s="32"/>
      <c r="AV529" s="32"/>
      <c r="AW529" s="32"/>
      <c r="AX529" s="32"/>
      <c r="AY529" s="32"/>
      <c r="AZ529" s="32"/>
      <c r="BA529" s="32"/>
      <c r="BB529" s="32"/>
      <c r="BC529" s="32"/>
      <c r="BD529" s="32"/>
      <c r="BE529" s="32"/>
      <c r="BF529" s="32"/>
      <c r="BG529" s="32"/>
      <c r="BH529" s="32"/>
      <c r="BI529" s="32"/>
      <c r="BJ529" s="32"/>
      <c r="BK529" s="32"/>
      <c r="BL529" s="32"/>
      <c r="BM529" s="32"/>
      <c r="BN529" s="32"/>
      <c r="BO529" s="32"/>
      <c r="BP529" s="32"/>
      <c r="BQ529" s="32"/>
    </row>
    <row r="530" spans="1:69" x14ac:dyDescent="0.25">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c r="AA530" s="32"/>
      <c r="AB530" s="32"/>
      <c r="AC530" s="32"/>
      <c r="AD530" s="32"/>
      <c r="AE530" s="32"/>
      <c r="AF530" s="32"/>
      <c r="AG530" s="32"/>
      <c r="AH530" s="32"/>
      <c r="AI530" s="32"/>
      <c r="AJ530" s="32"/>
      <c r="AK530" s="32"/>
      <c r="AL530" s="32"/>
      <c r="AM530" s="32"/>
      <c r="AN530" s="32"/>
      <c r="AO530" s="32"/>
      <c r="AP530" s="32"/>
      <c r="AQ530" s="32"/>
      <c r="AR530" s="32"/>
      <c r="AS530" s="32"/>
      <c r="AT530" s="32"/>
      <c r="AU530" s="32"/>
      <c r="AV530" s="32"/>
      <c r="AW530" s="32"/>
      <c r="AX530" s="32"/>
      <c r="AY530" s="32"/>
      <c r="AZ530" s="32"/>
      <c r="BA530" s="32"/>
      <c r="BB530" s="32"/>
      <c r="BC530" s="32"/>
      <c r="BD530" s="32"/>
      <c r="BE530" s="32"/>
      <c r="BF530" s="32"/>
      <c r="BG530" s="32"/>
      <c r="BH530" s="32"/>
      <c r="BI530" s="32"/>
      <c r="BJ530" s="32"/>
      <c r="BK530" s="32"/>
      <c r="BL530" s="32"/>
      <c r="BM530" s="32"/>
      <c r="BN530" s="32"/>
      <c r="BO530" s="32"/>
      <c r="BP530" s="32"/>
      <c r="BQ530" s="32"/>
    </row>
    <row r="531" spans="1:69" x14ac:dyDescent="0.25">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c r="AA531" s="32"/>
      <c r="AB531" s="32"/>
      <c r="AC531" s="32"/>
      <c r="AD531" s="32"/>
      <c r="AE531" s="32"/>
      <c r="AF531" s="32"/>
      <c r="AG531" s="32"/>
      <c r="AH531" s="32"/>
      <c r="AI531" s="32"/>
      <c r="AJ531" s="32"/>
      <c r="AK531" s="32"/>
      <c r="AL531" s="32"/>
      <c r="AM531" s="32"/>
      <c r="AN531" s="32"/>
      <c r="AO531" s="32"/>
      <c r="AP531" s="32"/>
      <c r="AQ531" s="32"/>
      <c r="AR531" s="32"/>
      <c r="AS531" s="32"/>
      <c r="AT531" s="32"/>
      <c r="AU531" s="32"/>
      <c r="AV531" s="32"/>
      <c r="AW531" s="32"/>
      <c r="AX531" s="32"/>
      <c r="AY531" s="32"/>
      <c r="AZ531" s="32"/>
      <c r="BA531" s="32"/>
      <c r="BB531" s="32"/>
      <c r="BC531" s="32"/>
      <c r="BD531" s="32"/>
      <c r="BE531" s="32"/>
      <c r="BF531" s="32"/>
      <c r="BG531" s="32"/>
      <c r="BH531" s="32"/>
      <c r="BI531" s="32"/>
      <c r="BJ531" s="32"/>
      <c r="BK531" s="32"/>
      <c r="BL531" s="32"/>
      <c r="BM531" s="32"/>
      <c r="BN531" s="32"/>
      <c r="BO531" s="32"/>
      <c r="BP531" s="32"/>
      <c r="BQ531" s="32"/>
    </row>
    <row r="532" spans="1:69" x14ac:dyDescent="0.25">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c r="AA532" s="32"/>
      <c r="AB532" s="32"/>
      <c r="AC532" s="32"/>
      <c r="AD532" s="32"/>
      <c r="AE532" s="32"/>
      <c r="AF532" s="32"/>
      <c r="AG532" s="32"/>
      <c r="AH532" s="32"/>
      <c r="AI532" s="32"/>
      <c r="AJ532" s="32"/>
      <c r="AK532" s="32"/>
      <c r="AL532" s="32"/>
      <c r="AM532" s="32"/>
      <c r="AN532" s="32"/>
      <c r="AO532" s="32"/>
      <c r="AP532" s="32"/>
      <c r="AQ532" s="32"/>
      <c r="AR532" s="32"/>
      <c r="AS532" s="32"/>
      <c r="AT532" s="32"/>
      <c r="AU532" s="32"/>
      <c r="AV532" s="32"/>
      <c r="AW532" s="32"/>
      <c r="AX532" s="32"/>
      <c r="AY532" s="32"/>
      <c r="AZ532" s="32"/>
      <c r="BA532" s="32"/>
      <c r="BB532" s="32"/>
      <c r="BC532" s="32"/>
      <c r="BD532" s="32"/>
      <c r="BE532" s="32"/>
      <c r="BF532" s="32"/>
      <c r="BG532" s="32"/>
      <c r="BH532" s="32"/>
      <c r="BI532" s="32"/>
      <c r="BJ532" s="32"/>
      <c r="BK532" s="32"/>
      <c r="BL532" s="32"/>
      <c r="BM532" s="32"/>
      <c r="BN532" s="32"/>
      <c r="BO532" s="32"/>
      <c r="BP532" s="32"/>
      <c r="BQ532" s="32"/>
    </row>
    <row r="533" spans="1:69" x14ac:dyDescent="0.25">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c r="AA533" s="32"/>
      <c r="AB533" s="32"/>
      <c r="AC533" s="32"/>
      <c r="AD533" s="32"/>
      <c r="AE533" s="32"/>
      <c r="AF533" s="32"/>
      <c r="AG533" s="32"/>
      <c r="AH533" s="32"/>
      <c r="AI533" s="32"/>
      <c r="AJ533" s="32"/>
      <c r="AK533" s="32"/>
      <c r="AL533" s="32"/>
      <c r="AM533" s="32"/>
      <c r="AN533" s="32"/>
      <c r="AO533" s="32"/>
      <c r="AP533" s="32"/>
      <c r="AQ533" s="32"/>
      <c r="AR533" s="32"/>
      <c r="AS533" s="32"/>
      <c r="AT533" s="32"/>
      <c r="AU533" s="32"/>
      <c r="AV533" s="32"/>
      <c r="AW533" s="32"/>
      <c r="AX533" s="32"/>
      <c r="AY533" s="32"/>
      <c r="AZ533" s="32"/>
      <c r="BA533" s="32"/>
      <c r="BB533" s="32"/>
      <c r="BC533" s="32"/>
      <c r="BD533" s="32"/>
      <c r="BE533" s="32"/>
      <c r="BF533" s="32"/>
      <c r="BG533" s="32"/>
      <c r="BH533" s="32"/>
      <c r="BI533" s="32"/>
      <c r="BJ533" s="32"/>
      <c r="BK533" s="32"/>
      <c r="BL533" s="32"/>
      <c r="BM533" s="32"/>
      <c r="BN533" s="32"/>
      <c r="BO533" s="32"/>
      <c r="BP533" s="32"/>
      <c r="BQ533" s="32"/>
    </row>
    <row r="534" spans="1:69" x14ac:dyDescent="0.25">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c r="AA534" s="32"/>
      <c r="AB534" s="32"/>
      <c r="AC534" s="32"/>
      <c r="AD534" s="32"/>
      <c r="AE534" s="32"/>
      <c r="AF534" s="32"/>
      <c r="AG534" s="32"/>
      <c r="AH534" s="32"/>
      <c r="AI534" s="32"/>
      <c r="AJ534" s="32"/>
      <c r="AK534" s="32"/>
      <c r="AL534" s="32"/>
      <c r="AM534" s="32"/>
      <c r="AN534" s="32"/>
      <c r="AO534" s="32"/>
      <c r="AP534" s="32"/>
      <c r="AQ534" s="32"/>
      <c r="AR534" s="32"/>
      <c r="AS534" s="32"/>
      <c r="AT534" s="32"/>
      <c r="AU534" s="32"/>
      <c r="AV534" s="32"/>
      <c r="AW534" s="32"/>
      <c r="AX534" s="32"/>
      <c r="AY534" s="32"/>
      <c r="AZ534" s="32"/>
      <c r="BA534" s="32"/>
      <c r="BB534" s="32"/>
      <c r="BC534" s="32"/>
      <c r="BD534" s="32"/>
      <c r="BE534" s="32"/>
      <c r="BF534" s="32"/>
      <c r="BG534" s="32"/>
      <c r="BH534" s="32"/>
      <c r="BI534" s="32"/>
      <c r="BJ534" s="32"/>
      <c r="BK534" s="32"/>
      <c r="BL534" s="32"/>
      <c r="BM534" s="32"/>
      <c r="BN534" s="32"/>
      <c r="BO534" s="32"/>
      <c r="BP534" s="32"/>
      <c r="BQ534" s="32"/>
    </row>
    <row r="535" spans="1:69" x14ac:dyDescent="0.25">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c r="AA535" s="32"/>
      <c r="AB535" s="32"/>
      <c r="AC535" s="32"/>
      <c r="AD535" s="32"/>
      <c r="AE535" s="32"/>
      <c r="AF535" s="32"/>
      <c r="AG535" s="32"/>
      <c r="AH535" s="32"/>
      <c r="AI535" s="32"/>
      <c r="AJ535" s="32"/>
      <c r="AK535" s="32"/>
      <c r="AL535" s="32"/>
      <c r="AM535" s="32"/>
      <c r="AN535" s="32"/>
      <c r="AO535" s="32"/>
      <c r="AP535" s="32"/>
      <c r="AQ535" s="32"/>
      <c r="AR535" s="32"/>
      <c r="AS535" s="32"/>
      <c r="AT535" s="32"/>
      <c r="AU535" s="32"/>
      <c r="AV535" s="32"/>
      <c r="AW535" s="32"/>
      <c r="AX535" s="32"/>
      <c r="AY535" s="32"/>
      <c r="AZ535" s="32"/>
      <c r="BA535" s="32"/>
      <c r="BB535" s="32"/>
      <c r="BC535" s="32"/>
      <c r="BD535" s="32"/>
      <c r="BE535" s="32"/>
      <c r="BF535" s="32"/>
      <c r="BG535" s="32"/>
      <c r="BH535" s="32"/>
      <c r="BI535" s="32"/>
      <c r="BJ535" s="32"/>
      <c r="BK535" s="32"/>
      <c r="BL535" s="32"/>
      <c r="BM535" s="32"/>
      <c r="BN535" s="32"/>
      <c r="BO535" s="32"/>
      <c r="BP535" s="32"/>
      <c r="BQ535" s="32"/>
    </row>
    <row r="536" spans="1:69" x14ac:dyDescent="0.25">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c r="AA536" s="32"/>
      <c r="AB536" s="32"/>
      <c r="AC536" s="32"/>
      <c r="AD536" s="32"/>
      <c r="AE536" s="32"/>
      <c r="AF536" s="32"/>
      <c r="AG536" s="32"/>
      <c r="AH536" s="32"/>
      <c r="AI536" s="32"/>
      <c r="AJ536" s="32"/>
      <c r="AK536" s="32"/>
      <c r="AL536" s="32"/>
      <c r="AM536" s="32"/>
      <c r="AN536" s="32"/>
      <c r="AO536" s="32"/>
      <c r="AP536" s="32"/>
      <c r="AQ536" s="32"/>
      <c r="AR536" s="32"/>
      <c r="AS536" s="32"/>
      <c r="AT536" s="32"/>
      <c r="AU536" s="32"/>
      <c r="AV536" s="32"/>
      <c r="AW536" s="32"/>
      <c r="AX536" s="32"/>
      <c r="AY536" s="32"/>
      <c r="AZ536" s="32"/>
      <c r="BA536" s="32"/>
      <c r="BB536" s="32"/>
      <c r="BC536" s="32"/>
      <c r="BD536" s="32"/>
      <c r="BE536" s="32"/>
      <c r="BF536" s="32"/>
      <c r="BG536" s="32"/>
      <c r="BH536" s="32"/>
      <c r="BI536" s="32"/>
      <c r="BJ536" s="32"/>
      <c r="BK536" s="32"/>
      <c r="BL536" s="32"/>
      <c r="BM536" s="32"/>
      <c r="BN536" s="32"/>
      <c r="BO536" s="32"/>
      <c r="BP536" s="32"/>
      <c r="BQ536" s="32"/>
    </row>
    <row r="537" spans="1:69" x14ac:dyDescent="0.25">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c r="AA537" s="32"/>
      <c r="AB537" s="32"/>
      <c r="AC537" s="32"/>
      <c r="AD537" s="32"/>
      <c r="AE537" s="32"/>
      <c r="AF537" s="32"/>
      <c r="AG537" s="32"/>
      <c r="AH537" s="32"/>
      <c r="AI537" s="32"/>
      <c r="AJ537" s="32"/>
      <c r="AK537" s="32"/>
      <c r="AL537" s="32"/>
      <c r="AM537" s="32"/>
      <c r="AN537" s="32"/>
      <c r="AO537" s="32"/>
      <c r="AP537" s="32"/>
      <c r="AQ537" s="32"/>
      <c r="AR537" s="32"/>
      <c r="AS537" s="32"/>
      <c r="AT537" s="32"/>
      <c r="AU537" s="32"/>
      <c r="AV537" s="32"/>
      <c r="AW537" s="32"/>
      <c r="AX537" s="32"/>
      <c r="AY537" s="32"/>
      <c r="AZ537" s="32"/>
      <c r="BA537" s="32"/>
      <c r="BB537" s="32"/>
      <c r="BC537" s="32"/>
      <c r="BD537" s="32"/>
      <c r="BE537" s="32"/>
      <c r="BF537" s="32"/>
      <c r="BG537" s="32"/>
      <c r="BH537" s="32"/>
      <c r="BI537" s="32"/>
      <c r="BJ537" s="32"/>
      <c r="BK537" s="32"/>
      <c r="BL537" s="32"/>
      <c r="BM537" s="32"/>
      <c r="BN537" s="32"/>
      <c r="BO537" s="32"/>
      <c r="BP537" s="32"/>
      <c r="BQ537" s="32"/>
    </row>
    <row r="538" spans="1:69" x14ac:dyDescent="0.25">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c r="AA538" s="32"/>
      <c r="AB538" s="32"/>
      <c r="AC538" s="32"/>
      <c r="AD538" s="32"/>
      <c r="AE538" s="32"/>
      <c r="AF538" s="32"/>
      <c r="AG538" s="32"/>
      <c r="AH538" s="32"/>
      <c r="AI538" s="32"/>
      <c r="AJ538" s="32"/>
      <c r="AK538" s="32"/>
      <c r="AL538" s="32"/>
      <c r="AM538" s="32"/>
      <c r="AN538" s="32"/>
      <c r="AO538" s="32"/>
      <c r="AP538" s="32"/>
      <c r="AQ538" s="32"/>
      <c r="AR538" s="32"/>
      <c r="AS538" s="32"/>
      <c r="AT538" s="32"/>
      <c r="AU538" s="32"/>
      <c r="AV538" s="32"/>
      <c r="AW538" s="32"/>
      <c r="AX538" s="32"/>
      <c r="AY538" s="32"/>
      <c r="AZ538" s="32"/>
      <c r="BA538" s="32"/>
      <c r="BB538" s="32"/>
      <c r="BC538" s="32"/>
      <c r="BD538" s="32"/>
      <c r="BE538" s="32"/>
      <c r="BF538" s="32"/>
      <c r="BG538" s="32"/>
      <c r="BH538" s="32"/>
      <c r="BI538" s="32"/>
      <c r="BJ538" s="32"/>
      <c r="BK538" s="32"/>
      <c r="BL538" s="32"/>
      <c r="BM538" s="32"/>
      <c r="BN538" s="32"/>
      <c r="BO538" s="32"/>
      <c r="BP538" s="32"/>
      <c r="BQ538" s="32"/>
    </row>
    <row r="539" spans="1:69" x14ac:dyDescent="0.25">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c r="AA539" s="32"/>
      <c r="AB539" s="32"/>
      <c r="AC539" s="32"/>
      <c r="AD539" s="32"/>
      <c r="AE539" s="32"/>
      <c r="AF539" s="32"/>
      <c r="AG539" s="32"/>
      <c r="AH539" s="32"/>
      <c r="AI539" s="32"/>
      <c r="AJ539" s="32"/>
      <c r="AK539" s="32"/>
      <c r="AL539" s="32"/>
      <c r="AM539" s="32"/>
      <c r="AN539" s="32"/>
      <c r="AO539" s="32"/>
      <c r="AP539" s="32"/>
      <c r="AQ539" s="32"/>
      <c r="AR539" s="32"/>
      <c r="AS539" s="32"/>
      <c r="AT539" s="32"/>
      <c r="AU539" s="32"/>
      <c r="AV539" s="32"/>
      <c r="AW539" s="32"/>
      <c r="AX539" s="32"/>
      <c r="AY539" s="32"/>
      <c r="AZ539" s="32"/>
      <c r="BA539" s="32"/>
      <c r="BB539" s="32"/>
      <c r="BC539" s="32"/>
      <c r="BD539" s="32"/>
      <c r="BE539" s="32"/>
      <c r="BF539" s="32"/>
      <c r="BG539" s="32"/>
      <c r="BH539" s="32"/>
      <c r="BI539" s="32"/>
      <c r="BJ539" s="32"/>
      <c r="BK539" s="32"/>
      <c r="BL539" s="32"/>
      <c r="BM539" s="32"/>
      <c r="BN539" s="32"/>
      <c r="BO539" s="32"/>
      <c r="BP539" s="32"/>
      <c r="BQ539" s="32"/>
    </row>
    <row r="540" spans="1:69" x14ac:dyDescent="0.25">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c r="AA540" s="32"/>
      <c r="AB540" s="32"/>
      <c r="AC540" s="32"/>
      <c r="AD540" s="32"/>
      <c r="AE540" s="32"/>
      <c r="AF540" s="32"/>
      <c r="AG540" s="32"/>
      <c r="AH540" s="32"/>
      <c r="AI540" s="32"/>
      <c r="AJ540" s="32"/>
      <c r="AK540" s="32"/>
      <c r="AL540" s="32"/>
      <c r="AM540" s="32"/>
      <c r="AN540" s="32"/>
      <c r="AO540" s="32"/>
      <c r="AP540" s="32"/>
      <c r="AQ540" s="32"/>
      <c r="AR540" s="32"/>
      <c r="AS540" s="32"/>
      <c r="AT540" s="32"/>
      <c r="AU540" s="32"/>
      <c r="AV540" s="32"/>
      <c r="AW540" s="32"/>
      <c r="AX540" s="32"/>
      <c r="AY540" s="32"/>
      <c r="AZ540" s="32"/>
      <c r="BA540" s="32"/>
      <c r="BB540" s="32"/>
      <c r="BC540" s="32"/>
      <c r="BD540" s="32"/>
      <c r="BE540" s="32"/>
      <c r="BF540" s="32"/>
      <c r="BG540" s="32"/>
      <c r="BH540" s="32"/>
      <c r="BI540" s="32"/>
      <c r="BJ540" s="32"/>
      <c r="BK540" s="32"/>
      <c r="BL540" s="32"/>
      <c r="BM540" s="32"/>
      <c r="BN540" s="32"/>
      <c r="BO540" s="32"/>
      <c r="BP540" s="32"/>
      <c r="BQ540" s="32"/>
    </row>
    <row r="541" spans="1:69" x14ac:dyDescent="0.25">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c r="AA541" s="32"/>
      <c r="AB541" s="32"/>
      <c r="AC541" s="32"/>
      <c r="AD541" s="32"/>
      <c r="AE541" s="32"/>
      <c r="AF541" s="32"/>
      <c r="AG541" s="32"/>
      <c r="AH541" s="32"/>
      <c r="AI541" s="32"/>
      <c r="AJ541" s="32"/>
      <c r="AK541" s="32"/>
      <c r="AL541" s="32"/>
      <c r="AM541" s="32"/>
      <c r="AN541" s="32"/>
      <c r="AO541" s="32"/>
      <c r="AP541" s="32"/>
      <c r="AQ541" s="32"/>
      <c r="AR541" s="32"/>
      <c r="AS541" s="32"/>
      <c r="AT541" s="32"/>
      <c r="AU541" s="32"/>
      <c r="AV541" s="32"/>
      <c r="AW541" s="32"/>
      <c r="AX541" s="32"/>
      <c r="AY541" s="32"/>
      <c r="AZ541" s="32"/>
      <c r="BA541" s="32"/>
      <c r="BB541" s="32"/>
      <c r="BC541" s="32"/>
      <c r="BD541" s="32"/>
      <c r="BE541" s="32"/>
      <c r="BF541" s="32"/>
      <c r="BG541" s="32"/>
      <c r="BH541" s="32"/>
      <c r="BI541" s="32"/>
      <c r="BJ541" s="32"/>
      <c r="BK541" s="32"/>
      <c r="BL541" s="32"/>
      <c r="BM541" s="32"/>
      <c r="BN541" s="32"/>
      <c r="BO541" s="32"/>
      <c r="BP541" s="32"/>
      <c r="BQ541" s="32"/>
    </row>
    <row r="542" spans="1:69" x14ac:dyDescent="0.25">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c r="AA542" s="32"/>
      <c r="AB542" s="32"/>
      <c r="AC542" s="32"/>
      <c r="AD542" s="32"/>
      <c r="AE542" s="32"/>
      <c r="AF542" s="32"/>
      <c r="AG542" s="32"/>
      <c r="AH542" s="32"/>
      <c r="AI542" s="32"/>
      <c r="AJ542" s="32"/>
      <c r="AK542" s="32"/>
      <c r="AL542" s="32"/>
      <c r="AM542" s="32"/>
      <c r="AN542" s="32"/>
      <c r="AO542" s="32"/>
      <c r="AP542" s="32"/>
      <c r="AQ542" s="32"/>
      <c r="AR542" s="32"/>
      <c r="AS542" s="32"/>
      <c r="AT542" s="32"/>
      <c r="AU542" s="32"/>
      <c r="AV542" s="32"/>
      <c r="AW542" s="32"/>
      <c r="AX542" s="32"/>
      <c r="AY542" s="32"/>
      <c r="AZ542" s="32"/>
      <c r="BA542" s="32"/>
      <c r="BB542" s="32"/>
      <c r="BC542" s="32"/>
      <c r="BD542" s="32"/>
      <c r="BE542" s="32"/>
      <c r="BF542" s="32"/>
      <c r="BG542" s="32"/>
      <c r="BH542" s="32"/>
      <c r="BI542" s="32"/>
      <c r="BJ542" s="32"/>
      <c r="BK542" s="32"/>
      <c r="BL542" s="32"/>
      <c r="BM542" s="32"/>
      <c r="BN542" s="32"/>
      <c r="BO542" s="32"/>
      <c r="BP542" s="32"/>
      <c r="BQ542" s="32"/>
    </row>
    <row r="543" spans="1:69" x14ac:dyDescent="0.25">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c r="AA543" s="32"/>
      <c r="AB543" s="32"/>
      <c r="AC543" s="32"/>
      <c r="AD543" s="32"/>
      <c r="AE543" s="32"/>
      <c r="AF543" s="32"/>
      <c r="AG543" s="32"/>
      <c r="AH543" s="32"/>
      <c r="AI543" s="32"/>
      <c r="AJ543" s="32"/>
      <c r="AK543" s="32"/>
      <c r="AL543" s="32"/>
      <c r="AM543" s="32"/>
      <c r="AN543" s="32"/>
      <c r="AO543" s="32"/>
      <c r="AP543" s="32"/>
      <c r="AQ543" s="32"/>
      <c r="AR543" s="32"/>
      <c r="AS543" s="32"/>
      <c r="AT543" s="32"/>
      <c r="AU543" s="32"/>
      <c r="AV543" s="32"/>
      <c r="AW543" s="32"/>
      <c r="AX543" s="32"/>
      <c r="AY543" s="32"/>
      <c r="AZ543" s="32"/>
      <c r="BA543" s="32"/>
      <c r="BB543" s="32"/>
      <c r="BC543" s="32"/>
      <c r="BD543" s="32"/>
      <c r="BE543" s="32"/>
      <c r="BF543" s="32"/>
      <c r="BG543" s="32"/>
      <c r="BH543" s="32"/>
      <c r="BI543" s="32"/>
      <c r="BJ543" s="32"/>
      <c r="BK543" s="32"/>
      <c r="BL543" s="32"/>
      <c r="BM543" s="32"/>
      <c r="BN543" s="32"/>
      <c r="BO543" s="32"/>
      <c r="BP543" s="32"/>
      <c r="BQ543" s="32"/>
    </row>
    <row r="544" spans="1:69" x14ac:dyDescent="0.25">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c r="AA544" s="32"/>
      <c r="AB544" s="32"/>
      <c r="AC544" s="32"/>
      <c r="AD544" s="32"/>
      <c r="AE544" s="32"/>
      <c r="AF544" s="32"/>
      <c r="AG544" s="32"/>
      <c r="AH544" s="32"/>
      <c r="AI544" s="32"/>
      <c r="AJ544" s="32"/>
      <c r="AK544" s="32"/>
      <c r="AL544" s="32"/>
      <c r="AM544" s="32"/>
      <c r="AN544" s="32"/>
      <c r="AO544" s="32"/>
      <c r="AP544" s="32"/>
      <c r="AQ544" s="32"/>
      <c r="AR544" s="32"/>
      <c r="AS544" s="32"/>
      <c r="AT544" s="32"/>
      <c r="AU544" s="32"/>
      <c r="AV544" s="32"/>
      <c r="AW544" s="32"/>
      <c r="AX544" s="32"/>
      <c r="AY544" s="32"/>
      <c r="AZ544" s="32"/>
      <c r="BA544" s="32"/>
      <c r="BB544" s="32"/>
      <c r="BC544" s="32"/>
      <c r="BD544" s="32"/>
      <c r="BE544" s="32"/>
      <c r="BF544" s="32"/>
      <c r="BG544" s="32"/>
      <c r="BH544" s="32"/>
      <c r="BI544" s="32"/>
      <c r="BJ544" s="32"/>
      <c r="BK544" s="32"/>
      <c r="BL544" s="32"/>
      <c r="BM544" s="32"/>
      <c r="BN544" s="32"/>
      <c r="BO544" s="32"/>
      <c r="BP544" s="32"/>
      <c r="BQ544" s="32"/>
    </row>
    <row r="545" spans="1:69" x14ac:dyDescent="0.25">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c r="AA545" s="32"/>
      <c r="AB545" s="32"/>
      <c r="AC545" s="32"/>
      <c r="AD545" s="32"/>
      <c r="AE545" s="32"/>
      <c r="AF545" s="32"/>
      <c r="AG545" s="32"/>
      <c r="AH545" s="32"/>
      <c r="AI545" s="32"/>
      <c r="AJ545" s="32"/>
      <c r="AK545" s="32"/>
      <c r="AL545" s="32"/>
      <c r="AM545" s="32"/>
      <c r="AN545" s="32"/>
      <c r="AO545" s="32"/>
      <c r="AP545" s="32"/>
      <c r="AQ545" s="32"/>
      <c r="AR545" s="32"/>
      <c r="AS545" s="32"/>
      <c r="AT545" s="32"/>
      <c r="AU545" s="32"/>
      <c r="AV545" s="32"/>
      <c r="AW545" s="32"/>
      <c r="AX545" s="32"/>
      <c r="AY545" s="32"/>
      <c r="AZ545" s="32"/>
      <c r="BA545" s="32"/>
      <c r="BB545" s="32"/>
      <c r="BC545" s="32"/>
      <c r="BD545" s="32"/>
      <c r="BE545" s="32"/>
      <c r="BF545" s="32"/>
      <c r="BG545" s="32"/>
      <c r="BH545" s="32"/>
      <c r="BI545" s="32"/>
      <c r="BJ545" s="32"/>
      <c r="BK545" s="32"/>
      <c r="BL545" s="32"/>
      <c r="BM545" s="32"/>
      <c r="BN545" s="32"/>
      <c r="BO545" s="32"/>
      <c r="BP545" s="32"/>
      <c r="BQ545" s="32"/>
    </row>
    <row r="546" spans="1:69" x14ac:dyDescent="0.25">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c r="AA546" s="32"/>
      <c r="AB546" s="32"/>
      <c r="AC546" s="32"/>
      <c r="AD546" s="32"/>
      <c r="AE546" s="32"/>
      <c r="AF546" s="32"/>
      <c r="AG546" s="32"/>
      <c r="AH546" s="32"/>
      <c r="AI546" s="32"/>
      <c r="AJ546" s="32"/>
      <c r="AK546" s="32"/>
      <c r="AL546" s="32"/>
      <c r="AM546" s="32"/>
      <c r="AN546" s="32"/>
      <c r="AO546" s="32"/>
      <c r="AP546" s="32"/>
      <c r="AQ546" s="32"/>
      <c r="AR546" s="32"/>
      <c r="AS546" s="32"/>
      <c r="AT546" s="32"/>
      <c r="AU546" s="32"/>
      <c r="AV546" s="32"/>
      <c r="AW546" s="32"/>
      <c r="AX546" s="32"/>
      <c r="AY546" s="32"/>
      <c r="AZ546" s="32"/>
      <c r="BA546" s="32"/>
      <c r="BB546" s="32"/>
      <c r="BC546" s="32"/>
      <c r="BD546" s="32"/>
      <c r="BE546" s="32"/>
      <c r="BF546" s="32"/>
      <c r="BG546" s="32"/>
      <c r="BH546" s="32"/>
      <c r="BI546" s="32"/>
      <c r="BJ546" s="32"/>
      <c r="BK546" s="32"/>
      <c r="BL546" s="32"/>
      <c r="BM546" s="32"/>
      <c r="BN546" s="32"/>
      <c r="BO546" s="32"/>
      <c r="BP546" s="32"/>
      <c r="BQ546" s="32"/>
    </row>
    <row r="547" spans="1:69" x14ac:dyDescent="0.25">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c r="AA547" s="32"/>
      <c r="AB547" s="32"/>
      <c r="AC547" s="32"/>
      <c r="AD547" s="32"/>
      <c r="AE547" s="32"/>
      <c r="AF547" s="32"/>
      <c r="AG547" s="32"/>
      <c r="AH547" s="32"/>
      <c r="AI547" s="32"/>
      <c r="AJ547" s="32"/>
      <c r="AK547" s="32"/>
      <c r="AL547" s="32"/>
      <c r="AM547" s="32"/>
      <c r="AN547" s="32"/>
      <c r="AO547" s="32"/>
      <c r="AP547" s="32"/>
      <c r="AQ547" s="32"/>
      <c r="AR547" s="32"/>
      <c r="AS547" s="32"/>
      <c r="AT547" s="32"/>
      <c r="AU547" s="32"/>
      <c r="AV547" s="32"/>
      <c r="AW547" s="32"/>
      <c r="AX547" s="32"/>
      <c r="AY547" s="32"/>
      <c r="AZ547" s="32"/>
      <c r="BA547" s="32"/>
      <c r="BB547" s="32"/>
      <c r="BC547" s="32"/>
      <c r="BD547" s="32"/>
      <c r="BE547" s="32"/>
      <c r="BF547" s="32"/>
      <c r="BG547" s="32"/>
      <c r="BH547" s="32"/>
      <c r="BI547" s="32"/>
      <c r="BJ547" s="32"/>
      <c r="BK547" s="32"/>
      <c r="BL547" s="32"/>
      <c r="BM547" s="32"/>
      <c r="BN547" s="32"/>
      <c r="BO547" s="32"/>
      <c r="BP547" s="32"/>
      <c r="BQ547" s="32"/>
    </row>
    <row r="548" spans="1:69" x14ac:dyDescent="0.25">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c r="AA548" s="32"/>
      <c r="AB548" s="32"/>
      <c r="AC548" s="32"/>
      <c r="AD548" s="32"/>
      <c r="AE548" s="32"/>
      <c r="AF548" s="32"/>
      <c r="AG548" s="32"/>
      <c r="AH548" s="32"/>
      <c r="AI548" s="32"/>
      <c r="AJ548" s="32"/>
      <c r="AK548" s="32"/>
      <c r="AL548" s="32"/>
      <c r="AM548" s="32"/>
      <c r="AN548" s="32"/>
      <c r="AO548" s="32"/>
      <c r="AP548" s="32"/>
      <c r="AQ548" s="32"/>
      <c r="AR548" s="32"/>
      <c r="AS548" s="32"/>
      <c r="AT548" s="32"/>
      <c r="AU548" s="32"/>
      <c r="AV548" s="32"/>
      <c r="AW548" s="32"/>
      <c r="AX548" s="32"/>
      <c r="AY548" s="32"/>
      <c r="AZ548" s="32"/>
      <c r="BA548" s="32"/>
      <c r="BB548" s="32"/>
      <c r="BC548" s="32"/>
      <c r="BD548" s="32"/>
      <c r="BE548" s="32"/>
      <c r="BF548" s="32"/>
      <c r="BG548" s="32"/>
      <c r="BH548" s="32"/>
      <c r="BI548" s="32"/>
      <c r="BJ548" s="32"/>
      <c r="BK548" s="32"/>
      <c r="BL548" s="32"/>
      <c r="BM548" s="32"/>
      <c r="BN548" s="32"/>
      <c r="BO548" s="32"/>
      <c r="BP548" s="32"/>
      <c r="BQ548" s="32"/>
    </row>
    <row r="549" spans="1:69" x14ac:dyDescent="0.25">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c r="AA549" s="32"/>
      <c r="AB549" s="32"/>
      <c r="AC549" s="32"/>
      <c r="AD549" s="32"/>
      <c r="AE549" s="32"/>
      <c r="AF549" s="32"/>
      <c r="AG549" s="32"/>
      <c r="AH549" s="32"/>
      <c r="AI549" s="32"/>
      <c r="AJ549" s="32"/>
      <c r="AK549" s="32"/>
      <c r="AL549" s="32"/>
      <c r="AM549" s="32"/>
      <c r="AN549" s="32"/>
      <c r="AO549" s="32"/>
      <c r="AP549" s="32"/>
      <c r="AQ549" s="32"/>
      <c r="AR549" s="32"/>
      <c r="AS549" s="32"/>
      <c r="AT549" s="32"/>
      <c r="AU549" s="32"/>
      <c r="AV549" s="32"/>
      <c r="AW549" s="32"/>
      <c r="AX549" s="32"/>
      <c r="AY549" s="32"/>
      <c r="AZ549" s="32"/>
      <c r="BA549" s="32"/>
      <c r="BB549" s="32"/>
      <c r="BC549" s="32"/>
      <c r="BD549" s="32"/>
      <c r="BE549" s="32"/>
      <c r="BF549" s="32"/>
      <c r="BG549" s="32"/>
      <c r="BH549" s="32"/>
      <c r="BI549" s="32"/>
      <c r="BJ549" s="32"/>
      <c r="BK549" s="32"/>
      <c r="BL549" s="32"/>
      <c r="BM549" s="32"/>
      <c r="BN549" s="32"/>
      <c r="BO549" s="32"/>
      <c r="BP549" s="32"/>
      <c r="BQ549" s="32"/>
    </row>
    <row r="550" spans="1:69" x14ac:dyDescent="0.25">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c r="AA550" s="32"/>
      <c r="AB550" s="32"/>
      <c r="AC550" s="32"/>
      <c r="AD550" s="32"/>
      <c r="AE550" s="32"/>
      <c r="AF550" s="32"/>
      <c r="AG550" s="32"/>
      <c r="AH550" s="32"/>
      <c r="AI550" s="32"/>
      <c r="AJ550" s="32"/>
      <c r="AK550" s="32"/>
      <c r="AL550" s="32"/>
      <c r="AM550" s="32"/>
      <c r="AN550" s="32"/>
      <c r="AO550" s="32"/>
      <c r="AP550" s="32"/>
      <c r="AQ550" s="32"/>
      <c r="AR550" s="32"/>
      <c r="AS550" s="32"/>
      <c r="AT550" s="32"/>
      <c r="AU550" s="32"/>
      <c r="AV550" s="32"/>
      <c r="AW550" s="32"/>
      <c r="AX550" s="32"/>
      <c r="AY550" s="32"/>
      <c r="AZ550" s="32"/>
      <c r="BA550" s="32"/>
      <c r="BB550" s="32"/>
      <c r="BC550" s="32"/>
      <c r="BD550" s="32"/>
      <c r="BE550" s="32"/>
      <c r="BF550" s="32"/>
      <c r="BG550" s="32"/>
      <c r="BH550" s="32"/>
      <c r="BI550" s="32"/>
      <c r="BJ550" s="32"/>
      <c r="BK550" s="32"/>
      <c r="BL550" s="32"/>
      <c r="BM550" s="32"/>
      <c r="BN550" s="32"/>
      <c r="BO550" s="32"/>
      <c r="BP550" s="32"/>
      <c r="BQ550" s="32"/>
    </row>
    <row r="551" spans="1:69" x14ac:dyDescent="0.25">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c r="AA551" s="32"/>
      <c r="AB551" s="32"/>
      <c r="AC551" s="32"/>
      <c r="AD551" s="32"/>
      <c r="AE551" s="32"/>
      <c r="AF551" s="32"/>
      <c r="AG551" s="32"/>
      <c r="AH551" s="32"/>
      <c r="AI551" s="32"/>
      <c r="AJ551" s="32"/>
      <c r="AK551" s="32"/>
      <c r="AL551" s="32"/>
      <c r="AM551" s="32"/>
      <c r="AN551" s="32"/>
      <c r="AO551" s="32"/>
      <c r="AP551" s="32"/>
      <c r="AQ551" s="32"/>
      <c r="AR551" s="32"/>
      <c r="AS551" s="32"/>
      <c r="AT551" s="32"/>
      <c r="AU551" s="32"/>
      <c r="AV551" s="32"/>
      <c r="AW551" s="32"/>
      <c r="AX551" s="32"/>
      <c r="AY551" s="32"/>
      <c r="AZ551" s="32"/>
      <c r="BA551" s="32"/>
      <c r="BB551" s="32"/>
      <c r="BC551" s="32"/>
      <c r="BD551" s="32"/>
      <c r="BE551" s="32"/>
      <c r="BF551" s="32"/>
      <c r="BG551" s="32"/>
      <c r="BH551" s="32"/>
      <c r="BI551" s="32"/>
      <c r="BJ551" s="32"/>
      <c r="BK551" s="32"/>
      <c r="BL551" s="32"/>
      <c r="BM551" s="32"/>
      <c r="BN551" s="32"/>
      <c r="BO551" s="32"/>
      <c r="BP551" s="32"/>
      <c r="BQ551" s="32"/>
    </row>
    <row r="552" spans="1:69" x14ac:dyDescent="0.25">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c r="AA552" s="32"/>
      <c r="AB552" s="32"/>
      <c r="AC552" s="32"/>
      <c r="AD552" s="32"/>
      <c r="AE552" s="32"/>
      <c r="AF552" s="32"/>
      <c r="AG552" s="32"/>
      <c r="AH552" s="32"/>
      <c r="AI552" s="32"/>
      <c r="AJ552" s="32"/>
      <c r="AK552" s="32"/>
      <c r="AL552" s="32"/>
      <c r="AM552" s="32"/>
      <c r="AN552" s="32"/>
      <c r="AO552" s="32"/>
      <c r="AP552" s="32"/>
      <c r="AQ552" s="32"/>
      <c r="AR552" s="32"/>
      <c r="AS552" s="32"/>
      <c r="AT552" s="32"/>
      <c r="AU552" s="32"/>
      <c r="AV552" s="32"/>
      <c r="AW552" s="32"/>
      <c r="AX552" s="32"/>
      <c r="AY552" s="32"/>
      <c r="AZ552" s="32"/>
      <c r="BA552" s="32"/>
      <c r="BB552" s="32"/>
      <c r="BC552" s="32"/>
      <c r="BD552" s="32"/>
      <c r="BE552" s="32"/>
      <c r="BF552" s="32"/>
      <c r="BG552" s="32"/>
      <c r="BH552" s="32"/>
      <c r="BI552" s="32"/>
      <c r="BJ552" s="32"/>
      <c r="BK552" s="32"/>
      <c r="BL552" s="32"/>
      <c r="BM552" s="32"/>
      <c r="BN552" s="32"/>
      <c r="BO552" s="32"/>
      <c r="BP552" s="32"/>
      <c r="BQ552" s="32"/>
    </row>
    <row r="553" spans="1:69" x14ac:dyDescent="0.25">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c r="AA553" s="32"/>
      <c r="AB553" s="32"/>
      <c r="AC553" s="32"/>
      <c r="AD553" s="32"/>
      <c r="AE553" s="32"/>
      <c r="AF553" s="32"/>
      <c r="AG553" s="32"/>
      <c r="AH553" s="32"/>
      <c r="AI553" s="32"/>
      <c r="AJ553" s="32"/>
      <c r="AK553" s="32"/>
      <c r="AL553" s="32"/>
      <c r="AM553" s="32"/>
      <c r="AN553" s="32"/>
      <c r="AO553" s="32"/>
      <c r="AP553" s="32"/>
      <c r="AQ553" s="32"/>
      <c r="AR553" s="32"/>
      <c r="AS553" s="32"/>
      <c r="AT553" s="32"/>
      <c r="AU553" s="32"/>
      <c r="AV553" s="32"/>
      <c r="AW553" s="32"/>
      <c r="AX553" s="32"/>
      <c r="AY553" s="32"/>
      <c r="AZ553" s="32"/>
      <c r="BA553" s="32"/>
      <c r="BB553" s="32"/>
      <c r="BC553" s="32"/>
      <c r="BD553" s="32"/>
      <c r="BE553" s="32"/>
      <c r="BF553" s="32"/>
      <c r="BG553" s="32"/>
      <c r="BH553" s="32"/>
      <c r="BI553" s="32"/>
      <c r="BJ553" s="32"/>
      <c r="BK553" s="32"/>
      <c r="BL553" s="32"/>
      <c r="BM553" s="32"/>
      <c r="BN553" s="32"/>
      <c r="BO553" s="32"/>
      <c r="BP553" s="32"/>
      <c r="BQ553" s="32"/>
    </row>
    <row r="554" spans="1:69" x14ac:dyDescent="0.25">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c r="AA554" s="32"/>
      <c r="AB554" s="32"/>
      <c r="AC554" s="32"/>
      <c r="AD554" s="32"/>
      <c r="AE554" s="32"/>
      <c r="AF554" s="32"/>
      <c r="AG554" s="32"/>
      <c r="AH554" s="32"/>
      <c r="AI554" s="32"/>
      <c r="AJ554" s="32"/>
      <c r="AK554" s="32"/>
      <c r="AL554" s="32"/>
      <c r="AM554" s="32"/>
      <c r="AN554" s="32"/>
      <c r="AO554" s="32"/>
      <c r="AP554" s="32"/>
      <c r="AQ554" s="32"/>
      <c r="AR554" s="32"/>
      <c r="AS554" s="32"/>
      <c r="AT554" s="32"/>
      <c r="AU554" s="32"/>
      <c r="AV554" s="32"/>
      <c r="AW554" s="32"/>
      <c r="AX554" s="32"/>
      <c r="AY554" s="32"/>
      <c r="AZ554" s="32"/>
      <c r="BA554" s="32"/>
      <c r="BB554" s="32"/>
      <c r="BC554" s="32"/>
      <c r="BD554" s="32"/>
      <c r="BE554" s="32"/>
      <c r="BF554" s="32"/>
      <c r="BG554" s="32"/>
      <c r="BH554" s="32"/>
      <c r="BI554" s="32"/>
      <c r="BJ554" s="32"/>
      <c r="BK554" s="32"/>
      <c r="BL554" s="32"/>
      <c r="BM554" s="32"/>
      <c r="BN554" s="32"/>
      <c r="BO554" s="32"/>
      <c r="BP554" s="32"/>
      <c r="BQ554" s="32"/>
    </row>
    <row r="555" spans="1:69" x14ac:dyDescent="0.25">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c r="AA555" s="32"/>
      <c r="AB555" s="32"/>
      <c r="AC555" s="32"/>
      <c r="AD555" s="32"/>
      <c r="AE555" s="32"/>
      <c r="AF555" s="32"/>
      <c r="AG555" s="32"/>
      <c r="AH555" s="32"/>
      <c r="AI555" s="32"/>
      <c r="AJ555" s="32"/>
      <c r="AK555" s="32"/>
      <c r="AL555" s="32"/>
      <c r="AM555" s="32"/>
      <c r="AN555" s="32"/>
      <c r="AO555" s="32"/>
      <c r="AP555" s="32"/>
      <c r="AQ555" s="32"/>
      <c r="AR555" s="32"/>
      <c r="AS555" s="32"/>
      <c r="AT555" s="32"/>
      <c r="AU555" s="32"/>
      <c r="AV555" s="32"/>
      <c r="AW555" s="32"/>
      <c r="AX555" s="32"/>
      <c r="AY555" s="32"/>
      <c r="AZ555" s="32"/>
      <c r="BA555" s="32"/>
      <c r="BB555" s="32"/>
      <c r="BC555" s="32"/>
      <c r="BD555" s="32"/>
      <c r="BE555" s="32"/>
      <c r="BF555" s="32"/>
      <c r="BG555" s="32"/>
      <c r="BH555" s="32"/>
      <c r="BI555" s="32"/>
      <c r="BJ555" s="32"/>
      <c r="BK555" s="32"/>
      <c r="BL555" s="32"/>
      <c r="BM555" s="32"/>
      <c r="BN555" s="32"/>
      <c r="BO555" s="32"/>
      <c r="BP555" s="32"/>
      <c r="BQ555" s="32"/>
    </row>
    <row r="556" spans="1:69" x14ac:dyDescent="0.25">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c r="AA556" s="32"/>
      <c r="AB556" s="32"/>
      <c r="AC556" s="32"/>
      <c r="AD556" s="32"/>
      <c r="AE556" s="32"/>
      <c r="AF556" s="32"/>
      <c r="AG556" s="32"/>
      <c r="AH556" s="32"/>
      <c r="AI556" s="32"/>
      <c r="AJ556" s="32"/>
      <c r="AK556" s="32"/>
      <c r="AL556" s="32"/>
      <c r="AM556" s="32"/>
      <c r="AN556" s="32"/>
      <c r="AO556" s="32"/>
      <c r="AP556" s="32"/>
      <c r="AQ556" s="32"/>
      <c r="AR556" s="32"/>
      <c r="AS556" s="32"/>
      <c r="AT556" s="32"/>
      <c r="AU556" s="32"/>
      <c r="AV556" s="32"/>
      <c r="AW556" s="32"/>
      <c r="AX556" s="32"/>
      <c r="AY556" s="32"/>
      <c r="AZ556" s="32"/>
      <c r="BA556" s="32"/>
      <c r="BB556" s="32"/>
      <c r="BC556" s="32"/>
      <c r="BD556" s="32"/>
      <c r="BE556" s="32"/>
      <c r="BF556" s="32"/>
      <c r="BG556" s="32"/>
      <c r="BH556" s="32"/>
      <c r="BI556" s="32"/>
      <c r="BJ556" s="32"/>
      <c r="BK556" s="32"/>
      <c r="BL556" s="32"/>
      <c r="BM556" s="32"/>
      <c r="BN556" s="32"/>
      <c r="BO556" s="32"/>
      <c r="BP556" s="32"/>
      <c r="BQ556" s="32"/>
    </row>
    <row r="557" spans="1:69" x14ac:dyDescent="0.25">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c r="AA557" s="32"/>
      <c r="AB557" s="32"/>
      <c r="AC557" s="32"/>
      <c r="AD557" s="32"/>
      <c r="AE557" s="32"/>
      <c r="AF557" s="32"/>
      <c r="AG557" s="32"/>
      <c r="AH557" s="32"/>
      <c r="AI557" s="32"/>
      <c r="AJ557" s="32"/>
      <c r="AK557" s="32"/>
      <c r="AL557" s="32"/>
      <c r="AM557" s="32"/>
      <c r="AN557" s="32"/>
      <c r="AO557" s="32"/>
      <c r="AP557" s="32"/>
      <c r="AQ557" s="32"/>
      <c r="AR557" s="32"/>
      <c r="AS557" s="32"/>
      <c r="AT557" s="32"/>
      <c r="AU557" s="32"/>
      <c r="AV557" s="32"/>
      <c r="AW557" s="32"/>
      <c r="AX557" s="32"/>
      <c r="AY557" s="32"/>
      <c r="AZ557" s="32"/>
      <c r="BA557" s="32"/>
      <c r="BB557" s="32"/>
      <c r="BC557" s="32"/>
      <c r="BD557" s="32"/>
      <c r="BE557" s="32"/>
      <c r="BF557" s="32"/>
      <c r="BG557" s="32"/>
      <c r="BH557" s="32"/>
      <c r="BI557" s="32"/>
      <c r="BJ557" s="32"/>
      <c r="BK557" s="32"/>
      <c r="BL557" s="32"/>
      <c r="BM557" s="32"/>
      <c r="BN557" s="32"/>
      <c r="BO557" s="32"/>
      <c r="BP557" s="32"/>
      <c r="BQ557" s="32"/>
    </row>
    <row r="558" spans="1:69" x14ac:dyDescent="0.25">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c r="AA558" s="32"/>
      <c r="AB558" s="32"/>
      <c r="AC558" s="32"/>
      <c r="AD558" s="32"/>
      <c r="AE558" s="32"/>
      <c r="AF558" s="32"/>
      <c r="AG558" s="32"/>
      <c r="AH558" s="32"/>
      <c r="AI558" s="32"/>
      <c r="AJ558" s="32"/>
      <c r="AK558" s="32"/>
      <c r="AL558" s="32"/>
      <c r="AM558" s="32"/>
      <c r="AN558" s="32"/>
      <c r="AO558" s="32"/>
      <c r="AP558" s="32"/>
      <c r="AQ558" s="32"/>
      <c r="AR558" s="32"/>
      <c r="AS558" s="32"/>
      <c r="AT558" s="32"/>
      <c r="AU558" s="32"/>
      <c r="AV558" s="32"/>
      <c r="AW558" s="32"/>
      <c r="AX558" s="32"/>
      <c r="AY558" s="32"/>
      <c r="AZ558" s="32"/>
      <c r="BA558" s="32"/>
      <c r="BB558" s="32"/>
      <c r="BC558" s="32"/>
      <c r="BD558" s="32"/>
      <c r="BE558" s="32"/>
      <c r="BF558" s="32"/>
      <c r="BG558" s="32"/>
      <c r="BH558" s="32"/>
      <c r="BI558" s="32"/>
      <c r="BJ558" s="32"/>
      <c r="BK558" s="32"/>
      <c r="BL558" s="32"/>
      <c r="BM558" s="32"/>
      <c r="BN558" s="32"/>
      <c r="BO558" s="32"/>
      <c r="BP558" s="32"/>
      <c r="BQ558" s="32"/>
    </row>
    <row r="559" spans="1:69" x14ac:dyDescent="0.25">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c r="AA559" s="32"/>
      <c r="AB559" s="32"/>
      <c r="AC559" s="32"/>
      <c r="AD559" s="32"/>
      <c r="AE559" s="32"/>
      <c r="AF559" s="32"/>
      <c r="AG559" s="32"/>
      <c r="AH559" s="32"/>
      <c r="AI559" s="32"/>
      <c r="AJ559" s="32"/>
      <c r="AK559" s="32"/>
      <c r="AL559" s="32"/>
      <c r="AM559" s="32"/>
      <c r="AN559" s="32"/>
      <c r="AO559" s="32"/>
      <c r="AP559" s="32"/>
      <c r="AQ559" s="32"/>
      <c r="AR559" s="32"/>
      <c r="AS559" s="32"/>
      <c r="AT559" s="32"/>
      <c r="AU559" s="32"/>
      <c r="AV559" s="32"/>
      <c r="AW559" s="32"/>
      <c r="AX559" s="32"/>
      <c r="AY559" s="32"/>
      <c r="AZ559" s="32"/>
      <c r="BA559" s="32"/>
      <c r="BB559" s="32"/>
      <c r="BC559" s="32"/>
      <c r="BD559" s="32"/>
      <c r="BE559" s="32"/>
      <c r="BF559" s="32"/>
      <c r="BG559" s="32"/>
      <c r="BH559" s="32"/>
      <c r="BI559" s="32"/>
      <c r="BJ559" s="32"/>
      <c r="BK559" s="32"/>
      <c r="BL559" s="32"/>
      <c r="BM559" s="32"/>
      <c r="BN559" s="32"/>
      <c r="BO559" s="32"/>
      <c r="BP559" s="32"/>
      <c r="BQ559" s="32"/>
    </row>
    <row r="560" spans="1:69" x14ac:dyDescent="0.25">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c r="AA560" s="32"/>
      <c r="AB560" s="32"/>
      <c r="AC560" s="32"/>
      <c r="AD560" s="32"/>
      <c r="AE560" s="32"/>
      <c r="AF560" s="32"/>
      <c r="AG560" s="32"/>
      <c r="AH560" s="32"/>
      <c r="AI560" s="32"/>
      <c r="AJ560" s="32"/>
      <c r="AK560" s="32"/>
      <c r="AL560" s="32"/>
      <c r="AM560" s="32"/>
      <c r="AN560" s="32"/>
      <c r="AO560" s="32"/>
      <c r="AP560" s="32"/>
      <c r="AQ560" s="32"/>
      <c r="AR560" s="32"/>
      <c r="AS560" s="32"/>
      <c r="AT560" s="32"/>
      <c r="AU560" s="32"/>
      <c r="AV560" s="32"/>
      <c r="AW560" s="32"/>
      <c r="AX560" s="32"/>
      <c r="AY560" s="32"/>
      <c r="AZ560" s="32"/>
      <c r="BA560" s="32"/>
      <c r="BB560" s="32"/>
      <c r="BC560" s="32"/>
      <c r="BD560" s="32"/>
      <c r="BE560" s="32"/>
      <c r="BF560" s="32"/>
      <c r="BG560" s="32"/>
      <c r="BH560" s="32"/>
      <c r="BI560" s="32"/>
      <c r="BJ560" s="32"/>
      <c r="BK560" s="32"/>
      <c r="BL560" s="32"/>
      <c r="BM560" s="32"/>
      <c r="BN560" s="32"/>
      <c r="BO560" s="32"/>
      <c r="BP560" s="32"/>
      <c r="BQ560" s="32"/>
    </row>
    <row r="561" spans="1:69" x14ac:dyDescent="0.25">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c r="AA561" s="32"/>
      <c r="AB561" s="32"/>
      <c r="AC561" s="32"/>
      <c r="AD561" s="32"/>
      <c r="AE561" s="32"/>
      <c r="AF561" s="32"/>
      <c r="AG561" s="32"/>
      <c r="AH561" s="32"/>
      <c r="AI561" s="32"/>
      <c r="AJ561" s="32"/>
      <c r="AK561" s="32"/>
      <c r="AL561" s="32"/>
      <c r="AM561" s="32"/>
      <c r="AN561" s="32"/>
      <c r="AO561" s="32"/>
      <c r="AP561" s="32"/>
      <c r="AQ561" s="32"/>
      <c r="AR561" s="32"/>
      <c r="AS561" s="32"/>
      <c r="AT561" s="32"/>
      <c r="AU561" s="32"/>
      <c r="AV561" s="32"/>
      <c r="AW561" s="32"/>
      <c r="AX561" s="32"/>
      <c r="AY561" s="32"/>
      <c r="AZ561" s="32"/>
      <c r="BA561" s="32"/>
      <c r="BB561" s="32"/>
      <c r="BC561" s="32"/>
      <c r="BD561" s="32"/>
      <c r="BE561" s="32"/>
      <c r="BF561" s="32"/>
      <c r="BG561" s="32"/>
      <c r="BH561" s="32"/>
      <c r="BI561" s="32"/>
      <c r="BJ561" s="32"/>
      <c r="BK561" s="32"/>
      <c r="BL561" s="32"/>
      <c r="BM561" s="32"/>
      <c r="BN561" s="32"/>
      <c r="BO561" s="32"/>
      <c r="BP561" s="32"/>
      <c r="BQ561" s="32"/>
    </row>
    <row r="562" spans="1:69" x14ac:dyDescent="0.25">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c r="AA562" s="32"/>
      <c r="AB562" s="32"/>
      <c r="AC562" s="32"/>
      <c r="AD562" s="32"/>
      <c r="AE562" s="32"/>
      <c r="AF562" s="32"/>
      <c r="AG562" s="32"/>
      <c r="AH562" s="32"/>
      <c r="AI562" s="32"/>
      <c r="AJ562" s="32"/>
      <c r="AK562" s="32"/>
      <c r="AL562" s="32"/>
      <c r="AM562" s="32"/>
      <c r="AN562" s="32"/>
      <c r="AO562" s="32"/>
      <c r="AP562" s="32"/>
      <c r="AQ562" s="32"/>
      <c r="AR562" s="32"/>
      <c r="AS562" s="32"/>
      <c r="AT562" s="32"/>
      <c r="AU562" s="32"/>
      <c r="AV562" s="32"/>
      <c r="AW562" s="32"/>
      <c r="AX562" s="32"/>
      <c r="AY562" s="32"/>
      <c r="AZ562" s="32"/>
      <c r="BA562" s="32"/>
      <c r="BB562" s="32"/>
      <c r="BC562" s="32"/>
      <c r="BD562" s="32"/>
      <c r="BE562" s="32"/>
      <c r="BF562" s="32"/>
      <c r="BG562" s="32"/>
      <c r="BH562" s="32"/>
      <c r="BI562" s="32"/>
      <c r="BJ562" s="32"/>
      <c r="BK562" s="32"/>
      <c r="BL562" s="32"/>
      <c r="BM562" s="32"/>
      <c r="BN562" s="32"/>
      <c r="BO562" s="32"/>
      <c r="BP562" s="32"/>
      <c r="BQ562" s="32"/>
    </row>
    <row r="563" spans="1:69" x14ac:dyDescent="0.25">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c r="AA563" s="32"/>
      <c r="AB563" s="32"/>
      <c r="AC563" s="32"/>
      <c r="AD563" s="32"/>
      <c r="AE563" s="32"/>
      <c r="AF563" s="32"/>
      <c r="AG563" s="32"/>
      <c r="AH563" s="32"/>
      <c r="AI563" s="32"/>
      <c r="AJ563" s="32"/>
      <c r="AK563" s="32"/>
      <c r="AL563" s="32"/>
      <c r="AM563" s="32"/>
      <c r="AN563" s="32"/>
      <c r="AO563" s="32"/>
      <c r="AP563" s="32"/>
      <c r="AQ563" s="32"/>
      <c r="AR563" s="32"/>
      <c r="AS563" s="32"/>
      <c r="AT563" s="32"/>
      <c r="AU563" s="32"/>
      <c r="AV563" s="32"/>
      <c r="AW563" s="32"/>
      <c r="AX563" s="32"/>
      <c r="AY563" s="32"/>
      <c r="AZ563" s="32"/>
      <c r="BA563" s="32"/>
      <c r="BB563" s="32"/>
      <c r="BC563" s="32"/>
      <c r="BD563" s="32"/>
      <c r="BE563" s="32"/>
      <c r="BF563" s="32"/>
      <c r="BG563" s="32"/>
      <c r="BH563" s="32"/>
      <c r="BI563" s="32"/>
      <c r="BJ563" s="32"/>
      <c r="BK563" s="32"/>
      <c r="BL563" s="32"/>
      <c r="BM563" s="32"/>
      <c r="BN563" s="32"/>
      <c r="BO563" s="32"/>
      <c r="BP563" s="32"/>
      <c r="BQ563" s="32"/>
    </row>
    <row r="564" spans="1:69" x14ac:dyDescent="0.25">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c r="AA564" s="32"/>
      <c r="AB564" s="32"/>
      <c r="AC564" s="32"/>
      <c r="AD564" s="32"/>
      <c r="AE564" s="32"/>
      <c r="AF564" s="32"/>
      <c r="AG564" s="32"/>
      <c r="AH564" s="32"/>
      <c r="AI564" s="32"/>
      <c r="AJ564" s="32"/>
      <c r="AK564" s="32"/>
      <c r="AL564" s="32"/>
      <c r="AM564" s="32"/>
      <c r="AN564" s="32"/>
      <c r="AO564" s="32"/>
      <c r="AP564" s="32"/>
      <c r="AQ564" s="32"/>
      <c r="AR564" s="32"/>
      <c r="AS564" s="32"/>
      <c r="AT564" s="32"/>
      <c r="AU564" s="32"/>
      <c r="AV564" s="32"/>
      <c r="AW564" s="32"/>
      <c r="AX564" s="32"/>
      <c r="AY564" s="32"/>
      <c r="AZ564" s="32"/>
      <c r="BA564" s="32"/>
      <c r="BB564" s="32"/>
      <c r="BC564" s="32"/>
      <c r="BD564" s="32"/>
      <c r="BE564" s="32"/>
      <c r="BF564" s="32"/>
      <c r="BG564" s="32"/>
      <c r="BH564" s="32"/>
      <c r="BI564" s="32"/>
      <c r="BJ564" s="32"/>
      <c r="BK564" s="32"/>
      <c r="BL564" s="32"/>
      <c r="BM564" s="32"/>
      <c r="BN564" s="32"/>
      <c r="BO564" s="32"/>
      <c r="BP564" s="32"/>
      <c r="BQ564" s="32"/>
    </row>
    <row r="565" spans="1:69" x14ac:dyDescent="0.25">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c r="AA565" s="32"/>
      <c r="AB565" s="32"/>
      <c r="AC565" s="32"/>
      <c r="AD565" s="32"/>
      <c r="AE565" s="32"/>
      <c r="AF565" s="32"/>
      <c r="AG565" s="32"/>
      <c r="AH565" s="32"/>
      <c r="AI565" s="32"/>
      <c r="AJ565" s="32"/>
      <c r="AK565" s="32"/>
      <c r="AL565" s="32"/>
      <c r="AM565" s="32"/>
      <c r="AN565" s="32"/>
      <c r="AO565" s="32"/>
      <c r="AP565" s="32"/>
      <c r="AQ565" s="32"/>
      <c r="AR565" s="32"/>
      <c r="AS565" s="32"/>
      <c r="AT565" s="32"/>
      <c r="AU565" s="32"/>
      <c r="AV565" s="32"/>
      <c r="AW565" s="32"/>
      <c r="AX565" s="32"/>
      <c r="AY565" s="32"/>
      <c r="AZ565" s="32"/>
      <c r="BA565" s="32"/>
      <c r="BB565" s="32"/>
      <c r="BC565" s="32"/>
      <c r="BD565" s="32"/>
      <c r="BE565" s="32"/>
      <c r="BF565" s="32"/>
      <c r="BG565" s="32"/>
      <c r="BH565" s="32"/>
      <c r="BI565" s="32"/>
      <c r="BJ565" s="32"/>
      <c r="BK565" s="32"/>
      <c r="BL565" s="32"/>
      <c r="BM565" s="32"/>
      <c r="BN565" s="32"/>
      <c r="BO565" s="32"/>
      <c r="BP565" s="32"/>
      <c r="BQ565" s="32"/>
    </row>
    <row r="566" spans="1:69" x14ac:dyDescent="0.25">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c r="AA566" s="32"/>
      <c r="AB566" s="32"/>
      <c r="AC566" s="32"/>
      <c r="AD566" s="32"/>
      <c r="AE566" s="32"/>
      <c r="AF566" s="32"/>
      <c r="AG566" s="32"/>
      <c r="AH566" s="32"/>
      <c r="AI566" s="32"/>
      <c r="AJ566" s="32"/>
      <c r="AK566" s="32"/>
      <c r="AL566" s="32"/>
      <c r="AM566" s="32"/>
      <c r="AN566" s="32"/>
      <c r="AO566" s="32"/>
      <c r="AP566" s="32"/>
      <c r="AQ566" s="32"/>
      <c r="AR566" s="32"/>
      <c r="AS566" s="32"/>
      <c r="AT566" s="32"/>
      <c r="AU566" s="32"/>
      <c r="AV566" s="32"/>
      <c r="AW566" s="32"/>
      <c r="AX566" s="32"/>
      <c r="AY566" s="32"/>
      <c r="AZ566" s="32"/>
      <c r="BA566" s="32"/>
      <c r="BB566" s="32"/>
      <c r="BC566" s="32"/>
      <c r="BD566" s="32"/>
      <c r="BE566" s="32"/>
      <c r="BF566" s="32"/>
      <c r="BG566" s="32"/>
      <c r="BH566" s="32"/>
      <c r="BI566" s="32"/>
      <c r="BJ566" s="32"/>
      <c r="BK566" s="32"/>
      <c r="BL566" s="32"/>
      <c r="BM566" s="32"/>
      <c r="BN566" s="32"/>
      <c r="BO566" s="32"/>
      <c r="BP566" s="32"/>
      <c r="BQ566" s="32"/>
    </row>
    <row r="567" spans="1:69" x14ac:dyDescent="0.25">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c r="AA567" s="32"/>
      <c r="AB567" s="32"/>
      <c r="AC567" s="32"/>
      <c r="AD567" s="32"/>
      <c r="AE567" s="32"/>
      <c r="AF567" s="32"/>
      <c r="AG567" s="32"/>
      <c r="AH567" s="32"/>
      <c r="AI567" s="32"/>
      <c r="AJ567" s="32"/>
      <c r="AK567" s="32"/>
      <c r="AL567" s="32"/>
      <c r="AM567" s="32"/>
      <c r="AN567" s="32"/>
      <c r="AO567" s="32"/>
      <c r="AP567" s="32"/>
      <c r="AQ567" s="32"/>
      <c r="AR567" s="32"/>
      <c r="AS567" s="32"/>
      <c r="AT567" s="32"/>
      <c r="AU567" s="32"/>
      <c r="AV567" s="32"/>
      <c r="AW567" s="32"/>
      <c r="AX567" s="32"/>
      <c r="AY567" s="32"/>
      <c r="AZ567" s="32"/>
      <c r="BA567" s="32"/>
      <c r="BB567" s="32"/>
      <c r="BC567" s="32"/>
      <c r="BD567" s="32"/>
      <c r="BE567" s="32"/>
      <c r="BF567" s="32"/>
      <c r="BG567" s="32"/>
      <c r="BH567" s="32"/>
      <c r="BI567" s="32"/>
      <c r="BJ567" s="32"/>
      <c r="BK567" s="32"/>
      <c r="BL567" s="32"/>
      <c r="BM567" s="32"/>
      <c r="BN567" s="32"/>
      <c r="BO567" s="32"/>
      <c r="BP567" s="32"/>
      <c r="BQ567" s="32"/>
    </row>
    <row r="568" spans="1:69" x14ac:dyDescent="0.25">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c r="AA568" s="32"/>
      <c r="AB568" s="32"/>
      <c r="AC568" s="32"/>
      <c r="AD568" s="32"/>
      <c r="AE568" s="32"/>
      <c r="AF568" s="32"/>
      <c r="AG568" s="32"/>
      <c r="AH568" s="32"/>
      <c r="AI568" s="32"/>
      <c r="AJ568" s="32"/>
      <c r="AK568" s="32"/>
      <c r="AL568" s="32"/>
      <c r="AM568" s="32"/>
      <c r="AN568" s="32"/>
      <c r="AO568" s="32"/>
      <c r="AP568" s="32"/>
      <c r="AQ568" s="32"/>
      <c r="AR568" s="32"/>
      <c r="AS568" s="32"/>
      <c r="AT568" s="32"/>
      <c r="AU568" s="32"/>
      <c r="AV568" s="32"/>
      <c r="AW568" s="32"/>
      <c r="AX568" s="32"/>
      <c r="AY568" s="32"/>
      <c r="AZ568" s="32"/>
      <c r="BA568" s="32"/>
      <c r="BB568" s="32"/>
      <c r="BC568" s="32"/>
      <c r="BD568" s="32"/>
      <c r="BE568" s="32"/>
      <c r="BF568" s="32"/>
      <c r="BG568" s="32"/>
      <c r="BH568" s="32"/>
      <c r="BI568" s="32"/>
      <c r="BJ568" s="32"/>
      <c r="BK568" s="32"/>
      <c r="BL568" s="32"/>
      <c r="BM568" s="32"/>
      <c r="BN568" s="32"/>
      <c r="BO568" s="32"/>
      <c r="BP568" s="32"/>
      <c r="BQ568" s="32"/>
    </row>
    <row r="569" spans="1:69" x14ac:dyDescent="0.25">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c r="AA569" s="32"/>
      <c r="AB569" s="32"/>
      <c r="AC569" s="32"/>
      <c r="AD569" s="32"/>
      <c r="AE569" s="32"/>
      <c r="AF569" s="32"/>
      <c r="AG569" s="32"/>
      <c r="AH569" s="32"/>
      <c r="AI569" s="32"/>
      <c r="AJ569" s="32"/>
      <c r="AK569" s="32"/>
      <c r="AL569" s="32"/>
      <c r="AM569" s="32"/>
      <c r="AN569" s="32"/>
      <c r="AO569" s="32"/>
      <c r="AP569" s="32"/>
      <c r="AQ569" s="32"/>
      <c r="AR569" s="32"/>
      <c r="AS569" s="32"/>
      <c r="AT569" s="32"/>
      <c r="AU569" s="32"/>
      <c r="AV569" s="32"/>
      <c r="AW569" s="32"/>
      <c r="AX569" s="32"/>
      <c r="AY569" s="32"/>
      <c r="AZ569" s="32"/>
      <c r="BA569" s="32"/>
      <c r="BB569" s="32"/>
      <c r="BC569" s="32"/>
      <c r="BD569" s="32"/>
      <c r="BE569" s="32"/>
      <c r="BF569" s="32"/>
      <c r="BG569" s="32"/>
      <c r="BH569" s="32"/>
      <c r="BI569" s="32"/>
      <c r="BJ569" s="32"/>
      <c r="BK569" s="32"/>
      <c r="BL569" s="32"/>
      <c r="BM569" s="32"/>
      <c r="BN569" s="32"/>
      <c r="BO569" s="32"/>
      <c r="BP569" s="32"/>
      <c r="BQ569" s="32"/>
    </row>
    <row r="570" spans="1:69" x14ac:dyDescent="0.25">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c r="AA570" s="32"/>
      <c r="AB570" s="32"/>
      <c r="AC570" s="32"/>
      <c r="AD570" s="32"/>
      <c r="AE570" s="32"/>
      <c r="AF570" s="32"/>
      <c r="AG570" s="32"/>
      <c r="AH570" s="32"/>
      <c r="AI570" s="32"/>
      <c r="AJ570" s="32"/>
      <c r="AK570" s="32"/>
      <c r="AL570" s="32"/>
      <c r="AM570" s="32"/>
      <c r="AN570" s="32"/>
      <c r="AO570" s="32"/>
      <c r="AP570" s="32"/>
      <c r="AQ570" s="32"/>
      <c r="AR570" s="32"/>
      <c r="AS570" s="32"/>
      <c r="AT570" s="32"/>
      <c r="AU570" s="32"/>
      <c r="AV570" s="32"/>
      <c r="AW570" s="32"/>
      <c r="AX570" s="32"/>
      <c r="AY570" s="32"/>
      <c r="AZ570" s="32"/>
      <c r="BA570" s="32"/>
      <c r="BB570" s="32"/>
      <c r="BC570" s="32"/>
      <c r="BD570" s="32"/>
      <c r="BE570" s="32"/>
      <c r="BF570" s="32"/>
      <c r="BG570" s="32"/>
      <c r="BH570" s="32"/>
      <c r="BI570" s="32"/>
      <c r="BJ570" s="32"/>
      <c r="BK570" s="32"/>
      <c r="BL570" s="32"/>
      <c r="BM570" s="32"/>
      <c r="BN570" s="32"/>
      <c r="BO570" s="32"/>
      <c r="BP570" s="32"/>
      <c r="BQ570" s="32"/>
    </row>
    <row r="571" spans="1:69" x14ac:dyDescent="0.25">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c r="AA571" s="32"/>
      <c r="AB571" s="32"/>
      <c r="AC571" s="32"/>
      <c r="AD571" s="32"/>
      <c r="AE571" s="32"/>
      <c r="AF571" s="32"/>
      <c r="AG571" s="32"/>
      <c r="AH571" s="32"/>
      <c r="AI571" s="32"/>
      <c r="AJ571" s="32"/>
      <c r="AK571" s="32"/>
      <c r="AL571" s="32"/>
      <c r="AM571" s="32"/>
      <c r="AN571" s="32"/>
      <c r="AO571" s="32"/>
      <c r="AP571" s="32"/>
      <c r="AQ571" s="32"/>
      <c r="AR571" s="32"/>
      <c r="AS571" s="32"/>
      <c r="AT571" s="32"/>
      <c r="AU571" s="32"/>
      <c r="AV571" s="32"/>
      <c r="AW571" s="32"/>
      <c r="AX571" s="32"/>
      <c r="AY571" s="32"/>
      <c r="AZ571" s="32"/>
      <c r="BA571" s="32"/>
      <c r="BB571" s="32"/>
      <c r="BC571" s="32"/>
      <c r="BD571" s="32"/>
      <c r="BE571" s="32"/>
      <c r="BF571" s="32"/>
      <c r="BG571" s="32"/>
      <c r="BH571" s="32"/>
      <c r="BI571" s="32"/>
      <c r="BJ571" s="32"/>
      <c r="BK571" s="32"/>
      <c r="BL571" s="32"/>
      <c r="BM571" s="32"/>
      <c r="BN571" s="32"/>
      <c r="BO571" s="32"/>
      <c r="BP571" s="32"/>
      <c r="BQ571" s="32"/>
    </row>
    <row r="572" spans="1:69" x14ac:dyDescent="0.25">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c r="AA572" s="32"/>
      <c r="AB572" s="32"/>
      <c r="AC572" s="32"/>
      <c r="AD572" s="32"/>
      <c r="AE572" s="32"/>
      <c r="AF572" s="32"/>
      <c r="AG572" s="32"/>
      <c r="AH572" s="32"/>
      <c r="AI572" s="32"/>
      <c r="AJ572" s="32"/>
      <c r="AK572" s="32"/>
      <c r="AL572" s="32"/>
      <c r="AM572" s="32"/>
      <c r="AN572" s="32"/>
      <c r="AO572" s="32"/>
      <c r="AP572" s="32"/>
      <c r="AQ572" s="32"/>
      <c r="AR572" s="32"/>
      <c r="AS572" s="32"/>
      <c r="AT572" s="32"/>
      <c r="AU572" s="32"/>
      <c r="AV572" s="32"/>
      <c r="AW572" s="32"/>
      <c r="AX572" s="32"/>
      <c r="AY572" s="32"/>
      <c r="AZ572" s="32"/>
      <c r="BA572" s="32"/>
      <c r="BB572" s="32"/>
      <c r="BC572" s="32"/>
      <c r="BD572" s="32"/>
      <c r="BE572" s="32"/>
      <c r="BF572" s="32"/>
      <c r="BG572" s="32"/>
      <c r="BH572" s="32"/>
      <c r="BI572" s="32"/>
      <c r="BJ572" s="32"/>
      <c r="BK572" s="32"/>
      <c r="BL572" s="32"/>
      <c r="BM572" s="32"/>
      <c r="BN572" s="32"/>
      <c r="BO572" s="32"/>
      <c r="BP572" s="32"/>
      <c r="BQ572" s="32"/>
    </row>
    <row r="573" spans="1:69" x14ac:dyDescent="0.25">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c r="AA573" s="32"/>
      <c r="AB573" s="32"/>
      <c r="AC573" s="32"/>
      <c r="AD573" s="32"/>
      <c r="AE573" s="32"/>
      <c r="AF573" s="32"/>
      <c r="AG573" s="32"/>
      <c r="AH573" s="32"/>
      <c r="AI573" s="32"/>
      <c r="AJ573" s="32"/>
      <c r="AK573" s="32"/>
      <c r="AL573" s="32"/>
      <c r="AM573" s="32"/>
      <c r="AN573" s="32"/>
      <c r="AO573" s="32"/>
      <c r="AP573" s="32"/>
      <c r="AQ573" s="32"/>
      <c r="AR573" s="32"/>
      <c r="AS573" s="32"/>
      <c r="AT573" s="32"/>
      <c r="AU573" s="32"/>
      <c r="AV573" s="32"/>
      <c r="AW573" s="32"/>
      <c r="AX573" s="32"/>
      <c r="AY573" s="32"/>
      <c r="AZ573" s="32"/>
      <c r="BA573" s="32"/>
      <c r="BB573" s="32"/>
      <c r="BC573" s="32"/>
      <c r="BD573" s="32"/>
      <c r="BE573" s="32"/>
      <c r="BF573" s="32"/>
      <c r="BG573" s="32"/>
      <c r="BH573" s="32"/>
      <c r="BI573" s="32"/>
      <c r="BJ573" s="32"/>
      <c r="BK573" s="32"/>
      <c r="BL573" s="32"/>
      <c r="BM573" s="32"/>
      <c r="BN573" s="32"/>
      <c r="BO573" s="32"/>
      <c r="BP573" s="32"/>
      <c r="BQ573" s="32"/>
    </row>
    <row r="574" spans="1:69" x14ac:dyDescent="0.25">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c r="AA574" s="32"/>
      <c r="AB574" s="32"/>
      <c r="AC574" s="32"/>
      <c r="AD574" s="32"/>
      <c r="AE574" s="32"/>
      <c r="AF574" s="32"/>
      <c r="AG574" s="32"/>
      <c r="AH574" s="32"/>
      <c r="AI574" s="32"/>
      <c r="AJ574" s="32"/>
      <c r="AK574" s="32"/>
      <c r="AL574" s="32"/>
      <c r="AM574" s="32"/>
      <c r="AN574" s="32"/>
      <c r="AO574" s="32"/>
      <c r="AP574" s="32"/>
      <c r="AQ574" s="32"/>
      <c r="AR574" s="32"/>
      <c r="AS574" s="32"/>
      <c r="AT574" s="32"/>
      <c r="AU574" s="32"/>
      <c r="AV574" s="32"/>
      <c r="AW574" s="32"/>
      <c r="AX574" s="32"/>
      <c r="AY574" s="32"/>
      <c r="AZ574" s="32"/>
      <c r="BA574" s="32"/>
      <c r="BB574" s="32"/>
      <c r="BC574" s="32"/>
      <c r="BD574" s="32"/>
      <c r="BE574" s="32"/>
      <c r="BF574" s="32"/>
      <c r="BG574" s="32"/>
      <c r="BH574" s="32"/>
      <c r="BI574" s="32"/>
      <c r="BJ574" s="32"/>
      <c r="BK574" s="32"/>
      <c r="BL574" s="32"/>
      <c r="BM574" s="32"/>
      <c r="BN574" s="32"/>
      <c r="BO574" s="32"/>
      <c r="BP574" s="32"/>
      <c r="BQ574" s="32"/>
    </row>
    <row r="575" spans="1:69" x14ac:dyDescent="0.25">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c r="AA575" s="32"/>
      <c r="AB575" s="32"/>
      <c r="AC575" s="32"/>
      <c r="AD575" s="32"/>
      <c r="AE575" s="32"/>
      <c r="AF575" s="32"/>
      <c r="AG575" s="32"/>
      <c r="AH575" s="32"/>
      <c r="AI575" s="32"/>
      <c r="AJ575" s="32"/>
      <c r="AK575" s="32"/>
      <c r="AL575" s="32"/>
      <c r="AM575" s="32"/>
      <c r="AN575" s="32"/>
      <c r="AO575" s="32"/>
      <c r="AP575" s="32"/>
      <c r="AQ575" s="32"/>
      <c r="AR575" s="32"/>
      <c r="AS575" s="32"/>
      <c r="AT575" s="32"/>
      <c r="AU575" s="32"/>
      <c r="AV575" s="32"/>
      <c r="AW575" s="32"/>
      <c r="AX575" s="32"/>
      <c r="AY575" s="32"/>
      <c r="AZ575" s="32"/>
      <c r="BA575" s="32"/>
      <c r="BB575" s="32"/>
      <c r="BC575" s="32"/>
      <c r="BD575" s="32"/>
      <c r="BE575" s="32"/>
      <c r="BF575" s="32"/>
      <c r="BG575" s="32"/>
      <c r="BH575" s="32"/>
      <c r="BI575" s="32"/>
      <c r="BJ575" s="32"/>
      <c r="BK575" s="32"/>
      <c r="BL575" s="32"/>
      <c r="BM575" s="32"/>
      <c r="BN575" s="32"/>
      <c r="BO575" s="32"/>
      <c r="BP575" s="32"/>
      <c r="BQ575" s="32"/>
    </row>
    <row r="576" spans="1:69" x14ac:dyDescent="0.25">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c r="AA576" s="32"/>
      <c r="AB576" s="32"/>
      <c r="AC576" s="32"/>
      <c r="AD576" s="32"/>
      <c r="AE576" s="32"/>
      <c r="AF576" s="32"/>
      <c r="AG576" s="32"/>
      <c r="AH576" s="32"/>
      <c r="AI576" s="32"/>
      <c r="AJ576" s="32"/>
      <c r="AK576" s="32"/>
      <c r="AL576" s="32"/>
      <c r="AM576" s="32"/>
      <c r="AN576" s="32"/>
      <c r="AO576" s="32"/>
      <c r="AP576" s="32"/>
      <c r="AQ576" s="32"/>
      <c r="AR576" s="32"/>
      <c r="AS576" s="32"/>
      <c r="AT576" s="32"/>
      <c r="AU576" s="32"/>
      <c r="AV576" s="32"/>
      <c r="AW576" s="32"/>
      <c r="AX576" s="32"/>
      <c r="AY576" s="32"/>
      <c r="AZ576" s="32"/>
      <c r="BA576" s="32"/>
      <c r="BB576" s="32"/>
      <c r="BC576" s="32"/>
      <c r="BD576" s="32"/>
      <c r="BE576" s="32"/>
      <c r="BF576" s="32"/>
      <c r="BG576" s="32"/>
      <c r="BH576" s="32"/>
      <c r="BI576" s="32"/>
      <c r="BJ576" s="32"/>
      <c r="BK576" s="32"/>
      <c r="BL576" s="32"/>
      <c r="BM576" s="32"/>
      <c r="BN576" s="32"/>
      <c r="BO576" s="32"/>
      <c r="BP576" s="32"/>
      <c r="BQ576" s="32"/>
    </row>
    <row r="577" spans="1:69" x14ac:dyDescent="0.25">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c r="AA577" s="32"/>
      <c r="AB577" s="32"/>
      <c r="AC577" s="32"/>
      <c r="AD577" s="32"/>
      <c r="AE577" s="32"/>
      <c r="AF577" s="32"/>
      <c r="AG577" s="32"/>
      <c r="AH577" s="32"/>
      <c r="AI577" s="32"/>
      <c r="AJ577" s="32"/>
      <c r="AK577" s="32"/>
      <c r="AL577" s="32"/>
      <c r="AM577" s="32"/>
      <c r="AN577" s="32"/>
      <c r="AO577" s="32"/>
      <c r="AP577" s="32"/>
      <c r="AQ577" s="32"/>
      <c r="AR577" s="32"/>
      <c r="AS577" s="32"/>
      <c r="AT577" s="32"/>
      <c r="AU577" s="32"/>
      <c r="AV577" s="32"/>
      <c r="AW577" s="32"/>
      <c r="AX577" s="32"/>
      <c r="AY577" s="32"/>
      <c r="AZ577" s="32"/>
      <c r="BA577" s="32"/>
      <c r="BB577" s="32"/>
      <c r="BC577" s="32"/>
      <c r="BD577" s="32"/>
      <c r="BE577" s="32"/>
      <c r="BF577" s="32"/>
      <c r="BG577" s="32"/>
      <c r="BH577" s="32"/>
      <c r="BI577" s="32"/>
      <c r="BJ577" s="32"/>
      <c r="BK577" s="32"/>
      <c r="BL577" s="32"/>
      <c r="BM577" s="32"/>
      <c r="BN577" s="32"/>
      <c r="BO577" s="32"/>
      <c r="BP577" s="32"/>
      <c r="BQ577" s="32"/>
    </row>
    <row r="578" spans="1:69" x14ac:dyDescent="0.25">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c r="AA578" s="32"/>
      <c r="AB578" s="32"/>
      <c r="AC578" s="32"/>
      <c r="AD578" s="32"/>
      <c r="AE578" s="32"/>
      <c r="AF578" s="32"/>
      <c r="AG578" s="32"/>
      <c r="AH578" s="32"/>
      <c r="AI578" s="32"/>
      <c r="AJ578" s="32"/>
      <c r="AK578" s="32"/>
      <c r="AL578" s="32"/>
      <c r="AM578" s="32"/>
      <c r="AN578" s="32"/>
      <c r="AO578" s="32"/>
      <c r="AP578" s="32"/>
      <c r="AQ578" s="32"/>
      <c r="AR578" s="32"/>
      <c r="AS578" s="32"/>
      <c r="AT578" s="32"/>
      <c r="AU578" s="32"/>
      <c r="AV578" s="32"/>
      <c r="AW578" s="32"/>
      <c r="AX578" s="32"/>
      <c r="AY578" s="32"/>
      <c r="AZ578" s="32"/>
      <c r="BA578" s="32"/>
      <c r="BB578" s="32"/>
      <c r="BC578" s="32"/>
      <c r="BD578" s="32"/>
      <c r="BE578" s="32"/>
      <c r="BF578" s="32"/>
      <c r="BG578" s="32"/>
      <c r="BH578" s="32"/>
      <c r="BI578" s="32"/>
      <c r="BJ578" s="32"/>
      <c r="BK578" s="32"/>
      <c r="BL578" s="32"/>
      <c r="BM578" s="32"/>
      <c r="BN578" s="32"/>
      <c r="BO578" s="32"/>
      <c r="BP578" s="32"/>
      <c r="BQ578" s="32"/>
    </row>
    <row r="579" spans="1:69" x14ac:dyDescent="0.25">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c r="AA579" s="32"/>
      <c r="AB579" s="32"/>
      <c r="AC579" s="32"/>
      <c r="AD579" s="32"/>
      <c r="AE579" s="32"/>
      <c r="AF579" s="32"/>
      <c r="AG579" s="32"/>
      <c r="AH579" s="32"/>
      <c r="AI579" s="32"/>
      <c r="AJ579" s="32"/>
      <c r="AK579" s="32"/>
      <c r="AL579" s="32"/>
      <c r="AM579" s="32"/>
      <c r="AN579" s="32"/>
      <c r="AO579" s="32"/>
      <c r="AP579" s="32"/>
      <c r="AQ579" s="32"/>
      <c r="AR579" s="32"/>
      <c r="AS579" s="32"/>
      <c r="AT579" s="32"/>
      <c r="AU579" s="32"/>
      <c r="AV579" s="32"/>
      <c r="AW579" s="32"/>
      <c r="AX579" s="32"/>
      <c r="AY579" s="32"/>
      <c r="AZ579" s="32"/>
      <c r="BA579" s="32"/>
      <c r="BB579" s="32"/>
      <c r="BC579" s="32"/>
      <c r="BD579" s="32"/>
      <c r="BE579" s="32"/>
      <c r="BF579" s="32"/>
      <c r="BG579" s="32"/>
      <c r="BH579" s="32"/>
      <c r="BI579" s="32"/>
      <c r="BJ579" s="32"/>
      <c r="BK579" s="32"/>
      <c r="BL579" s="32"/>
      <c r="BM579" s="32"/>
      <c r="BN579" s="32"/>
      <c r="BO579" s="32"/>
      <c r="BP579" s="32"/>
      <c r="BQ579" s="32"/>
    </row>
    <row r="580" spans="1:69" x14ac:dyDescent="0.25">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c r="AA580" s="32"/>
      <c r="AB580" s="32"/>
      <c r="AC580" s="32"/>
      <c r="AD580" s="32"/>
      <c r="AE580" s="32"/>
      <c r="AF580" s="32"/>
      <c r="AG580" s="32"/>
      <c r="AH580" s="32"/>
      <c r="AI580" s="32"/>
      <c r="AJ580" s="32"/>
      <c r="AK580" s="32"/>
      <c r="AL580" s="32"/>
      <c r="AM580" s="32"/>
      <c r="AN580" s="32"/>
      <c r="AO580" s="32"/>
      <c r="AP580" s="32"/>
      <c r="AQ580" s="32"/>
      <c r="AR580" s="32"/>
      <c r="AS580" s="32"/>
      <c r="AT580" s="32"/>
      <c r="AU580" s="32"/>
      <c r="AV580" s="32"/>
      <c r="AW580" s="32"/>
      <c r="AX580" s="32"/>
      <c r="AY580" s="32"/>
      <c r="AZ580" s="32"/>
      <c r="BA580" s="32"/>
      <c r="BB580" s="32"/>
      <c r="BC580" s="32"/>
      <c r="BD580" s="32"/>
      <c r="BE580" s="32"/>
      <c r="BF580" s="32"/>
      <c r="BG580" s="32"/>
      <c r="BH580" s="32"/>
      <c r="BI580" s="32"/>
      <c r="BJ580" s="32"/>
      <c r="BK580" s="32"/>
      <c r="BL580" s="32"/>
      <c r="BM580" s="32"/>
      <c r="BN580" s="32"/>
      <c r="BO580" s="32"/>
      <c r="BP580" s="32"/>
      <c r="BQ580" s="32"/>
    </row>
    <row r="581" spans="1:69" x14ac:dyDescent="0.25">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c r="AA581" s="32"/>
      <c r="AB581" s="32"/>
      <c r="AC581" s="32"/>
      <c r="AD581" s="32"/>
      <c r="AE581" s="32"/>
      <c r="AF581" s="32"/>
      <c r="AG581" s="32"/>
      <c r="AH581" s="32"/>
      <c r="AI581" s="32"/>
      <c r="AJ581" s="32"/>
      <c r="AK581" s="32"/>
      <c r="AL581" s="32"/>
      <c r="AM581" s="32"/>
      <c r="AN581" s="32"/>
      <c r="AO581" s="32"/>
      <c r="AP581" s="32"/>
      <c r="AQ581" s="32"/>
      <c r="AR581" s="32"/>
      <c r="AS581" s="32"/>
      <c r="AT581" s="32"/>
      <c r="AU581" s="32"/>
      <c r="AV581" s="32"/>
      <c r="AW581" s="32"/>
      <c r="AX581" s="32"/>
      <c r="AY581" s="32"/>
      <c r="AZ581" s="32"/>
      <c r="BA581" s="32"/>
      <c r="BB581" s="32"/>
      <c r="BC581" s="32"/>
      <c r="BD581" s="32"/>
      <c r="BE581" s="32"/>
      <c r="BF581" s="32"/>
      <c r="BG581" s="32"/>
      <c r="BH581" s="32"/>
      <c r="BI581" s="32"/>
      <c r="BJ581" s="32"/>
      <c r="BK581" s="32"/>
      <c r="BL581" s="32"/>
      <c r="BM581" s="32"/>
      <c r="BN581" s="32"/>
      <c r="BO581" s="32"/>
      <c r="BP581" s="32"/>
      <c r="BQ581" s="32"/>
    </row>
    <row r="582" spans="1:69" x14ac:dyDescent="0.25">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c r="AA582" s="32"/>
      <c r="AB582" s="32"/>
      <c r="AC582" s="32"/>
      <c r="AD582" s="32"/>
      <c r="AE582" s="32"/>
      <c r="AF582" s="32"/>
      <c r="AG582" s="32"/>
      <c r="AH582" s="32"/>
      <c r="AI582" s="32"/>
      <c r="AJ582" s="32"/>
      <c r="AK582" s="32"/>
      <c r="AL582" s="32"/>
      <c r="AM582" s="32"/>
      <c r="AN582" s="32"/>
      <c r="AO582" s="32"/>
      <c r="AP582" s="32"/>
      <c r="AQ582" s="32"/>
      <c r="AR582" s="32"/>
      <c r="AS582" s="32"/>
      <c r="AT582" s="32"/>
      <c r="AU582" s="32"/>
      <c r="AV582" s="32"/>
      <c r="AW582" s="32"/>
      <c r="AX582" s="32"/>
      <c r="AY582" s="32"/>
      <c r="AZ582" s="32"/>
      <c r="BA582" s="32"/>
      <c r="BB582" s="32"/>
      <c r="BC582" s="32"/>
      <c r="BD582" s="32"/>
      <c r="BE582" s="32"/>
      <c r="BF582" s="32"/>
      <c r="BG582" s="32"/>
      <c r="BH582" s="32"/>
      <c r="BI582" s="32"/>
      <c r="BJ582" s="32"/>
      <c r="BK582" s="32"/>
      <c r="BL582" s="32"/>
      <c r="BM582" s="32"/>
      <c r="BN582" s="32"/>
      <c r="BO582" s="32"/>
      <c r="BP582" s="32"/>
      <c r="BQ582" s="32"/>
    </row>
    <row r="583" spans="1:69" x14ac:dyDescent="0.25">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c r="AA583" s="32"/>
      <c r="AB583" s="32"/>
      <c r="AC583" s="32"/>
      <c r="AD583" s="32"/>
      <c r="AE583" s="32"/>
      <c r="AF583" s="32"/>
      <c r="AG583" s="32"/>
      <c r="AH583" s="32"/>
      <c r="AI583" s="32"/>
      <c r="AJ583" s="32"/>
      <c r="AK583" s="32"/>
      <c r="AL583" s="32"/>
      <c r="AM583" s="32"/>
      <c r="AN583" s="32"/>
      <c r="AO583" s="32"/>
      <c r="AP583" s="32"/>
      <c r="AQ583" s="32"/>
      <c r="AR583" s="32"/>
      <c r="AS583" s="32"/>
      <c r="AT583" s="32"/>
      <c r="AU583" s="32"/>
      <c r="AV583" s="32"/>
      <c r="AW583" s="32"/>
      <c r="AX583" s="32"/>
      <c r="AY583" s="32"/>
      <c r="AZ583" s="32"/>
      <c r="BA583" s="32"/>
      <c r="BB583" s="32"/>
      <c r="BC583" s="32"/>
      <c r="BD583" s="32"/>
      <c r="BE583" s="32"/>
      <c r="BF583" s="32"/>
      <c r="BG583" s="32"/>
      <c r="BH583" s="32"/>
      <c r="BI583" s="32"/>
      <c r="BJ583" s="32"/>
      <c r="BK583" s="32"/>
      <c r="BL583" s="32"/>
      <c r="BM583" s="32"/>
      <c r="BN583" s="32"/>
      <c r="BO583" s="32"/>
      <c r="BP583" s="32"/>
      <c r="BQ583" s="32"/>
    </row>
    <row r="584" spans="1:69" x14ac:dyDescent="0.25">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c r="AA584" s="32"/>
      <c r="AB584" s="32"/>
      <c r="AC584" s="32"/>
      <c r="AD584" s="32"/>
      <c r="AE584" s="32"/>
      <c r="AF584" s="32"/>
      <c r="AG584" s="32"/>
      <c r="AH584" s="32"/>
      <c r="AI584" s="32"/>
      <c r="AJ584" s="32"/>
      <c r="AK584" s="32"/>
      <c r="AL584" s="32"/>
      <c r="AM584" s="32"/>
      <c r="AN584" s="32"/>
      <c r="AO584" s="32"/>
      <c r="AP584" s="32"/>
      <c r="AQ584" s="32"/>
      <c r="AR584" s="32"/>
      <c r="AS584" s="32"/>
      <c r="AT584" s="32"/>
      <c r="AU584" s="32"/>
      <c r="AV584" s="32"/>
      <c r="AW584" s="32"/>
      <c r="AX584" s="32"/>
      <c r="AY584" s="32"/>
      <c r="AZ584" s="32"/>
      <c r="BA584" s="32"/>
      <c r="BB584" s="32"/>
      <c r="BC584" s="32"/>
      <c r="BD584" s="32"/>
      <c r="BE584" s="32"/>
      <c r="BF584" s="32"/>
      <c r="BG584" s="32"/>
      <c r="BH584" s="32"/>
      <c r="BI584" s="32"/>
      <c r="BJ584" s="32"/>
      <c r="BK584" s="32"/>
      <c r="BL584" s="32"/>
      <c r="BM584" s="32"/>
      <c r="BN584" s="32"/>
      <c r="BO584" s="32"/>
      <c r="BP584" s="32"/>
      <c r="BQ584" s="32"/>
    </row>
    <row r="585" spans="1:69" x14ac:dyDescent="0.25">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c r="AA585" s="32"/>
      <c r="AB585" s="32"/>
      <c r="AC585" s="32"/>
      <c r="AD585" s="32"/>
      <c r="AE585" s="32"/>
      <c r="AF585" s="32"/>
      <c r="AG585" s="32"/>
      <c r="AH585" s="32"/>
      <c r="AI585" s="32"/>
      <c r="AJ585" s="32"/>
      <c r="AK585" s="32"/>
      <c r="AL585" s="32"/>
      <c r="AM585" s="32"/>
      <c r="AN585" s="32"/>
      <c r="AO585" s="32"/>
      <c r="AP585" s="32"/>
      <c r="AQ585" s="32"/>
      <c r="AR585" s="32"/>
      <c r="AS585" s="32"/>
      <c r="AT585" s="32"/>
      <c r="AU585" s="32"/>
      <c r="AV585" s="32"/>
      <c r="AW585" s="32"/>
      <c r="AX585" s="32"/>
      <c r="AY585" s="32"/>
      <c r="AZ585" s="32"/>
      <c r="BA585" s="32"/>
      <c r="BB585" s="32"/>
      <c r="BC585" s="32"/>
      <c r="BD585" s="32"/>
      <c r="BE585" s="32"/>
      <c r="BF585" s="32"/>
      <c r="BG585" s="32"/>
      <c r="BH585" s="32"/>
      <c r="BI585" s="32"/>
      <c r="BJ585" s="32"/>
      <c r="BK585" s="32"/>
      <c r="BL585" s="32"/>
      <c r="BM585" s="32"/>
      <c r="BN585" s="32"/>
      <c r="BO585" s="32"/>
      <c r="BP585" s="32"/>
      <c r="BQ585" s="32"/>
    </row>
    <row r="586" spans="1:69" x14ac:dyDescent="0.25">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c r="AA586" s="32"/>
      <c r="AB586" s="32"/>
      <c r="AC586" s="32"/>
      <c r="AD586" s="32"/>
      <c r="AE586" s="32"/>
      <c r="AF586" s="32"/>
      <c r="AG586" s="32"/>
      <c r="AH586" s="32"/>
      <c r="AI586" s="32"/>
      <c r="AJ586" s="32"/>
      <c r="AK586" s="32"/>
      <c r="AL586" s="32"/>
      <c r="AM586" s="32"/>
      <c r="AN586" s="32"/>
      <c r="AO586" s="32"/>
      <c r="AP586" s="32"/>
      <c r="AQ586" s="32"/>
      <c r="AR586" s="32"/>
      <c r="AS586" s="32"/>
      <c r="AT586" s="32"/>
      <c r="AU586" s="32"/>
      <c r="AV586" s="32"/>
      <c r="AW586" s="32"/>
      <c r="AX586" s="32"/>
      <c r="AY586" s="32"/>
      <c r="AZ586" s="32"/>
      <c r="BA586" s="32"/>
      <c r="BB586" s="32"/>
      <c r="BC586" s="32"/>
      <c r="BD586" s="32"/>
      <c r="BE586" s="32"/>
      <c r="BF586" s="32"/>
      <c r="BG586" s="32"/>
      <c r="BH586" s="32"/>
      <c r="BI586" s="32"/>
      <c r="BJ586" s="32"/>
      <c r="BK586" s="32"/>
      <c r="BL586" s="32"/>
      <c r="BM586" s="32"/>
      <c r="BN586" s="32"/>
      <c r="BO586" s="32"/>
      <c r="BP586" s="32"/>
      <c r="BQ586" s="32"/>
    </row>
    <row r="587" spans="1:69" x14ac:dyDescent="0.25">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c r="AA587" s="32"/>
      <c r="AB587" s="32"/>
      <c r="AC587" s="32"/>
      <c r="AD587" s="32"/>
      <c r="AE587" s="32"/>
      <c r="AF587" s="32"/>
      <c r="AG587" s="32"/>
      <c r="AH587" s="32"/>
      <c r="AI587" s="32"/>
      <c r="AJ587" s="32"/>
      <c r="AK587" s="32"/>
      <c r="AL587" s="32"/>
      <c r="AM587" s="32"/>
      <c r="AN587" s="32"/>
      <c r="AO587" s="32"/>
      <c r="AP587" s="32"/>
      <c r="AQ587" s="32"/>
      <c r="AR587" s="32"/>
      <c r="AS587" s="32"/>
      <c r="AT587" s="32"/>
      <c r="AU587" s="32"/>
      <c r="AV587" s="32"/>
      <c r="AW587" s="32"/>
      <c r="AX587" s="32"/>
      <c r="AY587" s="32"/>
      <c r="AZ587" s="32"/>
      <c r="BA587" s="32"/>
      <c r="BB587" s="32"/>
      <c r="BC587" s="32"/>
      <c r="BD587" s="32"/>
      <c r="BE587" s="32"/>
      <c r="BF587" s="32"/>
      <c r="BG587" s="32"/>
      <c r="BH587" s="32"/>
      <c r="BI587" s="32"/>
      <c r="BJ587" s="32"/>
      <c r="BK587" s="32"/>
      <c r="BL587" s="32"/>
      <c r="BM587" s="32"/>
      <c r="BN587" s="32"/>
      <c r="BO587" s="32"/>
      <c r="BP587" s="32"/>
      <c r="BQ587" s="32"/>
    </row>
    <row r="588" spans="1:69" x14ac:dyDescent="0.25">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c r="AA588" s="32"/>
      <c r="AB588" s="32"/>
      <c r="AC588" s="32"/>
      <c r="AD588" s="32"/>
      <c r="AE588" s="32"/>
      <c r="AF588" s="32"/>
      <c r="AG588" s="32"/>
      <c r="AH588" s="32"/>
      <c r="AI588" s="32"/>
      <c r="AJ588" s="32"/>
      <c r="AK588" s="32"/>
      <c r="AL588" s="32"/>
      <c r="AM588" s="32"/>
      <c r="AN588" s="32"/>
      <c r="AO588" s="32"/>
      <c r="AP588" s="32"/>
      <c r="AQ588" s="32"/>
      <c r="AR588" s="32"/>
      <c r="AS588" s="32"/>
      <c r="AT588" s="32"/>
      <c r="AU588" s="32"/>
      <c r="AV588" s="32"/>
      <c r="AW588" s="32"/>
      <c r="AX588" s="32"/>
      <c r="AY588" s="32"/>
      <c r="AZ588" s="32"/>
      <c r="BA588" s="32"/>
      <c r="BB588" s="32"/>
      <c r="BC588" s="32"/>
      <c r="BD588" s="32"/>
      <c r="BE588" s="32"/>
      <c r="BF588" s="32"/>
      <c r="BG588" s="32"/>
      <c r="BH588" s="32"/>
      <c r="BI588" s="32"/>
      <c r="BJ588" s="32"/>
      <c r="BK588" s="32"/>
      <c r="BL588" s="32"/>
      <c r="BM588" s="32"/>
      <c r="BN588" s="32"/>
      <c r="BO588" s="32"/>
      <c r="BP588" s="32"/>
      <c r="BQ588" s="32"/>
    </row>
    <row r="589" spans="1:69" x14ac:dyDescent="0.25">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c r="AA589" s="32"/>
      <c r="AB589" s="32"/>
      <c r="AC589" s="32"/>
      <c r="AD589" s="32"/>
      <c r="AE589" s="32"/>
      <c r="AF589" s="32"/>
      <c r="AG589" s="32"/>
      <c r="AH589" s="32"/>
      <c r="AI589" s="32"/>
      <c r="AJ589" s="32"/>
      <c r="AK589" s="32"/>
      <c r="AL589" s="32"/>
      <c r="AM589" s="32"/>
      <c r="AN589" s="32"/>
      <c r="AO589" s="32"/>
      <c r="AP589" s="32"/>
      <c r="AQ589" s="32"/>
      <c r="AR589" s="32"/>
      <c r="AS589" s="32"/>
      <c r="AT589" s="32"/>
      <c r="AU589" s="32"/>
      <c r="AV589" s="32"/>
      <c r="AW589" s="32"/>
      <c r="AX589" s="32"/>
      <c r="AY589" s="32"/>
      <c r="AZ589" s="32"/>
      <c r="BA589" s="32"/>
      <c r="BB589" s="32"/>
      <c r="BC589" s="32"/>
      <c r="BD589" s="32"/>
      <c r="BE589" s="32"/>
      <c r="BF589" s="32"/>
      <c r="BG589" s="32"/>
      <c r="BH589" s="32"/>
      <c r="BI589" s="32"/>
      <c r="BJ589" s="32"/>
      <c r="BK589" s="32"/>
      <c r="BL589" s="32"/>
      <c r="BM589" s="32"/>
      <c r="BN589" s="32"/>
      <c r="BO589" s="32"/>
      <c r="BP589" s="32"/>
      <c r="BQ589" s="32"/>
    </row>
    <row r="590" spans="1:69" x14ac:dyDescent="0.25">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c r="AA590" s="32"/>
      <c r="AB590" s="32"/>
      <c r="AC590" s="32"/>
      <c r="AD590" s="32"/>
      <c r="AE590" s="32"/>
      <c r="AF590" s="32"/>
      <c r="AG590" s="32"/>
      <c r="AH590" s="32"/>
      <c r="AI590" s="32"/>
      <c r="AJ590" s="32"/>
      <c r="AK590" s="32"/>
      <c r="AL590" s="32"/>
      <c r="AM590" s="32"/>
      <c r="AN590" s="32"/>
      <c r="AO590" s="32"/>
      <c r="AP590" s="32"/>
      <c r="AQ590" s="32"/>
      <c r="AR590" s="32"/>
      <c r="AS590" s="32"/>
      <c r="AT590" s="32"/>
      <c r="AU590" s="32"/>
      <c r="AV590" s="32"/>
      <c r="AW590" s="32"/>
      <c r="AX590" s="32"/>
      <c r="AY590" s="32"/>
      <c r="AZ590" s="32"/>
      <c r="BA590" s="32"/>
      <c r="BB590" s="32"/>
      <c r="BC590" s="32"/>
      <c r="BD590" s="32"/>
      <c r="BE590" s="32"/>
      <c r="BF590" s="32"/>
      <c r="BG590" s="32"/>
      <c r="BH590" s="32"/>
      <c r="BI590" s="32"/>
      <c r="BJ590" s="32"/>
      <c r="BK590" s="32"/>
      <c r="BL590" s="32"/>
      <c r="BM590" s="32"/>
      <c r="BN590" s="32"/>
      <c r="BO590" s="32"/>
      <c r="BP590" s="32"/>
      <c r="BQ590" s="32"/>
    </row>
    <row r="591" spans="1:69" x14ac:dyDescent="0.25">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c r="AA591" s="32"/>
      <c r="AB591" s="32"/>
      <c r="AC591" s="32"/>
      <c r="AD591" s="32"/>
      <c r="AE591" s="32"/>
      <c r="AF591" s="32"/>
      <c r="AG591" s="32"/>
      <c r="AH591" s="32"/>
      <c r="AI591" s="32"/>
      <c r="AJ591" s="32"/>
      <c r="AK591" s="32"/>
      <c r="AL591" s="32"/>
      <c r="AM591" s="32"/>
      <c r="AN591" s="32"/>
      <c r="AO591" s="32"/>
      <c r="AP591" s="32"/>
      <c r="AQ591" s="32"/>
      <c r="AR591" s="32"/>
      <c r="AS591" s="32"/>
      <c r="AT591" s="32"/>
      <c r="AU591" s="32"/>
      <c r="AV591" s="32"/>
      <c r="AW591" s="32"/>
      <c r="AX591" s="32"/>
      <c r="AY591" s="32"/>
      <c r="AZ591" s="32"/>
      <c r="BA591" s="32"/>
      <c r="BB591" s="32"/>
      <c r="BC591" s="32"/>
      <c r="BD591" s="32"/>
      <c r="BE591" s="32"/>
      <c r="BF591" s="32"/>
      <c r="BG591" s="32"/>
      <c r="BH591" s="32"/>
      <c r="BI591" s="32"/>
      <c r="BJ591" s="32"/>
      <c r="BK591" s="32"/>
      <c r="BL591" s="32"/>
      <c r="BM591" s="32"/>
      <c r="BN591" s="32"/>
      <c r="BO591" s="32"/>
      <c r="BP591" s="32"/>
      <c r="BQ591" s="32"/>
    </row>
    <row r="592" spans="1:69" x14ac:dyDescent="0.25">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c r="AA592" s="32"/>
      <c r="AB592" s="32"/>
      <c r="AC592" s="32"/>
      <c r="AD592" s="32"/>
      <c r="AE592" s="32"/>
      <c r="AF592" s="32"/>
      <c r="AG592" s="32"/>
      <c r="AH592" s="32"/>
      <c r="AI592" s="32"/>
      <c r="AJ592" s="32"/>
      <c r="AK592" s="32"/>
      <c r="AL592" s="32"/>
      <c r="AM592" s="32"/>
      <c r="AN592" s="32"/>
      <c r="AO592" s="32"/>
      <c r="AP592" s="32"/>
      <c r="AQ592" s="32"/>
      <c r="AR592" s="32"/>
      <c r="AS592" s="32"/>
      <c r="AT592" s="32"/>
      <c r="AU592" s="32"/>
      <c r="AV592" s="32"/>
      <c r="AW592" s="32"/>
      <c r="AX592" s="32"/>
      <c r="AY592" s="32"/>
      <c r="AZ592" s="32"/>
      <c r="BA592" s="32"/>
      <c r="BB592" s="32"/>
      <c r="BC592" s="32"/>
      <c r="BD592" s="32"/>
      <c r="BE592" s="32"/>
      <c r="BF592" s="32"/>
      <c r="BG592" s="32"/>
      <c r="BH592" s="32"/>
      <c r="BI592" s="32"/>
      <c r="BJ592" s="32"/>
      <c r="BK592" s="32"/>
      <c r="BL592" s="32"/>
      <c r="BM592" s="32"/>
      <c r="BN592" s="32"/>
      <c r="BO592" s="32"/>
      <c r="BP592" s="32"/>
      <c r="BQ592" s="32"/>
    </row>
    <row r="593" spans="1:69" x14ac:dyDescent="0.25">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c r="AA593" s="32"/>
      <c r="AB593" s="32"/>
      <c r="AC593" s="32"/>
      <c r="AD593" s="32"/>
      <c r="AE593" s="32"/>
      <c r="AF593" s="32"/>
      <c r="AG593" s="32"/>
      <c r="AH593" s="32"/>
      <c r="AI593" s="32"/>
      <c r="AJ593" s="32"/>
      <c r="AK593" s="32"/>
      <c r="AL593" s="32"/>
      <c r="AM593" s="32"/>
      <c r="AN593" s="32"/>
      <c r="AO593" s="32"/>
      <c r="AP593" s="32"/>
      <c r="AQ593" s="32"/>
      <c r="AR593" s="32"/>
      <c r="AS593" s="32"/>
      <c r="AT593" s="32"/>
      <c r="AU593" s="32"/>
      <c r="AV593" s="32"/>
      <c r="AW593" s="32"/>
      <c r="AX593" s="32"/>
      <c r="AY593" s="32"/>
      <c r="AZ593" s="32"/>
      <c r="BA593" s="32"/>
      <c r="BB593" s="32"/>
      <c r="BC593" s="32"/>
      <c r="BD593" s="32"/>
      <c r="BE593" s="32"/>
      <c r="BF593" s="32"/>
      <c r="BG593" s="32"/>
      <c r="BH593" s="32"/>
      <c r="BI593" s="32"/>
      <c r="BJ593" s="32"/>
      <c r="BK593" s="32"/>
      <c r="BL593" s="32"/>
      <c r="BM593" s="32"/>
      <c r="BN593" s="32"/>
      <c r="BO593" s="32"/>
      <c r="BP593" s="32"/>
      <c r="BQ593" s="32"/>
    </row>
    <row r="594" spans="1:69" x14ac:dyDescent="0.25">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c r="AA594" s="32"/>
      <c r="AB594" s="32"/>
      <c r="AC594" s="32"/>
      <c r="AD594" s="32"/>
      <c r="AE594" s="32"/>
      <c r="AF594" s="32"/>
      <c r="AG594" s="32"/>
      <c r="AH594" s="32"/>
      <c r="AI594" s="32"/>
      <c r="AJ594" s="32"/>
      <c r="AK594" s="32"/>
      <c r="AL594" s="32"/>
      <c r="AM594" s="32"/>
      <c r="AN594" s="32"/>
      <c r="AO594" s="32"/>
      <c r="AP594" s="32"/>
      <c r="AQ594" s="32"/>
      <c r="AR594" s="32"/>
      <c r="AS594" s="32"/>
      <c r="AT594" s="32"/>
      <c r="AU594" s="32"/>
      <c r="AV594" s="32"/>
      <c r="AW594" s="32"/>
      <c r="AX594" s="32"/>
      <c r="AY594" s="32"/>
      <c r="AZ594" s="32"/>
      <c r="BA594" s="32"/>
      <c r="BB594" s="32"/>
      <c r="BC594" s="32"/>
      <c r="BD594" s="32"/>
      <c r="BE594" s="32"/>
      <c r="BF594" s="32"/>
      <c r="BG594" s="32"/>
      <c r="BH594" s="32"/>
      <c r="BI594" s="32"/>
      <c r="BJ594" s="32"/>
      <c r="BK594" s="32"/>
      <c r="BL594" s="32"/>
      <c r="BM594" s="32"/>
      <c r="BN594" s="32"/>
      <c r="BO594" s="32"/>
      <c r="BP594" s="32"/>
      <c r="BQ594" s="32"/>
    </row>
    <row r="595" spans="1:69" x14ac:dyDescent="0.25">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c r="AA595" s="32"/>
      <c r="AB595" s="32"/>
      <c r="AC595" s="32"/>
      <c r="AD595" s="32"/>
      <c r="AE595" s="32"/>
      <c r="AF595" s="32"/>
      <c r="AG595" s="32"/>
      <c r="AH595" s="32"/>
      <c r="AI595" s="32"/>
      <c r="AJ595" s="32"/>
      <c r="AK595" s="32"/>
      <c r="AL595" s="32"/>
      <c r="AM595" s="32"/>
      <c r="AN595" s="32"/>
      <c r="AO595" s="32"/>
      <c r="AP595" s="32"/>
      <c r="AQ595" s="32"/>
      <c r="AR595" s="32"/>
      <c r="AS595" s="32"/>
      <c r="AT595" s="32"/>
      <c r="AU595" s="32"/>
      <c r="AV595" s="32"/>
      <c r="AW595" s="32"/>
      <c r="AX595" s="32"/>
      <c r="AY595" s="32"/>
      <c r="AZ595" s="32"/>
      <c r="BA595" s="32"/>
      <c r="BB595" s="32"/>
      <c r="BC595" s="32"/>
      <c r="BD595" s="32"/>
      <c r="BE595" s="32"/>
      <c r="BF595" s="32"/>
      <c r="BG595" s="32"/>
      <c r="BH595" s="32"/>
      <c r="BI595" s="32"/>
      <c r="BJ595" s="32"/>
      <c r="BK595" s="32"/>
      <c r="BL595" s="32"/>
      <c r="BM595" s="32"/>
      <c r="BN595" s="32"/>
      <c r="BO595" s="32"/>
      <c r="BP595" s="32"/>
      <c r="BQ595" s="32"/>
    </row>
    <row r="596" spans="1:69" x14ac:dyDescent="0.25">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c r="AA596" s="32"/>
      <c r="AB596" s="32"/>
      <c r="AC596" s="32"/>
      <c r="AD596" s="32"/>
      <c r="AE596" s="32"/>
      <c r="AF596" s="32"/>
      <c r="AG596" s="32"/>
      <c r="AH596" s="32"/>
      <c r="AI596" s="32"/>
      <c r="AJ596" s="32"/>
      <c r="AK596" s="32"/>
      <c r="AL596" s="32"/>
      <c r="AM596" s="32"/>
      <c r="AN596" s="32"/>
      <c r="AO596" s="32"/>
      <c r="AP596" s="32"/>
      <c r="AQ596" s="32"/>
      <c r="AR596" s="32"/>
      <c r="AS596" s="32"/>
      <c r="AT596" s="32"/>
      <c r="AU596" s="32"/>
      <c r="AV596" s="32"/>
      <c r="AW596" s="32"/>
      <c r="AX596" s="32"/>
      <c r="AY596" s="32"/>
      <c r="AZ596" s="32"/>
      <c r="BA596" s="32"/>
      <c r="BB596" s="32"/>
      <c r="BC596" s="32"/>
      <c r="BD596" s="32"/>
      <c r="BE596" s="32"/>
      <c r="BF596" s="32"/>
      <c r="BG596" s="32"/>
      <c r="BH596" s="32"/>
      <c r="BI596" s="32"/>
      <c r="BJ596" s="32"/>
      <c r="BK596" s="32"/>
      <c r="BL596" s="32"/>
      <c r="BM596" s="32"/>
      <c r="BN596" s="32"/>
      <c r="BO596" s="32"/>
      <c r="BP596" s="32"/>
      <c r="BQ596" s="32"/>
    </row>
    <row r="597" spans="1:69" x14ac:dyDescent="0.25">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c r="AA597" s="32"/>
      <c r="AB597" s="32"/>
      <c r="AC597" s="32"/>
      <c r="AD597" s="32"/>
      <c r="AE597" s="32"/>
      <c r="AF597" s="32"/>
      <c r="AG597" s="32"/>
      <c r="AH597" s="32"/>
      <c r="AI597" s="32"/>
      <c r="AJ597" s="32"/>
      <c r="AK597" s="32"/>
      <c r="AL597" s="32"/>
      <c r="AM597" s="32"/>
      <c r="AN597" s="32"/>
      <c r="AO597" s="32"/>
      <c r="AP597" s="32"/>
      <c r="AQ597" s="32"/>
      <c r="AR597" s="32"/>
      <c r="AS597" s="32"/>
      <c r="AT597" s="32"/>
      <c r="AU597" s="32"/>
      <c r="AV597" s="32"/>
      <c r="AW597" s="32"/>
      <c r="AX597" s="32"/>
      <c r="AY597" s="32"/>
      <c r="AZ597" s="32"/>
      <c r="BA597" s="32"/>
      <c r="BB597" s="32"/>
      <c r="BC597" s="32"/>
      <c r="BD597" s="32"/>
      <c r="BE597" s="32"/>
      <c r="BF597" s="32"/>
      <c r="BG597" s="32"/>
      <c r="BH597" s="32"/>
      <c r="BI597" s="32"/>
      <c r="BJ597" s="32"/>
      <c r="BK597" s="32"/>
      <c r="BL597" s="32"/>
      <c r="BM597" s="32"/>
      <c r="BN597" s="32"/>
      <c r="BO597" s="32"/>
      <c r="BP597" s="32"/>
      <c r="BQ597" s="32"/>
    </row>
    <row r="598" spans="1:69" x14ac:dyDescent="0.25">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c r="AA598" s="32"/>
      <c r="AB598" s="32"/>
      <c r="AC598" s="32"/>
      <c r="AD598" s="32"/>
      <c r="AE598" s="32"/>
      <c r="AF598" s="32"/>
      <c r="AG598" s="32"/>
      <c r="AH598" s="32"/>
      <c r="AI598" s="32"/>
      <c r="AJ598" s="32"/>
      <c r="AK598" s="32"/>
      <c r="AL598" s="32"/>
      <c r="AM598" s="32"/>
      <c r="AN598" s="32"/>
      <c r="AO598" s="32"/>
      <c r="AP598" s="32"/>
      <c r="AQ598" s="32"/>
      <c r="AR598" s="32"/>
      <c r="AS598" s="32"/>
      <c r="AT598" s="32"/>
      <c r="AU598" s="32"/>
      <c r="AV598" s="32"/>
      <c r="AW598" s="32"/>
      <c r="AX598" s="32"/>
      <c r="AY598" s="32"/>
      <c r="AZ598" s="32"/>
      <c r="BA598" s="32"/>
      <c r="BB598" s="32"/>
      <c r="BC598" s="32"/>
      <c r="BD598" s="32"/>
      <c r="BE598" s="32"/>
      <c r="BF598" s="32"/>
      <c r="BG598" s="32"/>
      <c r="BH598" s="32"/>
      <c r="BI598" s="32"/>
      <c r="BJ598" s="32"/>
      <c r="BK598" s="32"/>
      <c r="BL598" s="32"/>
      <c r="BM598" s="32"/>
      <c r="BN598" s="32"/>
      <c r="BO598" s="32"/>
      <c r="BP598" s="32"/>
      <c r="BQ598" s="32"/>
    </row>
    <row r="599" spans="1:69" x14ac:dyDescent="0.25">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c r="AA599" s="32"/>
      <c r="AB599" s="32"/>
      <c r="AC599" s="32"/>
      <c r="AD599" s="32"/>
      <c r="AE599" s="32"/>
      <c r="AF599" s="32"/>
      <c r="AG599" s="32"/>
      <c r="AH599" s="32"/>
      <c r="AI599" s="32"/>
      <c r="AJ599" s="32"/>
      <c r="AK599" s="32"/>
      <c r="AL599" s="32"/>
      <c r="AM599" s="32"/>
      <c r="AN599" s="32"/>
      <c r="AO599" s="32"/>
      <c r="AP599" s="32"/>
      <c r="AQ599" s="32"/>
      <c r="AR599" s="32"/>
      <c r="AS599" s="32"/>
      <c r="AT599" s="32"/>
      <c r="AU599" s="32"/>
      <c r="AV599" s="32"/>
      <c r="AW599" s="32"/>
      <c r="AX599" s="32"/>
      <c r="AY599" s="32"/>
      <c r="AZ599" s="32"/>
      <c r="BA599" s="32"/>
      <c r="BB599" s="32"/>
      <c r="BC599" s="32"/>
      <c r="BD599" s="32"/>
      <c r="BE599" s="32"/>
      <c r="BF599" s="32"/>
      <c r="BG599" s="32"/>
      <c r="BH599" s="32"/>
      <c r="BI599" s="32"/>
      <c r="BJ599" s="32"/>
      <c r="BK599" s="32"/>
      <c r="BL599" s="32"/>
      <c r="BM599" s="32"/>
      <c r="BN599" s="32"/>
      <c r="BO599" s="32"/>
      <c r="BP599" s="32"/>
      <c r="BQ599" s="32"/>
    </row>
    <row r="600" spans="1:69" x14ac:dyDescent="0.25">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c r="AA600" s="32"/>
      <c r="AB600" s="32"/>
      <c r="AC600" s="32"/>
      <c r="AD600" s="32"/>
      <c r="AE600" s="32"/>
      <c r="AF600" s="32"/>
      <c r="AG600" s="32"/>
      <c r="AH600" s="32"/>
      <c r="AI600" s="32"/>
      <c r="AJ600" s="32"/>
      <c r="AK600" s="32"/>
      <c r="AL600" s="32"/>
      <c r="AM600" s="32"/>
      <c r="AN600" s="32"/>
      <c r="AO600" s="32"/>
      <c r="AP600" s="32"/>
      <c r="AQ600" s="32"/>
      <c r="AR600" s="32"/>
      <c r="AS600" s="32"/>
      <c r="AT600" s="32"/>
      <c r="AU600" s="32"/>
      <c r="AV600" s="32"/>
      <c r="AW600" s="32"/>
      <c r="AX600" s="32"/>
      <c r="AY600" s="32"/>
      <c r="AZ600" s="32"/>
      <c r="BA600" s="32"/>
      <c r="BB600" s="32"/>
      <c r="BC600" s="32"/>
      <c r="BD600" s="32"/>
      <c r="BE600" s="32"/>
      <c r="BF600" s="32"/>
      <c r="BG600" s="32"/>
      <c r="BH600" s="32"/>
      <c r="BI600" s="32"/>
      <c r="BJ600" s="32"/>
      <c r="BK600" s="32"/>
      <c r="BL600" s="32"/>
      <c r="BM600" s="32"/>
      <c r="BN600" s="32"/>
      <c r="BO600" s="32"/>
      <c r="BP600" s="32"/>
      <c r="BQ600" s="32"/>
    </row>
    <row r="601" spans="1:69" x14ac:dyDescent="0.25">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c r="AA601" s="32"/>
      <c r="AB601" s="32"/>
      <c r="AC601" s="32"/>
      <c r="AD601" s="32"/>
      <c r="AE601" s="32"/>
      <c r="AF601" s="32"/>
      <c r="AG601" s="32"/>
      <c r="AH601" s="32"/>
      <c r="AI601" s="32"/>
      <c r="AJ601" s="32"/>
      <c r="AK601" s="32"/>
      <c r="AL601" s="32"/>
      <c r="AM601" s="32"/>
      <c r="AN601" s="32"/>
      <c r="AO601" s="32"/>
      <c r="AP601" s="32"/>
      <c r="AQ601" s="32"/>
      <c r="AR601" s="32"/>
      <c r="AS601" s="32"/>
      <c r="AT601" s="32"/>
      <c r="AU601" s="32"/>
      <c r="AV601" s="32"/>
      <c r="AW601" s="32"/>
      <c r="AX601" s="32"/>
      <c r="AY601" s="32"/>
      <c r="AZ601" s="32"/>
      <c r="BA601" s="32"/>
      <c r="BB601" s="32"/>
      <c r="BC601" s="32"/>
      <c r="BD601" s="32"/>
      <c r="BE601" s="32"/>
      <c r="BF601" s="32"/>
      <c r="BG601" s="32"/>
      <c r="BH601" s="32"/>
      <c r="BI601" s="32"/>
      <c r="BJ601" s="32"/>
      <c r="BK601" s="32"/>
      <c r="BL601" s="32"/>
      <c r="BM601" s="32"/>
      <c r="BN601" s="32"/>
      <c r="BO601" s="32"/>
      <c r="BP601" s="32"/>
      <c r="BQ601" s="32"/>
    </row>
    <row r="602" spans="1:69" x14ac:dyDescent="0.25">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c r="AA602" s="32"/>
      <c r="AB602" s="32"/>
      <c r="AC602" s="32"/>
      <c r="AD602" s="32"/>
      <c r="AE602" s="32"/>
      <c r="AF602" s="32"/>
      <c r="AG602" s="32"/>
      <c r="AH602" s="32"/>
      <c r="AI602" s="32"/>
      <c r="AJ602" s="32"/>
      <c r="AK602" s="32"/>
      <c r="AL602" s="32"/>
      <c r="AM602" s="32"/>
      <c r="AN602" s="32"/>
      <c r="AO602" s="32"/>
      <c r="AP602" s="32"/>
      <c r="AQ602" s="32"/>
      <c r="AR602" s="32"/>
      <c r="AS602" s="32"/>
      <c r="AT602" s="32"/>
      <c r="AU602" s="32"/>
      <c r="AV602" s="32"/>
      <c r="AW602" s="32"/>
      <c r="AX602" s="32"/>
      <c r="AY602" s="32"/>
      <c r="AZ602" s="32"/>
      <c r="BA602" s="32"/>
      <c r="BB602" s="32"/>
      <c r="BC602" s="32"/>
      <c r="BD602" s="32"/>
      <c r="BE602" s="32"/>
      <c r="BF602" s="32"/>
      <c r="BG602" s="32"/>
      <c r="BH602" s="32"/>
      <c r="BI602" s="32"/>
      <c r="BJ602" s="32"/>
      <c r="BK602" s="32"/>
      <c r="BL602" s="32"/>
      <c r="BM602" s="32"/>
      <c r="BN602" s="32"/>
      <c r="BO602" s="32"/>
      <c r="BP602" s="32"/>
      <c r="BQ602" s="32"/>
    </row>
    <row r="603" spans="1:69" x14ac:dyDescent="0.25">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c r="AA603" s="32"/>
      <c r="AB603" s="32"/>
      <c r="AC603" s="32"/>
      <c r="AD603" s="32"/>
      <c r="AE603" s="32"/>
      <c r="AF603" s="32"/>
      <c r="AG603" s="32"/>
      <c r="AH603" s="32"/>
      <c r="AI603" s="32"/>
      <c r="AJ603" s="32"/>
      <c r="AK603" s="32"/>
      <c r="AL603" s="32"/>
      <c r="AM603" s="32"/>
      <c r="AN603" s="32"/>
      <c r="AO603" s="32"/>
      <c r="AP603" s="32"/>
      <c r="AQ603" s="32"/>
      <c r="AR603" s="32"/>
      <c r="AS603" s="32"/>
      <c r="AT603" s="32"/>
      <c r="AU603" s="32"/>
      <c r="AV603" s="32"/>
      <c r="AW603" s="32"/>
      <c r="AX603" s="32"/>
      <c r="AY603" s="32"/>
      <c r="AZ603" s="32"/>
      <c r="BA603" s="32"/>
      <c r="BB603" s="32"/>
      <c r="BC603" s="32"/>
      <c r="BD603" s="32"/>
      <c r="BE603" s="32"/>
      <c r="BF603" s="32"/>
      <c r="BG603" s="32"/>
      <c r="BH603" s="32"/>
      <c r="BI603" s="32"/>
      <c r="BJ603" s="32"/>
      <c r="BK603" s="32"/>
      <c r="BL603" s="32"/>
      <c r="BM603" s="32"/>
      <c r="BN603" s="32"/>
      <c r="BO603" s="32"/>
      <c r="BP603" s="32"/>
      <c r="BQ603" s="32"/>
    </row>
    <row r="604" spans="1:69" x14ac:dyDescent="0.25">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c r="AA604" s="32"/>
      <c r="AB604" s="32"/>
      <c r="AC604" s="32"/>
      <c r="AD604" s="32"/>
      <c r="AE604" s="32"/>
      <c r="AF604" s="32"/>
      <c r="AG604" s="32"/>
      <c r="AH604" s="32"/>
      <c r="AI604" s="32"/>
      <c r="AJ604" s="32"/>
      <c r="AK604" s="32"/>
      <c r="AL604" s="32"/>
      <c r="AM604" s="32"/>
      <c r="AN604" s="32"/>
      <c r="AO604" s="32"/>
      <c r="AP604" s="32"/>
      <c r="AQ604" s="32"/>
      <c r="AR604" s="32"/>
      <c r="AS604" s="32"/>
      <c r="AT604" s="32"/>
      <c r="AU604" s="32"/>
      <c r="AV604" s="32"/>
      <c r="AW604" s="32"/>
      <c r="AX604" s="32"/>
      <c r="AY604" s="32"/>
      <c r="AZ604" s="32"/>
      <c r="BA604" s="32"/>
      <c r="BB604" s="32"/>
      <c r="BC604" s="32"/>
      <c r="BD604" s="32"/>
      <c r="BE604" s="32"/>
      <c r="BF604" s="32"/>
      <c r="BG604" s="32"/>
      <c r="BH604" s="32"/>
      <c r="BI604" s="32"/>
      <c r="BJ604" s="32"/>
      <c r="BK604" s="32"/>
      <c r="BL604" s="32"/>
      <c r="BM604" s="32"/>
      <c r="BN604" s="32"/>
      <c r="BO604" s="32"/>
      <c r="BP604" s="32"/>
      <c r="BQ604" s="32"/>
    </row>
    <row r="605" spans="1:69" x14ac:dyDescent="0.25">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c r="AA605" s="32"/>
      <c r="AB605" s="32"/>
      <c r="AC605" s="32"/>
      <c r="AD605" s="32"/>
      <c r="AE605" s="32"/>
      <c r="AF605" s="32"/>
      <c r="AG605" s="32"/>
      <c r="AH605" s="32"/>
      <c r="AI605" s="32"/>
      <c r="AJ605" s="32"/>
      <c r="AK605" s="32"/>
      <c r="AL605" s="32"/>
      <c r="AM605" s="32"/>
      <c r="AN605" s="32"/>
      <c r="AO605" s="32"/>
      <c r="AP605" s="32"/>
      <c r="AQ605" s="32"/>
      <c r="AR605" s="32"/>
      <c r="AS605" s="32"/>
      <c r="AT605" s="32"/>
      <c r="AU605" s="32"/>
      <c r="AV605" s="32"/>
      <c r="AW605" s="32"/>
      <c r="AX605" s="32"/>
      <c r="AY605" s="32"/>
      <c r="AZ605" s="32"/>
      <c r="BA605" s="32"/>
      <c r="BB605" s="32"/>
      <c r="BC605" s="32"/>
      <c r="BD605" s="32"/>
      <c r="BE605" s="32"/>
      <c r="BF605" s="32"/>
      <c r="BG605" s="32"/>
      <c r="BH605" s="32"/>
      <c r="BI605" s="32"/>
      <c r="BJ605" s="32"/>
      <c r="BK605" s="32"/>
      <c r="BL605" s="32"/>
      <c r="BM605" s="32"/>
      <c r="BN605" s="32"/>
      <c r="BO605" s="32"/>
      <c r="BP605" s="32"/>
      <c r="BQ605" s="32"/>
    </row>
    <row r="606" spans="1:69" x14ac:dyDescent="0.25">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c r="AA606" s="32"/>
      <c r="AB606" s="32"/>
      <c r="AC606" s="32"/>
      <c r="AD606" s="32"/>
      <c r="AE606" s="32"/>
      <c r="AF606" s="32"/>
      <c r="AG606" s="32"/>
      <c r="AH606" s="32"/>
      <c r="AI606" s="32"/>
      <c r="AJ606" s="32"/>
      <c r="AK606" s="32"/>
      <c r="AL606" s="32"/>
      <c r="AM606" s="32"/>
      <c r="AN606" s="32"/>
      <c r="AO606" s="32"/>
      <c r="AP606" s="32"/>
      <c r="AQ606" s="32"/>
      <c r="AR606" s="32"/>
      <c r="AS606" s="32"/>
      <c r="AT606" s="32"/>
      <c r="AU606" s="32"/>
      <c r="AV606" s="32"/>
      <c r="AW606" s="32"/>
      <c r="AX606" s="32"/>
      <c r="AY606" s="32"/>
      <c r="AZ606" s="32"/>
      <c r="BA606" s="32"/>
      <c r="BB606" s="32"/>
      <c r="BC606" s="32"/>
      <c r="BD606" s="32"/>
      <c r="BE606" s="32"/>
      <c r="BF606" s="32"/>
      <c r="BG606" s="32"/>
      <c r="BH606" s="32"/>
      <c r="BI606" s="32"/>
      <c r="BJ606" s="32"/>
      <c r="BK606" s="32"/>
      <c r="BL606" s="32"/>
      <c r="BM606" s="32"/>
      <c r="BN606" s="32"/>
      <c r="BO606" s="32"/>
      <c r="BP606" s="32"/>
      <c r="BQ606" s="32"/>
    </row>
    <row r="607" spans="1:69" x14ac:dyDescent="0.25">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c r="AA607" s="32"/>
      <c r="AB607" s="32"/>
      <c r="AC607" s="32"/>
      <c r="AD607" s="32"/>
      <c r="AE607" s="32"/>
      <c r="AF607" s="32"/>
      <c r="AG607" s="32"/>
      <c r="AH607" s="32"/>
      <c r="AI607" s="32"/>
      <c r="AJ607" s="32"/>
      <c r="AK607" s="32"/>
      <c r="AL607" s="32"/>
      <c r="AM607" s="32"/>
      <c r="AN607" s="32"/>
      <c r="AO607" s="32"/>
      <c r="AP607" s="32"/>
      <c r="AQ607" s="32"/>
      <c r="AR607" s="32"/>
      <c r="AS607" s="32"/>
      <c r="AT607" s="32"/>
      <c r="AU607" s="32"/>
      <c r="AV607" s="32"/>
      <c r="AW607" s="32"/>
      <c r="AX607" s="32"/>
      <c r="AY607" s="32"/>
      <c r="AZ607" s="32"/>
      <c r="BA607" s="32"/>
      <c r="BB607" s="32"/>
      <c r="BC607" s="32"/>
      <c r="BD607" s="32"/>
      <c r="BE607" s="32"/>
      <c r="BF607" s="32"/>
      <c r="BG607" s="32"/>
      <c r="BH607" s="32"/>
      <c r="BI607" s="32"/>
      <c r="BJ607" s="32"/>
      <c r="BK607" s="32"/>
      <c r="BL607" s="32"/>
      <c r="BM607" s="32"/>
      <c r="BN607" s="32"/>
      <c r="BO607" s="32"/>
      <c r="BP607" s="32"/>
      <c r="BQ607" s="32"/>
    </row>
    <row r="608" spans="1:69" x14ac:dyDescent="0.25">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c r="AA608" s="32"/>
      <c r="AB608" s="32"/>
      <c r="AC608" s="32"/>
      <c r="AD608" s="32"/>
      <c r="AE608" s="32"/>
      <c r="AF608" s="32"/>
      <c r="AG608" s="32"/>
      <c r="AH608" s="32"/>
      <c r="AI608" s="32"/>
      <c r="AJ608" s="32"/>
      <c r="AK608" s="32"/>
      <c r="AL608" s="32"/>
      <c r="AM608" s="32"/>
      <c r="AN608" s="32"/>
      <c r="AO608" s="32"/>
      <c r="AP608" s="32"/>
      <c r="AQ608" s="32"/>
      <c r="AR608" s="32"/>
      <c r="AS608" s="32"/>
      <c r="AT608" s="32"/>
      <c r="AU608" s="32"/>
      <c r="AV608" s="32"/>
      <c r="AW608" s="32"/>
      <c r="AX608" s="32"/>
      <c r="AY608" s="32"/>
      <c r="AZ608" s="32"/>
      <c r="BA608" s="32"/>
      <c r="BB608" s="32"/>
      <c r="BC608" s="32"/>
      <c r="BD608" s="32"/>
      <c r="BE608" s="32"/>
      <c r="BF608" s="32"/>
      <c r="BG608" s="32"/>
      <c r="BH608" s="32"/>
      <c r="BI608" s="32"/>
      <c r="BJ608" s="32"/>
      <c r="BK608" s="32"/>
      <c r="BL608" s="32"/>
      <c r="BM608" s="32"/>
      <c r="BN608" s="32"/>
      <c r="BO608" s="32"/>
      <c r="BP608" s="32"/>
      <c r="BQ608" s="32"/>
    </row>
    <row r="609" spans="1:69" x14ac:dyDescent="0.25">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c r="AA609" s="32"/>
      <c r="AB609" s="32"/>
      <c r="AC609" s="32"/>
      <c r="AD609" s="32"/>
      <c r="AE609" s="32"/>
      <c r="AF609" s="32"/>
      <c r="AG609" s="32"/>
      <c r="AH609" s="32"/>
      <c r="AI609" s="32"/>
      <c r="AJ609" s="32"/>
      <c r="AK609" s="32"/>
      <c r="AL609" s="32"/>
      <c r="AM609" s="32"/>
      <c r="AN609" s="32"/>
      <c r="AO609" s="32"/>
      <c r="AP609" s="32"/>
      <c r="AQ609" s="32"/>
      <c r="AR609" s="32"/>
      <c r="AS609" s="32"/>
      <c r="AT609" s="32"/>
      <c r="AU609" s="32"/>
      <c r="AV609" s="32"/>
      <c r="AW609" s="32"/>
      <c r="AX609" s="32"/>
      <c r="AY609" s="32"/>
      <c r="AZ609" s="32"/>
      <c r="BA609" s="32"/>
      <c r="BB609" s="32"/>
      <c r="BC609" s="32"/>
      <c r="BD609" s="32"/>
      <c r="BE609" s="32"/>
      <c r="BF609" s="32"/>
      <c r="BG609" s="32"/>
      <c r="BH609" s="32"/>
      <c r="BI609" s="32"/>
      <c r="BJ609" s="32"/>
      <c r="BK609" s="32"/>
      <c r="BL609" s="32"/>
      <c r="BM609" s="32"/>
      <c r="BN609" s="32"/>
      <c r="BO609" s="32"/>
      <c r="BP609" s="32"/>
      <c r="BQ609" s="32"/>
    </row>
    <row r="610" spans="1:69" x14ac:dyDescent="0.25">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c r="AA610" s="32"/>
      <c r="AB610" s="32"/>
      <c r="AC610" s="32"/>
      <c r="AD610" s="32"/>
      <c r="AE610" s="32"/>
      <c r="AF610" s="32"/>
      <c r="AG610" s="32"/>
      <c r="AH610" s="32"/>
      <c r="AI610" s="32"/>
      <c r="AJ610" s="32"/>
      <c r="AK610" s="32"/>
      <c r="AL610" s="32"/>
      <c r="AM610" s="32"/>
      <c r="AN610" s="32"/>
      <c r="AO610" s="32"/>
      <c r="AP610" s="32"/>
      <c r="AQ610" s="32"/>
      <c r="AR610" s="32"/>
      <c r="AS610" s="32"/>
      <c r="AT610" s="32"/>
      <c r="AU610" s="32"/>
      <c r="AV610" s="32"/>
      <c r="AW610" s="32"/>
      <c r="AX610" s="32"/>
      <c r="AY610" s="32"/>
      <c r="AZ610" s="32"/>
      <c r="BA610" s="32"/>
      <c r="BB610" s="32"/>
      <c r="BC610" s="32"/>
      <c r="BD610" s="32"/>
      <c r="BE610" s="32"/>
      <c r="BF610" s="32"/>
      <c r="BG610" s="32"/>
      <c r="BH610" s="32"/>
      <c r="BI610" s="32"/>
      <c r="BJ610" s="32"/>
      <c r="BK610" s="32"/>
      <c r="BL610" s="32"/>
      <c r="BM610" s="32"/>
      <c r="BN610" s="32"/>
      <c r="BO610" s="32"/>
      <c r="BP610" s="32"/>
      <c r="BQ610" s="32"/>
    </row>
    <row r="611" spans="1:69" x14ac:dyDescent="0.25">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c r="AA611" s="32"/>
      <c r="AB611" s="32"/>
      <c r="AC611" s="32"/>
      <c r="AD611" s="32"/>
      <c r="AE611" s="32"/>
      <c r="AF611" s="32"/>
      <c r="AG611" s="32"/>
      <c r="AH611" s="32"/>
      <c r="AI611" s="32"/>
      <c r="AJ611" s="32"/>
      <c r="AK611" s="32"/>
      <c r="AL611" s="32"/>
      <c r="AM611" s="32"/>
      <c r="AN611" s="32"/>
      <c r="AO611" s="32"/>
      <c r="AP611" s="32"/>
      <c r="AQ611" s="32"/>
      <c r="AR611" s="32"/>
      <c r="AS611" s="32"/>
      <c r="AT611" s="32"/>
      <c r="AU611" s="32"/>
      <c r="AV611" s="32"/>
      <c r="AW611" s="32"/>
      <c r="AX611" s="32"/>
      <c r="AY611" s="32"/>
      <c r="AZ611" s="32"/>
      <c r="BA611" s="32"/>
      <c r="BB611" s="32"/>
      <c r="BC611" s="32"/>
      <c r="BD611" s="32"/>
      <c r="BE611" s="32"/>
      <c r="BF611" s="32"/>
      <c r="BG611" s="32"/>
      <c r="BH611" s="32"/>
      <c r="BI611" s="32"/>
      <c r="BJ611" s="32"/>
      <c r="BK611" s="32"/>
      <c r="BL611" s="32"/>
      <c r="BM611" s="32"/>
      <c r="BN611" s="32"/>
      <c r="BO611" s="32"/>
      <c r="BP611" s="32"/>
      <c r="BQ611" s="32"/>
    </row>
    <row r="612" spans="1:69" x14ac:dyDescent="0.25">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c r="AA612" s="32"/>
      <c r="AB612" s="32"/>
      <c r="AC612" s="32"/>
      <c r="AD612" s="32"/>
      <c r="AE612" s="32"/>
      <c r="AF612" s="32"/>
      <c r="AG612" s="32"/>
      <c r="AH612" s="32"/>
      <c r="AI612" s="32"/>
      <c r="AJ612" s="32"/>
      <c r="AK612" s="32"/>
      <c r="AL612" s="32"/>
      <c r="AM612" s="32"/>
      <c r="AN612" s="32"/>
      <c r="AO612" s="32"/>
      <c r="AP612" s="32"/>
      <c r="AQ612" s="32"/>
      <c r="AR612" s="32"/>
      <c r="AS612" s="32"/>
      <c r="AT612" s="32"/>
      <c r="AU612" s="32"/>
      <c r="AV612" s="32"/>
      <c r="AW612" s="32"/>
      <c r="AX612" s="32"/>
      <c r="AY612" s="32"/>
      <c r="AZ612" s="32"/>
      <c r="BA612" s="32"/>
      <c r="BB612" s="32"/>
      <c r="BC612" s="32"/>
      <c r="BD612" s="32"/>
      <c r="BE612" s="32"/>
      <c r="BF612" s="32"/>
      <c r="BG612" s="32"/>
      <c r="BH612" s="32"/>
      <c r="BI612" s="32"/>
      <c r="BJ612" s="32"/>
      <c r="BK612" s="32"/>
      <c r="BL612" s="32"/>
      <c r="BM612" s="32"/>
      <c r="BN612" s="32"/>
      <c r="BO612" s="32"/>
      <c r="BP612" s="32"/>
      <c r="BQ612" s="32"/>
    </row>
    <row r="613" spans="1:69" x14ac:dyDescent="0.25">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c r="AA613" s="32"/>
      <c r="AB613" s="32"/>
      <c r="AC613" s="32"/>
      <c r="AD613" s="32"/>
      <c r="AE613" s="32"/>
      <c r="AF613" s="32"/>
      <c r="AG613" s="32"/>
      <c r="AH613" s="32"/>
      <c r="AI613" s="32"/>
      <c r="AJ613" s="32"/>
      <c r="AK613" s="32"/>
      <c r="AL613" s="32"/>
      <c r="AM613" s="32"/>
      <c r="AN613" s="32"/>
      <c r="AO613" s="32"/>
      <c r="AP613" s="32"/>
      <c r="AQ613" s="32"/>
      <c r="AR613" s="32"/>
      <c r="AS613" s="32"/>
      <c r="AT613" s="32"/>
      <c r="AU613" s="32"/>
      <c r="AV613" s="32"/>
      <c r="AW613" s="32"/>
      <c r="AX613" s="32"/>
      <c r="AY613" s="32"/>
      <c r="AZ613" s="32"/>
      <c r="BA613" s="32"/>
      <c r="BB613" s="32"/>
      <c r="BC613" s="32"/>
      <c r="BD613" s="32"/>
      <c r="BE613" s="32"/>
      <c r="BF613" s="32"/>
      <c r="BG613" s="32"/>
      <c r="BH613" s="32"/>
      <c r="BI613" s="32"/>
      <c r="BJ613" s="32"/>
      <c r="BK613" s="32"/>
      <c r="BL613" s="32"/>
      <c r="BM613" s="32"/>
      <c r="BN613" s="32"/>
      <c r="BO613" s="32"/>
      <c r="BP613" s="32"/>
      <c r="BQ613" s="32"/>
    </row>
    <row r="614" spans="1:69" x14ac:dyDescent="0.25">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c r="AA614" s="32"/>
      <c r="AB614" s="32"/>
      <c r="AC614" s="32"/>
      <c r="AD614" s="32"/>
      <c r="AE614" s="32"/>
      <c r="AF614" s="32"/>
      <c r="AG614" s="32"/>
      <c r="AH614" s="32"/>
      <c r="AI614" s="32"/>
      <c r="AJ614" s="32"/>
      <c r="AK614" s="32"/>
      <c r="AL614" s="32"/>
      <c r="AM614" s="32"/>
      <c r="AN614" s="32"/>
      <c r="AO614" s="32"/>
      <c r="AP614" s="32"/>
      <c r="AQ614" s="32"/>
      <c r="AR614" s="32"/>
      <c r="AS614" s="32"/>
      <c r="AT614" s="32"/>
      <c r="AU614" s="32"/>
      <c r="AV614" s="32"/>
      <c r="AW614" s="32"/>
      <c r="AX614" s="32"/>
      <c r="AY614" s="32"/>
      <c r="AZ614" s="32"/>
      <c r="BA614" s="32"/>
      <c r="BB614" s="32"/>
      <c r="BC614" s="32"/>
      <c r="BD614" s="32"/>
      <c r="BE614" s="32"/>
      <c r="BF614" s="32"/>
      <c r="BG614" s="32"/>
      <c r="BH614" s="32"/>
      <c r="BI614" s="32"/>
      <c r="BJ614" s="32"/>
      <c r="BK614" s="32"/>
      <c r="BL614" s="32"/>
      <c r="BM614" s="32"/>
      <c r="BN614" s="32"/>
      <c r="BO614" s="32"/>
      <c r="BP614" s="32"/>
      <c r="BQ614" s="32"/>
    </row>
    <row r="615" spans="1:69" x14ac:dyDescent="0.25">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c r="AA615" s="32"/>
      <c r="AB615" s="32"/>
      <c r="AC615" s="32"/>
      <c r="AD615" s="32"/>
      <c r="AE615" s="32"/>
      <c r="AF615" s="32"/>
      <c r="AG615" s="32"/>
      <c r="AH615" s="32"/>
      <c r="AI615" s="32"/>
      <c r="AJ615" s="32"/>
      <c r="AK615" s="32"/>
      <c r="AL615" s="32"/>
      <c r="AM615" s="32"/>
      <c r="AN615" s="32"/>
      <c r="AO615" s="32"/>
      <c r="AP615" s="32"/>
      <c r="AQ615" s="32"/>
      <c r="AR615" s="32"/>
      <c r="AS615" s="32"/>
      <c r="AT615" s="32"/>
      <c r="AU615" s="32"/>
      <c r="AV615" s="32"/>
      <c r="AW615" s="32"/>
      <c r="AX615" s="32"/>
      <c r="AY615" s="32"/>
      <c r="AZ615" s="32"/>
      <c r="BA615" s="32"/>
      <c r="BB615" s="32"/>
      <c r="BC615" s="32"/>
      <c r="BD615" s="32"/>
      <c r="BE615" s="32"/>
      <c r="BF615" s="32"/>
      <c r="BG615" s="32"/>
      <c r="BH615" s="32"/>
      <c r="BI615" s="32"/>
      <c r="BJ615" s="32"/>
      <c r="BK615" s="32"/>
      <c r="BL615" s="32"/>
      <c r="BM615" s="32"/>
      <c r="BN615" s="32"/>
      <c r="BO615" s="32"/>
      <c r="BP615" s="32"/>
      <c r="BQ615" s="32"/>
    </row>
    <row r="616" spans="1:69" x14ac:dyDescent="0.25">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c r="AA616" s="32"/>
      <c r="AB616" s="32"/>
      <c r="AC616" s="32"/>
      <c r="AD616" s="32"/>
      <c r="AE616" s="32"/>
      <c r="AF616" s="32"/>
      <c r="AG616" s="32"/>
      <c r="AH616" s="32"/>
      <c r="AI616" s="32"/>
      <c r="AJ616" s="32"/>
      <c r="AK616" s="32"/>
      <c r="AL616" s="32"/>
      <c r="AM616" s="32"/>
      <c r="AN616" s="32"/>
      <c r="AO616" s="32"/>
      <c r="AP616" s="32"/>
      <c r="AQ616" s="32"/>
      <c r="AR616" s="32"/>
      <c r="AS616" s="32"/>
      <c r="AT616" s="32"/>
      <c r="AU616" s="32"/>
      <c r="AV616" s="32"/>
      <c r="AW616" s="32"/>
      <c r="AX616" s="32"/>
      <c r="AY616" s="32"/>
      <c r="AZ616" s="32"/>
      <c r="BA616" s="32"/>
      <c r="BB616" s="32"/>
      <c r="BC616" s="32"/>
      <c r="BD616" s="32"/>
      <c r="BE616" s="32"/>
      <c r="BF616" s="32"/>
      <c r="BG616" s="32"/>
      <c r="BH616" s="32"/>
      <c r="BI616" s="32"/>
      <c r="BJ616" s="32"/>
      <c r="BK616" s="32"/>
      <c r="BL616" s="32"/>
      <c r="BM616" s="32"/>
      <c r="BN616" s="32"/>
      <c r="BO616" s="32"/>
      <c r="BP616" s="32"/>
      <c r="BQ616" s="32"/>
    </row>
    <row r="617" spans="1:69" x14ac:dyDescent="0.25">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c r="AA617" s="32"/>
      <c r="AB617" s="32"/>
      <c r="AC617" s="32"/>
      <c r="AD617" s="32"/>
      <c r="AE617" s="32"/>
      <c r="AF617" s="32"/>
      <c r="AG617" s="32"/>
      <c r="AH617" s="32"/>
      <c r="AI617" s="32"/>
      <c r="AJ617" s="32"/>
      <c r="AK617" s="32"/>
      <c r="AL617" s="32"/>
      <c r="AM617" s="32"/>
      <c r="AN617" s="32"/>
      <c r="AO617" s="32"/>
      <c r="AP617" s="32"/>
      <c r="AQ617" s="32"/>
      <c r="AR617" s="32"/>
      <c r="AS617" s="32"/>
      <c r="AT617" s="32"/>
      <c r="AU617" s="32"/>
      <c r="AV617" s="32"/>
      <c r="AW617" s="32"/>
      <c r="AX617" s="32"/>
      <c r="AY617" s="32"/>
      <c r="AZ617" s="32"/>
      <c r="BA617" s="32"/>
      <c r="BB617" s="32"/>
      <c r="BC617" s="32"/>
      <c r="BD617" s="32"/>
      <c r="BE617" s="32"/>
      <c r="BF617" s="32"/>
      <c r="BG617" s="32"/>
      <c r="BH617" s="32"/>
      <c r="BI617" s="32"/>
      <c r="BJ617" s="32"/>
      <c r="BK617" s="32"/>
      <c r="BL617" s="32"/>
      <c r="BM617" s="32"/>
      <c r="BN617" s="32"/>
      <c r="BO617" s="32"/>
      <c r="BP617" s="32"/>
      <c r="BQ617" s="32"/>
    </row>
    <row r="618" spans="1:69" x14ac:dyDescent="0.25">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c r="AA618" s="32"/>
      <c r="AB618" s="32"/>
      <c r="AC618" s="32"/>
      <c r="AD618" s="32"/>
      <c r="AE618" s="32"/>
      <c r="AF618" s="32"/>
      <c r="AG618" s="32"/>
      <c r="AH618" s="32"/>
      <c r="AI618" s="32"/>
      <c r="AJ618" s="32"/>
      <c r="AK618" s="32"/>
      <c r="AL618" s="32"/>
      <c r="AM618" s="32"/>
      <c r="AN618" s="32"/>
      <c r="AO618" s="32"/>
      <c r="AP618" s="32"/>
      <c r="AQ618" s="32"/>
      <c r="AR618" s="32"/>
      <c r="AS618" s="32"/>
      <c r="AT618" s="32"/>
      <c r="AU618" s="32"/>
      <c r="AV618" s="32"/>
      <c r="AW618" s="32"/>
      <c r="AX618" s="32"/>
      <c r="AY618" s="32"/>
      <c r="AZ618" s="32"/>
      <c r="BA618" s="32"/>
      <c r="BB618" s="32"/>
      <c r="BC618" s="32"/>
      <c r="BD618" s="32"/>
      <c r="BE618" s="32"/>
      <c r="BF618" s="32"/>
      <c r="BG618" s="32"/>
      <c r="BH618" s="32"/>
      <c r="BI618" s="32"/>
      <c r="BJ618" s="32"/>
      <c r="BK618" s="32"/>
      <c r="BL618" s="32"/>
      <c r="BM618" s="32"/>
      <c r="BN618" s="32"/>
      <c r="BO618" s="32"/>
      <c r="BP618" s="32"/>
      <c r="BQ618" s="32"/>
    </row>
    <row r="619" spans="1:69" x14ac:dyDescent="0.25">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c r="AA619" s="32"/>
      <c r="AB619" s="32"/>
      <c r="AC619" s="32"/>
      <c r="AD619" s="32"/>
      <c r="AE619" s="32"/>
      <c r="AF619" s="32"/>
      <c r="AG619" s="32"/>
      <c r="AH619" s="32"/>
      <c r="AI619" s="32"/>
      <c r="AJ619" s="32"/>
      <c r="AK619" s="32"/>
      <c r="AL619" s="32"/>
      <c r="AM619" s="32"/>
      <c r="AN619" s="32"/>
      <c r="AO619" s="32"/>
      <c r="AP619" s="32"/>
      <c r="AQ619" s="32"/>
      <c r="AR619" s="32"/>
      <c r="AS619" s="32"/>
      <c r="AT619" s="32"/>
      <c r="AU619" s="32"/>
      <c r="AV619" s="32"/>
      <c r="AW619" s="32"/>
      <c r="AX619" s="32"/>
      <c r="AY619" s="32"/>
      <c r="AZ619" s="32"/>
      <c r="BA619" s="32"/>
      <c r="BB619" s="32"/>
      <c r="BC619" s="32"/>
      <c r="BD619" s="32"/>
      <c r="BE619" s="32"/>
      <c r="BF619" s="32"/>
      <c r="BG619" s="32"/>
      <c r="BH619" s="32"/>
      <c r="BI619" s="32"/>
      <c r="BJ619" s="32"/>
      <c r="BK619" s="32"/>
      <c r="BL619" s="32"/>
      <c r="BM619" s="32"/>
      <c r="BN619" s="32"/>
      <c r="BO619" s="32"/>
      <c r="BP619" s="32"/>
      <c r="BQ619" s="32"/>
    </row>
    <row r="620" spans="1:69" x14ac:dyDescent="0.25">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c r="AA620" s="32"/>
      <c r="AB620" s="32"/>
      <c r="AC620" s="32"/>
      <c r="AD620" s="32"/>
      <c r="AE620" s="32"/>
      <c r="AF620" s="32"/>
      <c r="AG620" s="32"/>
      <c r="AH620" s="32"/>
      <c r="AI620" s="32"/>
      <c r="AJ620" s="32"/>
      <c r="AK620" s="32"/>
      <c r="AL620" s="32"/>
      <c r="AM620" s="32"/>
      <c r="AN620" s="32"/>
      <c r="AO620" s="32"/>
      <c r="AP620" s="32"/>
      <c r="AQ620" s="32"/>
      <c r="AR620" s="32"/>
      <c r="AS620" s="32"/>
      <c r="AT620" s="32"/>
      <c r="AU620" s="32"/>
      <c r="AV620" s="32"/>
      <c r="AW620" s="32"/>
      <c r="AX620" s="32"/>
      <c r="AY620" s="32"/>
      <c r="AZ620" s="32"/>
      <c r="BA620" s="32"/>
      <c r="BB620" s="32"/>
      <c r="BC620" s="32"/>
      <c r="BD620" s="32"/>
      <c r="BE620" s="32"/>
      <c r="BF620" s="32"/>
      <c r="BG620" s="32"/>
      <c r="BH620" s="32"/>
      <c r="BI620" s="32"/>
      <c r="BJ620" s="32"/>
      <c r="BK620" s="32"/>
      <c r="BL620" s="32"/>
      <c r="BM620" s="32"/>
      <c r="BN620" s="32"/>
      <c r="BO620" s="32"/>
      <c r="BP620" s="32"/>
      <c r="BQ620" s="32"/>
    </row>
    <row r="621" spans="1:69" x14ac:dyDescent="0.25">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c r="AA621" s="32"/>
      <c r="AB621" s="32"/>
      <c r="AC621" s="32"/>
      <c r="AD621" s="32"/>
      <c r="AE621" s="32"/>
      <c r="AF621" s="32"/>
      <c r="AG621" s="32"/>
      <c r="AH621" s="32"/>
      <c r="AI621" s="32"/>
      <c r="AJ621" s="32"/>
      <c r="AK621" s="32"/>
      <c r="AL621" s="32"/>
      <c r="AM621" s="32"/>
      <c r="AN621" s="32"/>
      <c r="AO621" s="32"/>
      <c r="AP621" s="32"/>
      <c r="AQ621" s="32"/>
      <c r="AR621" s="32"/>
      <c r="AS621" s="32"/>
      <c r="AT621" s="32"/>
      <c r="AU621" s="32"/>
      <c r="AV621" s="32"/>
      <c r="AW621" s="32"/>
      <c r="AX621" s="32"/>
      <c r="AY621" s="32"/>
      <c r="AZ621" s="32"/>
      <c r="BA621" s="32"/>
      <c r="BB621" s="32"/>
      <c r="BC621" s="32"/>
      <c r="BD621" s="32"/>
      <c r="BE621" s="32"/>
      <c r="BF621" s="32"/>
      <c r="BG621" s="32"/>
      <c r="BH621" s="32"/>
      <c r="BI621" s="32"/>
      <c r="BJ621" s="32"/>
      <c r="BK621" s="32"/>
      <c r="BL621" s="32"/>
      <c r="BM621" s="32"/>
      <c r="BN621" s="32"/>
      <c r="BO621" s="32"/>
      <c r="BP621" s="32"/>
      <c r="BQ621" s="32"/>
    </row>
    <row r="622" spans="1:69" x14ac:dyDescent="0.25">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c r="AA622" s="32"/>
      <c r="AB622" s="32"/>
      <c r="AC622" s="32"/>
      <c r="AD622" s="32"/>
      <c r="AE622" s="32"/>
      <c r="AF622" s="32"/>
      <c r="AG622" s="32"/>
      <c r="AH622" s="32"/>
      <c r="AI622" s="32"/>
      <c r="AJ622" s="32"/>
      <c r="AK622" s="32"/>
      <c r="AL622" s="32"/>
      <c r="AM622" s="32"/>
      <c r="AN622" s="32"/>
      <c r="AO622" s="32"/>
      <c r="AP622" s="32"/>
      <c r="AQ622" s="32"/>
      <c r="AR622" s="32"/>
      <c r="AS622" s="32"/>
      <c r="AT622" s="32"/>
      <c r="AU622" s="32"/>
      <c r="AV622" s="32"/>
      <c r="AW622" s="32"/>
      <c r="AX622" s="32"/>
      <c r="AY622" s="32"/>
      <c r="AZ622" s="32"/>
      <c r="BA622" s="32"/>
      <c r="BB622" s="32"/>
      <c r="BC622" s="32"/>
      <c r="BD622" s="32"/>
      <c r="BE622" s="32"/>
      <c r="BF622" s="32"/>
      <c r="BG622" s="32"/>
      <c r="BH622" s="32"/>
      <c r="BI622" s="32"/>
      <c r="BJ622" s="32"/>
      <c r="BK622" s="32"/>
      <c r="BL622" s="32"/>
      <c r="BM622" s="32"/>
      <c r="BN622" s="32"/>
      <c r="BO622" s="32"/>
      <c r="BP622" s="32"/>
      <c r="BQ622" s="32"/>
    </row>
    <row r="623" spans="1:69" x14ac:dyDescent="0.25">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c r="AA623" s="32"/>
      <c r="AB623" s="32"/>
      <c r="AC623" s="32"/>
      <c r="AD623" s="32"/>
      <c r="AE623" s="32"/>
      <c r="AF623" s="32"/>
      <c r="AG623" s="32"/>
      <c r="AH623" s="32"/>
      <c r="AI623" s="32"/>
      <c r="AJ623" s="32"/>
      <c r="AK623" s="32"/>
      <c r="AL623" s="32"/>
      <c r="AM623" s="32"/>
      <c r="AN623" s="32"/>
      <c r="AO623" s="32"/>
      <c r="AP623" s="32"/>
      <c r="AQ623" s="32"/>
      <c r="AR623" s="32"/>
      <c r="AS623" s="32"/>
      <c r="AT623" s="32"/>
      <c r="AU623" s="32"/>
      <c r="AV623" s="32"/>
      <c r="AW623" s="32"/>
      <c r="AX623" s="32"/>
      <c r="AY623" s="32"/>
      <c r="AZ623" s="32"/>
      <c r="BA623" s="32"/>
      <c r="BB623" s="32"/>
      <c r="BC623" s="32"/>
      <c r="BD623" s="32"/>
      <c r="BE623" s="32"/>
      <c r="BF623" s="32"/>
      <c r="BG623" s="32"/>
      <c r="BH623" s="32"/>
      <c r="BI623" s="32"/>
      <c r="BJ623" s="32"/>
      <c r="BK623" s="32"/>
      <c r="BL623" s="32"/>
      <c r="BM623" s="32"/>
      <c r="BN623" s="32"/>
      <c r="BO623" s="32"/>
      <c r="BP623" s="32"/>
      <c r="BQ623" s="32"/>
    </row>
    <row r="624" spans="1:69" x14ac:dyDescent="0.25">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c r="AA624" s="32"/>
      <c r="AB624" s="32"/>
      <c r="AC624" s="32"/>
      <c r="AD624" s="32"/>
      <c r="AE624" s="32"/>
      <c r="AF624" s="32"/>
      <c r="AG624" s="32"/>
      <c r="AH624" s="32"/>
      <c r="AI624" s="32"/>
      <c r="AJ624" s="32"/>
      <c r="AK624" s="32"/>
      <c r="AL624" s="32"/>
      <c r="AM624" s="32"/>
      <c r="AN624" s="32"/>
      <c r="AO624" s="32"/>
      <c r="AP624" s="32"/>
      <c r="AQ624" s="32"/>
      <c r="AR624" s="32"/>
      <c r="AS624" s="32"/>
      <c r="AT624" s="32"/>
      <c r="AU624" s="32"/>
      <c r="AV624" s="32"/>
      <c r="AW624" s="32"/>
      <c r="AX624" s="32"/>
      <c r="AY624" s="32"/>
      <c r="AZ624" s="32"/>
      <c r="BA624" s="32"/>
      <c r="BB624" s="32"/>
      <c r="BC624" s="32"/>
      <c r="BD624" s="32"/>
      <c r="BE624" s="32"/>
      <c r="BF624" s="32"/>
      <c r="BG624" s="32"/>
      <c r="BH624" s="32"/>
      <c r="BI624" s="32"/>
      <c r="BJ624" s="32"/>
      <c r="BK624" s="32"/>
      <c r="BL624" s="32"/>
      <c r="BM624" s="32"/>
      <c r="BN624" s="32"/>
      <c r="BO624" s="32"/>
      <c r="BP624" s="32"/>
      <c r="BQ624" s="32"/>
    </row>
    <row r="625" spans="1:69" x14ac:dyDescent="0.25">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c r="AA625" s="32"/>
      <c r="AB625" s="32"/>
      <c r="AC625" s="32"/>
      <c r="AD625" s="32"/>
      <c r="AE625" s="32"/>
      <c r="AF625" s="32"/>
      <c r="AG625" s="32"/>
      <c r="AH625" s="32"/>
      <c r="AI625" s="32"/>
      <c r="AJ625" s="32"/>
      <c r="AK625" s="32"/>
      <c r="AL625" s="32"/>
      <c r="AM625" s="32"/>
      <c r="AN625" s="32"/>
      <c r="AO625" s="32"/>
      <c r="AP625" s="32"/>
      <c r="AQ625" s="32"/>
      <c r="AR625" s="32"/>
      <c r="AS625" s="32"/>
      <c r="AT625" s="32"/>
      <c r="AU625" s="32"/>
      <c r="AV625" s="32"/>
      <c r="AW625" s="32"/>
      <c r="AX625" s="32"/>
      <c r="AY625" s="32"/>
      <c r="AZ625" s="32"/>
      <c r="BA625" s="32"/>
      <c r="BB625" s="32"/>
      <c r="BC625" s="32"/>
      <c r="BD625" s="32"/>
      <c r="BE625" s="32"/>
      <c r="BF625" s="32"/>
      <c r="BG625" s="32"/>
      <c r="BH625" s="32"/>
      <c r="BI625" s="32"/>
      <c r="BJ625" s="32"/>
      <c r="BK625" s="32"/>
      <c r="BL625" s="32"/>
      <c r="BM625" s="32"/>
      <c r="BN625" s="32"/>
      <c r="BO625" s="32"/>
      <c r="BP625" s="32"/>
      <c r="BQ625" s="32"/>
    </row>
    <row r="626" spans="1:69" x14ac:dyDescent="0.25">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c r="AA626" s="32"/>
      <c r="AB626" s="32"/>
      <c r="AC626" s="32"/>
      <c r="AD626" s="32"/>
      <c r="AE626" s="32"/>
      <c r="AF626" s="32"/>
      <c r="AG626" s="32"/>
      <c r="AH626" s="32"/>
      <c r="AI626" s="32"/>
      <c r="AJ626" s="32"/>
      <c r="AK626" s="32"/>
      <c r="AL626" s="32"/>
      <c r="AM626" s="32"/>
      <c r="AN626" s="32"/>
      <c r="AO626" s="32"/>
      <c r="AP626" s="32"/>
      <c r="AQ626" s="32"/>
      <c r="AR626" s="32"/>
      <c r="AS626" s="32"/>
      <c r="AT626" s="32"/>
      <c r="AU626" s="32"/>
      <c r="AV626" s="32"/>
      <c r="AW626" s="32"/>
      <c r="AX626" s="32"/>
      <c r="AY626" s="32"/>
      <c r="AZ626" s="32"/>
      <c r="BA626" s="32"/>
      <c r="BB626" s="32"/>
      <c r="BC626" s="32"/>
      <c r="BD626" s="32"/>
      <c r="BE626" s="32"/>
      <c r="BF626" s="32"/>
      <c r="BG626" s="32"/>
      <c r="BH626" s="32"/>
      <c r="BI626" s="32"/>
      <c r="BJ626" s="32"/>
      <c r="BK626" s="32"/>
      <c r="BL626" s="32"/>
      <c r="BM626" s="32"/>
      <c r="BN626" s="32"/>
      <c r="BO626" s="32"/>
      <c r="BP626" s="32"/>
      <c r="BQ626" s="32"/>
    </row>
    <row r="627" spans="1:69" x14ac:dyDescent="0.25">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c r="AA627" s="32"/>
      <c r="AB627" s="32"/>
      <c r="AC627" s="32"/>
      <c r="AD627" s="32"/>
      <c r="AE627" s="32"/>
      <c r="AF627" s="32"/>
      <c r="AG627" s="32"/>
      <c r="AH627" s="32"/>
      <c r="AI627" s="32"/>
      <c r="AJ627" s="32"/>
      <c r="AK627" s="32"/>
      <c r="AL627" s="32"/>
      <c r="AM627" s="32"/>
      <c r="AN627" s="32"/>
      <c r="AO627" s="32"/>
      <c r="AP627" s="32"/>
      <c r="AQ627" s="32"/>
      <c r="AR627" s="32"/>
      <c r="AS627" s="32"/>
      <c r="AT627" s="32"/>
      <c r="AU627" s="32"/>
      <c r="AV627" s="32"/>
      <c r="AW627" s="32"/>
      <c r="AX627" s="32"/>
      <c r="AY627" s="32"/>
      <c r="AZ627" s="32"/>
      <c r="BA627" s="32"/>
      <c r="BB627" s="32"/>
      <c r="BC627" s="32"/>
      <c r="BD627" s="32"/>
      <c r="BE627" s="32"/>
      <c r="BF627" s="32"/>
      <c r="BG627" s="32"/>
      <c r="BH627" s="32"/>
      <c r="BI627" s="32"/>
      <c r="BJ627" s="32"/>
      <c r="BK627" s="32"/>
      <c r="BL627" s="32"/>
      <c r="BM627" s="32"/>
      <c r="BN627" s="32"/>
      <c r="BO627" s="32"/>
      <c r="BP627" s="32"/>
      <c r="BQ627" s="32"/>
    </row>
    <row r="628" spans="1:69" x14ac:dyDescent="0.25">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c r="AA628" s="32"/>
      <c r="AB628" s="32"/>
      <c r="AC628" s="32"/>
      <c r="AD628" s="32"/>
      <c r="AE628" s="32"/>
      <c r="AF628" s="32"/>
      <c r="AG628" s="32"/>
      <c r="AH628" s="32"/>
      <c r="AI628" s="32"/>
      <c r="AJ628" s="32"/>
      <c r="AK628" s="32"/>
      <c r="AL628" s="32"/>
      <c r="AM628" s="32"/>
      <c r="AN628" s="32"/>
      <c r="AO628" s="32"/>
      <c r="AP628" s="32"/>
      <c r="AQ628" s="32"/>
      <c r="AR628" s="32"/>
      <c r="AS628" s="32"/>
      <c r="AT628" s="32"/>
      <c r="AU628" s="32"/>
      <c r="AV628" s="32"/>
      <c r="AW628" s="32"/>
      <c r="AX628" s="32"/>
      <c r="AY628" s="32"/>
      <c r="AZ628" s="32"/>
      <c r="BA628" s="32"/>
      <c r="BB628" s="32"/>
      <c r="BC628" s="32"/>
      <c r="BD628" s="32"/>
      <c r="BE628" s="32"/>
      <c r="BF628" s="32"/>
      <c r="BG628" s="32"/>
      <c r="BH628" s="32"/>
      <c r="BI628" s="32"/>
      <c r="BJ628" s="32"/>
      <c r="BK628" s="32"/>
      <c r="BL628" s="32"/>
      <c r="BM628" s="32"/>
      <c r="BN628" s="32"/>
      <c r="BO628" s="32"/>
      <c r="BP628" s="32"/>
      <c r="BQ628" s="32"/>
    </row>
    <row r="629" spans="1:69" x14ac:dyDescent="0.25">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c r="AA629" s="32"/>
      <c r="AB629" s="32"/>
      <c r="AC629" s="32"/>
      <c r="AD629" s="32"/>
      <c r="AE629" s="32"/>
      <c r="AF629" s="32"/>
      <c r="AG629" s="32"/>
      <c r="AH629" s="32"/>
      <c r="AI629" s="32"/>
      <c r="AJ629" s="32"/>
      <c r="AK629" s="32"/>
      <c r="AL629" s="32"/>
      <c r="AM629" s="32"/>
      <c r="AN629" s="32"/>
      <c r="AO629" s="32"/>
      <c r="AP629" s="32"/>
      <c r="AQ629" s="32"/>
      <c r="AR629" s="32"/>
      <c r="AS629" s="32"/>
      <c r="AT629" s="32"/>
      <c r="AU629" s="32"/>
      <c r="AV629" s="32"/>
      <c r="AW629" s="32"/>
      <c r="AX629" s="32"/>
      <c r="AY629" s="32"/>
      <c r="AZ629" s="32"/>
      <c r="BA629" s="32"/>
      <c r="BB629" s="32"/>
      <c r="BC629" s="32"/>
      <c r="BD629" s="32"/>
      <c r="BE629" s="32"/>
      <c r="BF629" s="32"/>
      <c r="BG629" s="32"/>
      <c r="BH629" s="32"/>
      <c r="BI629" s="32"/>
      <c r="BJ629" s="32"/>
      <c r="BK629" s="32"/>
      <c r="BL629" s="32"/>
      <c r="BM629" s="32"/>
      <c r="BN629" s="32"/>
      <c r="BO629" s="32"/>
      <c r="BP629" s="32"/>
      <c r="BQ629" s="32"/>
    </row>
    <row r="630" spans="1:69" x14ac:dyDescent="0.25">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c r="AA630" s="32"/>
      <c r="AB630" s="32"/>
      <c r="AC630" s="32"/>
      <c r="AD630" s="32"/>
      <c r="AE630" s="32"/>
      <c r="AF630" s="32"/>
      <c r="AG630" s="32"/>
      <c r="AH630" s="32"/>
      <c r="AI630" s="32"/>
      <c r="AJ630" s="32"/>
      <c r="AK630" s="32"/>
      <c r="AL630" s="32"/>
      <c r="AM630" s="32"/>
      <c r="AN630" s="32"/>
      <c r="AO630" s="32"/>
      <c r="AP630" s="32"/>
      <c r="AQ630" s="32"/>
      <c r="AR630" s="32"/>
      <c r="AS630" s="32"/>
      <c r="AT630" s="32"/>
      <c r="AU630" s="32"/>
      <c r="AV630" s="32"/>
      <c r="AW630" s="32"/>
      <c r="AX630" s="32"/>
      <c r="AY630" s="32"/>
      <c r="AZ630" s="32"/>
      <c r="BA630" s="32"/>
      <c r="BB630" s="32"/>
      <c r="BC630" s="32"/>
      <c r="BD630" s="32"/>
      <c r="BE630" s="32"/>
      <c r="BF630" s="32"/>
      <c r="BG630" s="32"/>
      <c r="BH630" s="32"/>
      <c r="BI630" s="32"/>
      <c r="BJ630" s="32"/>
      <c r="BK630" s="32"/>
      <c r="BL630" s="32"/>
      <c r="BM630" s="32"/>
      <c r="BN630" s="32"/>
      <c r="BO630" s="32"/>
      <c r="BP630" s="32"/>
      <c r="BQ630" s="32"/>
    </row>
    <row r="631" spans="1:69" x14ac:dyDescent="0.25">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c r="AA631" s="32"/>
      <c r="AB631" s="32"/>
      <c r="AC631" s="32"/>
      <c r="AD631" s="32"/>
      <c r="AE631" s="32"/>
      <c r="AF631" s="32"/>
      <c r="AG631" s="32"/>
      <c r="AH631" s="32"/>
      <c r="AI631" s="32"/>
      <c r="AJ631" s="32"/>
      <c r="AK631" s="32"/>
      <c r="AL631" s="32"/>
      <c r="AM631" s="32"/>
      <c r="AN631" s="32"/>
      <c r="AO631" s="32"/>
      <c r="AP631" s="32"/>
      <c r="AQ631" s="32"/>
      <c r="AR631" s="32"/>
      <c r="AS631" s="32"/>
      <c r="AT631" s="32"/>
      <c r="AU631" s="32"/>
      <c r="AV631" s="32"/>
      <c r="AW631" s="32"/>
      <c r="AX631" s="32"/>
      <c r="AY631" s="32"/>
      <c r="AZ631" s="32"/>
      <c r="BA631" s="32"/>
      <c r="BB631" s="32"/>
      <c r="BC631" s="32"/>
      <c r="BD631" s="32"/>
      <c r="BE631" s="32"/>
      <c r="BF631" s="32"/>
      <c r="BG631" s="32"/>
      <c r="BH631" s="32"/>
      <c r="BI631" s="32"/>
      <c r="BJ631" s="32"/>
      <c r="BK631" s="32"/>
      <c r="BL631" s="32"/>
      <c r="BM631" s="32"/>
      <c r="BN631" s="32"/>
      <c r="BO631" s="32"/>
      <c r="BP631" s="32"/>
      <c r="BQ631" s="32"/>
    </row>
    <row r="632" spans="1:69" x14ac:dyDescent="0.25">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c r="AA632" s="32"/>
      <c r="AB632" s="32"/>
      <c r="AC632" s="32"/>
      <c r="AD632" s="32"/>
      <c r="AE632" s="32"/>
      <c r="AF632" s="32"/>
      <c r="AG632" s="32"/>
      <c r="AH632" s="32"/>
      <c r="AI632" s="32"/>
      <c r="AJ632" s="32"/>
      <c r="AK632" s="32"/>
      <c r="AL632" s="32"/>
      <c r="AM632" s="32"/>
      <c r="AN632" s="32"/>
      <c r="AO632" s="32"/>
      <c r="AP632" s="32"/>
      <c r="AQ632" s="32"/>
      <c r="AR632" s="32"/>
      <c r="AS632" s="32"/>
      <c r="AT632" s="32"/>
      <c r="AU632" s="32"/>
      <c r="AV632" s="32"/>
      <c r="AW632" s="32"/>
      <c r="AX632" s="32"/>
      <c r="AY632" s="32"/>
      <c r="AZ632" s="32"/>
      <c r="BA632" s="32"/>
      <c r="BB632" s="32"/>
      <c r="BC632" s="32"/>
      <c r="BD632" s="32"/>
      <c r="BE632" s="32"/>
      <c r="BF632" s="32"/>
      <c r="BG632" s="32"/>
      <c r="BH632" s="32"/>
      <c r="BI632" s="32"/>
      <c r="BJ632" s="32"/>
      <c r="BK632" s="32"/>
      <c r="BL632" s="32"/>
      <c r="BM632" s="32"/>
      <c r="BN632" s="32"/>
      <c r="BO632" s="32"/>
      <c r="BP632" s="32"/>
      <c r="BQ632" s="32"/>
    </row>
    <row r="633" spans="1:69" x14ac:dyDescent="0.25">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c r="AA633" s="32"/>
      <c r="AB633" s="32"/>
      <c r="AC633" s="32"/>
      <c r="AD633" s="32"/>
      <c r="AE633" s="32"/>
      <c r="AF633" s="32"/>
      <c r="AG633" s="32"/>
      <c r="AH633" s="32"/>
      <c r="AI633" s="32"/>
      <c r="AJ633" s="32"/>
      <c r="AK633" s="32"/>
      <c r="AL633" s="32"/>
      <c r="AM633" s="32"/>
      <c r="AN633" s="32"/>
      <c r="AO633" s="32"/>
      <c r="AP633" s="32"/>
      <c r="AQ633" s="32"/>
      <c r="AR633" s="32"/>
      <c r="AS633" s="32"/>
      <c r="AT633" s="32"/>
      <c r="AU633" s="32"/>
      <c r="AV633" s="32"/>
      <c r="AW633" s="32"/>
      <c r="AX633" s="32"/>
      <c r="AY633" s="32"/>
      <c r="AZ633" s="32"/>
      <c r="BA633" s="32"/>
      <c r="BB633" s="32"/>
      <c r="BC633" s="32"/>
      <c r="BD633" s="32"/>
      <c r="BE633" s="32"/>
      <c r="BF633" s="32"/>
      <c r="BG633" s="32"/>
      <c r="BH633" s="32"/>
      <c r="BI633" s="32"/>
      <c r="BJ633" s="32"/>
      <c r="BK633" s="32"/>
      <c r="BL633" s="32"/>
      <c r="BM633" s="32"/>
      <c r="BN633" s="32"/>
      <c r="BO633" s="32"/>
      <c r="BP633" s="32"/>
      <c r="BQ633" s="32"/>
    </row>
    <row r="634" spans="1:69" x14ac:dyDescent="0.25">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c r="AA634" s="32"/>
      <c r="AB634" s="32"/>
      <c r="AC634" s="32"/>
      <c r="AD634" s="32"/>
      <c r="AE634" s="32"/>
      <c r="AF634" s="32"/>
      <c r="AG634" s="32"/>
      <c r="AH634" s="32"/>
      <c r="AI634" s="32"/>
      <c r="AJ634" s="32"/>
      <c r="AK634" s="32"/>
      <c r="AL634" s="32"/>
      <c r="AM634" s="32"/>
      <c r="AN634" s="32"/>
      <c r="AO634" s="32"/>
      <c r="AP634" s="32"/>
      <c r="AQ634" s="32"/>
      <c r="AR634" s="32"/>
      <c r="AS634" s="32"/>
      <c r="AT634" s="32"/>
      <c r="AU634" s="32"/>
      <c r="AV634" s="32"/>
      <c r="AW634" s="32"/>
      <c r="AX634" s="32"/>
      <c r="AY634" s="32"/>
      <c r="AZ634" s="32"/>
      <c r="BA634" s="32"/>
      <c r="BB634" s="32"/>
      <c r="BC634" s="32"/>
      <c r="BD634" s="32"/>
      <c r="BE634" s="32"/>
      <c r="BF634" s="32"/>
      <c r="BG634" s="32"/>
      <c r="BH634" s="32"/>
      <c r="BI634" s="32"/>
      <c r="BJ634" s="32"/>
      <c r="BK634" s="32"/>
      <c r="BL634" s="32"/>
      <c r="BM634" s="32"/>
      <c r="BN634" s="32"/>
      <c r="BO634" s="32"/>
      <c r="BP634" s="32"/>
      <c r="BQ634" s="32"/>
    </row>
    <row r="635" spans="1:69" x14ac:dyDescent="0.25">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c r="AA635" s="32"/>
      <c r="AB635" s="32"/>
      <c r="AC635" s="32"/>
      <c r="AD635" s="32"/>
      <c r="AE635" s="32"/>
      <c r="AF635" s="32"/>
      <c r="AG635" s="32"/>
      <c r="AH635" s="32"/>
      <c r="AI635" s="32"/>
      <c r="AJ635" s="32"/>
      <c r="AK635" s="32"/>
      <c r="AL635" s="32"/>
      <c r="AM635" s="32"/>
      <c r="AN635" s="32"/>
      <c r="AO635" s="32"/>
      <c r="AP635" s="32"/>
      <c r="AQ635" s="32"/>
      <c r="AR635" s="32"/>
      <c r="AS635" s="32"/>
      <c r="AT635" s="32"/>
      <c r="AU635" s="32"/>
      <c r="AV635" s="32"/>
      <c r="AW635" s="32"/>
      <c r="AX635" s="32"/>
      <c r="AY635" s="32"/>
      <c r="AZ635" s="32"/>
      <c r="BA635" s="32"/>
      <c r="BB635" s="32"/>
      <c r="BC635" s="32"/>
      <c r="BD635" s="32"/>
      <c r="BE635" s="32"/>
      <c r="BF635" s="32"/>
      <c r="BG635" s="32"/>
      <c r="BH635" s="32"/>
      <c r="BI635" s="32"/>
      <c r="BJ635" s="32"/>
      <c r="BK635" s="32"/>
      <c r="BL635" s="32"/>
      <c r="BM635" s="32"/>
      <c r="BN635" s="32"/>
      <c r="BO635" s="32"/>
      <c r="BP635" s="32"/>
      <c r="BQ635" s="32"/>
    </row>
    <row r="636" spans="1:69" x14ac:dyDescent="0.25">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c r="AA636" s="32"/>
      <c r="AB636" s="32"/>
      <c r="AC636" s="32"/>
      <c r="AD636" s="32"/>
      <c r="AE636" s="32"/>
      <c r="AF636" s="32"/>
      <c r="AG636" s="32"/>
      <c r="AH636" s="32"/>
      <c r="AI636" s="32"/>
      <c r="AJ636" s="32"/>
      <c r="AK636" s="32"/>
      <c r="AL636" s="32"/>
      <c r="AM636" s="32"/>
      <c r="AN636" s="32"/>
      <c r="AO636" s="32"/>
      <c r="AP636" s="32"/>
      <c r="AQ636" s="32"/>
      <c r="AR636" s="32"/>
      <c r="AS636" s="32"/>
      <c r="AT636" s="32"/>
      <c r="AU636" s="32"/>
      <c r="AV636" s="32"/>
      <c r="AW636" s="32"/>
      <c r="AX636" s="32"/>
      <c r="AY636" s="32"/>
      <c r="AZ636" s="32"/>
      <c r="BA636" s="32"/>
      <c r="BB636" s="32"/>
      <c r="BC636" s="32"/>
      <c r="BD636" s="32"/>
      <c r="BE636" s="32"/>
      <c r="BF636" s="32"/>
      <c r="BG636" s="32"/>
      <c r="BH636" s="32"/>
      <c r="BI636" s="32"/>
      <c r="BJ636" s="32"/>
      <c r="BK636" s="32"/>
      <c r="BL636" s="32"/>
      <c r="BM636" s="32"/>
      <c r="BN636" s="32"/>
      <c r="BO636" s="32"/>
      <c r="BP636" s="32"/>
      <c r="BQ636" s="32"/>
    </row>
    <row r="637" spans="1:69" x14ac:dyDescent="0.25">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c r="AA637" s="32"/>
      <c r="AB637" s="32"/>
      <c r="AC637" s="32"/>
      <c r="AD637" s="32"/>
      <c r="AE637" s="32"/>
      <c r="AF637" s="32"/>
      <c r="AG637" s="32"/>
      <c r="AH637" s="32"/>
      <c r="AI637" s="32"/>
      <c r="AJ637" s="32"/>
      <c r="AK637" s="32"/>
      <c r="AL637" s="32"/>
      <c r="AM637" s="32"/>
      <c r="AN637" s="32"/>
      <c r="AO637" s="32"/>
      <c r="AP637" s="32"/>
      <c r="AQ637" s="32"/>
      <c r="AR637" s="32"/>
      <c r="AS637" s="32"/>
      <c r="AT637" s="32"/>
      <c r="AU637" s="32"/>
      <c r="AV637" s="32"/>
      <c r="AW637" s="32"/>
      <c r="AX637" s="32"/>
      <c r="AY637" s="32"/>
      <c r="AZ637" s="32"/>
      <c r="BA637" s="32"/>
      <c r="BB637" s="32"/>
      <c r="BC637" s="32"/>
      <c r="BD637" s="32"/>
      <c r="BE637" s="32"/>
      <c r="BF637" s="32"/>
      <c r="BG637" s="32"/>
      <c r="BH637" s="32"/>
      <c r="BI637" s="32"/>
      <c r="BJ637" s="32"/>
      <c r="BK637" s="32"/>
      <c r="BL637" s="32"/>
      <c r="BM637" s="32"/>
      <c r="BN637" s="32"/>
      <c r="BO637" s="32"/>
      <c r="BP637" s="32"/>
      <c r="BQ637" s="32"/>
    </row>
    <row r="638" spans="1:69" x14ac:dyDescent="0.25">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c r="AA638" s="32"/>
      <c r="AB638" s="32"/>
      <c r="AC638" s="32"/>
      <c r="AD638" s="32"/>
      <c r="AE638" s="32"/>
      <c r="AF638" s="32"/>
      <c r="AG638" s="32"/>
      <c r="AH638" s="32"/>
      <c r="AI638" s="32"/>
      <c r="AJ638" s="32"/>
      <c r="AK638" s="32"/>
      <c r="AL638" s="32"/>
      <c r="AM638" s="32"/>
      <c r="AN638" s="32"/>
      <c r="AO638" s="32"/>
      <c r="AP638" s="32"/>
      <c r="AQ638" s="32"/>
      <c r="AR638" s="32"/>
      <c r="AS638" s="32"/>
      <c r="AT638" s="32"/>
      <c r="AU638" s="32"/>
      <c r="AV638" s="32"/>
      <c r="AW638" s="32"/>
      <c r="AX638" s="32"/>
      <c r="AY638" s="32"/>
      <c r="AZ638" s="32"/>
      <c r="BA638" s="32"/>
      <c r="BB638" s="32"/>
      <c r="BC638" s="32"/>
      <c r="BD638" s="32"/>
      <c r="BE638" s="32"/>
      <c r="BF638" s="32"/>
      <c r="BG638" s="32"/>
      <c r="BH638" s="32"/>
      <c r="BI638" s="32"/>
      <c r="BJ638" s="32"/>
      <c r="BK638" s="32"/>
      <c r="BL638" s="32"/>
      <c r="BM638" s="32"/>
      <c r="BN638" s="32"/>
      <c r="BO638" s="32"/>
      <c r="BP638" s="32"/>
      <c r="BQ638" s="32"/>
    </row>
    <row r="639" spans="1:69" x14ac:dyDescent="0.25">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c r="AA639" s="32"/>
      <c r="AB639" s="32"/>
      <c r="AC639" s="32"/>
      <c r="AD639" s="32"/>
      <c r="AE639" s="32"/>
      <c r="AF639" s="32"/>
      <c r="AG639" s="32"/>
      <c r="AH639" s="32"/>
      <c r="AI639" s="32"/>
      <c r="AJ639" s="32"/>
      <c r="AK639" s="32"/>
      <c r="AL639" s="32"/>
      <c r="AM639" s="32"/>
      <c r="AN639" s="32"/>
      <c r="AO639" s="32"/>
      <c r="AP639" s="32"/>
      <c r="AQ639" s="32"/>
      <c r="AR639" s="32"/>
      <c r="AS639" s="32"/>
      <c r="AT639" s="32"/>
      <c r="AU639" s="32"/>
      <c r="AV639" s="32"/>
      <c r="AW639" s="32"/>
      <c r="AX639" s="32"/>
      <c r="AY639" s="32"/>
      <c r="AZ639" s="32"/>
      <c r="BA639" s="32"/>
      <c r="BB639" s="32"/>
      <c r="BC639" s="32"/>
      <c r="BD639" s="32"/>
      <c r="BE639" s="32"/>
      <c r="BF639" s="32"/>
      <c r="BG639" s="32"/>
      <c r="BH639" s="32"/>
      <c r="BI639" s="32"/>
      <c r="BJ639" s="32"/>
      <c r="BK639" s="32"/>
      <c r="BL639" s="32"/>
      <c r="BM639" s="32"/>
      <c r="BN639" s="32"/>
      <c r="BO639" s="32"/>
      <c r="BP639" s="32"/>
      <c r="BQ639" s="32"/>
    </row>
    <row r="640" spans="1:69" x14ac:dyDescent="0.25">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c r="AA640" s="32"/>
      <c r="AB640" s="32"/>
      <c r="AC640" s="32"/>
      <c r="AD640" s="32"/>
      <c r="AE640" s="32"/>
      <c r="AF640" s="32"/>
      <c r="AG640" s="32"/>
      <c r="AH640" s="32"/>
      <c r="AI640" s="32"/>
      <c r="AJ640" s="32"/>
      <c r="AK640" s="32"/>
      <c r="AL640" s="32"/>
      <c r="AM640" s="32"/>
      <c r="AN640" s="32"/>
      <c r="AO640" s="32"/>
      <c r="AP640" s="32"/>
      <c r="AQ640" s="32"/>
      <c r="AR640" s="32"/>
      <c r="AS640" s="32"/>
      <c r="AT640" s="32"/>
      <c r="AU640" s="32"/>
      <c r="AV640" s="32"/>
      <c r="AW640" s="32"/>
      <c r="AX640" s="32"/>
      <c r="AY640" s="32"/>
      <c r="AZ640" s="32"/>
      <c r="BA640" s="32"/>
      <c r="BB640" s="32"/>
      <c r="BC640" s="32"/>
      <c r="BD640" s="32"/>
      <c r="BE640" s="32"/>
      <c r="BF640" s="32"/>
      <c r="BG640" s="32"/>
      <c r="BH640" s="32"/>
      <c r="BI640" s="32"/>
      <c r="BJ640" s="32"/>
      <c r="BK640" s="32"/>
      <c r="BL640" s="32"/>
      <c r="BM640" s="32"/>
      <c r="BN640" s="32"/>
      <c r="BO640" s="32"/>
      <c r="BP640" s="32"/>
      <c r="BQ640" s="32"/>
    </row>
    <row r="641" spans="1:69" x14ac:dyDescent="0.25">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c r="AA641" s="32"/>
      <c r="AB641" s="32"/>
      <c r="AC641" s="32"/>
      <c r="AD641" s="32"/>
      <c r="AE641" s="32"/>
      <c r="AF641" s="32"/>
      <c r="AG641" s="32"/>
      <c r="AH641" s="32"/>
      <c r="AI641" s="32"/>
      <c r="AJ641" s="32"/>
      <c r="AK641" s="32"/>
      <c r="AL641" s="32"/>
      <c r="AM641" s="32"/>
      <c r="AN641" s="32"/>
      <c r="AO641" s="32"/>
      <c r="AP641" s="32"/>
      <c r="AQ641" s="32"/>
      <c r="AR641" s="32"/>
      <c r="AS641" s="32"/>
      <c r="AT641" s="32"/>
      <c r="AU641" s="32"/>
      <c r="AV641" s="32"/>
      <c r="AW641" s="32"/>
      <c r="AX641" s="32"/>
      <c r="AY641" s="32"/>
      <c r="AZ641" s="32"/>
      <c r="BA641" s="32"/>
      <c r="BB641" s="32"/>
      <c r="BC641" s="32"/>
      <c r="BD641" s="32"/>
      <c r="BE641" s="32"/>
      <c r="BF641" s="32"/>
      <c r="BG641" s="32"/>
      <c r="BH641" s="32"/>
      <c r="BI641" s="32"/>
      <c r="BJ641" s="32"/>
      <c r="BK641" s="32"/>
      <c r="BL641" s="32"/>
      <c r="BM641" s="32"/>
      <c r="BN641" s="32"/>
      <c r="BO641" s="32"/>
      <c r="BP641" s="32"/>
      <c r="BQ641" s="32"/>
    </row>
    <row r="642" spans="1:69" x14ac:dyDescent="0.25">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c r="AA642" s="32"/>
      <c r="AB642" s="32"/>
      <c r="AC642" s="32"/>
      <c r="AD642" s="32"/>
      <c r="AE642" s="32"/>
      <c r="AF642" s="32"/>
      <c r="AG642" s="32"/>
      <c r="AH642" s="32"/>
      <c r="AI642" s="32"/>
      <c r="AJ642" s="32"/>
      <c r="AK642" s="32"/>
      <c r="AL642" s="32"/>
      <c r="AM642" s="32"/>
      <c r="AN642" s="32"/>
      <c r="AO642" s="32"/>
      <c r="AP642" s="32"/>
      <c r="AQ642" s="32"/>
      <c r="AR642" s="32"/>
      <c r="AS642" s="32"/>
      <c r="AT642" s="32"/>
      <c r="AU642" s="32"/>
      <c r="AV642" s="32"/>
      <c r="AW642" s="32"/>
      <c r="AX642" s="32"/>
      <c r="AY642" s="32"/>
      <c r="AZ642" s="32"/>
      <c r="BA642" s="32"/>
      <c r="BB642" s="32"/>
      <c r="BC642" s="32"/>
      <c r="BD642" s="32"/>
      <c r="BE642" s="32"/>
      <c r="BF642" s="32"/>
      <c r="BG642" s="32"/>
      <c r="BH642" s="32"/>
      <c r="BI642" s="32"/>
      <c r="BJ642" s="32"/>
      <c r="BK642" s="32"/>
      <c r="BL642" s="32"/>
      <c r="BM642" s="32"/>
      <c r="BN642" s="32"/>
      <c r="BO642" s="32"/>
      <c r="BP642" s="32"/>
      <c r="BQ642" s="32"/>
    </row>
    <row r="643" spans="1:69" x14ac:dyDescent="0.25">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c r="AA643" s="32"/>
      <c r="AB643" s="32"/>
      <c r="AC643" s="32"/>
      <c r="AD643" s="32"/>
      <c r="AE643" s="32"/>
      <c r="AF643" s="32"/>
      <c r="AG643" s="32"/>
      <c r="AH643" s="32"/>
      <c r="AI643" s="32"/>
      <c r="AJ643" s="32"/>
      <c r="AK643" s="32"/>
      <c r="AL643" s="32"/>
      <c r="AM643" s="32"/>
      <c r="AN643" s="32"/>
      <c r="AO643" s="32"/>
      <c r="AP643" s="32"/>
      <c r="AQ643" s="32"/>
      <c r="AR643" s="32"/>
      <c r="AS643" s="32"/>
      <c r="AT643" s="32"/>
      <c r="AU643" s="32"/>
      <c r="AV643" s="32"/>
      <c r="AW643" s="32"/>
      <c r="AX643" s="32"/>
      <c r="AY643" s="32"/>
      <c r="AZ643" s="32"/>
      <c r="BA643" s="32"/>
      <c r="BB643" s="32"/>
      <c r="BC643" s="32"/>
      <c r="BD643" s="32"/>
      <c r="BE643" s="32"/>
      <c r="BF643" s="32"/>
      <c r="BG643" s="32"/>
      <c r="BH643" s="32"/>
      <c r="BI643" s="32"/>
      <c r="BJ643" s="32"/>
      <c r="BK643" s="32"/>
      <c r="BL643" s="32"/>
      <c r="BM643" s="32"/>
      <c r="BN643" s="32"/>
      <c r="BO643" s="32"/>
      <c r="BP643" s="32"/>
      <c r="BQ643" s="32"/>
    </row>
    <row r="644" spans="1:69" x14ac:dyDescent="0.25">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c r="AA644" s="32"/>
      <c r="AB644" s="32"/>
      <c r="AC644" s="32"/>
      <c r="AD644" s="32"/>
      <c r="AE644" s="32"/>
      <c r="AF644" s="32"/>
      <c r="AG644" s="32"/>
      <c r="AH644" s="32"/>
      <c r="AI644" s="32"/>
      <c r="AJ644" s="32"/>
      <c r="AK644" s="32"/>
      <c r="AL644" s="32"/>
      <c r="AM644" s="32"/>
      <c r="AN644" s="32"/>
      <c r="AO644" s="32"/>
      <c r="AP644" s="32"/>
      <c r="AQ644" s="32"/>
      <c r="AR644" s="32"/>
      <c r="AS644" s="32"/>
      <c r="AT644" s="32"/>
      <c r="AU644" s="32"/>
      <c r="AV644" s="32"/>
      <c r="AW644" s="32"/>
      <c r="AX644" s="32"/>
      <c r="AY644" s="32"/>
      <c r="AZ644" s="32"/>
      <c r="BA644" s="32"/>
      <c r="BB644" s="32"/>
      <c r="BC644" s="32"/>
      <c r="BD644" s="32"/>
      <c r="BE644" s="32"/>
      <c r="BF644" s="32"/>
      <c r="BG644" s="32"/>
      <c r="BH644" s="32"/>
      <c r="BI644" s="32"/>
      <c r="BJ644" s="32"/>
      <c r="BK644" s="32"/>
      <c r="BL644" s="32"/>
      <c r="BM644" s="32"/>
      <c r="BN644" s="32"/>
      <c r="BO644" s="32"/>
      <c r="BP644" s="32"/>
      <c r="BQ644" s="32"/>
    </row>
    <row r="645" spans="1:69" x14ac:dyDescent="0.25">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c r="AA645" s="32"/>
      <c r="AB645" s="32"/>
      <c r="AC645" s="32"/>
      <c r="AD645" s="32"/>
      <c r="AE645" s="32"/>
      <c r="AF645" s="32"/>
      <c r="AG645" s="32"/>
      <c r="AH645" s="32"/>
      <c r="AI645" s="32"/>
      <c r="AJ645" s="32"/>
      <c r="AK645" s="32"/>
      <c r="AL645" s="32"/>
      <c r="AM645" s="32"/>
      <c r="AN645" s="32"/>
      <c r="AO645" s="32"/>
      <c r="AP645" s="32"/>
      <c r="AQ645" s="32"/>
      <c r="AR645" s="32"/>
      <c r="AS645" s="32"/>
      <c r="AT645" s="32"/>
      <c r="AU645" s="32"/>
      <c r="AV645" s="32"/>
      <c r="AW645" s="32"/>
      <c r="AX645" s="32"/>
      <c r="AY645" s="32"/>
      <c r="AZ645" s="32"/>
      <c r="BA645" s="32"/>
      <c r="BB645" s="32"/>
      <c r="BC645" s="32"/>
      <c r="BD645" s="32"/>
      <c r="BE645" s="32"/>
      <c r="BF645" s="32"/>
      <c r="BG645" s="32"/>
      <c r="BH645" s="32"/>
      <c r="BI645" s="32"/>
      <c r="BJ645" s="32"/>
      <c r="BK645" s="32"/>
      <c r="BL645" s="32"/>
      <c r="BM645" s="32"/>
      <c r="BN645" s="32"/>
      <c r="BO645" s="32"/>
      <c r="BP645" s="32"/>
      <c r="BQ645" s="32"/>
    </row>
    <row r="646" spans="1:69" x14ac:dyDescent="0.25">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c r="AA646" s="32"/>
      <c r="AB646" s="32"/>
      <c r="AC646" s="32"/>
      <c r="AD646" s="32"/>
      <c r="AE646" s="32"/>
      <c r="AF646" s="32"/>
      <c r="AG646" s="32"/>
      <c r="AH646" s="32"/>
      <c r="AI646" s="32"/>
      <c r="AJ646" s="32"/>
      <c r="AK646" s="32"/>
      <c r="AL646" s="32"/>
      <c r="AM646" s="32"/>
      <c r="AN646" s="32"/>
      <c r="AO646" s="32"/>
      <c r="AP646" s="32"/>
      <c r="AQ646" s="32"/>
      <c r="AR646" s="32"/>
      <c r="AS646" s="32"/>
      <c r="AT646" s="32"/>
      <c r="AU646" s="32"/>
      <c r="AV646" s="32"/>
      <c r="AW646" s="32"/>
      <c r="AX646" s="32"/>
      <c r="AY646" s="32"/>
      <c r="AZ646" s="32"/>
      <c r="BA646" s="32"/>
      <c r="BB646" s="32"/>
      <c r="BC646" s="32"/>
      <c r="BD646" s="32"/>
      <c r="BE646" s="32"/>
      <c r="BF646" s="32"/>
      <c r="BG646" s="32"/>
      <c r="BH646" s="32"/>
      <c r="BI646" s="32"/>
      <c r="BJ646" s="32"/>
      <c r="BK646" s="32"/>
      <c r="BL646" s="32"/>
      <c r="BM646" s="32"/>
      <c r="BN646" s="32"/>
      <c r="BO646" s="32"/>
      <c r="BP646" s="32"/>
      <c r="BQ646" s="32"/>
    </row>
    <row r="647" spans="1:69" x14ac:dyDescent="0.25">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c r="AA647" s="32"/>
      <c r="AB647" s="32"/>
      <c r="AC647" s="32"/>
      <c r="AD647" s="32"/>
      <c r="AE647" s="32"/>
      <c r="AF647" s="32"/>
      <c r="AG647" s="32"/>
      <c r="AH647" s="32"/>
      <c r="AI647" s="32"/>
      <c r="AJ647" s="32"/>
      <c r="AK647" s="32"/>
      <c r="AL647" s="32"/>
      <c r="AM647" s="32"/>
      <c r="AN647" s="32"/>
      <c r="AO647" s="32"/>
      <c r="AP647" s="32"/>
      <c r="AQ647" s="32"/>
      <c r="AR647" s="32"/>
      <c r="AS647" s="32"/>
      <c r="AT647" s="32"/>
      <c r="AU647" s="32"/>
      <c r="AV647" s="32"/>
      <c r="AW647" s="32"/>
      <c r="AX647" s="32"/>
      <c r="AY647" s="32"/>
      <c r="AZ647" s="32"/>
      <c r="BA647" s="32"/>
      <c r="BB647" s="32"/>
      <c r="BC647" s="32"/>
      <c r="BD647" s="32"/>
      <c r="BE647" s="32"/>
      <c r="BF647" s="32"/>
      <c r="BG647" s="32"/>
      <c r="BH647" s="32"/>
      <c r="BI647" s="32"/>
      <c r="BJ647" s="32"/>
      <c r="BK647" s="32"/>
      <c r="BL647" s="32"/>
      <c r="BM647" s="32"/>
      <c r="BN647" s="32"/>
      <c r="BO647" s="32"/>
      <c r="BP647" s="32"/>
      <c r="BQ647" s="32"/>
    </row>
    <row r="648" spans="1:69" x14ac:dyDescent="0.25">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c r="AA648" s="32"/>
      <c r="AB648" s="32"/>
      <c r="AC648" s="32"/>
      <c r="AD648" s="32"/>
      <c r="AE648" s="32"/>
      <c r="AF648" s="32"/>
      <c r="AG648" s="32"/>
      <c r="AH648" s="32"/>
      <c r="AI648" s="32"/>
      <c r="AJ648" s="32"/>
      <c r="AK648" s="32"/>
      <c r="AL648" s="32"/>
      <c r="AM648" s="32"/>
      <c r="AN648" s="32"/>
      <c r="AO648" s="32"/>
      <c r="AP648" s="32"/>
      <c r="AQ648" s="32"/>
      <c r="AR648" s="32"/>
      <c r="AS648" s="32"/>
      <c r="AT648" s="32"/>
      <c r="AU648" s="32"/>
      <c r="AV648" s="32"/>
      <c r="AW648" s="32"/>
      <c r="AX648" s="32"/>
      <c r="AY648" s="32"/>
      <c r="AZ648" s="32"/>
      <c r="BA648" s="32"/>
      <c r="BB648" s="32"/>
      <c r="BC648" s="32"/>
      <c r="BD648" s="32"/>
      <c r="BE648" s="32"/>
      <c r="BF648" s="32"/>
      <c r="BG648" s="32"/>
      <c r="BH648" s="32"/>
      <c r="BI648" s="32"/>
      <c r="BJ648" s="32"/>
      <c r="BK648" s="32"/>
      <c r="BL648" s="32"/>
      <c r="BM648" s="32"/>
      <c r="BN648" s="32"/>
      <c r="BO648" s="32"/>
      <c r="BP648" s="32"/>
      <c r="BQ648" s="32"/>
    </row>
    <row r="649" spans="1:69" x14ac:dyDescent="0.25">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c r="AA649" s="32"/>
      <c r="AB649" s="32"/>
      <c r="AC649" s="32"/>
      <c r="AD649" s="32"/>
      <c r="AE649" s="32"/>
      <c r="AF649" s="32"/>
      <c r="AG649" s="32"/>
      <c r="AH649" s="32"/>
      <c r="AI649" s="32"/>
      <c r="AJ649" s="32"/>
      <c r="AK649" s="32"/>
      <c r="AL649" s="32"/>
      <c r="AM649" s="32"/>
      <c r="AN649" s="32"/>
      <c r="AO649" s="32"/>
      <c r="AP649" s="32"/>
      <c r="AQ649" s="32"/>
      <c r="AR649" s="32"/>
      <c r="AS649" s="32"/>
      <c r="AT649" s="32"/>
      <c r="AU649" s="32"/>
      <c r="AV649" s="32"/>
      <c r="AW649" s="32"/>
      <c r="AX649" s="32"/>
      <c r="AY649" s="32"/>
      <c r="AZ649" s="32"/>
      <c r="BA649" s="32"/>
      <c r="BB649" s="32"/>
      <c r="BC649" s="32"/>
      <c r="BD649" s="32"/>
      <c r="BE649" s="32"/>
      <c r="BF649" s="32"/>
      <c r="BG649" s="32"/>
      <c r="BH649" s="32"/>
      <c r="BI649" s="32"/>
      <c r="BJ649" s="32"/>
      <c r="BK649" s="32"/>
      <c r="BL649" s="32"/>
      <c r="BM649" s="32"/>
      <c r="BN649" s="32"/>
      <c r="BO649" s="32"/>
      <c r="BP649" s="32"/>
      <c r="BQ649" s="32"/>
    </row>
    <row r="650" spans="1:69" x14ac:dyDescent="0.25">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c r="AA650" s="32"/>
      <c r="AB650" s="32"/>
      <c r="AC650" s="32"/>
      <c r="AD650" s="32"/>
      <c r="AE650" s="32"/>
      <c r="AF650" s="32"/>
      <c r="AG650" s="32"/>
      <c r="AH650" s="32"/>
      <c r="AI650" s="32"/>
      <c r="AJ650" s="32"/>
      <c r="AK650" s="32"/>
      <c r="AL650" s="32"/>
      <c r="AM650" s="32"/>
      <c r="AN650" s="32"/>
      <c r="AO650" s="32"/>
      <c r="AP650" s="32"/>
      <c r="AQ650" s="32"/>
      <c r="AR650" s="32"/>
      <c r="AS650" s="32"/>
      <c r="AT650" s="32"/>
      <c r="AU650" s="32"/>
      <c r="AV650" s="32"/>
      <c r="AW650" s="32"/>
      <c r="AX650" s="32"/>
      <c r="AY650" s="32"/>
      <c r="AZ650" s="32"/>
      <c r="BA650" s="32"/>
      <c r="BB650" s="32"/>
      <c r="BC650" s="32"/>
      <c r="BD650" s="32"/>
      <c r="BE650" s="32"/>
      <c r="BF650" s="32"/>
      <c r="BG650" s="32"/>
      <c r="BH650" s="32"/>
      <c r="BI650" s="32"/>
      <c r="BJ650" s="32"/>
      <c r="BK650" s="32"/>
      <c r="BL650" s="32"/>
      <c r="BM650" s="32"/>
      <c r="BN650" s="32"/>
      <c r="BO650" s="32"/>
      <c r="BP650" s="32"/>
      <c r="BQ650" s="32"/>
    </row>
    <row r="651" spans="1:69" x14ac:dyDescent="0.25">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c r="AA651" s="32"/>
      <c r="AB651" s="32"/>
      <c r="AC651" s="32"/>
      <c r="AD651" s="32"/>
      <c r="AE651" s="32"/>
      <c r="AF651" s="32"/>
      <c r="AG651" s="32"/>
      <c r="AH651" s="32"/>
      <c r="AI651" s="32"/>
      <c r="AJ651" s="32"/>
      <c r="AK651" s="32"/>
      <c r="AL651" s="32"/>
      <c r="AM651" s="32"/>
      <c r="AN651" s="32"/>
      <c r="AO651" s="32"/>
      <c r="AP651" s="32"/>
      <c r="AQ651" s="32"/>
      <c r="AR651" s="32"/>
      <c r="AS651" s="32"/>
      <c r="AT651" s="32"/>
      <c r="AU651" s="32"/>
      <c r="AV651" s="32"/>
      <c r="AW651" s="32"/>
      <c r="AX651" s="32"/>
      <c r="AY651" s="32"/>
      <c r="AZ651" s="32"/>
      <c r="BA651" s="32"/>
      <c r="BB651" s="32"/>
      <c r="BC651" s="32"/>
      <c r="BD651" s="32"/>
      <c r="BE651" s="32"/>
      <c r="BF651" s="32"/>
      <c r="BG651" s="32"/>
      <c r="BH651" s="32"/>
      <c r="BI651" s="32"/>
      <c r="BJ651" s="32"/>
      <c r="BK651" s="32"/>
      <c r="BL651" s="32"/>
      <c r="BM651" s="32"/>
      <c r="BN651" s="32"/>
      <c r="BO651" s="32"/>
      <c r="BP651" s="32"/>
      <c r="BQ651" s="32"/>
    </row>
    <row r="652" spans="1:69" x14ac:dyDescent="0.25">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c r="AA652" s="32"/>
      <c r="AB652" s="32"/>
      <c r="AC652" s="32"/>
      <c r="AD652" s="32"/>
      <c r="AE652" s="32"/>
      <c r="AF652" s="32"/>
      <c r="AG652" s="32"/>
      <c r="AH652" s="32"/>
      <c r="AI652" s="32"/>
      <c r="AJ652" s="32"/>
      <c r="AK652" s="32"/>
      <c r="AL652" s="32"/>
      <c r="AM652" s="32"/>
      <c r="AN652" s="32"/>
      <c r="AO652" s="32"/>
      <c r="AP652" s="32"/>
      <c r="AQ652" s="32"/>
      <c r="AR652" s="32"/>
      <c r="AS652" s="32"/>
      <c r="AT652" s="32"/>
      <c r="AU652" s="32"/>
      <c r="AV652" s="32"/>
      <c r="AW652" s="32"/>
      <c r="AX652" s="32"/>
      <c r="AY652" s="32"/>
      <c r="AZ652" s="32"/>
      <c r="BA652" s="32"/>
      <c r="BB652" s="32"/>
      <c r="BC652" s="32"/>
      <c r="BD652" s="32"/>
      <c r="BE652" s="32"/>
      <c r="BF652" s="32"/>
      <c r="BG652" s="32"/>
      <c r="BH652" s="32"/>
      <c r="BI652" s="32"/>
      <c r="BJ652" s="32"/>
      <c r="BK652" s="32"/>
      <c r="BL652" s="32"/>
      <c r="BM652" s="32"/>
      <c r="BN652" s="32"/>
      <c r="BO652" s="32"/>
      <c r="BP652" s="32"/>
      <c r="BQ652" s="32"/>
    </row>
    <row r="653" spans="1:69" x14ac:dyDescent="0.25">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c r="AA653" s="32"/>
      <c r="AB653" s="32"/>
      <c r="AC653" s="32"/>
      <c r="AD653" s="32"/>
      <c r="AE653" s="32"/>
      <c r="AF653" s="32"/>
      <c r="AG653" s="32"/>
      <c r="AH653" s="32"/>
      <c r="AI653" s="32"/>
      <c r="AJ653" s="32"/>
      <c r="AK653" s="32"/>
      <c r="AL653" s="32"/>
      <c r="AM653" s="32"/>
      <c r="AN653" s="32"/>
      <c r="AO653" s="32"/>
      <c r="AP653" s="32"/>
      <c r="AQ653" s="32"/>
      <c r="AR653" s="32"/>
      <c r="AS653" s="32"/>
      <c r="AT653" s="32"/>
      <c r="AU653" s="32"/>
      <c r="AV653" s="32"/>
      <c r="AW653" s="32"/>
      <c r="AX653" s="32"/>
      <c r="AY653" s="32"/>
      <c r="AZ653" s="32"/>
      <c r="BA653" s="32"/>
      <c r="BB653" s="32"/>
      <c r="BC653" s="32"/>
      <c r="BD653" s="32"/>
      <c r="BE653" s="32"/>
      <c r="BF653" s="32"/>
      <c r="BG653" s="32"/>
      <c r="BH653" s="32"/>
      <c r="BI653" s="32"/>
      <c r="BJ653" s="32"/>
      <c r="BK653" s="32"/>
      <c r="BL653" s="32"/>
      <c r="BM653" s="32"/>
      <c r="BN653" s="32"/>
      <c r="BO653" s="32"/>
      <c r="BP653" s="32"/>
      <c r="BQ653" s="32"/>
    </row>
    <row r="654" spans="1:69" x14ac:dyDescent="0.25">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c r="AA654" s="32"/>
      <c r="AB654" s="32"/>
      <c r="AC654" s="32"/>
      <c r="AD654" s="32"/>
      <c r="AE654" s="32"/>
      <c r="AF654" s="32"/>
      <c r="AG654" s="32"/>
      <c r="AH654" s="32"/>
      <c r="AI654" s="32"/>
      <c r="AJ654" s="32"/>
      <c r="AK654" s="32"/>
      <c r="AL654" s="32"/>
      <c r="AM654" s="32"/>
      <c r="AN654" s="32"/>
      <c r="AO654" s="32"/>
      <c r="AP654" s="32"/>
      <c r="AQ654" s="32"/>
      <c r="AR654" s="32"/>
      <c r="AS654" s="32"/>
      <c r="AT654" s="32"/>
      <c r="AU654" s="32"/>
      <c r="AV654" s="32"/>
      <c r="AW654" s="32"/>
      <c r="AX654" s="32"/>
      <c r="AY654" s="32"/>
      <c r="AZ654" s="32"/>
      <c r="BA654" s="32"/>
      <c r="BB654" s="32"/>
      <c r="BC654" s="32"/>
      <c r="BD654" s="32"/>
      <c r="BE654" s="32"/>
      <c r="BF654" s="32"/>
      <c r="BG654" s="32"/>
      <c r="BH654" s="32"/>
      <c r="BI654" s="32"/>
      <c r="BJ654" s="32"/>
      <c r="BK654" s="32"/>
      <c r="BL654" s="32"/>
      <c r="BM654" s="32"/>
      <c r="BN654" s="32"/>
      <c r="BO654" s="32"/>
      <c r="BP654" s="32"/>
      <c r="BQ654" s="32"/>
    </row>
    <row r="655" spans="1:69" x14ac:dyDescent="0.25">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c r="AA655" s="32"/>
      <c r="AB655" s="32"/>
      <c r="AC655" s="32"/>
      <c r="AD655" s="32"/>
      <c r="AE655" s="32"/>
      <c r="AF655" s="32"/>
      <c r="AG655" s="32"/>
      <c r="AH655" s="32"/>
      <c r="AI655" s="32"/>
      <c r="AJ655" s="32"/>
      <c r="AK655" s="32"/>
      <c r="AL655" s="32"/>
      <c r="AM655" s="32"/>
      <c r="AN655" s="32"/>
      <c r="AO655" s="32"/>
      <c r="AP655" s="32"/>
      <c r="AQ655" s="32"/>
      <c r="AR655" s="32"/>
      <c r="AS655" s="32"/>
      <c r="AT655" s="32"/>
      <c r="AU655" s="32"/>
      <c r="AV655" s="32"/>
      <c r="AW655" s="32"/>
      <c r="AX655" s="32"/>
      <c r="AY655" s="32"/>
      <c r="AZ655" s="32"/>
      <c r="BA655" s="32"/>
      <c r="BB655" s="32"/>
      <c r="BC655" s="32"/>
      <c r="BD655" s="32"/>
      <c r="BE655" s="32"/>
      <c r="BF655" s="32"/>
      <c r="BG655" s="32"/>
      <c r="BH655" s="32"/>
      <c r="BI655" s="32"/>
      <c r="BJ655" s="32"/>
      <c r="BK655" s="32"/>
      <c r="BL655" s="32"/>
      <c r="BM655" s="32"/>
      <c r="BN655" s="32"/>
      <c r="BO655" s="32"/>
      <c r="BP655" s="32"/>
      <c r="BQ655" s="32"/>
    </row>
    <row r="656" spans="1:69" x14ac:dyDescent="0.25">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c r="AA656" s="32"/>
      <c r="AB656" s="32"/>
      <c r="AC656" s="32"/>
      <c r="AD656" s="32"/>
      <c r="AE656" s="32"/>
      <c r="AF656" s="32"/>
      <c r="AG656" s="32"/>
      <c r="AH656" s="32"/>
      <c r="AI656" s="32"/>
      <c r="AJ656" s="32"/>
      <c r="AK656" s="32"/>
      <c r="AL656" s="32"/>
      <c r="AM656" s="32"/>
      <c r="AN656" s="32"/>
      <c r="AO656" s="32"/>
      <c r="AP656" s="32"/>
      <c r="AQ656" s="32"/>
      <c r="AR656" s="32"/>
      <c r="AS656" s="32"/>
      <c r="AT656" s="32"/>
      <c r="AU656" s="32"/>
      <c r="AV656" s="32"/>
      <c r="AW656" s="32"/>
      <c r="AX656" s="32"/>
      <c r="AY656" s="32"/>
      <c r="AZ656" s="32"/>
      <c r="BA656" s="32"/>
      <c r="BB656" s="32"/>
      <c r="BC656" s="32"/>
      <c r="BD656" s="32"/>
      <c r="BE656" s="32"/>
      <c r="BF656" s="32"/>
      <c r="BG656" s="32"/>
      <c r="BH656" s="32"/>
      <c r="BI656" s="32"/>
      <c r="BJ656" s="32"/>
      <c r="BK656" s="32"/>
      <c r="BL656" s="32"/>
      <c r="BM656" s="32"/>
      <c r="BN656" s="32"/>
      <c r="BO656" s="32"/>
      <c r="BP656" s="32"/>
      <c r="BQ656" s="32"/>
    </row>
    <row r="657" spans="1:69" x14ac:dyDescent="0.25">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c r="AA657" s="32"/>
      <c r="AB657" s="32"/>
      <c r="AC657" s="32"/>
      <c r="AD657" s="32"/>
      <c r="AE657" s="32"/>
      <c r="AF657" s="32"/>
      <c r="AG657" s="32"/>
      <c r="AH657" s="32"/>
      <c r="AI657" s="32"/>
      <c r="AJ657" s="32"/>
      <c r="AK657" s="32"/>
      <c r="AL657" s="32"/>
      <c r="AM657" s="32"/>
      <c r="AN657" s="32"/>
      <c r="AO657" s="32"/>
      <c r="AP657" s="32"/>
      <c r="AQ657" s="32"/>
      <c r="AR657" s="32"/>
      <c r="AS657" s="32"/>
      <c r="AT657" s="32"/>
      <c r="AU657" s="32"/>
      <c r="AV657" s="32"/>
      <c r="AW657" s="32"/>
      <c r="AX657" s="32"/>
      <c r="AY657" s="32"/>
      <c r="AZ657" s="32"/>
      <c r="BA657" s="32"/>
      <c r="BB657" s="32"/>
      <c r="BC657" s="32"/>
      <c r="BD657" s="32"/>
      <c r="BE657" s="32"/>
      <c r="BF657" s="32"/>
      <c r="BG657" s="32"/>
      <c r="BH657" s="32"/>
      <c r="BI657" s="32"/>
      <c r="BJ657" s="32"/>
      <c r="BK657" s="32"/>
      <c r="BL657" s="32"/>
      <c r="BM657" s="32"/>
      <c r="BN657" s="32"/>
      <c r="BO657" s="32"/>
      <c r="BP657" s="32"/>
      <c r="BQ657" s="32"/>
    </row>
    <row r="658" spans="1:69" x14ac:dyDescent="0.25">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c r="AA658" s="32"/>
      <c r="AB658" s="32"/>
      <c r="AC658" s="32"/>
      <c r="AD658" s="32"/>
      <c r="AE658" s="32"/>
      <c r="AF658" s="32"/>
      <c r="AG658" s="32"/>
      <c r="AH658" s="32"/>
      <c r="AI658" s="32"/>
      <c r="AJ658" s="32"/>
      <c r="AK658" s="32"/>
      <c r="AL658" s="32"/>
      <c r="AM658" s="32"/>
      <c r="AN658" s="32"/>
      <c r="AO658" s="32"/>
      <c r="AP658" s="32"/>
      <c r="AQ658" s="32"/>
      <c r="AR658" s="32"/>
      <c r="AS658" s="32"/>
      <c r="AT658" s="32"/>
      <c r="AU658" s="32"/>
      <c r="AV658" s="32"/>
      <c r="AW658" s="32"/>
      <c r="AX658" s="32"/>
      <c r="AY658" s="32"/>
      <c r="AZ658" s="32"/>
      <c r="BA658" s="32"/>
      <c r="BB658" s="32"/>
      <c r="BC658" s="32"/>
      <c r="BD658" s="32"/>
      <c r="BE658" s="32"/>
      <c r="BF658" s="32"/>
      <c r="BG658" s="32"/>
      <c r="BH658" s="32"/>
      <c r="BI658" s="32"/>
      <c r="BJ658" s="32"/>
      <c r="BK658" s="32"/>
      <c r="BL658" s="32"/>
      <c r="BM658" s="32"/>
      <c r="BN658" s="32"/>
      <c r="BO658" s="32"/>
      <c r="BP658" s="32"/>
      <c r="BQ658" s="32"/>
    </row>
    <row r="659" spans="1:69" x14ac:dyDescent="0.25">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c r="AA659" s="32"/>
      <c r="AB659" s="32"/>
      <c r="AC659" s="32"/>
      <c r="AD659" s="32"/>
      <c r="AE659" s="32"/>
      <c r="AF659" s="32"/>
      <c r="AG659" s="32"/>
      <c r="AH659" s="32"/>
      <c r="AI659" s="32"/>
      <c r="AJ659" s="32"/>
      <c r="AK659" s="32"/>
      <c r="AL659" s="32"/>
      <c r="AM659" s="32"/>
      <c r="AN659" s="32"/>
      <c r="AO659" s="32"/>
      <c r="AP659" s="32"/>
      <c r="AQ659" s="32"/>
      <c r="AR659" s="32"/>
      <c r="AS659" s="32"/>
      <c r="AT659" s="32"/>
      <c r="AU659" s="32"/>
      <c r="AV659" s="32"/>
      <c r="AW659" s="32"/>
      <c r="AX659" s="32"/>
      <c r="AY659" s="32"/>
      <c r="AZ659" s="32"/>
      <c r="BA659" s="32"/>
      <c r="BB659" s="32"/>
      <c r="BC659" s="32"/>
      <c r="BD659" s="32"/>
      <c r="BE659" s="32"/>
      <c r="BF659" s="32"/>
      <c r="BG659" s="32"/>
      <c r="BH659" s="32"/>
      <c r="BI659" s="32"/>
      <c r="BJ659" s="32"/>
      <c r="BK659" s="32"/>
      <c r="BL659" s="32"/>
      <c r="BM659" s="32"/>
      <c r="BN659" s="32"/>
      <c r="BO659" s="32"/>
      <c r="BP659" s="32"/>
      <c r="BQ659" s="32"/>
    </row>
    <row r="660" spans="1:69" x14ac:dyDescent="0.25">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c r="AA660" s="32"/>
      <c r="AB660" s="32"/>
      <c r="AC660" s="32"/>
      <c r="AD660" s="32"/>
      <c r="AE660" s="32"/>
      <c r="AF660" s="32"/>
      <c r="AG660" s="32"/>
      <c r="AH660" s="32"/>
      <c r="AI660" s="32"/>
      <c r="AJ660" s="32"/>
      <c r="AK660" s="32"/>
      <c r="AL660" s="32"/>
      <c r="AM660" s="32"/>
      <c r="AN660" s="32"/>
      <c r="AO660" s="32"/>
      <c r="AP660" s="32"/>
      <c r="AQ660" s="32"/>
      <c r="AR660" s="32"/>
      <c r="AS660" s="32"/>
      <c r="AT660" s="32"/>
      <c r="AU660" s="32"/>
      <c r="AV660" s="32"/>
      <c r="AW660" s="32"/>
      <c r="AX660" s="32"/>
      <c r="AY660" s="32"/>
      <c r="AZ660" s="32"/>
      <c r="BA660" s="32"/>
      <c r="BB660" s="32"/>
      <c r="BC660" s="32"/>
      <c r="BD660" s="32"/>
      <c r="BE660" s="32"/>
      <c r="BF660" s="32"/>
      <c r="BG660" s="32"/>
      <c r="BH660" s="32"/>
      <c r="BI660" s="32"/>
      <c r="BJ660" s="32"/>
      <c r="BK660" s="32"/>
      <c r="BL660" s="32"/>
      <c r="BM660" s="32"/>
      <c r="BN660" s="32"/>
      <c r="BO660" s="32"/>
      <c r="BP660" s="32"/>
      <c r="BQ660" s="32"/>
    </row>
    <row r="661" spans="1:69" x14ac:dyDescent="0.25">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c r="AA661" s="32"/>
      <c r="AB661" s="32"/>
      <c r="AC661" s="32"/>
      <c r="AD661" s="32"/>
      <c r="AE661" s="32"/>
      <c r="AF661" s="32"/>
      <c r="AG661" s="32"/>
      <c r="AH661" s="32"/>
      <c r="AI661" s="32"/>
      <c r="AJ661" s="32"/>
      <c r="AK661" s="32"/>
      <c r="AL661" s="32"/>
      <c r="AM661" s="32"/>
      <c r="AN661" s="32"/>
      <c r="AO661" s="32"/>
      <c r="AP661" s="32"/>
      <c r="AQ661" s="32"/>
      <c r="AR661" s="32"/>
      <c r="AS661" s="32"/>
      <c r="AT661" s="32"/>
      <c r="AU661" s="32"/>
      <c r="AV661" s="32"/>
      <c r="AW661" s="32"/>
      <c r="AX661" s="32"/>
      <c r="AY661" s="32"/>
      <c r="AZ661" s="32"/>
      <c r="BA661" s="32"/>
      <c r="BB661" s="32"/>
      <c r="BC661" s="32"/>
      <c r="BD661" s="32"/>
      <c r="BE661" s="32"/>
      <c r="BF661" s="32"/>
      <c r="BG661" s="32"/>
      <c r="BH661" s="32"/>
      <c r="BI661" s="32"/>
      <c r="BJ661" s="32"/>
      <c r="BK661" s="32"/>
      <c r="BL661" s="32"/>
      <c r="BM661" s="32"/>
      <c r="BN661" s="32"/>
      <c r="BO661" s="32"/>
      <c r="BP661" s="32"/>
      <c r="BQ661" s="32"/>
    </row>
    <row r="662" spans="1:69" x14ac:dyDescent="0.25">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c r="AA662" s="32"/>
      <c r="AB662" s="32"/>
      <c r="AC662" s="32"/>
      <c r="AD662" s="32"/>
      <c r="AE662" s="32"/>
      <c r="AF662" s="32"/>
      <c r="AG662" s="32"/>
      <c r="AH662" s="32"/>
      <c r="AI662" s="32"/>
      <c r="AJ662" s="32"/>
      <c r="AK662" s="32"/>
      <c r="AL662" s="32"/>
      <c r="AM662" s="32"/>
      <c r="AN662" s="32"/>
      <c r="AO662" s="32"/>
      <c r="AP662" s="32"/>
      <c r="AQ662" s="32"/>
      <c r="AR662" s="32"/>
      <c r="AS662" s="32"/>
      <c r="AT662" s="32"/>
      <c r="AU662" s="32"/>
      <c r="AV662" s="32"/>
      <c r="AW662" s="32"/>
      <c r="AX662" s="32"/>
      <c r="AY662" s="32"/>
      <c r="AZ662" s="32"/>
      <c r="BA662" s="32"/>
      <c r="BB662" s="32"/>
      <c r="BC662" s="32"/>
      <c r="BD662" s="32"/>
      <c r="BE662" s="32"/>
      <c r="BF662" s="32"/>
      <c r="BG662" s="32"/>
      <c r="BH662" s="32"/>
      <c r="BI662" s="32"/>
      <c r="BJ662" s="32"/>
      <c r="BK662" s="32"/>
      <c r="BL662" s="32"/>
      <c r="BM662" s="32"/>
      <c r="BN662" s="32"/>
      <c r="BO662" s="32"/>
      <c r="BP662" s="32"/>
      <c r="BQ662" s="32"/>
    </row>
    <row r="663" spans="1:69" x14ac:dyDescent="0.25">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c r="AA663" s="32"/>
      <c r="AB663" s="32"/>
      <c r="AC663" s="32"/>
      <c r="AD663" s="32"/>
      <c r="AE663" s="32"/>
      <c r="AF663" s="32"/>
      <c r="AG663" s="32"/>
      <c r="AH663" s="32"/>
      <c r="AI663" s="32"/>
      <c r="AJ663" s="32"/>
      <c r="AK663" s="32"/>
      <c r="AL663" s="32"/>
      <c r="AM663" s="32"/>
      <c r="AN663" s="32"/>
      <c r="AO663" s="32"/>
      <c r="AP663" s="32"/>
      <c r="AQ663" s="32"/>
      <c r="AR663" s="32"/>
      <c r="AS663" s="32"/>
      <c r="AT663" s="32"/>
      <c r="AU663" s="32"/>
      <c r="AV663" s="32"/>
      <c r="AW663" s="32"/>
      <c r="AX663" s="32"/>
      <c r="AY663" s="32"/>
      <c r="AZ663" s="32"/>
      <c r="BA663" s="32"/>
      <c r="BB663" s="32"/>
      <c r="BC663" s="32"/>
      <c r="BD663" s="32"/>
      <c r="BE663" s="32"/>
      <c r="BF663" s="32"/>
      <c r="BG663" s="32"/>
      <c r="BH663" s="32"/>
      <c r="BI663" s="32"/>
      <c r="BJ663" s="32"/>
      <c r="BK663" s="32"/>
      <c r="BL663" s="32"/>
      <c r="BM663" s="32"/>
      <c r="BN663" s="32"/>
      <c r="BO663" s="32"/>
      <c r="BP663" s="32"/>
      <c r="BQ663" s="32"/>
    </row>
    <row r="664" spans="1:69" x14ac:dyDescent="0.25">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c r="AA664" s="32"/>
      <c r="AB664" s="32"/>
      <c r="AC664" s="32"/>
      <c r="AD664" s="32"/>
      <c r="AE664" s="32"/>
      <c r="AF664" s="32"/>
      <c r="AG664" s="32"/>
      <c r="AH664" s="32"/>
      <c r="AI664" s="32"/>
      <c r="AJ664" s="32"/>
      <c r="AK664" s="32"/>
      <c r="AL664" s="32"/>
      <c r="AM664" s="32"/>
      <c r="AN664" s="32"/>
      <c r="AO664" s="32"/>
      <c r="AP664" s="32"/>
      <c r="AQ664" s="32"/>
      <c r="AR664" s="32"/>
      <c r="AS664" s="32"/>
      <c r="AT664" s="32"/>
      <c r="AU664" s="32"/>
      <c r="AV664" s="32"/>
      <c r="AW664" s="32"/>
      <c r="AX664" s="32"/>
      <c r="AY664" s="32"/>
      <c r="AZ664" s="32"/>
      <c r="BA664" s="32"/>
      <c r="BB664" s="32"/>
      <c r="BC664" s="32"/>
      <c r="BD664" s="32"/>
      <c r="BE664" s="32"/>
      <c r="BF664" s="32"/>
      <c r="BG664" s="32"/>
      <c r="BH664" s="32"/>
      <c r="BI664" s="32"/>
      <c r="BJ664" s="32"/>
      <c r="BK664" s="32"/>
      <c r="BL664" s="32"/>
      <c r="BM664" s="32"/>
      <c r="BN664" s="32"/>
      <c r="BO664" s="32"/>
      <c r="BP664" s="32"/>
      <c r="BQ664" s="32"/>
    </row>
    <row r="665" spans="1:69" x14ac:dyDescent="0.25">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c r="AA665" s="32"/>
      <c r="AB665" s="32"/>
      <c r="AC665" s="32"/>
      <c r="AD665" s="32"/>
      <c r="AE665" s="32"/>
      <c r="AF665" s="32"/>
      <c r="AG665" s="32"/>
      <c r="AH665" s="32"/>
      <c r="AI665" s="32"/>
      <c r="AJ665" s="32"/>
      <c r="AK665" s="32"/>
      <c r="AL665" s="32"/>
      <c r="AM665" s="32"/>
      <c r="AN665" s="32"/>
      <c r="AO665" s="32"/>
      <c r="AP665" s="32"/>
      <c r="AQ665" s="32"/>
      <c r="AR665" s="32"/>
      <c r="AS665" s="32"/>
      <c r="AT665" s="32"/>
      <c r="AU665" s="32"/>
      <c r="AV665" s="32"/>
      <c r="AW665" s="32"/>
      <c r="AX665" s="32"/>
      <c r="AY665" s="32"/>
      <c r="AZ665" s="32"/>
      <c r="BA665" s="32"/>
      <c r="BB665" s="32"/>
      <c r="BC665" s="32"/>
      <c r="BD665" s="32"/>
      <c r="BE665" s="32"/>
      <c r="BF665" s="32"/>
      <c r="BG665" s="32"/>
      <c r="BH665" s="32"/>
      <c r="BI665" s="32"/>
      <c r="BJ665" s="32"/>
      <c r="BK665" s="32"/>
      <c r="BL665" s="32"/>
      <c r="BM665" s="32"/>
      <c r="BN665" s="32"/>
      <c r="BO665" s="32"/>
      <c r="BP665" s="32"/>
      <c r="BQ665" s="32"/>
    </row>
    <row r="666" spans="1:69" x14ac:dyDescent="0.25">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c r="AA666" s="32"/>
      <c r="AB666" s="32"/>
      <c r="AC666" s="32"/>
      <c r="AD666" s="32"/>
      <c r="AE666" s="32"/>
      <c r="AF666" s="32"/>
      <c r="AG666" s="32"/>
      <c r="AH666" s="32"/>
      <c r="AI666" s="32"/>
      <c r="AJ666" s="32"/>
      <c r="AK666" s="32"/>
      <c r="AL666" s="32"/>
      <c r="AM666" s="32"/>
      <c r="AN666" s="32"/>
      <c r="AO666" s="32"/>
      <c r="AP666" s="32"/>
      <c r="AQ666" s="32"/>
      <c r="AR666" s="32"/>
      <c r="AS666" s="32"/>
      <c r="AT666" s="32"/>
      <c r="AU666" s="32"/>
      <c r="AV666" s="32"/>
      <c r="AW666" s="32"/>
      <c r="AX666" s="32"/>
      <c r="AY666" s="32"/>
      <c r="AZ666" s="32"/>
      <c r="BA666" s="32"/>
      <c r="BB666" s="32"/>
      <c r="BC666" s="32"/>
      <c r="BD666" s="32"/>
      <c r="BE666" s="32"/>
      <c r="BF666" s="32"/>
      <c r="BG666" s="32"/>
      <c r="BH666" s="32"/>
      <c r="BI666" s="32"/>
      <c r="BJ666" s="32"/>
      <c r="BK666" s="32"/>
      <c r="BL666" s="32"/>
      <c r="BM666" s="32"/>
      <c r="BN666" s="32"/>
      <c r="BO666" s="32"/>
      <c r="BP666" s="32"/>
      <c r="BQ666" s="32"/>
    </row>
    <row r="667" spans="1:69" x14ac:dyDescent="0.25">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c r="AA667" s="32"/>
      <c r="AB667" s="32"/>
      <c r="AC667" s="32"/>
      <c r="AD667" s="32"/>
      <c r="AE667" s="32"/>
      <c r="AF667" s="32"/>
      <c r="AG667" s="32"/>
      <c r="AH667" s="32"/>
      <c r="AI667" s="32"/>
      <c r="AJ667" s="32"/>
      <c r="AK667" s="32"/>
      <c r="AL667" s="32"/>
      <c r="AM667" s="32"/>
      <c r="AN667" s="32"/>
      <c r="AO667" s="32"/>
      <c r="AP667" s="32"/>
      <c r="AQ667" s="32"/>
      <c r="AR667" s="32"/>
      <c r="AS667" s="32"/>
      <c r="AT667" s="32"/>
      <c r="AU667" s="32"/>
      <c r="AV667" s="32"/>
      <c r="AW667" s="32"/>
      <c r="AX667" s="32"/>
      <c r="AY667" s="32"/>
      <c r="AZ667" s="32"/>
      <c r="BA667" s="32"/>
      <c r="BB667" s="32"/>
      <c r="BC667" s="32"/>
      <c r="BD667" s="32"/>
      <c r="BE667" s="32"/>
      <c r="BF667" s="32"/>
      <c r="BG667" s="32"/>
      <c r="BH667" s="32"/>
      <c r="BI667" s="32"/>
      <c r="BJ667" s="32"/>
      <c r="BK667" s="32"/>
      <c r="BL667" s="32"/>
      <c r="BM667" s="32"/>
      <c r="BN667" s="32"/>
      <c r="BO667" s="32"/>
      <c r="BP667" s="32"/>
      <c r="BQ667" s="32"/>
    </row>
    <row r="668" spans="1:69" x14ac:dyDescent="0.25">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c r="AA668" s="32"/>
      <c r="AB668" s="32"/>
      <c r="AC668" s="32"/>
      <c r="AD668" s="32"/>
      <c r="AE668" s="32"/>
      <c r="AF668" s="32"/>
      <c r="AG668" s="32"/>
      <c r="AH668" s="32"/>
      <c r="AI668" s="32"/>
      <c r="AJ668" s="32"/>
      <c r="AK668" s="32"/>
      <c r="AL668" s="32"/>
      <c r="AM668" s="32"/>
      <c r="AN668" s="32"/>
      <c r="AO668" s="32"/>
      <c r="AP668" s="32"/>
      <c r="AQ668" s="32"/>
      <c r="AR668" s="32"/>
      <c r="AS668" s="32"/>
      <c r="AT668" s="32"/>
      <c r="AU668" s="32"/>
      <c r="AV668" s="32"/>
      <c r="AW668" s="32"/>
      <c r="AX668" s="32"/>
      <c r="AY668" s="32"/>
      <c r="AZ668" s="32"/>
      <c r="BA668" s="32"/>
      <c r="BB668" s="32"/>
      <c r="BC668" s="32"/>
      <c r="BD668" s="32"/>
      <c r="BE668" s="32"/>
      <c r="BF668" s="32"/>
      <c r="BG668" s="32"/>
      <c r="BH668" s="32"/>
      <c r="BI668" s="32"/>
      <c r="BJ668" s="32"/>
      <c r="BK668" s="32"/>
      <c r="BL668" s="32"/>
      <c r="BM668" s="32"/>
      <c r="BN668" s="32"/>
      <c r="BO668" s="32"/>
      <c r="BP668" s="32"/>
      <c r="BQ668" s="32"/>
    </row>
    <row r="669" spans="1:69" x14ac:dyDescent="0.25">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c r="AA669" s="32"/>
      <c r="AB669" s="32"/>
      <c r="AC669" s="32"/>
      <c r="AD669" s="32"/>
      <c r="AE669" s="32"/>
      <c r="AF669" s="32"/>
      <c r="AG669" s="32"/>
      <c r="AH669" s="32"/>
      <c r="AI669" s="32"/>
      <c r="AJ669" s="32"/>
      <c r="AK669" s="32"/>
      <c r="AL669" s="32"/>
      <c r="AM669" s="32"/>
      <c r="AN669" s="32"/>
      <c r="AO669" s="32"/>
      <c r="AP669" s="32"/>
      <c r="AQ669" s="32"/>
      <c r="AR669" s="32"/>
      <c r="AS669" s="32"/>
      <c r="AT669" s="32"/>
      <c r="AU669" s="32"/>
      <c r="AV669" s="32"/>
      <c r="AW669" s="32"/>
      <c r="AX669" s="32"/>
      <c r="AY669" s="32"/>
      <c r="AZ669" s="32"/>
      <c r="BA669" s="32"/>
      <c r="BB669" s="32"/>
      <c r="BC669" s="32"/>
      <c r="BD669" s="32"/>
      <c r="BE669" s="32"/>
      <c r="BF669" s="32"/>
      <c r="BG669" s="32"/>
      <c r="BH669" s="32"/>
      <c r="BI669" s="32"/>
      <c r="BJ669" s="32"/>
      <c r="BK669" s="32"/>
      <c r="BL669" s="32"/>
      <c r="BM669" s="32"/>
      <c r="BN669" s="32"/>
      <c r="BO669" s="32"/>
      <c r="BP669" s="32"/>
      <c r="BQ669" s="32"/>
    </row>
    <row r="670" spans="1:69" x14ac:dyDescent="0.25">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c r="AA670" s="32"/>
      <c r="AB670" s="32"/>
      <c r="AC670" s="32"/>
      <c r="AD670" s="32"/>
      <c r="AE670" s="32"/>
      <c r="AF670" s="32"/>
      <c r="AG670" s="32"/>
      <c r="AH670" s="32"/>
      <c r="AI670" s="32"/>
      <c r="AJ670" s="32"/>
      <c r="AK670" s="32"/>
      <c r="AL670" s="32"/>
      <c r="AM670" s="32"/>
      <c r="AN670" s="32"/>
      <c r="AO670" s="32"/>
      <c r="AP670" s="32"/>
      <c r="AQ670" s="32"/>
      <c r="AR670" s="32"/>
      <c r="AS670" s="32"/>
      <c r="AT670" s="32"/>
      <c r="AU670" s="32"/>
      <c r="AV670" s="32"/>
      <c r="AW670" s="32"/>
      <c r="AX670" s="32"/>
      <c r="AY670" s="32"/>
      <c r="AZ670" s="32"/>
      <c r="BA670" s="32"/>
      <c r="BB670" s="32"/>
      <c r="BC670" s="32"/>
      <c r="BD670" s="32"/>
      <c r="BE670" s="32"/>
      <c r="BF670" s="32"/>
      <c r="BG670" s="32"/>
      <c r="BH670" s="32"/>
      <c r="BI670" s="32"/>
      <c r="BJ670" s="32"/>
      <c r="BK670" s="32"/>
      <c r="BL670" s="32"/>
      <c r="BM670" s="32"/>
      <c r="BN670" s="32"/>
      <c r="BO670" s="32"/>
      <c r="BP670" s="32"/>
      <c r="BQ670" s="32"/>
    </row>
    <row r="671" spans="1:69" x14ac:dyDescent="0.25">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c r="AA671" s="32"/>
      <c r="AB671" s="32"/>
      <c r="AC671" s="32"/>
      <c r="AD671" s="32"/>
      <c r="AE671" s="32"/>
      <c r="AF671" s="32"/>
      <c r="AG671" s="32"/>
      <c r="AH671" s="32"/>
      <c r="AI671" s="32"/>
      <c r="AJ671" s="32"/>
      <c r="AK671" s="32"/>
      <c r="AL671" s="32"/>
      <c r="AM671" s="32"/>
      <c r="AN671" s="32"/>
      <c r="AO671" s="32"/>
      <c r="AP671" s="32"/>
      <c r="AQ671" s="32"/>
      <c r="AR671" s="32"/>
      <c r="AS671" s="32"/>
      <c r="AT671" s="32"/>
      <c r="AU671" s="32"/>
      <c r="AV671" s="32"/>
      <c r="AW671" s="32"/>
      <c r="AX671" s="32"/>
      <c r="AY671" s="32"/>
      <c r="AZ671" s="32"/>
      <c r="BA671" s="32"/>
      <c r="BB671" s="32"/>
      <c r="BC671" s="32"/>
      <c r="BD671" s="32"/>
      <c r="BE671" s="32"/>
      <c r="BF671" s="32"/>
      <c r="BG671" s="32"/>
      <c r="BH671" s="32"/>
      <c r="BI671" s="32"/>
      <c r="BJ671" s="32"/>
      <c r="BK671" s="32"/>
      <c r="BL671" s="32"/>
      <c r="BM671" s="32"/>
      <c r="BN671" s="32"/>
      <c r="BO671" s="32"/>
      <c r="BP671" s="32"/>
      <c r="BQ671" s="32"/>
    </row>
    <row r="672" spans="1:69" x14ac:dyDescent="0.25">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c r="AA672" s="32"/>
      <c r="AB672" s="32"/>
      <c r="AC672" s="32"/>
      <c r="AD672" s="32"/>
      <c r="AE672" s="32"/>
      <c r="AF672" s="32"/>
      <c r="AG672" s="32"/>
      <c r="AH672" s="32"/>
      <c r="AI672" s="32"/>
      <c r="AJ672" s="32"/>
      <c r="AK672" s="32"/>
      <c r="AL672" s="32"/>
      <c r="AM672" s="32"/>
      <c r="AN672" s="32"/>
      <c r="AO672" s="32"/>
      <c r="AP672" s="32"/>
      <c r="AQ672" s="32"/>
      <c r="AR672" s="32"/>
      <c r="AS672" s="32"/>
      <c r="AT672" s="32"/>
      <c r="AU672" s="32"/>
      <c r="AV672" s="32"/>
      <c r="AW672" s="32"/>
      <c r="AX672" s="32"/>
      <c r="AY672" s="32"/>
      <c r="AZ672" s="32"/>
      <c r="BA672" s="32"/>
      <c r="BB672" s="32"/>
      <c r="BC672" s="32"/>
      <c r="BD672" s="32"/>
      <c r="BE672" s="32"/>
      <c r="BF672" s="32"/>
      <c r="BG672" s="32"/>
      <c r="BH672" s="32"/>
      <c r="BI672" s="32"/>
      <c r="BJ672" s="32"/>
      <c r="BK672" s="32"/>
      <c r="BL672" s="32"/>
      <c r="BM672" s="32"/>
      <c r="BN672" s="32"/>
      <c r="BO672" s="32"/>
      <c r="BP672" s="32"/>
      <c r="BQ672" s="32"/>
    </row>
    <row r="673" spans="1:69" x14ac:dyDescent="0.25">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c r="AA673" s="32"/>
      <c r="AB673" s="32"/>
      <c r="AC673" s="32"/>
      <c r="AD673" s="32"/>
      <c r="AE673" s="32"/>
      <c r="AF673" s="32"/>
      <c r="AG673" s="32"/>
      <c r="AH673" s="32"/>
      <c r="AI673" s="32"/>
      <c r="AJ673" s="32"/>
      <c r="AK673" s="32"/>
      <c r="AL673" s="32"/>
      <c r="AM673" s="32"/>
      <c r="AN673" s="32"/>
      <c r="AO673" s="32"/>
      <c r="AP673" s="32"/>
      <c r="AQ673" s="32"/>
      <c r="AR673" s="32"/>
      <c r="AS673" s="32"/>
      <c r="AT673" s="32"/>
      <c r="AU673" s="32"/>
      <c r="AV673" s="32"/>
      <c r="AW673" s="32"/>
      <c r="AX673" s="32"/>
      <c r="AY673" s="32"/>
      <c r="AZ673" s="32"/>
      <c r="BA673" s="32"/>
      <c r="BB673" s="32"/>
      <c r="BC673" s="32"/>
      <c r="BD673" s="32"/>
      <c r="BE673" s="32"/>
      <c r="BF673" s="32"/>
      <c r="BG673" s="32"/>
      <c r="BH673" s="32"/>
      <c r="BI673" s="32"/>
      <c r="BJ673" s="32"/>
      <c r="BK673" s="32"/>
      <c r="BL673" s="32"/>
      <c r="BM673" s="32"/>
      <c r="BN673" s="32"/>
      <c r="BO673" s="32"/>
      <c r="BP673" s="32"/>
      <c r="BQ673" s="32"/>
    </row>
    <row r="674" spans="1:69" x14ac:dyDescent="0.25">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c r="AA674" s="32"/>
      <c r="AB674" s="32"/>
      <c r="AC674" s="32"/>
      <c r="AD674" s="32"/>
      <c r="AE674" s="32"/>
      <c r="AF674" s="32"/>
      <c r="AG674" s="32"/>
      <c r="AH674" s="32"/>
      <c r="AI674" s="32"/>
      <c r="AJ674" s="32"/>
      <c r="AK674" s="32"/>
      <c r="AL674" s="32"/>
      <c r="AM674" s="32"/>
      <c r="AN674" s="32"/>
      <c r="AO674" s="32"/>
      <c r="AP674" s="32"/>
      <c r="AQ674" s="32"/>
      <c r="AR674" s="32"/>
      <c r="AS674" s="32"/>
      <c r="AT674" s="32"/>
      <c r="AU674" s="32"/>
      <c r="AV674" s="32"/>
      <c r="AW674" s="32"/>
      <c r="AX674" s="32"/>
      <c r="AY674" s="32"/>
      <c r="AZ674" s="32"/>
      <c r="BA674" s="32"/>
      <c r="BB674" s="32"/>
      <c r="BC674" s="32"/>
      <c r="BD674" s="32"/>
      <c r="BE674" s="32"/>
      <c r="BF674" s="32"/>
      <c r="BG674" s="32"/>
      <c r="BH674" s="32"/>
      <c r="BI674" s="32"/>
      <c r="BJ674" s="32"/>
      <c r="BK674" s="32"/>
      <c r="BL674" s="32"/>
      <c r="BM674" s="32"/>
      <c r="BN674" s="32"/>
      <c r="BO674" s="32"/>
      <c r="BP674" s="32"/>
      <c r="BQ674" s="32"/>
    </row>
    <row r="675" spans="1:69" x14ac:dyDescent="0.25">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c r="AA675" s="32"/>
      <c r="AB675" s="32"/>
      <c r="AC675" s="32"/>
      <c r="AD675" s="32"/>
      <c r="AE675" s="32"/>
      <c r="AF675" s="32"/>
      <c r="AG675" s="32"/>
      <c r="AH675" s="32"/>
      <c r="AI675" s="32"/>
      <c r="AJ675" s="32"/>
      <c r="AK675" s="32"/>
      <c r="AL675" s="32"/>
      <c r="AM675" s="32"/>
      <c r="AN675" s="32"/>
      <c r="AO675" s="32"/>
      <c r="AP675" s="32"/>
      <c r="AQ675" s="32"/>
      <c r="AR675" s="32"/>
      <c r="AS675" s="32"/>
      <c r="AT675" s="32"/>
      <c r="AU675" s="32"/>
      <c r="AV675" s="32"/>
      <c r="AW675" s="32"/>
      <c r="AX675" s="32"/>
      <c r="AY675" s="32"/>
      <c r="AZ675" s="32"/>
      <c r="BA675" s="32"/>
      <c r="BB675" s="32"/>
      <c r="BC675" s="32"/>
      <c r="BD675" s="32"/>
      <c r="BE675" s="32"/>
      <c r="BF675" s="32"/>
      <c r="BG675" s="32"/>
      <c r="BH675" s="32"/>
      <c r="BI675" s="32"/>
      <c r="BJ675" s="32"/>
      <c r="BK675" s="32"/>
      <c r="BL675" s="32"/>
      <c r="BM675" s="32"/>
      <c r="BN675" s="32"/>
      <c r="BO675" s="32"/>
      <c r="BP675" s="32"/>
      <c r="BQ675" s="32"/>
    </row>
    <row r="676" spans="1:69" x14ac:dyDescent="0.25">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c r="AA676" s="32"/>
      <c r="AB676" s="32"/>
      <c r="AC676" s="32"/>
      <c r="AD676" s="32"/>
      <c r="AE676" s="32"/>
      <c r="AF676" s="32"/>
      <c r="AG676" s="32"/>
      <c r="AH676" s="32"/>
      <c r="AI676" s="32"/>
      <c r="AJ676" s="32"/>
      <c r="AK676" s="32"/>
      <c r="AL676" s="32"/>
      <c r="AM676" s="32"/>
      <c r="AN676" s="32"/>
      <c r="AO676" s="32"/>
      <c r="AP676" s="32"/>
      <c r="AQ676" s="32"/>
      <c r="AR676" s="32"/>
      <c r="AS676" s="32"/>
      <c r="AT676" s="32"/>
      <c r="AU676" s="32"/>
      <c r="AV676" s="32"/>
      <c r="AW676" s="32"/>
      <c r="AX676" s="32"/>
      <c r="AY676" s="32"/>
      <c r="AZ676" s="32"/>
      <c r="BA676" s="32"/>
      <c r="BB676" s="32"/>
      <c r="BC676" s="32"/>
      <c r="BD676" s="32"/>
      <c r="BE676" s="32"/>
      <c r="BF676" s="32"/>
      <c r="BG676" s="32"/>
      <c r="BH676" s="32"/>
      <c r="BI676" s="32"/>
      <c r="BJ676" s="32"/>
      <c r="BK676" s="32"/>
      <c r="BL676" s="32"/>
      <c r="BM676" s="32"/>
      <c r="BN676" s="32"/>
      <c r="BO676" s="32"/>
      <c r="BP676" s="32"/>
      <c r="BQ676" s="32"/>
    </row>
    <row r="677" spans="1:69" x14ac:dyDescent="0.25">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c r="AA677" s="32"/>
      <c r="AB677" s="32"/>
      <c r="AC677" s="32"/>
      <c r="AD677" s="32"/>
      <c r="AE677" s="32"/>
      <c r="AF677" s="32"/>
      <c r="AG677" s="32"/>
      <c r="AH677" s="32"/>
      <c r="AI677" s="32"/>
      <c r="AJ677" s="32"/>
      <c r="AK677" s="32"/>
      <c r="AL677" s="32"/>
      <c r="AM677" s="32"/>
      <c r="AN677" s="32"/>
      <c r="AO677" s="32"/>
      <c r="AP677" s="32"/>
      <c r="AQ677" s="32"/>
      <c r="AR677" s="32"/>
      <c r="AS677" s="32"/>
      <c r="AT677" s="32"/>
      <c r="AU677" s="32"/>
      <c r="AV677" s="32"/>
      <c r="AW677" s="32"/>
      <c r="AX677" s="32"/>
      <c r="AY677" s="32"/>
      <c r="AZ677" s="32"/>
      <c r="BA677" s="32"/>
      <c r="BB677" s="32"/>
      <c r="BC677" s="32"/>
      <c r="BD677" s="32"/>
      <c r="BE677" s="32"/>
      <c r="BF677" s="32"/>
      <c r="BG677" s="32"/>
      <c r="BH677" s="32"/>
      <c r="BI677" s="32"/>
      <c r="BJ677" s="32"/>
      <c r="BK677" s="32"/>
      <c r="BL677" s="32"/>
      <c r="BM677" s="32"/>
      <c r="BN677" s="32"/>
      <c r="BO677" s="32"/>
      <c r="BP677" s="32"/>
      <c r="BQ677" s="32"/>
    </row>
    <row r="678" spans="1:69" x14ac:dyDescent="0.25">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c r="AA678" s="32"/>
      <c r="AB678" s="32"/>
      <c r="AC678" s="32"/>
      <c r="AD678" s="32"/>
      <c r="AE678" s="32"/>
      <c r="AF678" s="32"/>
      <c r="AG678" s="32"/>
      <c r="AH678" s="32"/>
      <c r="AI678" s="32"/>
      <c r="AJ678" s="32"/>
      <c r="AK678" s="32"/>
      <c r="AL678" s="32"/>
      <c r="AM678" s="32"/>
      <c r="AN678" s="32"/>
      <c r="AO678" s="32"/>
      <c r="AP678" s="32"/>
      <c r="AQ678" s="32"/>
      <c r="AR678" s="32"/>
      <c r="AS678" s="32"/>
      <c r="AT678" s="32"/>
      <c r="AU678" s="32"/>
      <c r="AV678" s="32"/>
      <c r="AW678" s="32"/>
      <c r="AX678" s="32"/>
      <c r="AY678" s="32"/>
      <c r="AZ678" s="32"/>
      <c r="BA678" s="32"/>
      <c r="BB678" s="32"/>
      <c r="BC678" s="32"/>
      <c r="BD678" s="32"/>
      <c r="BE678" s="32"/>
      <c r="BF678" s="32"/>
      <c r="BG678" s="32"/>
      <c r="BH678" s="32"/>
      <c r="BI678" s="32"/>
      <c r="BJ678" s="32"/>
      <c r="BK678" s="32"/>
      <c r="BL678" s="32"/>
      <c r="BM678" s="32"/>
      <c r="BN678" s="32"/>
      <c r="BO678" s="32"/>
      <c r="BP678" s="32"/>
      <c r="BQ678" s="32"/>
    </row>
    <row r="679" spans="1:69" x14ac:dyDescent="0.25">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c r="AA679" s="32"/>
      <c r="AB679" s="32"/>
      <c r="AC679" s="32"/>
      <c r="AD679" s="32"/>
      <c r="AE679" s="32"/>
      <c r="AF679" s="32"/>
      <c r="AG679" s="32"/>
      <c r="AH679" s="32"/>
      <c r="AI679" s="32"/>
      <c r="AJ679" s="32"/>
      <c r="AK679" s="32"/>
      <c r="AL679" s="32"/>
      <c r="AM679" s="32"/>
      <c r="AN679" s="32"/>
      <c r="AO679" s="32"/>
      <c r="AP679" s="32"/>
      <c r="AQ679" s="32"/>
      <c r="AR679" s="32"/>
      <c r="AS679" s="32"/>
      <c r="AT679" s="32"/>
      <c r="AU679" s="32"/>
      <c r="AV679" s="32"/>
      <c r="AW679" s="32"/>
      <c r="AX679" s="32"/>
      <c r="AY679" s="32"/>
      <c r="AZ679" s="32"/>
      <c r="BA679" s="32"/>
      <c r="BB679" s="32"/>
      <c r="BC679" s="32"/>
      <c r="BD679" s="32"/>
      <c r="BE679" s="32"/>
      <c r="BF679" s="32"/>
      <c r="BG679" s="32"/>
      <c r="BH679" s="32"/>
      <c r="BI679" s="32"/>
      <c r="BJ679" s="32"/>
      <c r="BK679" s="32"/>
      <c r="BL679" s="32"/>
      <c r="BM679" s="32"/>
      <c r="BN679" s="32"/>
      <c r="BO679" s="32"/>
      <c r="BP679" s="32"/>
      <c r="BQ679" s="32"/>
    </row>
    <row r="680" spans="1:69" x14ac:dyDescent="0.25">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c r="AA680" s="32"/>
      <c r="AB680" s="32"/>
      <c r="AC680" s="32"/>
      <c r="AD680" s="32"/>
      <c r="AE680" s="32"/>
      <c r="AF680" s="32"/>
      <c r="AG680" s="32"/>
      <c r="AH680" s="32"/>
      <c r="AI680" s="32"/>
      <c r="AJ680" s="32"/>
      <c r="AK680" s="32"/>
      <c r="AL680" s="32"/>
      <c r="AM680" s="32"/>
      <c r="AN680" s="32"/>
      <c r="AO680" s="32"/>
      <c r="AP680" s="32"/>
      <c r="AQ680" s="32"/>
      <c r="AR680" s="32"/>
      <c r="AS680" s="32"/>
      <c r="AT680" s="32"/>
      <c r="AU680" s="32"/>
      <c r="AV680" s="32"/>
      <c r="AW680" s="32"/>
      <c r="AX680" s="32"/>
      <c r="AY680" s="32"/>
      <c r="AZ680" s="32"/>
      <c r="BA680" s="32"/>
      <c r="BB680" s="32"/>
      <c r="BC680" s="32"/>
      <c r="BD680" s="32"/>
      <c r="BE680" s="32"/>
      <c r="BF680" s="32"/>
      <c r="BG680" s="32"/>
      <c r="BH680" s="32"/>
      <c r="BI680" s="32"/>
      <c r="BJ680" s="32"/>
      <c r="BK680" s="32"/>
      <c r="BL680" s="32"/>
      <c r="BM680" s="32"/>
      <c r="BN680" s="32"/>
      <c r="BO680" s="32"/>
      <c r="BP680" s="32"/>
      <c r="BQ680" s="32"/>
    </row>
    <row r="681" spans="1:69" x14ac:dyDescent="0.25">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c r="AA681" s="32"/>
      <c r="AB681" s="32"/>
      <c r="AC681" s="32"/>
      <c r="AD681" s="32"/>
      <c r="AE681" s="32"/>
      <c r="AF681" s="32"/>
      <c r="AG681" s="32"/>
      <c r="AH681" s="32"/>
      <c r="AI681" s="32"/>
      <c r="AJ681" s="32"/>
      <c r="AK681" s="32"/>
      <c r="AL681" s="32"/>
      <c r="AM681" s="32"/>
      <c r="AN681" s="32"/>
      <c r="AO681" s="32"/>
      <c r="AP681" s="32"/>
      <c r="AQ681" s="32"/>
      <c r="AR681" s="32"/>
      <c r="AS681" s="32"/>
      <c r="AT681" s="32"/>
      <c r="AU681" s="32"/>
      <c r="AV681" s="32"/>
      <c r="AW681" s="32"/>
      <c r="AX681" s="32"/>
      <c r="AY681" s="32"/>
      <c r="AZ681" s="32"/>
      <c r="BA681" s="32"/>
      <c r="BB681" s="32"/>
      <c r="BC681" s="32"/>
      <c r="BD681" s="32"/>
      <c r="BE681" s="32"/>
      <c r="BF681" s="32"/>
      <c r="BG681" s="32"/>
      <c r="BH681" s="32"/>
      <c r="BI681" s="32"/>
      <c r="BJ681" s="32"/>
      <c r="BK681" s="32"/>
      <c r="BL681" s="32"/>
      <c r="BM681" s="32"/>
      <c r="BN681" s="32"/>
      <c r="BO681" s="32"/>
      <c r="BP681" s="32"/>
      <c r="BQ681" s="32"/>
    </row>
    <row r="682" spans="1:69" x14ac:dyDescent="0.25">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c r="AA682" s="32"/>
      <c r="AB682" s="32"/>
      <c r="AC682" s="32"/>
      <c r="AD682" s="32"/>
      <c r="AE682" s="32"/>
      <c r="AF682" s="32"/>
      <c r="AG682" s="32"/>
      <c r="AH682" s="32"/>
      <c r="AI682" s="32"/>
      <c r="AJ682" s="32"/>
      <c r="AK682" s="32"/>
      <c r="AL682" s="32"/>
      <c r="AM682" s="32"/>
      <c r="AN682" s="32"/>
      <c r="AO682" s="32"/>
      <c r="AP682" s="32"/>
      <c r="AQ682" s="32"/>
      <c r="AR682" s="32"/>
      <c r="AS682" s="32"/>
      <c r="AT682" s="32"/>
      <c r="AU682" s="32"/>
      <c r="AV682" s="32"/>
      <c r="AW682" s="32"/>
      <c r="AX682" s="32"/>
      <c r="AY682" s="32"/>
      <c r="AZ682" s="32"/>
      <c r="BA682" s="32"/>
      <c r="BB682" s="32"/>
      <c r="BC682" s="32"/>
      <c r="BD682" s="32"/>
      <c r="BE682" s="32"/>
      <c r="BF682" s="32"/>
      <c r="BG682" s="32"/>
      <c r="BH682" s="32"/>
      <c r="BI682" s="32"/>
      <c r="BJ682" s="32"/>
      <c r="BK682" s="32"/>
      <c r="BL682" s="32"/>
      <c r="BM682" s="32"/>
      <c r="BN682" s="32"/>
      <c r="BO682" s="32"/>
      <c r="BP682" s="32"/>
      <c r="BQ682" s="32"/>
    </row>
    <row r="683" spans="1:69" x14ac:dyDescent="0.25">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c r="AA683" s="32"/>
      <c r="AB683" s="32"/>
      <c r="AC683" s="32"/>
      <c r="AD683" s="32"/>
      <c r="AE683" s="32"/>
      <c r="AF683" s="32"/>
      <c r="AG683" s="32"/>
      <c r="AH683" s="32"/>
      <c r="AI683" s="32"/>
      <c r="AJ683" s="32"/>
      <c r="AK683" s="32"/>
      <c r="AL683" s="32"/>
      <c r="AM683" s="32"/>
      <c r="AN683" s="32"/>
      <c r="AO683" s="32"/>
      <c r="AP683" s="32"/>
      <c r="AQ683" s="32"/>
      <c r="AR683" s="32"/>
      <c r="AS683" s="32"/>
      <c r="AT683" s="32"/>
      <c r="AU683" s="32"/>
      <c r="AV683" s="32"/>
      <c r="AW683" s="32"/>
      <c r="AX683" s="32"/>
      <c r="AY683" s="32"/>
      <c r="AZ683" s="32"/>
      <c r="BA683" s="32"/>
      <c r="BB683" s="32"/>
      <c r="BC683" s="32"/>
      <c r="BD683" s="32"/>
      <c r="BE683" s="32"/>
      <c r="BF683" s="32"/>
      <c r="BG683" s="32"/>
      <c r="BH683" s="32"/>
      <c r="BI683" s="32"/>
      <c r="BJ683" s="32"/>
      <c r="BK683" s="32"/>
      <c r="BL683" s="32"/>
      <c r="BM683" s="32"/>
      <c r="BN683" s="32"/>
      <c r="BO683" s="32"/>
      <c r="BP683" s="32"/>
      <c r="BQ683" s="32"/>
    </row>
    <row r="684" spans="1:69" x14ac:dyDescent="0.25">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c r="AA684" s="32"/>
      <c r="AB684" s="32"/>
      <c r="AC684" s="32"/>
      <c r="AD684" s="32"/>
      <c r="AE684" s="32"/>
      <c r="AF684" s="32"/>
      <c r="AG684" s="32"/>
      <c r="AH684" s="32"/>
      <c r="AI684" s="32"/>
      <c r="AJ684" s="32"/>
      <c r="AK684" s="32"/>
      <c r="AL684" s="32"/>
      <c r="AM684" s="32"/>
      <c r="AN684" s="32"/>
      <c r="AO684" s="32"/>
      <c r="AP684" s="32"/>
      <c r="AQ684" s="32"/>
      <c r="AR684" s="32"/>
      <c r="AS684" s="32"/>
      <c r="AT684" s="32"/>
      <c r="AU684" s="32"/>
      <c r="AV684" s="32"/>
      <c r="AW684" s="32"/>
      <c r="AX684" s="32"/>
      <c r="AY684" s="32"/>
      <c r="AZ684" s="32"/>
      <c r="BA684" s="32"/>
      <c r="BB684" s="32"/>
      <c r="BC684" s="32"/>
      <c r="BD684" s="32"/>
      <c r="BE684" s="32"/>
      <c r="BF684" s="32"/>
      <c r="BG684" s="32"/>
      <c r="BH684" s="32"/>
      <c r="BI684" s="32"/>
      <c r="BJ684" s="32"/>
      <c r="BK684" s="32"/>
      <c r="BL684" s="32"/>
      <c r="BM684" s="32"/>
      <c r="BN684" s="32"/>
      <c r="BO684" s="32"/>
      <c r="BP684" s="32"/>
      <c r="BQ684" s="32"/>
    </row>
    <row r="685" spans="1:69" x14ac:dyDescent="0.25">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c r="AA685" s="32"/>
      <c r="AB685" s="32"/>
      <c r="AC685" s="32"/>
      <c r="AD685" s="32"/>
      <c r="AE685" s="32"/>
      <c r="AF685" s="32"/>
      <c r="AG685" s="32"/>
      <c r="AH685" s="32"/>
      <c r="AI685" s="32"/>
      <c r="AJ685" s="32"/>
      <c r="AK685" s="32"/>
      <c r="AL685" s="32"/>
      <c r="AM685" s="32"/>
      <c r="AN685" s="32"/>
      <c r="AO685" s="32"/>
      <c r="AP685" s="32"/>
      <c r="AQ685" s="32"/>
      <c r="AR685" s="32"/>
      <c r="AS685" s="32"/>
      <c r="AT685" s="32"/>
      <c r="AU685" s="32"/>
      <c r="AV685" s="32"/>
      <c r="AW685" s="32"/>
      <c r="AX685" s="32"/>
      <c r="AY685" s="32"/>
      <c r="AZ685" s="32"/>
      <c r="BA685" s="32"/>
      <c r="BB685" s="32"/>
      <c r="BC685" s="32"/>
      <c r="BD685" s="32"/>
      <c r="BE685" s="32"/>
      <c r="BF685" s="32"/>
      <c r="BG685" s="32"/>
      <c r="BH685" s="32"/>
      <c r="BI685" s="32"/>
      <c r="BJ685" s="32"/>
      <c r="BK685" s="32"/>
      <c r="BL685" s="32"/>
      <c r="BM685" s="32"/>
      <c r="BN685" s="32"/>
      <c r="BO685" s="32"/>
      <c r="BP685" s="32"/>
      <c r="BQ685" s="32"/>
    </row>
    <row r="686" spans="1:69" x14ac:dyDescent="0.25">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c r="AA686" s="32"/>
      <c r="AB686" s="32"/>
      <c r="AC686" s="32"/>
      <c r="AD686" s="32"/>
      <c r="AE686" s="32"/>
      <c r="AF686" s="32"/>
      <c r="AG686" s="32"/>
      <c r="AH686" s="32"/>
      <c r="AI686" s="32"/>
      <c r="AJ686" s="32"/>
      <c r="AK686" s="32"/>
      <c r="AL686" s="32"/>
      <c r="AM686" s="32"/>
      <c r="AN686" s="32"/>
      <c r="AO686" s="32"/>
      <c r="AP686" s="32"/>
      <c r="AQ686" s="32"/>
      <c r="AR686" s="32"/>
      <c r="AS686" s="32"/>
      <c r="AT686" s="32"/>
      <c r="AU686" s="32"/>
      <c r="AV686" s="32"/>
      <c r="AW686" s="32"/>
      <c r="AX686" s="32"/>
      <c r="AY686" s="32"/>
      <c r="AZ686" s="32"/>
      <c r="BA686" s="32"/>
      <c r="BB686" s="32"/>
      <c r="BC686" s="32"/>
      <c r="BD686" s="32"/>
      <c r="BE686" s="32"/>
      <c r="BF686" s="32"/>
      <c r="BG686" s="32"/>
      <c r="BH686" s="32"/>
      <c r="BI686" s="32"/>
      <c r="BJ686" s="32"/>
      <c r="BK686" s="32"/>
      <c r="BL686" s="32"/>
      <c r="BM686" s="32"/>
      <c r="BN686" s="32"/>
      <c r="BO686" s="32"/>
      <c r="BP686" s="32"/>
      <c r="BQ686" s="32"/>
    </row>
    <row r="687" spans="1:69" x14ac:dyDescent="0.25">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c r="AA687" s="32"/>
      <c r="AB687" s="32"/>
      <c r="AC687" s="32"/>
      <c r="AD687" s="32"/>
      <c r="AE687" s="32"/>
      <c r="AF687" s="32"/>
      <c r="AG687" s="32"/>
      <c r="AH687" s="32"/>
      <c r="AI687" s="32"/>
      <c r="AJ687" s="32"/>
      <c r="AK687" s="32"/>
      <c r="AL687" s="32"/>
      <c r="AM687" s="32"/>
      <c r="AN687" s="32"/>
      <c r="AO687" s="32"/>
      <c r="AP687" s="32"/>
      <c r="AQ687" s="32"/>
      <c r="AR687" s="32"/>
      <c r="AS687" s="32"/>
      <c r="AT687" s="32"/>
      <c r="AU687" s="32"/>
      <c r="AV687" s="32"/>
      <c r="AW687" s="32"/>
      <c r="AX687" s="32"/>
      <c r="AY687" s="32"/>
      <c r="AZ687" s="32"/>
      <c r="BA687" s="32"/>
      <c r="BB687" s="32"/>
      <c r="BC687" s="32"/>
      <c r="BD687" s="32"/>
      <c r="BE687" s="32"/>
      <c r="BF687" s="32"/>
      <c r="BG687" s="32"/>
      <c r="BH687" s="32"/>
      <c r="BI687" s="32"/>
      <c r="BJ687" s="32"/>
      <c r="BK687" s="32"/>
      <c r="BL687" s="32"/>
      <c r="BM687" s="32"/>
      <c r="BN687" s="32"/>
      <c r="BO687" s="32"/>
      <c r="BP687" s="32"/>
      <c r="BQ687" s="32"/>
    </row>
    <row r="688" spans="1:69" x14ac:dyDescent="0.25">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c r="AA688" s="32"/>
      <c r="AB688" s="32"/>
      <c r="AC688" s="32"/>
      <c r="AD688" s="32"/>
      <c r="AE688" s="32"/>
      <c r="AF688" s="32"/>
      <c r="AG688" s="32"/>
      <c r="AH688" s="32"/>
      <c r="AI688" s="32"/>
      <c r="AJ688" s="32"/>
      <c r="AK688" s="32"/>
      <c r="AL688" s="32"/>
      <c r="AM688" s="32"/>
      <c r="AN688" s="32"/>
      <c r="AO688" s="32"/>
      <c r="AP688" s="32"/>
      <c r="AQ688" s="32"/>
      <c r="AR688" s="32"/>
      <c r="AS688" s="32"/>
      <c r="AT688" s="32"/>
      <c r="AU688" s="32"/>
      <c r="AV688" s="32"/>
      <c r="AW688" s="32"/>
      <c r="AX688" s="32"/>
      <c r="AY688" s="32"/>
      <c r="AZ688" s="32"/>
      <c r="BA688" s="32"/>
      <c r="BB688" s="32"/>
      <c r="BC688" s="32"/>
      <c r="BD688" s="32"/>
      <c r="BE688" s="32"/>
      <c r="BF688" s="32"/>
      <c r="BG688" s="32"/>
      <c r="BH688" s="32"/>
      <c r="BI688" s="32"/>
      <c r="BJ688" s="32"/>
      <c r="BK688" s="32"/>
      <c r="BL688" s="32"/>
      <c r="BM688" s="32"/>
      <c r="BN688" s="32"/>
      <c r="BO688" s="32"/>
      <c r="BP688" s="32"/>
      <c r="BQ688" s="32"/>
    </row>
    <row r="689" spans="1:69" x14ac:dyDescent="0.25">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c r="AA689" s="32"/>
      <c r="AB689" s="32"/>
      <c r="AC689" s="32"/>
      <c r="AD689" s="32"/>
      <c r="AE689" s="32"/>
      <c r="AF689" s="32"/>
      <c r="AG689" s="32"/>
      <c r="AH689" s="32"/>
      <c r="AI689" s="32"/>
      <c r="AJ689" s="32"/>
      <c r="AK689" s="32"/>
      <c r="AL689" s="32"/>
      <c r="AM689" s="32"/>
      <c r="AN689" s="32"/>
      <c r="AO689" s="32"/>
      <c r="AP689" s="32"/>
      <c r="AQ689" s="32"/>
      <c r="AR689" s="32"/>
      <c r="AS689" s="32"/>
      <c r="AT689" s="32"/>
      <c r="AU689" s="32"/>
      <c r="AV689" s="32"/>
      <c r="AW689" s="32"/>
      <c r="AX689" s="32"/>
      <c r="AY689" s="32"/>
      <c r="AZ689" s="32"/>
      <c r="BA689" s="32"/>
      <c r="BB689" s="32"/>
      <c r="BC689" s="32"/>
      <c r="BD689" s="32"/>
      <c r="BE689" s="32"/>
      <c r="BF689" s="32"/>
      <c r="BG689" s="32"/>
      <c r="BH689" s="32"/>
      <c r="BI689" s="32"/>
      <c r="BJ689" s="32"/>
      <c r="BK689" s="32"/>
      <c r="BL689" s="32"/>
      <c r="BM689" s="32"/>
      <c r="BN689" s="32"/>
      <c r="BO689" s="32"/>
      <c r="BP689" s="32"/>
      <c r="BQ689" s="32"/>
    </row>
    <row r="690" spans="1:69" x14ac:dyDescent="0.25">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c r="AA690" s="32"/>
      <c r="AB690" s="32"/>
      <c r="AC690" s="32"/>
      <c r="AD690" s="32"/>
      <c r="AE690" s="32"/>
      <c r="AF690" s="32"/>
      <c r="AG690" s="32"/>
      <c r="AH690" s="32"/>
      <c r="AI690" s="32"/>
      <c r="AJ690" s="32"/>
      <c r="AK690" s="32"/>
      <c r="AL690" s="32"/>
      <c r="AM690" s="32"/>
      <c r="AN690" s="32"/>
      <c r="AO690" s="32"/>
      <c r="AP690" s="32"/>
      <c r="AQ690" s="32"/>
      <c r="AR690" s="32"/>
      <c r="AS690" s="32"/>
      <c r="AT690" s="32"/>
      <c r="AU690" s="32"/>
      <c r="AV690" s="32"/>
      <c r="AW690" s="32"/>
      <c r="AX690" s="32"/>
      <c r="AY690" s="32"/>
      <c r="AZ690" s="32"/>
      <c r="BA690" s="32"/>
      <c r="BB690" s="32"/>
      <c r="BC690" s="32"/>
      <c r="BD690" s="32"/>
      <c r="BE690" s="32"/>
      <c r="BF690" s="32"/>
      <c r="BG690" s="32"/>
      <c r="BH690" s="32"/>
      <c r="BI690" s="32"/>
      <c r="BJ690" s="32"/>
      <c r="BK690" s="32"/>
      <c r="BL690" s="32"/>
      <c r="BM690" s="32"/>
      <c r="BN690" s="32"/>
      <c r="BO690" s="32"/>
      <c r="BP690" s="32"/>
      <c r="BQ690" s="32"/>
    </row>
    <row r="691" spans="1:69" x14ac:dyDescent="0.25">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c r="AA691" s="32"/>
      <c r="AB691" s="32"/>
      <c r="AC691" s="32"/>
      <c r="AD691" s="32"/>
      <c r="AE691" s="32"/>
      <c r="AF691" s="32"/>
      <c r="AG691" s="32"/>
      <c r="AH691" s="32"/>
      <c r="AI691" s="32"/>
      <c r="AJ691" s="32"/>
      <c r="AK691" s="32"/>
      <c r="AL691" s="32"/>
      <c r="AM691" s="32"/>
      <c r="AN691" s="32"/>
      <c r="AO691" s="32"/>
      <c r="AP691" s="32"/>
      <c r="AQ691" s="32"/>
      <c r="AR691" s="32"/>
      <c r="AS691" s="32"/>
      <c r="AT691" s="32"/>
      <c r="AU691" s="32"/>
      <c r="AV691" s="32"/>
      <c r="AW691" s="32"/>
      <c r="AX691" s="32"/>
      <c r="AY691" s="32"/>
      <c r="AZ691" s="32"/>
      <c r="BA691" s="32"/>
      <c r="BB691" s="32"/>
      <c r="BC691" s="32"/>
      <c r="BD691" s="32"/>
      <c r="BE691" s="32"/>
      <c r="BF691" s="32"/>
      <c r="BG691" s="32"/>
      <c r="BH691" s="32"/>
      <c r="BI691" s="32"/>
      <c r="BJ691" s="32"/>
      <c r="BK691" s="32"/>
      <c r="BL691" s="32"/>
      <c r="BM691" s="32"/>
      <c r="BN691" s="32"/>
      <c r="BO691" s="32"/>
      <c r="BP691" s="32"/>
      <c r="BQ691" s="32"/>
    </row>
    <row r="692" spans="1:69" x14ac:dyDescent="0.25">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c r="AA692" s="32"/>
      <c r="AB692" s="32"/>
      <c r="AC692" s="32"/>
      <c r="AD692" s="32"/>
      <c r="AE692" s="32"/>
      <c r="AF692" s="32"/>
      <c r="AG692" s="32"/>
      <c r="AH692" s="32"/>
      <c r="AI692" s="32"/>
      <c r="AJ692" s="32"/>
      <c r="AK692" s="32"/>
      <c r="AL692" s="32"/>
      <c r="AM692" s="32"/>
      <c r="AN692" s="32"/>
      <c r="AO692" s="32"/>
      <c r="AP692" s="32"/>
      <c r="AQ692" s="32"/>
      <c r="AR692" s="32"/>
      <c r="AS692" s="32"/>
      <c r="AT692" s="32"/>
      <c r="AU692" s="32"/>
      <c r="AV692" s="32"/>
      <c r="AW692" s="32"/>
      <c r="AX692" s="32"/>
      <c r="AY692" s="32"/>
      <c r="AZ692" s="32"/>
      <c r="BA692" s="32"/>
      <c r="BB692" s="32"/>
      <c r="BC692" s="32"/>
      <c r="BD692" s="32"/>
      <c r="BE692" s="32"/>
      <c r="BF692" s="32"/>
      <c r="BG692" s="32"/>
      <c r="BH692" s="32"/>
      <c r="BI692" s="32"/>
      <c r="BJ692" s="32"/>
      <c r="BK692" s="32"/>
      <c r="BL692" s="32"/>
      <c r="BM692" s="32"/>
      <c r="BN692" s="32"/>
      <c r="BO692" s="32"/>
      <c r="BP692" s="32"/>
      <c r="BQ692" s="32"/>
    </row>
    <row r="693" spans="1:69" x14ac:dyDescent="0.25">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c r="AA693" s="32"/>
      <c r="AB693" s="32"/>
      <c r="AC693" s="32"/>
      <c r="AD693" s="32"/>
      <c r="AE693" s="32"/>
      <c r="AF693" s="32"/>
      <c r="AG693" s="32"/>
      <c r="AH693" s="32"/>
      <c r="AI693" s="32"/>
      <c r="AJ693" s="32"/>
      <c r="AK693" s="32"/>
      <c r="AL693" s="32"/>
      <c r="AM693" s="32"/>
      <c r="AN693" s="32"/>
      <c r="AO693" s="32"/>
      <c r="AP693" s="32"/>
      <c r="AQ693" s="32"/>
      <c r="AR693" s="32"/>
      <c r="AS693" s="32"/>
      <c r="AT693" s="32"/>
      <c r="AU693" s="32"/>
      <c r="AV693" s="32"/>
      <c r="AW693" s="32"/>
      <c r="AX693" s="32"/>
      <c r="AY693" s="32"/>
      <c r="AZ693" s="32"/>
      <c r="BA693" s="32"/>
      <c r="BB693" s="32"/>
      <c r="BC693" s="32"/>
      <c r="BD693" s="32"/>
      <c r="BE693" s="32"/>
      <c r="BF693" s="32"/>
      <c r="BG693" s="32"/>
      <c r="BH693" s="32"/>
      <c r="BI693" s="32"/>
      <c r="BJ693" s="32"/>
      <c r="BK693" s="32"/>
      <c r="BL693" s="32"/>
      <c r="BM693" s="32"/>
      <c r="BN693" s="32"/>
      <c r="BO693" s="32"/>
      <c r="BP693" s="32"/>
      <c r="BQ693" s="32"/>
    </row>
    <row r="694" spans="1:69" x14ac:dyDescent="0.25">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c r="AA694" s="32"/>
      <c r="AB694" s="32"/>
      <c r="AC694" s="32"/>
      <c r="AD694" s="32"/>
      <c r="AE694" s="32"/>
      <c r="AF694" s="32"/>
      <c r="AG694" s="32"/>
      <c r="AH694" s="32"/>
      <c r="AI694" s="32"/>
      <c r="AJ694" s="32"/>
      <c r="AK694" s="32"/>
      <c r="AL694" s="32"/>
      <c r="AM694" s="32"/>
      <c r="AN694" s="32"/>
      <c r="AO694" s="32"/>
      <c r="AP694" s="32"/>
      <c r="AQ694" s="32"/>
      <c r="AR694" s="32"/>
      <c r="AS694" s="32"/>
      <c r="AT694" s="32"/>
      <c r="AU694" s="32"/>
      <c r="AV694" s="32"/>
      <c r="AW694" s="32"/>
      <c r="AX694" s="32"/>
      <c r="AY694" s="32"/>
      <c r="AZ694" s="32"/>
      <c r="BA694" s="32"/>
      <c r="BB694" s="32"/>
      <c r="BC694" s="32"/>
      <c r="BD694" s="32"/>
      <c r="BE694" s="32"/>
      <c r="BF694" s="32"/>
      <c r="BG694" s="32"/>
      <c r="BH694" s="32"/>
      <c r="BI694" s="32"/>
      <c r="BJ694" s="32"/>
      <c r="BK694" s="32"/>
      <c r="BL694" s="32"/>
      <c r="BM694" s="32"/>
      <c r="BN694" s="32"/>
      <c r="BO694" s="32"/>
      <c r="BP694" s="32"/>
      <c r="BQ694" s="32"/>
    </row>
    <row r="695" spans="1:69" x14ac:dyDescent="0.25">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c r="AA695" s="32"/>
      <c r="AB695" s="32"/>
      <c r="AC695" s="32"/>
      <c r="AD695" s="32"/>
      <c r="AE695" s="32"/>
      <c r="AF695" s="32"/>
      <c r="AG695" s="32"/>
      <c r="AH695" s="32"/>
      <c r="AI695" s="32"/>
      <c r="AJ695" s="32"/>
      <c r="AK695" s="32"/>
      <c r="AL695" s="32"/>
      <c r="AM695" s="32"/>
      <c r="AN695" s="32"/>
      <c r="AO695" s="32"/>
      <c r="AP695" s="32"/>
      <c r="AQ695" s="32"/>
      <c r="AR695" s="32"/>
      <c r="AS695" s="32"/>
      <c r="AT695" s="32"/>
      <c r="AU695" s="32"/>
      <c r="AV695" s="32"/>
      <c r="AW695" s="32"/>
      <c r="AX695" s="32"/>
      <c r="AY695" s="32"/>
      <c r="AZ695" s="32"/>
      <c r="BA695" s="32"/>
      <c r="BB695" s="32"/>
      <c r="BC695" s="32"/>
      <c r="BD695" s="32"/>
      <c r="BE695" s="32"/>
      <c r="BF695" s="32"/>
      <c r="BG695" s="32"/>
      <c r="BH695" s="32"/>
      <c r="BI695" s="32"/>
      <c r="BJ695" s="32"/>
      <c r="BK695" s="32"/>
      <c r="BL695" s="32"/>
      <c r="BM695" s="32"/>
      <c r="BN695" s="32"/>
      <c r="BO695" s="32"/>
      <c r="BP695" s="32"/>
      <c r="BQ695" s="32"/>
    </row>
    <row r="696" spans="1:69" x14ac:dyDescent="0.25">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c r="AA696" s="32"/>
      <c r="AB696" s="32"/>
      <c r="AC696" s="32"/>
      <c r="AD696" s="32"/>
      <c r="AE696" s="32"/>
      <c r="AF696" s="32"/>
      <c r="AG696" s="32"/>
      <c r="AH696" s="32"/>
      <c r="AI696" s="32"/>
      <c r="AJ696" s="32"/>
      <c r="AK696" s="32"/>
      <c r="AL696" s="32"/>
      <c r="AM696" s="32"/>
      <c r="AN696" s="32"/>
      <c r="AO696" s="32"/>
      <c r="AP696" s="32"/>
      <c r="AQ696" s="32"/>
      <c r="AR696" s="32"/>
      <c r="AS696" s="32"/>
      <c r="AT696" s="32"/>
      <c r="AU696" s="32"/>
      <c r="AV696" s="32"/>
      <c r="AW696" s="32"/>
      <c r="AX696" s="32"/>
      <c r="AY696" s="32"/>
      <c r="AZ696" s="32"/>
      <c r="BA696" s="32"/>
      <c r="BB696" s="32"/>
      <c r="BC696" s="32"/>
      <c r="BD696" s="32"/>
      <c r="BE696" s="32"/>
      <c r="BF696" s="32"/>
      <c r="BG696" s="32"/>
      <c r="BH696" s="32"/>
      <c r="BI696" s="32"/>
      <c r="BJ696" s="32"/>
      <c r="BK696" s="32"/>
      <c r="BL696" s="32"/>
      <c r="BM696" s="32"/>
      <c r="BN696" s="32"/>
      <c r="BO696" s="32"/>
      <c r="BP696" s="32"/>
      <c r="BQ696" s="32"/>
    </row>
    <row r="697" spans="1:69" x14ac:dyDescent="0.25">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c r="AA697" s="32"/>
      <c r="AB697" s="32"/>
      <c r="AC697" s="32"/>
      <c r="AD697" s="32"/>
      <c r="AE697" s="32"/>
      <c r="AF697" s="32"/>
      <c r="AG697" s="32"/>
      <c r="AH697" s="32"/>
      <c r="AI697" s="32"/>
      <c r="AJ697" s="32"/>
      <c r="AK697" s="32"/>
      <c r="AL697" s="32"/>
      <c r="AM697" s="32"/>
      <c r="AN697" s="32"/>
      <c r="AO697" s="32"/>
      <c r="AP697" s="32"/>
      <c r="AQ697" s="32"/>
      <c r="AR697" s="32"/>
      <c r="AS697" s="32"/>
      <c r="AT697" s="32"/>
      <c r="AU697" s="32"/>
      <c r="AV697" s="32"/>
      <c r="AW697" s="32"/>
      <c r="AX697" s="32"/>
      <c r="AY697" s="32"/>
      <c r="AZ697" s="32"/>
      <c r="BA697" s="32"/>
      <c r="BB697" s="32"/>
      <c r="BC697" s="32"/>
      <c r="BD697" s="32"/>
      <c r="BE697" s="32"/>
      <c r="BF697" s="32"/>
      <c r="BG697" s="32"/>
      <c r="BH697" s="32"/>
      <c r="BI697" s="32"/>
      <c r="BJ697" s="32"/>
      <c r="BK697" s="32"/>
      <c r="BL697" s="32"/>
      <c r="BM697" s="32"/>
      <c r="BN697" s="32"/>
      <c r="BO697" s="32"/>
      <c r="BP697" s="32"/>
      <c r="BQ697" s="32"/>
    </row>
    <row r="698" spans="1:69" x14ac:dyDescent="0.25">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c r="AA698" s="32"/>
      <c r="AB698" s="32"/>
      <c r="AC698" s="32"/>
      <c r="AD698" s="32"/>
      <c r="AE698" s="32"/>
      <c r="AF698" s="32"/>
      <c r="AG698" s="32"/>
      <c r="AH698" s="32"/>
      <c r="AI698" s="32"/>
      <c r="AJ698" s="32"/>
      <c r="AK698" s="32"/>
      <c r="AL698" s="32"/>
      <c r="AM698" s="32"/>
      <c r="AN698" s="32"/>
      <c r="AO698" s="32"/>
      <c r="AP698" s="32"/>
      <c r="AQ698" s="32"/>
      <c r="AR698" s="32"/>
      <c r="AS698" s="32"/>
      <c r="AT698" s="32"/>
      <c r="AU698" s="32"/>
      <c r="AV698" s="32"/>
      <c r="AW698" s="32"/>
      <c r="AX698" s="32"/>
      <c r="AY698" s="32"/>
      <c r="AZ698" s="32"/>
      <c r="BA698" s="32"/>
      <c r="BB698" s="32"/>
      <c r="BC698" s="32"/>
      <c r="BD698" s="32"/>
      <c r="BE698" s="32"/>
      <c r="BF698" s="32"/>
      <c r="BG698" s="32"/>
      <c r="BH698" s="32"/>
      <c r="BI698" s="32"/>
      <c r="BJ698" s="32"/>
      <c r="BK698" s="32"/>
      <c r="BL698" s="32"/>
      <c r="BM698" s="32"/>
      <c r="BN698" s="32"/>
      <c r="BO698" s="32"/>
      <c r="BP698" s="32"/>
      <c r="BQ698" s="32"/>
    </row>
    <row r="699" spans="1:69" x14ac:dyDescent="0.25">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c r="AA699" s="32"/>
      <c r="AB699" s="32"/>
      <c r="AC699" s="32"/>
      <c r="AD699" s="32"/>
      <c r="AE699" s="32"/>
      <c r="AF699" s="32"/>
      <c r="AG699" s="32"/>
      <c r="AH699" s="32"/>
      <c r="AI699" s="32"/>
      <c r="AJ699" s="32"/>
      <c r="AK699" s="32"/>
      <c r="AL699" s="32"/>
      <c r="AM699" s="32"/>
      <c r="AN699" s="32"/>
      <c r="AO699" s="32"/>
      <c r="AP699" s="32"/>
      <c r="AQ699" s="32"/>
      <c r="AR699" s="32"/>
      <c r="AS699" s="32"/>
      <c r="AT699" s="32"/>
      <c r="AU699" s="32"/>
      <c r="AV699" s="32"/>
      <c r="AW699" s="32"/>
      <c r="AX699" s="32"/>
      <c r="AY699" s="32"/>
      <c r="AZ699" s="32"/>
      <c r="BA699" s="32"/>
      <c r="BB699" s="32"/>
      <c r="BC699" s="32"/>
      <c r="BD699" s="32"/>
      <c r="BE699" s="32"/>
      <c r="BF699" s="32"/>
      <c r="BG699" s="32"/>
      <c r="BH699" s="32"/>
      <c r="BI699" s="32"/>
      <c r="BJ699" s="32"/>
      <c r="BK699" s="32"/>
      <c r="BL699" s="32"/>
      <c r="BM699" s="32"/>
      <c r="BN699" s="32"/>
      <c r="BO699" s="32"/>
      <c r="BP699" s="32"/>
      <c r="BQ699" s="32"/>
    </row>
    <row r="700" spans="1:69" x14ac:dyDescent="0.25">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c r="AA700" s="32"/>
      <c r="AB700" s="32"/>
      <c r="AC700" s="32"/>
      <c r="AD700" s="32"/>
      <c r="AE700" s="32"/>
      <c r="AF700" s="32"/>
      <c r="AG700" s="32"/>
      <c r="AH700" s="32"/>
      <c r="AI700" s="32"/>
      <c r="AJ700" s="32"/>
      <c r="AK700" s="32"/>
      <c r="AL700" s="32"/>
      <c r="AM700" s="32"/>
      <c r="AN700" s="32"/>
      <c r="AO700" s="32"/>
      <c r="AP700" s="32"/>
      <c r="AQ700" s="32"/>
      <c r="AR700" s="32"/>
      <c r="AS700" s="32"/>
      <c r="AT700" s="32"/>
      <c r="AU700" s="32"/>
      <c r="AV700" s="32"/>
      <c r="AW700" s="32"/>
      <c r="AX700" s="32"/>
      <c r="AY700" s="32"/>
      <c r="AZ700" s="32"/>
      <c r="BA700" s="32"/>
      <c r="BB700" s="32"/>
      <c r="BC700" s="32"/>
      <c r="BD700" s="32"/>
      <c r="BE700" s="32"/>
      <c r="BF700" s="32"/>
      <c r="BG700" s="32"/>
      <c r="BH700" s="32"/>
      <c r="BI700" s="32"/>
      <c r="BJ700" s="32"/>
      <c r="BK700" s="32"/>
      <c r="BL700" s="32"/>
      <c r="BM700" s="32"/>
      <c r="BN700" s="32"/>
      <c r="BO700" s="32"/>
      <c r="BP700" s="32"/>
      <c r="BQ700" s="32"/>
    </row>
    <row r="701" spans="1:69" x14ac:dyDescent="0.25">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c r="AA701" s="32"/>
      <c r="AB701" s="32"/>
      <c r="AC701" s="32"/>
      <c r="AD701" s="32"/>
      <c r="AE701" s="32"/>
      <c r="AF701" s="32"/>
      <c r="AG701" s="32"/>
      <c r="AH701" s="32"/>
      <c r="AI701" s="32"/>
      <c r="AJ701" s="32"/>
      <c r="AK701" s="32"/>
      <c r="AL701" s="32"/>
      <c r="AM701" s="32"/>
      <c r="AN701" s="32"/>
      <c r="AO701" s="32"/>
      <c r="AP701" s="32"/>
      <c r="AQ701" s="32"/>
      <c r="AR701" s="32"/>
      <c r="AS701" s="32"/>
      <c r="AT701" s="32"/>
      <c r="AU701" s="32"/>
      <c r="AV701" s="32"/>
      <c r="AW701" s="32"/>
      <c r="AX701" s="32"/>
      <c r="AY701" s="32"/>
      <c r="AZ701" s="32"/>
      <c r="BA701" s="32"/>
      <c r="BB701" s="32"/>
      <c r="BC701" s="32"/>
      <c r="BD701" s="32"/>
      <c r="BE701" s="32"/>
      <c r="BF701" s="32"/>
      <c r="BG701" s="32"/>
      <c r="BH701" s="32"/>
      <c r="BI701" s="32"/>
      <c r="BJ701" s="32"/>
      <c r="BK701" s="32"/>
      <c r="BL701" s="32"/>
      <c r="BM701" s="32"/>
      <c r="BN701" s="32"/>
      <c r="BO701" s="32"/>
      <c r="BP701" s="32"/>
      <c r="BQ701" s="32"/>
    </row>
    <row r="702" spans="1:69" x14ac:dyDescent="0.25">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c r="AA702" s="32"/>
      <c r="AB702" s="32"/>
      <c r="AC702" s="32"/>
      <c r="AD702" s="32"/>
      <c r="AE702" s="32"/>
      <c r="AF702" s="32"/>
      <c r="AG702" s="32"/>
      <c r="AH702" s="32"/>
      <c r="AI702" s="32"/>
      <c r="AJ702" s="32"/>
      <c r="AK702" s="32"/>
      <c r="AL702" s="32"/>
      <c r="AM702" s="32"/>
      <c r="AN702" s="32"/>
      <c r="AO702" s="32"/>
      <c r="AP702" s="32"/>
      <c r="AQ702" s="32"/>
      <c r="AR702" s="32"/>
      <c r="AS702" s="32"/>
      <c r="AT702" s="32"/>
      <c r="AU702" s="32"/>
      <c r="AV702" s="32"/>
      <c r="AW702" s="32"/>
      <c r="AX702" s="32"/>
      <c r="AY702" s="32"/>
      <c r="AZ702" s="32"/>
      <c r="BA702" s="32"/>
      <c r="BB702" s="32"/>
      <c r="BC702" s="32"/>
      <c r="BD702" s="32"/>
      <c r="BE702" s="32"/>
      <c r="BF702" s="32"/>
      <c r="BG702" s="32"/>
      <c r="BH702" s="32"/>
      <c r="BI702" s="32"/>
      <c r="BJ702" s="32"/>
      <c r="BK702" s="32"/>
      <c r="BL702" s="32"/>
      <c r="BM702" s="32"/>
      <c r="BN702" s="32"/>
      <c r="BO702" s="32"/>
      <c r="BP702" s="32"/>
      <c r="BQ702" s="32"/>
    </row>
    <row r="703" spans="1:69" x14ac:dyDescent="0.25">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c r="AA703" s="32"/>
      <c r="AB703" s="32"/>
      <c r="AC703" s="32"/>
      <c r="AD703" s="32"/>
      <c r="AE703" s="32"/>
      <c r="AF703" s="32"/>
      <c r="AG703" s="32"/>
      <c r="AH703" s="32"/>
      <c r="AI703" s="32"/>
      <c r="AJ703" s="32"/>
      <c r="AK703" s="32"/>
      <c r="AL703" s="32"/>
      <c r="AM703" s="32"/>
      <c r="AN703" s="32"/>
      <c r="AO703" s="32"/>
      <c r="AP703" s="32"/>
      <c r="AQ703" s="32"/>
      <c r="AR703" s="32"/>
      <c r="AS703" s="32"/>
      <c r="AT703" s="32"/>
      <c r="AU703" s="32"/>
      <c r="AV703" s="32"/>
      <c r="AW703" s="32"/>
      <c r="AX703" s="32"/>
      <c r="AY703" s="32"/>
      <c r="AZ703" s="32"/>
      <c r="BA703" s="32"/>
      <c r="BB703" s="32"/>
      <c r="BC703" s="32"/>
      <c r="BD703" s="32"/>
      <c r="BE703" s="32"/>
      <c r="BF703" s="32"/>
      <c r="BG703" s="32"/>
      <c r="BH703" s="32"/>
      <c r="BI703" s="32"/>
      <c r="BJ703" s="32"/>
      <c r="BK703" s="32"/>
      <c r="BL703" s="32"/>
      <c r="BM703" s="32"/>
      <c r="BN703" s="32"/>
      <c r="BO703" s="32"/>
      <c r="BP703" s="32"/>
      <c r="BQ703" s="32"/>
    </row>
    <row r="704" spans="1:69" x14ac:dyDescent="0.25">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c r="AA704" s="32"/>
      <c r="AB704" s="32"/>
      <c r="AC704" s="32"/>
      <c r="AD704" s="32"/>
      <c r="AE704" s="32"/>
      <c r="AF704" s="32"/>
      <c r="AG704" s="32"/>
      <c r="AH704" s="32"/>
      <c r="AI704" s="32"/>
      <c r="AJ704" s="32"/>
      <c r="AK704" s="32"/>
      <c r="AL704" s="32"/>
      <c r="AM704" s="32"/>
      <c r="AN704" s="32"/>
      <c r="AO704" s="32"/>
      <c r="AP704" s="32"/>
      <c r="AQ704" s="32"/>
      <c r="AR704" s="32"/>
      <c r="AS704" s="32"/>
      <c r="AT704" s="32"/>
      <c r="AU704" s="32"/>
      <c r="AV704" s="32"/>
      <c r="AW704" s="32"/>
      <c r="AX704" s="32"/>
      <c r="AY704" s="32"/>
      <c r="AZ704" s="32"/>
      <c r="BA704" s="32"/>
      <c r="BB704" s="32"/>
      <c r="BC704" s="32"/>
      <c r="BD704" s="32"/>
      <c r="BE704" s="32"/>
      <c r="BF704" s="32"/>
      <c r="BG704" s="32"/>
      <c r="BH704" s="32"/>
      <c r="BI704" s="32"/>
      <c r="BJ704" s="32"/>
      <c r="BK704" s="32"/>
      <c r="BL704" s="32"/>
      <c r="BM704" s="32"/>
      <c r="BN704" s="32"/>
      <c r="BO704" s="32"/>
      <c r="BP704" s="32"/>
      <c r="BQ704" s="32"/>
    </row>
    <row r="705" spans="1:69" x14ac:dyDescent="0.25">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c r="AA705" s="32"/>
      <c r="AB705" s="32"/>
      <c r="AC705" s="32"/>
      <c r="AD705" s="32"/>
      <c r="AE705" s="32"/>
      <c r="AF705" s="32"/>
      <c r="AG705" s="32"/>
      <c r="AH705" s="32"/>
      <c r="AI705" s="32"/>
      <c r="AJ705" s="32"/>
      <c r="AK705" s="32"/>
      <c r="AL705" s="32"/>
      <c r="AM705" s="32"/>
      <c r="AN705" s="32"/>
      <c r="AO705" s="32"/>
      <c r="AP705" s="32"/>
      <c r="AQ705" s="32"/>
      <c r="AR705" s="32"/>
      <c r="AS705" s="32"/>
      <c r="AT705" s="32"/>
      <c r="AU705" s="32"/>
      <c r="AV705" s="32"/>
      <c r="AW705" s="32"/>
      <c r="AX705" s="32"/>
      <c r="AY705" s="32"/>
      <c r="AZ705" s="32"/>
      <c r="BA705" s="32"/>
      <c r="BB705" s="32"/>
      <c r="BC705" s="32"/>
      <c r="BD705" s="32"/>
      <c r="BE705" s="32"/>
      <c r="BF705" s="32"/>
      <c r="BG705" s="32"/>
      <c r="BH705" s="32"/>
      <c r="BI705" s="32"/>
      <c r="BJ705" s="32"/>
      <c r="BK705" s="32"/>
      <c r="BL705" s="32"/>
      <c r="BM705" s="32"/>
      <c r="BN705" s="32"/>
      <c r="BO705" s="32"/>
      <c r="BP705" s="32"/>
      <c r="BQ705" s="32"/>
    </row>
    <row r="706" spans="1:69" x14ac:dyDescent="0.25">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c r="AA706" s="32"/>
      <c r="AB706" s="32"/>
      <c r="AC706" s="32"/>
      <c r="AD706" s="32"/>
      <c r="AE706" s="32"/>
      <c r="AF706" s="32"/>
      <c r="AG706" s="32"/>
      <c r="AH706" s="32"/>
      <c r="AI706" s="32"/>
      <c r="AJ706" s="32"/>
      <c r="AK706" s="32"/>
      <c r="AL706" s="32"/>
      <c r="AM706" s="32"/>
      <c r="AN706" s="32"/>
      <c r="AO706" s="32"/>
      <c r="AP706" s="32"/>
      <c r="AQ706" s="32"/>
      <c r="AR706" s="32"/>
      <c r="AS706" s="32"/>
      <c r="AT706" s="32"/>
      <c r="AU706" s="32"/>
      <c r="AV706" s="32"/>
      <c r="AW706" s="32"/>
      <c r="AX706" s="32"/>
      <c r="AY706" s="32"/>
      <c r="AZ706" s="32"/>
      <c r="BA706" s="32"/>
      <c r="BB706" s="32"/>
      <c r="BC706" s="32"/>
      <c r="BD706" s="32"/>
      <c r="BE706" s="32"/>
      <c r="BF706" s="32"/>
      <c r="BG706" s="32"/>
      <c r="BH706" s="32"/>
      <c r="BI706" s="32"/>
      <c r="BJ706" s="32"/>
      <c r="BK706" s="32"/>
      <c r="BL706" s="32"/>
      <c r="BM706" s="32"/>
      <c r="BN706" s="32"/>
      <c r="BO706" s="32"/>
      <c r="BP706" s="32"/>
      <c r="BQ706" s="32"/>
    </row>
    <row r="707" spans="1:69" x14ac:dyDescent="0.25">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c r="AA707" s="32"/>
      <c r="AB707" s="32"/>
      <c r="AC707" s="32"/>
      <c r="AD707" s="32"/>
      <c r="AE707" s="32"/>
      <c r="AF707" s="32"/>
      <c r="AG707" s="32"/>
      <c r="AH707" s="32"/>
      <c r="AI707" s="32"/>
      <c r="AJ707" s="32"/>
      <c r="AK707" s="32"/>
      <c r="AL707" s="32"/>
      <c r="AM707" s="32"/>
      <c r="AN707" s="32"/>
      <c r="AO707" s="32"/>
      <c r="AP707" s="32"/>
      <c r="AQ707" s="32"/>
      <c r="AR707" s="32"/>
      <c r="AS707" s="32"/>
      <c r="AT707" s="32"/>
      <c r="AU707" s="32"/>
      <c r="AV707" s="32"/>
      <c r="AW707" s="32"/>
      <c r="AX707" s="32"/>
      <c r="AY707" s="32"/>
      <c r="AZ707" s="32"/>
      <c r="BA707" s="32"/>
      <c r="BB707" s="32"/>
      <c r="BC707" s="32"/>
      <c r="BD707" s="32"/>
      <c r="BE707" s="32"/>
      <c r="BF707" s="32"/>
      <c r="BG707" s="32"/>
      <c r="BH707" s="32"/>
      <c r="BI707" s="32"/>
      <c r="BJ707" s="32"/>
      <c r="BK707" s="32"/>
      <c r="BL707" s="32"/>
      <c r="BM707" s="32"/>
      <c r="BN707" s="32"/>
      <c r="BO707" s="32"/>
      <c r="BP707" s="32"/>
      <c r="BQ707" s="32"/>
    </row>
    <row r="708" spans="1:69" x14ac:dyDescent="0.25">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c r="AA708" s="32"/>
      <c r="AB708" s="32"/>
      <c r="AC708" s="32"/>
      <c r="AD708" s="32"/>
      <c r="AE708" s="32"/>
      <c r="AF708" s="32"/>
      <c r="AG708" s="32"/>
      <c r="AH708" s="32"/>
      <c r="AI708" s="32"/>
      <c r="AJ708" s="32"/>
      <c r="AK708" s="32"/>
      <c r="AL708" s="32"/>
      <c r="AM708" s="32"/>
      <c r="AN708" s="32"/>
      <c r="AO708" s="32"/>
      <c r="AP708" s="32"/>
      <c r="AQ708" s="32"/>
      <c r="AR708" s="32"/>
      <c r="AS708" s="32"/>
      <c r="AT708" s="32"/>
      <c r="AU708" s="32"/>
      <c r="AV708" s="32"/>
      <c r="AW708" s="32"/>
      <c r="AX708" s="32"/>
      <c r="AY708" s="32"/>
      <c r="AZ708" s="32"/>
      <c r="BA708" s="32"/>
      <c r="BB708" s="32"/>
      <c r="BC708" s="32"/>
      <c r="BD708" s="32"/>
      <c r="BE708" s="32"/>
      <c r="BF708" s="32"/>
      <c r="BG708" s="32"/>
      <c r="BH708" s="32"/>
      <c r="BI708" s="32"/>
      <c r="BJ708" s="32"/>
      <c r="BK708" s="32"/>
      <c r="BL708" s="32"/>
      <c r="BM708" s="32"/>
      <c r="BN708" s="32"/>
      <c r="BO708" s="32"/>
      <c r="BP708" s="32"/>
      <c r="BQ708" s="32"/>
    </row>
    <row r="709" spans="1:69" x14ac:dyDescent="0.25">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c r="AA709" s="32"/>
      <c r="AB709" s="32"/>
      <c r="AC709" s="32"/>
      <c r="AD709" s="32"/>
      <c r="AE709" s="32"/>
      <c r="AF709" s="32"/>
      <c r="AG709" s="32"/>
      <c r="AH709" s="32"/>
      <c r="AI709" s="32"/>
      <c r="AJ709" s="32"/>
      <c r="AK709" s="32"/>
      <c r="AL709" s="32"/>
      <c r="AM709" s="32"/>
      <c r="AN709" s="32"/>
      <c r="AO709" s="32"/>
      <c r="AP709" s="32"/>
      <c r="AQ709" s="32"/>
      <c r="AR709" s="32"/>
      <c r="AS709" s="32"/>
      <c r="AT709" s="32"/>
      <c r="AU709" s="32"/>
      <c r="AV709" s="32"/>
      <c r="AW709" s="32"/>
      <c r="AX709" s="32"/>
      <c r="AY709" s="32"/>
      <c r="AZ709" s="32"/>
      <c r="BA709" s="32"/>
      <c r="BB709" s="32"/>
      <c r="BC709" s="32"/>
      <c r="BD709" s="32"/>
      <c r="BE709" s="32"/>
      <c r="BF709" s="32"/>
      <c r="BG709" s="32"/>
      <c r="BH709" s="32"/>
      <c r="BI709" s="32"/>
      <c r="BJ709" s="32"/>
      <c r="BK709" s="32"/>
      <c r="BL709" s="32"/>
      <c r="BM709" s="32"/>
      <c r="BN709" s="32"/>
      <c r="BO709" s="32"/>
      <c r="BP709" s="32"/>
      <c r="BQ709" s="32"/>
    </row>
    <row r="710" spans="1:69" x14ac:dyDescent="0.25">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c r="AA710" s="32"/>
      <c r="AB710" s="32"/>
      <c r="AC710" s="32"/>
      <c r="AD710" s="32"/>
      <c r="AE710" s="32"/>
      <c r="AF710" s="32"/>
      <c r="AG710" s="32"/>
      <c r="AH710" s="32"/>
      <c r="AI710" s="32"/>
      <c r="AJ710" s="32"/>
      <c r="AK710" s="32"/>
      <c r="AL710" s="32"/>
      <c r="AM710" s="32"/>
      <c r="AN710" s="32"/>
      <c r="AO710" s="32"/>
      <c r="AP710" s="32"/>
      <c r="AQ710" s="32"/>
      <c r="AR710" s="32"/>
      <c r="AS710" s="32"/>
      <c r="AT710" s="32"/>
      <c r="AU710" s="32"/>
      <c r="AV710" s="32"/>
      <c r="AW710" s="32"/>
      <c r="AX710" s="32"/>
      <c r="AY710" s="32"/>
      <c r="AZ710" s="32"/>
      <c r="BA710" s="32"/>
      <c r="BB710" s="32"/>
      <c r="BC710" s="32"/>
      <c r="BD710" s="32"/>
      <c r="BE710" s="32"/>
      <c r="BF710" s="32"/>
      <c r="BG710" s="32"/>
      <c r="BH710" s="32"/>
      <c r="BI710" s="32"/>
      <c r="BJ710" s="32"/>
      <c r="BK710" s="32"/>
      <c r="BL710" s="32"/>
      <c r="BM710" s="32"/>
      <c r="BN710" s="32"/>
      <c r="BO710" s="32"/>
      <c r="BP710" s="32"/>
      <c r="BQ710" s="32"/>
    </row>
    <row r="711" spans="1:69" x14ac:dyDescent="0.25">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c r="AA711" s="32"/>
      <c r="AB711" s="32"/>
      <c r="AC711" s="32"/>
      <c r="AD711" s="32"/>
      <c r="AE711" s="32"/>
      <c r="AF711" s="32"/>
      <c r="AG711" s="32"/>
      <c r="AH711" s="32"/>
      <c r="AI711" s="32"/>
      <c r="AJ711" s="32"/>
      <c r="AK711" s="32"/>
      <c r="AL711" s="32"/>
      <c r="AM711" s="32"/>
      <c r="AN711" s="32"/>
      <c r="AO711" s="32"/>
      <c r="AP711" s="32"/>
      <c r="AQ711" s="32"/>
      <c r="AR711" s="32"/>
      <c r="AS711" s="32"/>
      <c r="AT711" s="32"/>
      <c r="AU711" s="32"/>
      <c r="AV711" s="32"/>
      <c r="AW711" s="32"/>
      <c r="AX711" s="32"/>
      <c r="AY711" s="32"/>
      <c r="AZ711" s="32"/>
      <c r="BA711" s="32"/>
      <c r="BB711" s="32"/>
      <c r="BC711" s="32"/>
      <c r="BD711" s="32"/>
      <c r="BE711" s="32"/>
      <c r="BF711" s="32"/>
      <c r="BG711" s="32"/>
      <c r="BH711" s="32"/>
      <c r="BI711" s="32"/>
      <c r="BJ711" s="32"/>
      <c r="BK711" s="32"/>
      <c r="BL711" s="32"/>
      <c r="BM711" s="32"/>
      <c r="BN711" s="32"/>
      <c r="BO711" s="32"/>
      <c r="BP711" s="32"/>
      <c r="BQ711" s="32"/>
    </row>
    <row r="712" spans="1:69" x14ac:dyDescent="0.25">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c r="AA712" s="32"/>
      <c r="AB712" s="32"/>
      <c r="AC712" s="32"/>
      <c r="AD712" s="32"/>
      <c r="AE712" s="32"/>
      <c r="AF712" s="32"/>
      <c r="AG712" s="32"/>
      <c r="AH712" s="32"/>
      <c r="AI712" s="32"/>
      <c r="AJ712" s="32"/>
      <c r="AK712" s="32"/>
      <c r="AL712" s="32"/>
      <c r="AM712" s="32"/>
      <c r="AN712" s="32"/>
      <c r="AO712" s="32"/>
      <c r="AP712" s="32"/>
      <c r="AQ712" s="32"/>
      <c r="AR712" s="32"/>
      <c r="AS712" s="32"/>
      <c r="AT712" s="32"/>
      <c r="AU712" s="32"/>
      <c r="AV712" s="32"/>
      <c r="AW712" s="32"/>
      <c r="AX712" s="32"/>
      <c r="AY712" s="32"/>
      <c r="AZ712" s="32"/>
      <c r="BA712" s="32"/>
      <c r="BB712" s="32"/>
      <c r="BC712" s="32"/>
      <c r="BD712" s="32"/>
      <c r="BE712" s="32"/>
      <c r="BF712" s="32"/>
      <c r="BG712" s="32"/>
      <c r="BH712" s="32"/>
      <c r="BI712" s="32"/>
      <c r="BJ712" s="32"/>
      <c r="BK712" s="32"/>
      <c r="BL712" s="32"/>
      <c r="BM712" s="32"/>
      <c r="BN712" s="32"/>
      <c r="BO712" s="32"/>
      <c r="BP712" s="32"/>
      <c r="BQ712" s="32"/>
    </row>
    <row r="713" spans="1:69" x14ac:dyDescent="0.25">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c r="AA713" s="32"/>
      <c r="AB713" s="32"/>
      <c r="AC713" s="32"/>
      <c r="AD713" s="32"/>
      <c r="AE713" s="32"/>
      <c r="AF713" s="32"/>
      <c r="AG713" s="32"/>
      <c r="AH713" s="32"/>
      <c r="AI713" s="32"/>
      <c r="AJ713" s="32"/>
      <c r="AK713" s="32"/>
      <c r="AL713" s="32"/>
      <c r="AM713" s="32"/>
      <c r="AN713" s="32"/>
      <c r="AO713" s="32"/>
      <c r="AP713" s="32"/>
      <c r="AQ713" s="32"/>
      <c r="AR713" s="32"/>
      <c r="AS713" s="32"/>
      <c r="AT713" s="32"/>
      <c r="AU713" s="32"/>
      <c r="AV713" s="32"/>
      <c r="AW713" s="32"/>
      <c r="AX713" s="32"/>
      <c r="AY713" s="32"/>
      <c r="AZ713" s="32"/>
      <c r="BA713" s="32"/>
      <c r="BB713" s="32"/>
      <c r="BC713" s="32"/>
      <c r="BD713" s="32"/>
      <c r="BE713" s="32"/>
      <c r="BF713" s="32"/>
      <c r="BG713" s="32"/>
      <c r="BH713" s="32"/>
      <c r="BI713" s="32"/>
      <c r="BJ713" s="32"/>
      <c r="BK713" s="32"/>
      <c r="BL713" s="32"/>
      <c r="BM713" s="32"/>
      <c r="BN713" s="32"/>
      <c r="BO713" s="32"/>
      <c r="BP713" s="32"/>
      <c r="BQ713" s="32"/>
    </row>
    <row r="714" spans="1:69" x14ac:dyDescent="0.25">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c r="AA714" s="32"/>
      <c r="AB714" s="32"/>
      <c r="AC714" s="32"/>
      <c r="AD714" s="32"/>
      <c r="AE714" s="32"/>
      <c r="AF714" s="32"/>
      <c r="AG714" s="32"/>
      <c r="AH714" s="32"/>
      <c r="AI714" s="32"/>
      <c r="AJ714" s="32"/>
      <c r="AK714" s="32"/>
      <c r="AL714" s="32"/>
      <c r="AM714" s="32"/>
      <c r="AN714" s="32"/>
      <c r="AO714" s="32"/>
      <c r="AP714" s="32"/>
      <c r="AQ714" s="32"/>
      <c r="AR714" s="32"/>
      <c r="AS714" s="32"/>
      <c r="AT714" s="32"/>
      <c r="AU714" s="32"/>
      <c r="AV714" s="32"/>
      <c r="AW714" s="32"/>
      <c r="AX714" s="32"/>
      <c r="AY714" s="32"/>
      <c r="AZ714" s="32"/>
      <c r="BA714" s="32"/>
      <c r="BB714" s="32"/>
      <c r="BC714" s="32"/>
      <c r="BD714" s="32"/>
      <c r="BE714" s="32"/>
      <c r="BF714" s="32"/>
      <c r="BG714" s="32"/>
      <c r="BH714" s="32"/>
      <c r="BI714" s="32"/>
      <c r="BJ714" s="32"/>
      <c r="BK714" s="32"/>
      <c r="BL714" s="32"/>
      <c r="BM714" s="32"/>
      <c r="BN714" s="32"/>
      <c r="BO714" s="32"/>
      <c r="BP714" s="32"/>
      <c r="BQ714" s="32"/>
    </row>
    <row r="715" spans="1:69" x14ac:dyDescent="0.25">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c r="AA715" s="32"/>
      <c r="AB715" s="32"/>
      <c r="AC715" s="32"/>
      <c r="AD715" s="32"/>
      <c r="AE715" s="32"/>
      <c r="AF715" s="32"/>
      <c r="AG715" s="32"/>
      <c r="AH715" s="32"/>
      <c r="AI715" s="32"/>
      <c r="AJ715" s="32"/>
      <c r="AK715" s="32"/>
      <c r="AL715" s="32"/>
      <c r="AM715" s="32"/>
      <c r="AN715" s="32"/>
      <c r="AO715" s="32"/>
      <c r="AP715" s="32"/>
      <c r="AQ715" s="32"/>
      <c r="AR715" s="32"/>
      <c r="AS715" s="32"/>
      <c r="AT715" s="32"/>
      <c r="AU715" s="32"/>
      <c r="AV715" s="32"/>
      <c r="AW715" s="32"/>
      <c r="AX715" s="32"/>
      <c r="AY715" s="32"/>
      <c r="AZ715" s="32"/>
      <c r="BA715" s="32"/>
      <c r="BB715" s="32"/>
      <c r="BC715" s="32"/>
      <c r="BD715" s="32"/>
      <c r="BE715" s="32"/>
      <c r="BF715" s="32"/>
      <c r="BG715" s="32"/>
      <c r="BH715" s="32"/>
      <c r="BI715" s="32"/>
      <c r="BJ715" s="32"/>
      <c r="BK715" s="32"/>
      <c r="BL715" s="32"/>
      <c r="BM715" s="32"/>
      <c r="BN715" s="32"/>
      <c r="BO715" s="32"/>
      <c r="BP715" s="32"/>
      <c r="BQ715" s="32"/>
    </row>
    <row r="716" spans="1:69" x14ac:dyDescent="0.25">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c r="AA716" s="32"/>
      <c r="AB716" s="32"/>
      <c r="AC716" s="32"/>
      <c r="AD716" s="32"/>
      <c r="AE716" s="32"/>
      <c r="AF716" s="32"/>
      <c r="AG716" s="32"/>
      <c r="AH716" s="32"/>
      <c r="AI716" s="32"/>
      <c r="AJ716" s="32"/>
      <c r="AK716" s="32"/>
      <c r="AL716" s="32"/>
      <c r="AM716" s="32"/>
      <c r="AN716" s="32"/>
      <c r="AO716" s="32"/>
      <c r="AP716" s="32"/>
      <c r="AQ716" s="32"/>
      <c r="AR716" s="32"/>
      <c r="AS716" s="32"/>
      <c r="AT716" s="32"/>
      <c r="AU716" s="32"/>
      <c r="AV716" s="32"/>
      <c r="AW716" s="32"/>
      <c r="AX716" s="32"/>
      <c r="AY716" s="32"/>
      <c r="AZ716" s="32"/>
      <c r="BA716" s="32"/>
      <c r="BB716" s="32"/>
      <c r="BC716" s="32"/>
      <c r="BD716" s="32"/>
      <c r="BE716" s="32"/>
      <c r="BF716" s="32"/>
      <c r="BG716" s="32"/>
      <c r="BH716" s="32"/>
      <c r="BI716" s="32"/>
      <c r="BJ716" s="32"/>
      <c r="BK716" s="32"/>
      <c r="BL716" s="32"/>
      <c r="BM716" s="32"/>
      <c r="BN716" s="32"/>
      <c r="BO716" s="32"/>
      <c r="BP716" s="32"/>
      <c r="BQ716" s="32"/>
    </row>
    <row r="717" spans="1:69" x14ac:dyDescent="0.25">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c r="AA717" s="32"/>
      <c r="AB717" s="32"/>
      <c r="AC717" s="32"/>
      <c r="AD717" s="32"/>
      <c r="AE717" s="32"/>
      <c r="AF717" s="32"/>
      <c r="AG717" s="32"/>
      <c r="AH717" s="32"/>
      <c r="AI717" s="32"/>
      <c r="AJ717" s="32"/>
      <c r="AK717" s="32"/>
      <c r="AL717" s="32"/>
      <c r="AM717" s="32"/>
      <c r="AN717" s="32"/>
      <c r="AO717" s="32"/>
      <c r="AP717" s="32"/>
      <c r="AQ717" s="32"/>
      <c r="AR717" s="32"/>
      <c r="AS717" s="32"/>
      <c r="AT717" s="32"/>
      <c r="AU717" s="32"/>
      <c r="AV717" s="32"/>
      <c r="AW717" s="32"/>
      <c r="AX717" s="32"/>
      <c r="AY717" s="32"/>
      <c r="AZ717" s="32"/>
      <c r="BA717" s="32"/>
      <c r="BB717" s="32"/>
      <c r="BC717" s="32"/>
      <c r="BD717" s="32"/>
      <c r="BE717" s="32"/>
      <c r="BF717" s="32"/>
      <c r="BG717" s="32"/>
      <c r="BH717" s="32"/>
      <c r="BI717" s="32"/>
      <c r="BJ717" s="32"/>
      <c r="BK717" s="32"/>
      <c r="BL717" s="32"/>
      <c r="BM717" s="32"/>
      <c r="BN717" s="32"/>
      <c r="BO717" s="32"/>
      <c r="BP717" s="32"/>
      <c r="BQ717" s="32"/>
    </row>
    <row r="718" spans="1:69" x14ac:dyDescent="0.25">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c r="AA718" s="32"/>
      <c r="AB718" s="32"/>
      <c r="AC718" s="32"/>
      <c r="AD718" s="32"/>
      <c r="AE718" s="32"/>
      <c r="AF718" s="32"/>
      <c r="AG718" s="32"/>
      <c r="AH718" s="32"/>
      <c r="AI718" s="32"/>
      <c r="AJ718" s="32"/>
      <c r="AK718" s="32"/>
      <c r="AL718" s="32"/>
      <c r="AM718" s="32"/>
      <c r="AN718" s="32"/>
      <c r="AO718" s="32"/>
      <c r="AP718" s="32"/>
      <c r="AQ718" s="32"/>
      <c r="AR718" s="32"/>
      <c r="AS718" s="32"/>
      <c r="AT718" s="32"/>
      <c r="AU718" s="32"/>
      <c r="AV718" s="32"/>
      <c r="AW718" s="32"/>
      <c r="AX718" s="32"/>
      <c r="AY718" s="32"/>
      <c r="AZ718" s="32"/>
      <c r="BA718" s="32"/>
      <c r="BB718" s="32"/>
      <c r="BC718" s="32"/>
      <c r="BD718" s="32"/>
      <c r="BE718" s="32"/>
      <c r="BF718" s="32"/>
      <c r="BG718" s="32"/>
      <c r="BH718" s="32"/>
      <c r="BI718" s="32"/>
      <c r="BJ718" s="32"/>
      <c r="BK718" s="32"/>
      <c r="BL718" s="32"/>
      <c r="BM718" s="32"/>
      <c r="BN718" s="32"/>
      <c r="BO718" s="32"/>
      <c r="BP718" s="32"/>
      <c r="BQ718" s="32"/>
    </row>
    <row r="719" spans="1:69" x14ac:dyDescent="0.25">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c r="AA719" s="32"/>
      <c r="AB719" s="32"/>
      <c r="AC719" s="32"/>
      <c r="AD719" s="32"/>
      <c r="AE719" s="32"/>
      <c r="AF719" s="32"/>
      <c r="AG719" s="32"/>
      <c r="AH719" s="32"/>
      <c r="AI719" s="32"/>
      <c r="AJ719" s="32"/>
      <c r="AK719" s="32"/>
      <c r="AL719" s="32"/>
      <c r="AM719" s="32"/>
      <c r="AN719" s="32"/>
      <c r="AO719" s="32"/>
      <c r="AP719" s="32"/>
      <c r="AQ719" s="32"/>
      <c r="AR719" s="32"/>
      <c r="AS719" s="32"/>
      <c r="AT719" s="32"/>
      <c r="AU719" s="32"/>
      <c r="AV719" s="32"/>
      <c r="AW719" s="32"/>
      <c r="AX719" s="32"/>
      <c r="AY719" s="32"/>
      <c r="AZ719" s="32"/>
      <c r="BA719" s="32"/>
      <c r="BB719" s="32"/>
      <c r="BC719" s="32"/>
      <c r="BD719" s="32"/>
      <c r="BE719" s="32"/>
      <c r="BF719" s="32"/>
      <c r="BG719" s="32"/>
      <c r="BH719" s="32"/>
      <c r="BI719" s="32"/>
      <c r="BJ719" s="32"/>
      <c r="BK719" s="32"/>
      <c r="BL719" s="32"/>
      <c r="BM719" s="32"/>
      <c r="BN719" s="32"/>
      <c r="BO719" s="32"/>
      <c r="BP719" s="32"/>
      <c r="BQ719" s="32"/>
    </row>
    <row r="720" spans="1:69" x14ac:dyDescent="0.25">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c r="AA720" s="32"/>
      <c r="AB720" s="32"/>
      <c r="AC720" s="32"/>
      <c r="AD720" s="32"/>
      <c r="AE720" s="32"/>
      <c r="AF720" s="32"/>
      <c r="AG720" s="32"/>
      <c r="AH720" s="32"/>
      <c r="AI720" s="32"/>
      <c r="AJ720" s="32"/>
      <c r="AK720" s="32"/>
      <c r="AL720" s="32"/>
      <c r="AM720" s="32"/>
      <c r="AN720" s="32"/>
      <c r="AO720" s="32"/>
      <c r="AP720" s="32"/>
      <c r="AQ720" s="32"/>
      <c r="AR720" s="32"/>
      <c r="AS720" s="32"/>
      <c r="AT720" s="32"/>
      <c r="AU720" s="32"/>
      <c r="AV720" s="32"/>
      <c r="AW720" s="32"/>
      <c r="AX720" s="32"/>
      <c r="AY720" s="32"/>
      <c r="AZ720" s="32"/>
      <c r="BA720" s="32"/>
      <c r="BB720" s="32"/>
      <c r="BC720" s="32"/>
      <c r="BD720" s="32"/>
      <c r="BE720" s="32"/>
      <c r="BF720" s="32"/>
      <c r="BG720" s="32"/>
      <c r="BH720" s="32"/>
      <c r="BI720" s="32"/>
      <c r="BJ720" s="32"/>
      <c r="BK720" s="32"/>
      <c r="BL720" s="32"/>
      <c r="BM720" s="32"/>
      <c r="BN720" s="32"/>
      <c r="BO720" s="32"/>
      <c r="BP720" s="32"/>
      <c r="BQ720" s="32"/>
    </row>
    <row r="721" spans="1:69" x14ac:dyDescent="0.25">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c r="AA721" s="32"/>
      <c r="AB721" s="32"/>
      <c r="AC721" s="32"/>
      <c r="AD721" s="32"/>
      <c r="AE721" s="32"/>
      <c r="AF721" s="32"/>
      <c r="AG721" s="32"/>
      <c r="AH721" s="32"/>
      <c r="AI721" s="32"/>
      <c r="AJ721" s="32"/>
      <c r="AK721" s="32"/>
      <c r="AL721" s="32"/>
      <c r="AM721" s="32"/>
      <c r="AN721" s="32"/>
      <c r="AO721" s="32"/>
      <c r="AP721" s="32"/>
      <c r="AQ721" s="32"/>
      <c r="AR721" s="32"/>
      <c r="AS721" s="32"/>
      <c r="AT721" s="32"/>
      <c r="AU721" s="32"/>
      <c r="AV721" s="32"/>
      <c r="AW721" s="32"/>
      <c r="AX721" s="32"/>
      <c r="AY721" s="32"/>
      <c r="AZ721" s="32"/>
      <c r="BA721" s="32"/>
      <c r="BB721" s="32"/>
      <c r="BC721" s="32"/>
      <c r="BD721" s="32"/>
      <c r="BE721" s="32"/>
      <c r="BF721" s="32"/>
      <c r="BG721" s="32"/>
      <c r="BH721" s="32"/>
      <c r="BI721" s="32"/>
      <c r="BJ721" s="32"/>
      <c r="BK721" s="32"/>
      <c r="BL721" s="32"/>
      <c r="BM721" s="32"/>
      <c r="BN721" s="32"/>
      <c r="BO721" s="32"/>
      <c r="BP721" s="32"/>
      <c r="BQ721" s="32"/>
    </row>
    <row r="722" spans="1:69" x14ac:dyDescent="0.25">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c r="AA722" s="32"/>
      <c r="AB722" s="32"/>
      <c r="AC722" s="32"/>
      <c r="AD722" s="32"/>
      <c r="AE722" s="32"/>
      <c r="AF722" s="32"/>
      <c r="AG722" s="32"/>
      <c r="AH722" s="32"/>
      <c r="AI722" s="32"/>
      <c r="AJ722" s="32"/>
      <c r="AK722" s="32"/>
      <c r="AL722" s="32"/>
      <c r="AM722" s="32"/>
      <c r="AN722" s="32"/>
      <c r="AO722" s="32"/>
      <c r="AP722" s="32"/>
      <c r="AQ722" s="32"/>
      <c r="AR722" s="32"/>
      <c r="AS722" s="32"/>
      <c r="AT722" s="32"/>
      <c r="AU722" s="32"/>
      <c r="AV722" s="32"/>
      <c r="AW722" s="32"/>
      <c r="AX722" s="32"/>
      <c r="AY722" s="32"/>
      <c r="AZ722" s="32"/>
      <c r="BA722" s="32"/>
      <c r="BB722" s="32"/>
      <c r="BC722" s="32"/>
      <c r="BD722" s="32"/>
      <c r="BE722" s="32"/>
      <c r="BF722" s="32"/>
      <c r="BG722" s="32"/>
      <c r="BH722" s="32"/>
      <c r="BI722" s="32"/>
      <c r="BJ722" s="32"/>
      <c r="BK722" s="32"/>
      <c r="BL722" s="32"/>
      <c r="BM722" s="32"/>
      <c r="BN722" s="32"/>
      <c r="BO722" s="32"/>
      <c r="BP722" s="32"/>
      <c r="BQ722" s="32"/>
    </row>
    <row r="723" spans="1:69" x14ac:dyDescent="0.25">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c r="AA723" s="32"/>
      <c r="AB723" s="32"/>
      <c r="AC723" s="32"/>
      <c r="AD723" s="32"/>
      <c r="AE723" s="32"/>
      <c r="AF723" s="32"/>
      <c r="AG723" s="32"/>
      <c r="AH723" s="32"/>
      <c r="AI723" s="32"/>
      <c r="AJ723" s="32"/>
      <c r="AK723" s="32"/>
      <c r="AL723" s="32"/>
      <c r="AM723" s="32"/>
      <c r="AN723" s="32"/>
      <c r="AO723" s="32"/>
      <c r="AP723" s="32"/>
      <c r="AQ723" s="32"/>
      <c r="AR723" s="32"/>
      <c r="AS723" s="32"/>
      <c r="AT723" s="32"/>
      <c r="AU723" s="32"/>
      <c r="AV723" s="32"/>
      <c r="AW723" s="32"/>
      <c r="AX723" s="32"/>
      <c r="AY723" s="32"/>
      <c r="AZ723" s="32"/>
      <c r="BA723" s="32"/>
      <c r="BB723" s="32"/>
      <c r="BC723" s="32"/>
      <c r="BD723" s="32"/>
      <c r="BE723" s="32"/>
      <c r="BF723" s="32"/>
      <c r="BG723" s="32"/>
      <c r="BH723" s="32"/>
      <c r="BI723" s="32"/>
      <c r="BJ723" s="32"/>
      <c r="BK723" s="32"/>
      <c r="BL723" s="32"/>
      <c r="BM723" s="32"/>
      <c r="BN723" s="32"/>
      <c r="BO723" s="32"/>
      <c r="BP723" s="32"/>
      <c r="BQ723" s="32"/>
    </row>
    <row r="724" spans="1:69" x14ac:dyDescent="0.25">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c r="AA724" s="32"/>
      <c r="AB724" s="32"/>
      <c r="AC724" s="32"/>
      <c r="AD724" s="32"/>
      <c r="AE724" s="32"/>
      <c r="AF724" s="32"/>
      <c r="AG724" s="32"/>
      <c r="AH724" s="32"/>
      <c r="AI724" s="32"/>
      <c r="AJ724" s="32"/>
      <c r="AK724" s="32"/>
      <c r="AL724" s="32"/>
      <c r="AM724" s="32"/>
      <c r="AN724" s="32"/>
      <c r="AO724" s="32"/>
      <c r="AP724" s="32"/>
      <c r="AQ724" s="32"/>
      <c r="AR724" s="32"/>
      <c r="AS724" s="32"/>
      <c r="AT724" s="32"/>
      <c r="AU724" s="32"/>
      <c r="AV724" s="32"/>
      <c r="AW724" s="32"/>
      <c r="AX724" s="32"/>
      <c r="AY724" s="32"/>
      <c r="AZ724" s="32"/>
      <c r="BA724" s="32"/>
      <c r="BB724" s="32"/>
      <c r="BC724" s="32"/>
      <c r="BD724" s="32"/>
      <c r="BE724" s="32"/>
      <c r="BF724" s="32"/>
      <c r="BG724" s="32"/>
      <c r="BH724" s="32"/>
      <c r="BI724" s="32"/>
      <c r="BJ724" s="32"/>
      <c r="BK724" s="32"/>
      <c r="BL724" s="32"/>
      <c r="BM724" s="32"/>
      <c r="BN724" s="32"/>
      <c r="BO724" s="32"/>
      <c r="BP724" s="32"/>
      <c r="BQ724" s="32"/>
    </row>
    <row r="725" spans="1:69" x14ac:dyDescent="0.25">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c r="AA725" s="32"/>
      <c r="AB725" s="32"/>
      <c r="AC725" s="32"/>
      <c r="AD725" s="32"/>
      <c r="AE725" s="32"/>
      <c r="AF725" s="32"/>
      <c r="AG725" s="32"/>
      <c r="AH725" s="32"/>
      <c r="AI725" s="32"/>
      <c r="AJ725" s="32"/>
      <c r="AK725" s="32"/>
      <c r="AL725" s="32"/>
      <c r="AM725" s="32"/>
      <c r="AN725" s="32"/>
      <c r="AO725" s="32"/>
      <c r="AP725" s="32"/>
      <c r="AQ725" s="32"/>
      <c r="AR725" s="32"/>
      <c r="AS725" s="32"/>
      <c r="AT725" s="32"/>
      <c r="AU725" s="32"/>
      <c r="AV725" s="32"/>
      <c r="AW725" s="32"/>
      <c r="AX725" s="32"/>
      <c r="AY725" s="32"/>
      <c r="AZ725" s="32"/>
      <c r="BA725" s="32"/>
      <c r="BB725" s="32"/>
      <c r="BC725" s="32"/>
      <c r="BD725" s="32"/>
      <c r="BE725" s="32"/>
      <c r="BF725" s="32"/>
      <c r="BG725" s="32"/>
      <c r="BH725" s="32"/>
      <c r="BI725" s="32"/>
      <c r="BJ725" s="32"/>
      <c r="BK725" s="32"/>
      <c r="BL725" s="32"/>
      <c r="BM725" s="32"/>
      <c r="BN725" s="32"/>
      <c r="BO725" s="32"/>
      <c r="BP725" s="32"/>
      <c r="BQ725" s="32"/>
    </row>
    <row r="726" spans="1:69" x14ac:dyDescent="0.25">
      <c r="A726" s="32"/>
      <c r="B726" s="32"/>
      <c r="C726" s="32"/>
      <c r="D726" s="32"/>
      <c r="E726" s="32"/>
      <c r="F726" s="32"/>
      <c r="G726" s="32"/>
    </row>
  </sheetData>
  <sheetProtection formatCells="0" formatColumns="0" formatRows="0" selectLockedCells="1"/>
  <mergeCells count="71">
    <mergeCell ref="A34:G34"/>
    <mergeCell ref="A35:B35"/>
    <mergeCell ref="A36:B36"/>
    <mergeCell ref="A37:B37"/>
    <mergeCell ref="A38:B38"/>
    <mergeCell ref="C35:G35"/>
    <mergeCell ref="C36:G36"/>
    <mergeCell ref="C41:G41"/>
    <mergeCell ref="C39:G39"/>
    <mergeCell ref="C40:G40"/>
    <mergeCell ref="A45:B45"/>
    <mergeCell ref="C45:G45"/>
    <mergeCell ref="A39:B39"/>
    <mergeCell ref="A40:B40"/>
    <mergeCell ref="C42:G42"/>
    <mergeCell ref="A44:B44"/>
    <mergeCell ref="C44:G44"/>
    <mergeCell ref="A51:B51"/>
    <mergeCell ref="C51:G51"/>
    <mergeCell ref="A7:G7"/>
    <mergeCell ref="A29:G29"/>
    <mergeCell ref="A30:G30"/>
    <mergeCell ref="A31:G31"/>
    <mergeCell ref="A32:G32"/>
    <mergeCell ref="A49:B49"/>
    <mergeCell ref="C49:G49"/>
    <mergeCell ref="A50:B50"/>
    <mergeCell ref="A43:G43"/>
    <mergeCell ref="A41:B41"/>
    <mergeCell ref="A42:B42"/>
    <mergeCell ref="C37:G37"/>
    <mergeCell ref="C38:G38"/>
    <mergeCell ref="C50:G50"/>
    <mergeCell ref="A21:G21"/>
    <mergeCell ref="A22:G22"/>
    <mergeCell ref="A33:G33"/>
    <mergeCell ref="A23:G23"/>
    <mergeCell ref="A24:G24"/>
    <mergeCell ref="A25:G25"/>
    <mergeCell ref="A26:G26"/>
    <mergeCell ref="A27:G27"/>
    <mergeCell ref="A28:G28"/>
    <mergeCell ref="A48:B48"/>
    <mergeCell ref="C48:G48"/>
    <mergeCell ref="A46:B46"/>
    <mergeCell ref="C46:G46"/>
    <mergeCell ref="A47:B47"/>
    <mergeCell ref="C47:G47"/>
    <mergeCell ref="A16:G16"/>
    <mergeCell ref="A17:G17"/>
    <mergeCell ref="A18:G18"/>
    <mergeCell ref="A19:G19"/>
    <mergeCell ref="A20:G20"/>
    <mergeCell ref="A3:G3"/>
    <mergeCell ref="A4:G4"/>
    <mergeCell ref="A5:G5"/>
    <mergeCell ref="A6:G6"/>
    <mergeCell ref="A15:G15"/>
    <mergeCell ref="A8:G8"/>
    <mergeCell ref="A9:G9"/>
    <mergeCell ref="A10:G10"/>
    <mergeCell ref="A11:G11"/>
    <mergeCell ref="A12:G12"/>
    <mergeCell ref="A13:G13"/>
    <mergeCell ref="A14:G14"/>
    <mergeCell ref="A1:B1"/>
    <mergeCell ref="C1:D1"/>
    <mergeCell ref="E1:G1"/>
    <mergeCell ref="A2:B2"/>
    <mergeCell ref="C2:D2"/>
    <mergeCell ref="E2:G2"/>
  </mergeCells>
  <pageMargins left="0.7" right="0.7" top="0.75" bottom="0.75" header="0.3" footer="0.3"/>
  <pageSetup scale="78" orientation="portrait" horizontalDpi="4294967295" verticalDpi="4294967295"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Normal="100" zoomScaleSheetLayoutView="100" workbookViewId="0">
      <selection sqref="A1:F1"/>
    </sheetView>
  </sheetViews>
  <sheetFormatPr defaultRowHeight="15" x14ac:dyDescent="0.25"/>
  <cols>
    <col min="1" max="1" width="9.28515625" style="210" customWidth="1"/>
    <col min="2" max="2" width="67.85546875" style="210" customWidth="1"/>
    <col min="3" max="3" width="4.5703125" style="210" bestFit="1" customWidth="1"/>
    <col min="4" max="4" width="9.28515625" style="210" customWidth="1"/>
    <col min="5" max="5" width="7.140625" style="210" customWidth="1"/>
    <col min="6" max="6" width="13.28515625" style="210" customWidth="1"/>
    <col min="7" max="10" width="9.28515625" style="210" customWidth="1"/>
    <col min="11" max="256" width="9.140625" style="210"/>
    <col min="257" max="257" width="9.28515625" style="210" customWidth="1"/>
    <col min="258" max="258" width="67.85546875" style="210" customWidth="1"/>
    <col min="259" max="259" width="4.5703125" style="210" bestFit="1" customWidth="1"/>
    <col min="260" max="260" width="9.28515625" style="210" customWidth="1"/>
    <col min="261" max="261" width="7.140625" style="210" customWidth="1"/>
    <col min="262" max="262" width="13.28515625" style="210" customWidth="1"/>
    <col min="263" max="266" width="9.28515625" style="210" customWidth="1"/>
    <col min="267" max="512" width="9.140625" style="210"/>
    <col min="513" max="513" width="9.28515625" style="210" customWidth="1"/>
    <col min="514" max="514" width="67.85546875" style="210" customWidth="1"/>
    <col min="515" max="515" width="4.5703125" style="210" bestFit="1" customWidth="1"/>
    <col min="516" max="516" width="9.28515625" style="210" customWidth="1"/>
    <col min="517" max="517" width="7.140625" style="210" customWidth="1"/>
    <col min="518" max="518" width="13.28515625" style="210" customWidth="1"/>
    <col min="519" max="522" width="9.28515625" style="210" customWidth="1"/>
    <col min="523" max="768" width="9.140625" style="210"/>
    <col min="769" max="769" width="9.28515625" style="210" customWidth="1"/>
    <col min="770" max="770" width="67.85546875" style="210" customWidth="1"/>
    <col min="771" max="771" width="4.5703125" style="210" bestFit="1" customWidth="1"/>
    <col min="772" max="772" width="9.28515625" style="210" customWidth="1"/>
    <col min="773" max="773" width="7.140625" style="210" customWidth="1"/>
    <col min="774" max="774" width="13.28515625" style="210" customWidth="1"/>
    <col min="775" max="778" width="9.28515625" style="210" customWidth="1"/>
    <col min="779" max="1024" width="9.140625" style="210"/>
    <col min="1025" max="1025" width="9.28515625" style="210" customWidth="1"/>
    <col min="1026" max="1026" width="67.85546875" style="210" customWidth="1"/>
    <col min="1027" max="1027" width="4.5703125" style="210" bestFit="1" customWidth="1"/>
    <col min="1028" max="1028" width="9.28515625" style="210" customWidth="1"/>
    <col min="1029" max="1029" width="7.140625" style="210" customWidth="1"/>
    <col min="1030" max="1030" width="13.28515625" style="210" customWidth="1"/>
    <col min="1031" max="1034" width="9.28515625" style="210" customWidth="1"/>
    <col min="1035" max="1280" width="9.140625" style="210"/>
    <col min="1281" max="1281" width="9.28515625" style="210" customWidth="1"/>
    <col min="1282" max="1282" width="67.85546875" style="210" customWidth="1"/>
    <col min="1283" max="1283" width="4.5703125" style="210" bestFit="1" customWidth="1"/>
    <col min="1284" max="1284" width="9.28515625" style="210" customWidth="1"/>
    <col min="1285" max="1285" width="7.140625" style="210" customWidth="1"/>
    <col min="1286" max="1286" width="13.28515625" style="210" customWidth="1"/>
    <col min="1287" max="1290" width="9.28515625" style="210" customWidth="1"/>
    <col min="1291" max="1536" width="9.140625" style="210"/>
    <col min="1537" max="1537" width="9.28515625" style="210" customWidth="1"/>
    <col min="1538" max="1538" width="67.85546875" style="210" customWidth="1"/>
    <col min="1539" max="1539" width="4.5703125" style="210" bestFit="1" customWidth="1"/>
    <col min="1540" max="1540" width="9.28515625" style="210" customWidth="1"/>
    <col min="1541" max="1541" width="7.140625" style="210" customWidth="1"/>
    <col min="1542" max="1542" width="13.28515625" style="210" customWidth="1"/>
    <col min="1543" max="1546" width="9.28515625" style="210" customWidth="1"/>
    <col min="1547" max="1792" width="9.140625" style="210"/>
    <col min="1793" max="1793" width="9.28515625" style="210" customWidth="1"/>
    <col min="1794" max="1794" width="67.85546875" style="210" customWidth="1"/>
    <col min="1795" max="1795" width="4.5703125" style="210" bestFit="1" customWidth="1"/>
    <col min="1796" max="1796" width="9.28515625" style="210" customWidth="1"/>
    <col min="1797" max="1797" width="7.140625" style="210" customWidth="1"/>
    <col min="1798" max="1798" width="13.28515625" style="210" customWidth="1"/>
    <col min="1799" max="1802" width="9.28515625" style="210" customWidth="1"/>
    <col min="1803" max="2048" width="9.140625" style="210"/>
    <col min="2049" max="2049" width="9.28515625" style="210" customWidth="1"/>
    <col min="2050" max="2050" width="67.85546875" style="210" customWidth="1"/>
    <col min="2051" max="2051" width="4.5703125" style="210" bestFit="1" customWidth="1"/>
    <col min="2052" max="2052" width="9.28515625" style="210" customWidth="1"/>
    <col min="2053" max="2053" width="7.140625" style="210" customWidth="1"/>
    <col min="2054" max="2054" width="13.28515625" style="210" customWidth="1"/>
    <col min="2055" max="2058" width="9.28515625" style="210" customWidth="1"/>
    <col min="2059" max="2304" width="9.140625" style="210"/>
    <col min="2305" max="2305" width="9.28515625" style="210" customWidth="1"/>
    <col min="2306" max="2306" width="67.85546875" style="210" customWidth="1"/>
    <col min="2307" max="2307" width="4.5703125" style="210" bestFit="1" customWidth="1"/>
    <col min="2308" max="2308" width="9.28515625" style="210" customWidth="1"/>
    <col min="2309" max="2309" width="7.140625" style="210" customWidth="1"/>
    <col min="2310" max="2310" width="13.28515625" style="210" customWidth="1"/>
    <col min="2311" max="2314" width="9.28515625" style="210" customWidth="1"/>
    <col min="2315" max="2560" width="9.140625" style="210"/>
    <col min="2561" max="2561" width="9.28515625" style="210" customWidth="1"/>
    <col min="2562" max="2562" width="67.85546875" style="210" customWidth="1"/>
    <col min="2563" max="2563" width="4.5703125" style="210" bestFit="1" customWidth="1"/>
    <col min="2564" max="2564" width="9.28515625" style="210" customWidth="1"/>
    <col min="2565" max="2565" width="7.140625" style="210" customWidth="1"/>
    <col min="2566" max="2566" width="13.28515625" style="210" customWidth="1"/>
    <col min="2567" max="2570" width="9.28515625" style="210" customWidth="1"/>
    <col min="2571" max="2816" width="9.140625" style="210"/>
    <col min="2817" max="2817" width="9.28515625" style="210" customWidth="1"/>
    <col min="2818" max="2818" width="67.85546875" style="210" customWidth="1"/>
    <col min="2819" max="2819" width="4.5703125" style="210" bestFit="1" customWidth="1"/>
    <col min="2820" max="2820" width="9.28515625" style="210" customWidth="1"/>
    <col min="2821" max="2821" width="7.140625" style="210" customWidth="1"/>
    <col min="2822" max="2822" width="13.28515625" style="210" customWidth="1"/>
    <col min="2823" max="2826" width="9.28515625" style="210" customWidth="1"/>
    <col min="2827" max="3072" width="9.140625" style="210"/>
    <col min="3073" max="3073" width="9.28515625" style="210" customWidth="1"/>
    <col min="3074" max="3074" width="67.85546875" style="210" customWidth="1"/>
    <col min="3075" max="3075" width="4.5703125" style="210" bestFit="1" customWidth="1"/>
    <col min="3076" max="3076" width="9.28515625" style="210" customWidth="1"/>
    <col min="3077" max="3077" width="7.140625" style="210" customWidth="1"/>
    <col min="3078" max="3078" width="13.28515625" style="210" customWidth="1"/>
    <col min="3079" max="3082" width="9.28515625" style="210" customWidth="1"/>
    <col min="3083" max="3328" width="9.140625" style="210"/>
    <col min="3329" max="3329" width="9.28515625" style="210" customWidth="1"/>
    <col min="3330" max="3330" width="67.85546875" style="210" customWidth="1"/>
    <col min="3331" max="3331" width="4.5703125" style="210" bestFit="1" customWidth="1"/>
    <col min="3332" max="3332" width="9.28515625" style="210" customWidth="1"/>
    <col min="3333" max="3333" width="7.140625" style="210" customWidth="1"/>
    <col min="3334" max="3334" width="13.28515625" style="210" customWidth="1"/>
    <col min="3335" max="3338" width="9.28515625" style="210" customWidth="1"/>
    <col min="3339" max="3584" width="9.140625" style="210"/>
    <col min="3585" max="3585" width="9.28515625" style="210" customWidth="1"/>
    <col min="3586" max="3586" width="67.85546875" style="210" customWidth="1"/>
    <col min="3587" max="3587" width="4.5703125" style="210" bestFit="1" customWidth="1"/>
    <col min="3588" max="3588" width="9.28515625" style="210" customWidth="1"/>
    <col min="3589" max="3589" width="7.140625" style="210" customWidth="1"/>
    <col min="3590" max="3590" width="13.28515625" style="210" customWidth="1"/>
    <col min="3591" max="3594" width="9.28515625" style="210" customWidth="1"/>
    <col min="3595" max="3840" width="9.140625" style="210"/>
    <col min="3841" max="3841" width="9.28515625" style="210" customWidth="1"/>
    <col min="3842" max="3842" width="67.85546875" style="210" customWidth="1"/>
    <col min="3843" max="3843" width="4.5703125" style="210" bestFit="1" customWidth="1"/>
    <col min="3844" max="3844" width="9.28515625" style="210" customWidth="1"/>
    <col min="3845" max="3845" width="7.140625" style="210" customWidth="1"/>
    <col min="3846" max="3846" width="13.28515625" style="210" customWidth="1"/>
    <col min="3847" max="3850" width="9.28515625" style="210" customWidth="1"/>
    <col min="3851" max="4096" width="9.140625" style="210"/>
    <col min="4097" max="4097" width="9.28515625" style="210" customWidth="1"/>
    <col min="4098" max="4098" width="67.85546875" style="210" customWidth="1"/>
    <col min="4099" max="4099" width="4.5703125" style="210" bestFit="1" customWidth="1"/>
    <col min="4100" max="4100" width="9.28515625" style="210" customWidth="1"/>
    <col min="4101" max="4101" width="7.140625" style="210" customWidth="1"/>
    <col min="4102" max="4102" width="13.28515625" style="210" customWidth="1"/>
    <col min="4103" max="4106" width="9.28515625" style="210" customWidth="1"/>
    <col min="4107" max="4352" width="9.140625" style="210"/>
    <col min="4353" max="4353" width="9.28515625" style="210" customWidth="1"/>
    <col min="4354" max="4354" width="67.85546875" style="210" customWidth="1"/>
    <col min="4355" max="4355" width="4.5703125" style="210" bestFit="1" customWidth="1"/>
    <col min="4356" max="4356" width="9.28515625" style="210" customWidth="1"/>
    <col min="4357" max="4357" width="7.140625" style="210" customWidth="1"/>
    <col min="4358" max="4358" width="13.28515625" style="210" customWidth="1"/>
    <col min="4359" max="4362" width="9.28515625" style="210" customWidth="1"/>
    <col min="4363" max="4608" width="9.140625" style="210"/>
    <col min="4609" max="4609" width="9.28515625" style="210" customWidth="1"/>
    <col min="4610" max="4610" width="67.85546875" style="210" customWidth="1"/>
    <col min="4611" max="4611" width="4.5703125" style="210" bestFit="1" customWidth="1"/>
    <col min="4612" max="4612" width="9.28515625" style="210" customWidth="1"/>
    <col min="4613" max="4613" width="7.140625" style="210" customWidth="1"/>
    <col min="4614" max="4614" width="13.28515625" style="210" customWidth="1"/>
    <col min="4615" max="4618" width="9.28515625" style="210" customWidth="1"/>
    <col min="4619" max="4864" width="9.140625" style="210"/>
    <col min="4865" max="4865" width="9.28515625" style="210" customWidth="1"/>
    <col min="4866" max="4866" width="67.85546875" style="210" customWidth="1"/>
    <col min="4867" max="4867" width="4.5703125" style="210" bestFit="1" customWidth="1"/>
    <col min="4868" max="4868" width="9.28515625" style="210" customWidth="1"/>
    <col min="4869" max="4869" width="7.140625" style="210" customWidth="1"/>
    <col min="4870" max="4870" width="13.28515625" style="210" customWidth="1"/>
    <col min="4871" max="4874" width="9.28515625" style="210" customWidth="1"/>
    <col min="4875" max="5120" width="9.140625" style="210"/>
    <col min="5121" max="5121" width="9.28515625" style="210" customWidth="1"/>
    <col min="5122" max="5122" width="67.85546875" style="210" customWidth="1"/>
    <col min="5123" max="5123" width="4.5703125" style="210" bestFit="1" customWidth="1"/>
    <col min="5124" max="5124" width="9.28515625" style="210" customWidth="1"/>
    <col min="5125" max="5125" width="7.140625" style="210" customWidth="1"/>
    <col min="5126" max="5126" width="13.28515625" style="210" customWidth="1"/>
    <col min="5127" max="5130" width="9.28515625" style="210" customWidth="1"/>
    <col min="5131" max="5376" width="9.140625" style="210"/>
    <col min="5377" max="5377" width="9.28515625" style="210" customWidth="1"/>
    <col min="5378" max="5378" width="67.85546875" style="210" customWidth="1"/>
    <col min="5379" max="5379" width="4.5703125" style="210" bestFit="1" customWidth="1"/>
    <col min="5380" max="5380" width="9.28515625" style="210" customWidth="1"/>
    <col min="5381" max="5381" width="7.140625" style="210" customWidth="1"/>
    <col min="5382" max="5382" width="13.28515625" style="210" customWidth="1"/>
    <col min="5383" max="5386" width="9.28515625" style="210" customWidth="1"/>
    <col min="5387" max="5632" width="9.140625" style="210"/>
    <col min="5633" max="5633" width="9.28515625" style="210" customWidth="1"/>
    <col min="5634" max="5634" width="67.85546875" style="210" customWidth="1"/>
    <col min="5635" max="5635" width="4.5703125" style="210" bestFit="1" customWidth="1"/>
    <col min="5636" max="5636" width="9.28515625" style="210" customWidth="1"/>
    <col min="5637" max="5637" width="7.140625" style="210" customWidth="1"/>
    <col min="5638" max="5638" width="13.28515625" style="210" customWidth="1"/>
    <col min="5639" max="5642" width="9.28515625" style="210" customWidth="1"/>
    <col min="5643" max="5888" width="9.140625" style="210"/>
    <col min="5889" max="5889" width="9.28515625" style="210" customWidth="1"/>
    <col min="5890" max="5890" width="67.85546875" style="210" customWidth="1"/>
    <col min="5891" max="5891" width="4.5703125" style="210" bestFit="1" customWidth="1"/>
    <col min="5892" max="5892" width="9.28515625" style="210" customWidth="1"/>
    <col min="5893" max="5893" width="7.140625" style="210" customWidth="1"/>
    <col min="5894" max="5894" width="13.28515625" style="210" customWidth="1"/>
    <col min="5895" max="5898" width="9.28515625" style="210" customWidth="1"/>
    <col min="5899" max="6144" width="9.140625" style="210"/>
    <col min="6145" max="6145" width="9.28515625" style="210" customWidth="1"/>
    <col min="6146" max="6146" width="67.85546875" style="210" customWidth="1"/>
    <col min="6147" max="6147" width="4.5703125" style="210" bestFit="1" customWidth="1"/>
    <col min="6148" max="6148" width="9.28515625" style="210" customWidth="1"/>
    <col min="6149" max="6149" width="7.140625" style="210" customWidth="1"/>
    <col min="6150" max="6150" width="13.28515625" style="210" customWidth="1"/>
    <col min="6151" max="6154" width="9.28515625" style="210" customWidth="1"/>
    <col min="6155" max="6400" width="9.140625" style="210"/>
    <col min="6401" max="6401" width="9.28515625" style="210" customWidth="1"/>
    <col min="6402" max="6402" width="67.85546875" style="210" customWidth="1"/>
    <col min="6403" max="6403" width="4.5703125" style="210" bestFit="1" customWidth="1"/>
    <col min="6404" max="6404" width="9.28515625" style="210" customWidth="1"/>
    <col min="6405" max="6405" width="7.140625" style="210" customWidth="1"/>
    <col min="6406" max="6406" width="13.28515625" style="210" customWidth="1"/>
    <col min="6407" max="6410" width="9.28515625" style="210" customWidth="1"/>
    <col min="6411" max="6656" width="9.140625" style="210"/>
    <col min="6657" max="6657" width="9.28515625" style="210" customWidth="1"/>
    <col min="6658" max="6658" width="67.85546875" style="210" customWidth="1"/>
    <col min="6659" max="6659" width="4.5703125" style="210" bestFit="1" customWidth="1"/>
    <col min="6660" max="6660" width="9.28515625" style="210" customWidth="1"/>
    <col min="6661" max="6661" width="7.140625" style="210" customWidth="1"/>
    <col min="6662" max="6662" width="13.28515625" style="210" customWidth="1"/>
    <col min="6663" max="6666" width="9.28515625" style="210" customWidth="1"/>
    <col min="6667" max="6912" width="9.140625" style="210"/>
    <col min="6913" max="6913" width="9.28515625" style="210" customWidth="1"/>
    <col min="6914" max="6914" width="67.85546875" style="210" customWidth="1"/>
    <col min="6915" max="6915" width="4.5703125" style="210" bestFit="1" customWidth="1"/>
    <col min="6916" max="6916" width="9.28515625" style="210" customWidth="1"/>
    <col min="6917" max="6917" width="7.140625" style="210" customWidth="1"/>
    <col min="6918" max="6918" width="13.28515625" style="210" customWidth="1"/>
    <col min="6919" max="6922" width="9.28515625" style="210" customWidth="1"/>
    <col min="6923" max="7168" width="9.140625" style="210"/>
    <col min="7169" max="7169" width="9.28515625" style="210" customWidth="1"/>
    <col min="7170" max="7170" width="67.85546875" style="210" customWidth="1"/>
    <col min="7171" max="7171" width="4.5703125" style="210" bestFit="1" customWidth="1"/>
    <col min="7172" max="7172" width="9.28515625" style="210" customWidth="1"/>
    <col min="7173" max="7173" width="7.140625" style="210" customWidth="1"/>
    <col min="7174" max="7174" width="13.28515625" style="210" customWidth="1"/>
    <col min="7175" max="7178" width="9.28515625" style="210" customWidth="1"/>
    <col min="7179" max="7424" width="9.140625" style="210"/>
    <col min="7425" max="7425" width="9.28515625" style="210" customWidth="1"/>
    <col min="7426" max="7426" width="67.85546875" style="210" customWidth="1"/>
    <col min="7427" max="7427" width="4.5703125" style="210" bestFit="1" customWidth="1"/>
    <col min="7428" max="7428" width="9.28515625" style="210" customWidth="1"/>
    <col min="7429" max="7429" width="7.140625" style="210" customWidth="1"/>
    <col min="7430" max="7430" width="13.28515625" style="210" customWidth="1"/>
    <col min="7431" max="7434" width="9.28515625" style="210" customWidth="1"/>
    <col min="7435" max="7680" width="9.140625" style="210"/>
    <col min="7681" max="7681" width="9.28515625" style="210" customWidth="1"/>
    <col min="7682" max="7682" width="67.85546875" style="210" customWidth="1"/>
    <col min="7683" max="7683" width="4.5703125" style="210" bestFit="1" customWidth="1"/>
    <col min="7684" max="7684" width="9.28515625" style="210" customWidth="1"/>
    <col min="7685" max="7685" width="7.140625" style="210" customWidth="1"/>
    <col min="7686" max="7686" width="13.28515625" style="210" customWidth="1"/>
    <col min="7687" max="7690" width="9.28515625" style="210" customWidth="1"/>
    <col min="7691" max="7936" width="9.140625" style="210"/>
    <col min="7937" max="7937" width="9.28515625" style="210" customWidth="1"/>
    <col min="7938" max="7938" width="67.85546875" style="210" customWidth="1"/>
    <col min="7939" max="7939" width="4.5703125" style="210" bestFit="1" customWidth="1"/>
    <col min="7940" max="7940" width="9.28515625" style="210" customWidth="1"/>
    <col min="7941" max="7941" width="7.140625" style="210" customWidth="1"/>
    <col min="7942" max="7942" width="13.28515625" style="210" customWidth="1"/>
    <col min="7943" max="7946" width="9.28515625" style="210" customWidth="1"/>
    <col min="7947" max="8192" width="9.140625" style="210"/>
    <col min="8193" max="8193" width="9.28515625" style="210" customWidth="1"/>
    <col min="8194" max="8194" width="67.85546875" style="210" customWidth="1"/>
    <col min="8195" max="8195" width="4.5703125" style="210" bestFit="1" customWidth="1"/>
    <col min="8196" max="8196" width="9.28515625" style="210" customWidth="1"/>
    <col min="8197" max="8197" width="7.140625" style="210" customWidth="1"/>
    <col min="8198" max="8198" width="13.28515625" style="210" customWidth="1"/>
    <col min="8199" max="8202" width="9.28515625" style="210" customWidth="1"/>
    <col min="8203" max="8448" width="9.140625" style="210"/>
    <col min="8449" max="8449" width="9.28515625" style="210" customWidth="1"/>
    <col min="8450" max="8450" width="67.85546875" style="210" customWidth="1"/>
    <col min="8451" max="8451" width="4.5703125" style="210" bestFit="1" customWidth="1"/>
    <col min="8452" max="8452" width="9.28515625" style="210" customWidth="1"/>
    <col min="8453" max="8453" width="7.140625" style="210" customWidth="1"/>
    <col min="8454" max="8454" width="13.28515625" style="210" customWidth="1"/>
    <col min="8455" max="8458" width="9.28515625" style="210" customWidth="1"/>
    <col min="8459" max="8704" width="9.140625" style="210"/>
    <col min="8705" max="8705" width="9.28515625" style="210" customWidth="1"/>
    <col min="8706" max="8706" width="67.85546875" style="210" customWidth="1"/>
    <col min="8707" max="8707" width="4.5703125" style="210" bestFit="1" customWidth="1"/>
    <col min="8708" max="8708" width="9.28515625" style="210" customWidth="1"/>
    <col min="8709" max="8709" width="7.140625" style="210" customWidth="1"/>
    <col min="8710" max="8710" width="13.28515625" style="210" customWidth="1"/>
    <col min="8711" max="8714" width="9.28515625" style="210" customWidth="1"/>
    <col min="8715" max="8960" width="9.140625" style="210"/>
    <col min="8961" max="8961" width="9.28515625" style="210" customWidth="1"/>
    <col min="8962" max="8962" width="67.85546875" style="210" customWidth="1"/>
    <col min="8963" max="8963" width="4.5703125" style="210" bestFit="1" customWidth="1"/>
    <col min="8964" max="8964" width="9.28515625" style="210" customWidth="1"/>
    <col min="8965" max="8965" width="7.140625" style="210" customWidth="1"/>
    <col min="8966" max="8966" width="13.28515625" style="210" customWidth="1"/>
    <col min="8967" max="8970" width="9.28515625" style="210" customWidth="1"/>
    <col min="8971" max="9216" width="9.140625" style="210"/>
    <col min="9217" max="9217" width="9.28515625" style="210" customWidth="1"/>
    <col min="9218" max="9218" width="67.85546875" style="210" customWidth="1"/>
    <col min="9219" max="9219" width="4.5703125" style="210" bestFit="1" customWidth="1"/>
    <col min="9220" max="9220" width="9.28515625" style="210" customWidth="1"/>
    <col min="9221" max="9221" width="7.140625" style="210" customWidth="1"/>
    <col min="9222" max="9222" width="13.28515625" style="210" customWidth="1"/>
    <col min="9223" max="9226" width="9.28515625" style="210" customWidth="1"/>
    <col min="9227" max="9472" width="9.140625" style="210"/>
    <col min="9473" max="9473" width="9.28515625" style="210" customWidth="1"/>
    <col min="9474" max="9474" width="67.85546875" style="210" customWidth="1"/>
    <col min="9475" max="9475" width="4.5703125" style="210" bestFit="1" customWidth="1"/>
    <col min="9476" max="9476" width="9.28515625" style="210" customWidth="1"/>
    <col min="9477" max="9477" width="7.140625" style="210" customWidth="1"/>
    <col min="9478" max="9478" width="13.28515625" style="210" customWidth="1"/>
    <col min="9479" max="9482" width="9.28515625" style="210" customWidth="1"/>
    <col min="9483" max="9728" width="9.140625" style="210"/>
    <col min="9729" max="9729" width="9.28515625" style="210" customWidth="1"/>
    <col min="9730" max="9730" width="67.85546875" style="210" customWidth="1"/>
    <col min="9731" max="9731" width="4.5703125" style="210" bestFit="1" customWidth="1"/>
    <col min="9732" max="9732" width="9.28515625" style="210" customWidth="1"/>
    <col min="9733" max="9733" width="7.140625" style="210" customWidth="1"/>
    <col min="9734" max="9734" width="13.28515625" style="210" customWidth="1"/>
    <col min="9735" max="9738" width="9.28515625" style="210" customWidth="1"/>
    <col min="9739" max="9984" width="9.140625" style="210"/>
    <col min="9985" max="9985" width="9.28515625" style="210" customWidth="1"/>
    <col min="9986" max="9986" width="67.85546875" style="210" customWidth="1"/>
    <col min="9987" max="9987" width="4.5703125" style="210" bestFit="1" customWidth="1"/>
    <col min="9988" max="9988" width="9.28515625" style="210" customWidth="1"/>
    <col min="9989" max="9989" width="7.140625" style="210" customWidth="1"/>
    <col min="9990" max="9990" width="13.28515625" style="210" customWidth="1"/>
    <col min="9991" max="9994" width="9.28515625" style="210" customWidth="1"/>
    <col min="9995" max="10240" width="9.140625" style="210"/>
    <col min="10241" max="10241" width="9.28515625" style="210" customWidth="1"/>
    <col min="10242" max="10242" width="67.85546875" style="210" customWidth="1"/>
    <col min="10243" max="10243" width="4.5703125" style="210" bestFit="1" customWidth="1"/>
    <col min="10244" max="10244" width="9.28515625" style="210" customWidth="1"/>
    <col min="10245" max="10245" width="7.140625" style="210" customWidth="1"/>
    <col min="10246" max="10246" width="13.28515625" style="210" customWidth="1"/>
    <col min="10247" max="10250" width="9.28515625" style="210" customWidth="1"/>
    <col min="10251" max="10496" width="9.140625" style="210"/>
    <col min="10497" max="10497" width="9.28515625" style="210" customWidth="1"/>
    <col min="10498" max="10498" width="67.85546875" style="210" customWidth="1"/>
    <col min="10499" max="10499" width="4.5703125" style="210" bestFit="1" customWidth="1"/>
    <col min="10500" max="10500" width="9.28515625" style="210" customWidth="1"/>
    <col min="10501" max="10501" width="7.140625" style="210" customWidth="1"/>
    <col min="10502" max="10502" width="13.28515625" style="210" customWidth="1"/>
    <col min="10503" max="10506" width="9.28515625" style="210" customWidth="1"/>
    <col min="10507" max="10752" width="9.140625" style="210"/>
    <col min="10753" max="10753" width="9.28515625" style="210" customWidth="1"/>
    <col min="10754" max="10754" width="67.85546875" style="210" customWidth="1"/>
    <col min="10755" max="10755" width="4.5703125" style="210" bestFit="1" customWidth="1"/>
    <col min="10756" max="10756" width="9.28515625" style="210" customWidth="1"/>
    <col min="10757" max="10757" width="7.140625" style="210" customWidth="1"/>
    <col min="10758" max="10758" width="13.28515625" style="210" customWidth="1"/>
    <col min="10759" max="10762" width="9.28515625" style="210" customWidth="1"/>
    <col min="10763" max="11008" width="9.140625" style="210"/>
    <col min="11009" max="11009" width="9.28515625" style="210" customWidth="1"/>
    <col min="11010" max="11010" width="67.85546875" style="210" customWidth="1"/>
    <col min="11011" max="11011" width="4.5703125" style="210" bestFit="1" customWidth="1"/>
    <col min="11012" max="11012" width="9.28515625" style="210" customWidth="1"/>
    <col min="11013" max="11013" width="7.140625" style="210" customWidth="1"/>
    <col min="11014" max="11014" width="13.28515625" style="210" customWidth="1"/>
    <col min="11015" max="11018" width="9.28515625" style="210" customWidth="1"/>
    <col min="11019" max="11264" width="9.140625" style="210"/>
    <col min="11265" max="11265" width="9.28515625" style="210" customWidth="1"/>
    <col min="11266" max="11266" width="67.85546875" style="210" customWidth="1"/>
    <col min="11267" max="11267" width="4.5703125" style="210" bestFit="1" customWidth="1"/>
    <col min="11268" max="11268" width="9.28515625" style="210" customWidth="1"/>
    <col min="11269" max="11269" width="7.140625" style="210" customWidth="1"/>
    <col min="11270" max="11270" width="13.28515625" style="210" customWidth="1"/>
    <col min="11271" max="11274" width="9.28515625" style="210" customWidth="1"/>
    <col min="11275" max="11520" width="9.140625" style="210"/>
    <col min="11521" max="11521" width="9.28515625" style="210" customWidth="1"/>
    <col min="11522" max="11522" width="67.85546875" style="210" customWidth="1"/>
    <col min="11523" max="11523" width="4.5703125" style="210" bestFit="1" customWidth="1"/>
    <col min="11524" max="11524" width="9.28515625" style="210" customWidth="1"/>
    <col min="11525" max="11525" width="7.140625" style="210" customWidth="1"/>
    <col min="11526" max="11526" width="13.28515625" style="210" customWidth="1"/>
    <col min="11527" max="11530" width="9.28515625" style="210" customWidth="1"/>
    <col min="11531" max="11776" width="9.140625" style="210"/>
    <col min="11777" max="11777" width="9.28515625" style="210" customWidth="1"/>
    <col min="11778" max="11778" width="67.85546875" style="210" customWidth="1"/>
    <col min="11779" max="11779" width="4.5703125" style="210" bestFit="1" customWidth="1"/>
    <col min="11780" max="11780" width="9.28515625" style="210" customWidth="1"/>
    <col min="11781" max="11781" width="7.140625" style="210" customWidth="1"/>
    <col min="11782" max="11782" width="13.28515625" style="210" customWidth="1"/>
    <col min="11783" max="11786" width="9.28515625" style="210" customWidth="1"/>
    <col min="11787" max="12032" width="9.140625" style="210"/>
    <col min="12033" max="12033" width="9.28515625" style="210" customWidth="1"/>
    <col min="12034" max="12034" width="67.85546875" style="210" customWidth="1"/>
    <col min="12035" max="12035" width="4.5703125" style="210" bestFit="1" customWidth="1"/>
    <col min="12036" max="12036" width="9.28515625" style="210" customWidth="1"/>
    <col min="12037" max="12037" width="7.140625" style="210" customWidth="1"/>
    <col min="12038" max="12038" width="13.28515625" style="210" customWidth="1"/>
    <col min="12039" max="12042" width="9.28515625" style="210" customWidth="1"/>
    <col min="12043" max="12288" width="9.140625" style="210"/>
    <col min="12289" max="12289" width="9.28515625" style="210" customWidth="1"/>
    <col min="12290" max="12290" width="67.85546875" style="210" customWidth="1"/>
    <col min="12291" max="12291" width="4.5703125" style="210" bestFit="1" customWidth="1"/>
    <col min="12292" max="12292" width="9.28515625" style="210" customWidth="1"/>
    <col min="12293" max="12293" width="7.140625" style="210" customWidth="1"/>
    <col min="12294" max="12294" width="13.28515625" style="210" customWidth="1"/>
    <col min="12295" max="12298" width="9.28515625" style="210" customWidth="1"/>
    <col min="12299" max="12544" width="9.140625" style="210"/>
    <col min="12545" max="12545" width="9.28515625" style="210" customWidth="1"/>
    <col min="12546" max="12546" width="67.85546875" style="210" customWidth="1"/>
    <col min="12547" max="12547" width="4.5703125" style="210" bestFit="1" customWidth="1"/>
    <col min="12548" max="12548" width="9.28515625" style="210" customWidth="1"/>
    <col min="12549" max="12549" width="7.140625" style="210" customWidth="1"/>
    <col min="12550" max="12550" width="13.28515625" style="210" customWidth="1"/>
    <col min="12551" max="12554" width="9.28515625" style="210" customWidth="1"/>
    <col min="12555" max="12800" width="9.140625" style="210"/>
    <col min="12801" max="12801" width="9.28515625" style="210" customWidth="1"/>
    <col min="12802" max="12802" width="67.85546875" style="210" customWidth="1"/>
    <col min="12803" max="12803" width="4.5703125" style="210" bestFit="1" customWidth="1"/>
    <col min="12804" max="12804" width="9.28515625" style="210" customWidth="1"/>
    <col min="12805" max="12805" width="7.140625" style="210" customWidth="1"/>
    <col min="12806" max="12806" width="13.28515625" style="210" customWidth="1"/>
    <col min="12807" max="12810" width="9.28515625" style="210" customWidth="1"/>
    <col min="12811" max="13056" width="9.140625" style="210"/>
    <col min="13057" max="13057" width="9.28515625" style="210" customWidth="1"/>
    <col min="13058" max="13058" width="67.85546875" style="210" customWidth="1"/>
    <col min="13059" max="13059" width="4.5703125" style="210" bestFit="1" customWidth="1"/>
    <col min="13060" max="13060" width="9.28515625" style="210" customWidth="1"/>
    <col min="13061" max="13061" width="7.140625" style="210" customWidth="1"/>
    <col min="13062" max="13062" width="13.28515625" style="210" customWidth="1"/>
    <col min="13063" max="13066" width="9.28515625" style="210" customWidth="1"/>
    <col min="13067" max="13312" width="9.140625" style="210"/>
    <col min="13313" max="13313" width="9.28515625" style="210" customWidth="1"/>
    <col min="13314" max="13314" width="67.85546875" style="210" customWidth="1"/>
    <col min="13315" max="13315" width="4.5703125" style="210" bestFit="1" customWidth="1"/>
    <col min="13316" max="13316" width="9.28515625" style="210" customWidth="1"/>
    <col min="13317" max="13317" width="7.140625" style="210" customWidth="1"/>
    <col min="13318" max="13318" width="13.28515625" style="210" customWidth="1"/>
    <col min="13319" max="13322" width="9.28515625" style="210" customWidth="1"/>
    <col min="13323" max="13568" width="9.140625" style="210"/>
    <col min="13569" max="13569" width="9.28515625" style="210" customWidth="1"/>
    <col min="13570" max="13570" width="67.85546875" style="210" customWidth="1"/>
    <col min="13571" max="13571" width="4.5703125" style="210" bestFit="1" customWidth="1"/>
    <col min="13572" max="13572" width="9.28515625" style="210" customWidth="1"/>
    <col min="13573" max="13573" width="7.140625" style="210" customWidth="1"/>
    <col min="13574" max="13574" width="13.28515625" style="210" customWidth="1"/>
    <col min="13575" max="13578" width="9.28515625" style="210" customWidth="1"/>
    <col min="13579" max="13824" width="9.140625" style="210"/>
    <col min="13825" max="13825" width="9.28515625" style="210" customWidth="1"/>
    <col min="13826" max="13826" width="67.85546875" style="210" customWidth="1"/>
    <col min="13827" max="13827" width="4.5703125" style="210" bestFit="1" customWidth="1"/>
    <col min="13828" max="13828" width="9.28515625" style="210" customWidth="1"/>
    <col min="13829" max="13829" width="7.140625" style="210" customWidth="1"/>
    <col min="13830" max="13830" width="13.28515625" style="210" customWidth="1"/>
    <col min="13831" max="13834" width="9.28515625" style="210" customWidth="1"/>
    <col min="13835" max="14080" width="9.140625" style="210"/>
    <col min="14081" max="14081" width="9.28515625" style="210" customWidth="1"/>
    <col min="14082" max="14082" width="67.85546875" style="210" customWidth="1"/>
    <col min="14083" max="14083" width="4.5703125" style="210" bestFit="1" customWidth="1"/>
    <col min="14084" max="14084" width="9.28515625" style="210" customWidth="1"/>
    <col min="14085" max="14085" width="7.140625" style="210" customWidth="1"/>
    <col min="14086" max="14086" width="13.28515625" style="210" customWidth="1"/>
    <col min="14087" max="14090" width="9.28515625" style="210" customWidth="1"/>
    <col min="14091" max="14336" width="9.140625" style="210"/>
    <col min="14337" max="14337" width="9.28515625" style="210" customWidth="1"/>
    <col min="14338" max="14338" width="67.85546875" style="210" customWidth="1"/>
    <col min="14339" max="14339" width="4.5703125" style="210" bestFit="1" customWidth="1"/>
    <col min="14340" max="14340" width="9.28515625" style="210" customWidth="1"/>
    <col min="14341" max="14341" width="7.140625" style="210" customWidth="1"/>
    <col min="14342" max="14342" width="13.28515625" style="210" customWidth="1"/>
    <col min="14343" max="14346" width="9.28515625" style="210" customWidth="1"/>
    <col min="14347" max="14592" width="9.140625" style="210"/>
    <col min="14593" max="14593" width="9.28515625" style="210" customWidth="1"/>
    <col min="14594" max="14594" width="67.85546875" style="210" customWidth="1"/>
    <col min="14595" max="14595" width="4.5703125" style="210" bestFit="1" customWidth="1"/>
    <col min="14596" max="14596" width="9.28515625" style="210" customWidth="1"/>
    <col min="14597" max="14597" width="7.140625" style="210" customWidth="1"/>
    <col min="14598" max="14598" width="13.28515625" style="210" customWidth="1"/>
    <col min="14599" max="14602" width="9.28515625" style="210" customWidth="1"/>
    <col min="14603" max="14848" width="9.140625" style="210"/>
    <col min="14849" max="14849" width="9.28515625" style="210" customWidth="1"/>
    <col min="14850" max="14850" width="67.85546875" style="210" customWidth="1"/>
    <col min="14851" max="14851" width="4.5703125" style="210" bestFit="1" customWidth="1"/>
    <col min="14852" max="14852" width="9.28515625" style="210" customWidth="1"/>
    <col min="14853" max="14853" width="7.140625" style="210" customWidth="1"/>
    <col min="14854" max="14854" width="13.28515625" style="210" customWidth="1"/>
    <col min="14855" max="14858" width="9.28515625" style="210" customWidth="1"/>
    <col min="14859" max="15104" width="9.140625" style="210"/>
    <col min="15105" max="15105" width="9.28515625" style="210" customWidth="1"/>
    <col min="15106" max="15106" width="67.85546875" style="210" customWidth="1"/>
    <col min="15107" max="15107" width="4.5703125" style="210" bestFit="1" customWidth="1"/>
    <col min="15108" max="15108" width="9.28515625" style="210" customWidth="1"/>
    <col min="15109" max="15109" width="7.140625" style="210" customWidth="1"/>
    <col min="15110" max="15110" width="13.28515625" style="210" customWidth="1"/>
    <col min="15111" max="15114" width="9.28515625" style="210" customWidth="1"/>
    <col min="15115" max="15360" width="9.140625" style="210"/>
    <col min="15361" max="15361" width="9.28515625" style="210" customWidth="1"/>
    <col min="15362" max="15362" width="67.85546875" style="210" customWidth="1"/>
    <col min="15363" max="15363" width="4.5703125" style="210" bestFit="1" customWidth="1"/>
    <col min="15364" max="15364" width="9.28515625" style="210" customWidth="1"/>
    <col min="15365" max="15365" width="7.140625" style="210" customWidth="1"/>
    <col min="15366" max="15366" width="13.28515625" style="210" customWidth="1"/>
    <col min="15367" max="15370" width="9.28515625" style="210" customWidth="1"/>
    <col min="15371" max="15616" width="9.140625" style="210"/>
    <col min="15617" max="15617" width="9.28515625" style="210" customWidth="1"/>
    <col min="15618" max="15618" width="67.85546875" style="210" customWidth="1"/>
    <col min="15619" max="15619" width="4.5703125" style="210" bestFit="1" customWidth="1"/>
    <col min="15620" max="15620" width="9.28515625" style="210" customWidth="1"/>
    <col min="15621" max="15621" width="7.140625" style="210" customWidth="1"/>
    <col min="15622" max="15622" width="13.28515625" style="210" customWidth="1"/>
    <col min="15623" max="15626" width="9.28515625" style="210" customWidth="1"/>
    <col min="15627" max="15872" width="9.140625" style="210"/>
    <col min="15873" max="15873" width="9.28515625" style="210" customWidth="1"/>
    <col min="15874" max="15874" width="67.85546875" style="210" customWidth="1"/>
    <col min="15875" max="15875" width="4.5703125" style="210" bestFit="1" customWidth="1"/>
    <col min="15876" max="15876" width="9.28515625" style="210" customWidth="1"/>
    <col min="15877" max="15877" width="7.140625" style="210" customWidth="1"/>
    <col min="15878" max="15878" width="13.28515625" style="210" customWidth="1"/>
    <col min="15879" max="15882" width="9.28515625" style="210" customWidth="1"/>
    <col min="15883" max="16128" width="9.140625" style="210"/>
    <col min="16129" max="16129" width="9.28515625" style="210" customWidth="1"/>
    <col min="16130" max="16130" width="67.85546875" style="210" customWidth="1"/>
    <col min="16131" max="16131" width="4.5703125" style="210" bestFit="1" customWidth="1"/>
    <col min="16132" max="16132" width="9.28515625" style="210" customWidth="1"/>
    <col min="16133" max="16133" width="7.140625" style="210" customWidth="1"/>
    <col min="16134" max="16134" width="13.28515625" style="210" customWidth="1"/>
    <col min="16135" max="16138" width="9.28515625" style="210" customWidth="1"/>
    <col min="16139" max="16384" width="9.140625" style="210"/>
  </cols>
  <sheetData>
    <row r="1" spans="1:10" ht="21.75" thickTop="1" x14ac:dyDescent="0.35">
      <c r="A1" s="613">
        <f>Profile!$G$7</f>
        <v>0</v>
      </c>
      <c r="B1" s="614"/>
      <c r="C1" s="614"/>
      <c r="D1" s="614"/>
      <c r="E1" s="614"/>
      <c r="F1" s="615"/>
      <c r="G1" s="209"/>
      <c r="H1" s="209"/>
      <c r="I1" s="209"/>
      <c r="J1" s="209"/>
    </row>
    <row r="2" spans="1:10" x14ac:dyDescent="0.25">
      <c r="A2" s="616"/>
      <c r="B2" s="617"/>
      <c r="C2" s="617"/>
      <c r="D2" s="617"/>
      <c r="E2" s="211" t="s">
        <v>424</v>
      </c>
      <c r="F2" s="212">
        <f>Profile!$G$5</f>
        <v>0</v>
      </c>
      <c r="G2" s="213"/>
      <c r="J2" s="214"/>
    </row>
    <row r="3" spans="1:10" ht="15.75" x14ac:dyDescent="0.25">
      <c r="A3" s="618" t="s">
        <v>522</v>
      </c>
      <c r="B3" s="619"/>
      <c r="C3" s="619"/>
      <c r="D3" s="619"/>
      <c r="E3" s="619"/>
      <c r="F3" s="620"/>
      <c r="G3" s="215"/>
      <c r="H3" s="215"/>
      <c r="I3" s="215"/>
      <c r="J3" s="215"/>
    </row>
    <row r="4" spans="1:10" ht="9.75" customHeight="1" x14ac:dyDescent="0.25">
      <c r="A4" s="621"/>
      <c r="B4" s="622"/>
      <c r="C4" s="622"/>
      <c r="D4" s="622"/>
      <c r="E4" s="622"/>
      <c r="F4" s="623"/>
      <c r="G4" s="213"/>
      <c r="H4" s="213"/>
      <c r="I4" s="213"/>
      <c r="J4" s="213"/>
    </row>
    <row r="5" spans="1:10" ht="44.25" customHeight="1" x14ac:dyDescent="0.25">
      <c r="A5" s="624" t="s">
        <v>523</v>
      </c>
      <c r="B5" s="625"/>
      <c r="C5" s="625"/>
      <c r="D5" s="625"/>
      <c r="E5" s="625"/>
      <c r="F5" s="626"/>
      <c r="G5" s="216"/>
      <c r="H5" s="216"/>
      <c r="I5" s="216"/>
      <c r="J5" s="216"/>
    </row>
    <row r="6" spans="1:10" ht="9" customHeight="1" x14ac:dyDescent="0.25">
      <c r="A6" s="607"/>
      <c r="B6" s="608"/>
      <c r="C6" s="608"/>
      <c r="D6" s="608"/>
      <c r="E6" s="608"/>
      <c r="F6" s="609"/>
      <c r="G6" s="217"/>
      <c r="H6" s="217"/>
      <c r="I6" s="217"/>
      <c r="J6" s="217"/>
    </row>
    <row r="7" spans="1:10" x14ac:dyDescent="0.25">
      <c r="A7" s="218" t="s">
        <v>524</v>
      </c>
      <c r="B7" s="219" t="s">
        <v>3</v>
      </c>
      <c r="C7" s="220" t="s">
        <v>7</v>
      </c>
      <c r="D7" s="221" t="s">
        <v>8</v>
      </c>
      <c r="E7" s="221" t="s">
        <v>9</v>
      </c>
      <c r="F7" s="222"/>
      <c r="G7" s="223"/>
      <c r="H7" s="224"/>
      <c r="I7" s="224"/>
      <c r="J7" s="224"/>
    </row>
    <row r="8" spans="1:10" x14ac:dyDescent="0.25">
      <c r="A8" s="229"/>
      <c r="B8" s="230"/>
      <c r="C8" s="230"/>
      <c r="D8" s="230"/>
      <c r="E8" s="230"/>
      <c r="F8" s="231"/>
      <c r="G8" s="225"/>
      <c r="H8" s="217"/>
      <c r="I8" s="217"/>
      <c r="J8" s="217"/>
    </row>
    <row r="9" spans="1:10" x14ac:dyDescent="0.25">
      <c r="A9" s="601" t="s">
        <v>525</v>
      </c>
      <c r="B9" s="602"/>
      <c r="C9" s="602"/>
      <c r="D9" s="602"/>
      <c r="E9" s="602"/>
      <c r="F9" s="603"/>
      <c r="G9" s="226"/>
      <c r="H9" s="226"/>
      <c r="I9" s="226"/>
      <c r="J9" s="226"/>
    </row>
    <row r="10" spans="1:10" x14ac:dyDescent="0.25">
      <c r="A10" s="604"/>
      <c r="B10" s="605"/>
      <c r="C10" s="605"/>
      <c r="D10" s="605"/>
      <c r="E10" s="605"/>
      <c r="F10" s="606"/>
      <c r="G10" s="225"/>
      <c r="H10" s="225"/>
      <c r="I10" s="225"/>
      <c r="J10" s="225"/>
    </row>
    <row r="11" spans="1:10" x14ac:dyDescent="0.25">
      <c r="A11" s="604"/>
      <c r="B11" s="605"/>
      <c r="C11" s="605"/>
      <c r="D11" s="605"/>
      <c r="E11" s="605"/>
      <c r="F11" s="606"/>
      <c r="G11" s="225"/>
      <c r="H11" s="225"/>
      <c r="I11" s="225"/>
      <c r="J11" s="225"/>
    </row>
    <row r="12" spans="1:10" x14ac:dyDescent="0.25">
      <c r="A12" s="604"/>
      <c r="B12" s="605"/>
      <c r="C12" s="605"/>
      <c r="D12" s="605"/>
      <c r="E12" s="605"/>
      <c r="F12" s="606"/>
      <c r="G12" s="225"/>
      <c r="H12" s="225"/>
      <c r="I12" s="225"/>
      <c r="J12" s="225"/>
    </row>
    <row r="13" spans="1:10" x14ac:dyDescent="0.25">
      <c r="A13" s="604"/>
      <c r="B13" s="605"/>
      <c r="C13" s="605"/>
      <c r="D13" s="605"/>
      <c r="E13" s="605"/>
      <c r="F13" s="606"/>
      <c r="G13" s="225"/>
      <c r="H13" s="225"/>
      <c r="I13" s="225"/>
      <c r="J13" s="225"/>
    </row>
    <row r="14" spans="1:10" x14ac:dyDescent="0.25">
      <c r="A14" s="604"/>
      <c r="B14" s="605"/>
      <c r="C14" s="605"/>
      <c r="D14" s="605"/>
      <c r="E14" s="605"/>
      <c r="F14" s="606"/>
      <c r="G14" s="225"/>
      <c r="H14" s="225"/>
      <c r="I14" s="225"/>
      <c r="J14" s="225"/>
    </row>
    <row r="15" spans="1:10" x14ac:dyDescent="0.25">
      <c r="A15" s="604"/>
      <c r="B15" s="605"/>
      <c r="C15" s="605"/>
      <c r="D15" s="605"/>
      <c r="E15" s="605"/>
      <c r="F15" s="606"/>
      <c r="G15" s="225"/>
      <c r="H15" s="225"/>
      <c r="I15" s="225"/>
      <c r="J15" s="225"/>
    </row>
    <row r="16" spans="1:10" x14ac:dyDescent="0.25">
      <c r="A16" s="604"/>
      <c r="B16" s="605"/>
      <c r="C16" s="605"/>
      <c r="D16" s="605"/>
      <c r="E16" s="605"/>
      <c r="F16" s="606"/>
      <c r="G16" s="225"/>
      <c r="H16" s="225"/>
      <c r="I16" s="225"/>
      <c r="J16" s="225"/>
    </row>
    <row r="17" spans="1:10" x14ac:dyDescent="0.25">
      <c r="A17" s="604"/>
      <c r="B17" s="605"/>
      <c r="C17" s="605"/>
      <c r="D17" s="605"/>
      <c r="E17" s="605"/>
      <c r="F17" s="606"/>
      <c r="G17" s="225"/>
      <c r="H17" s="225"/>
      <c r="I17" s="225"/>
      <c r="J17" s="225"/>
    </row>
    <row r="18" spans="1:10" x14ac:dyDescent="0.25">
      <c r="A18" s="604"/>
      <c r="B18" s="605"/>
      <c r="C18" s="605"/>
      <c r="D18" s="605"/>
      <c r="E18" s="605"/>
      <c r="F18" s="606"/>
      <c r="G18" s="225"/>
      <c r="H18" s="225"/>
      <c r="I18" s="225"/>
      <c r="J18" s="225"/>
    </row>
    <row r="19" spans="1:10" x14ac:dyDescent="0.25">
      <c r="A19" s="604"/>
      <c r="B19" s="605"/>
      <c r="C19" s="605"/>
      <c r="D19" s="605"/>
      <c r="E19" s="605"/>
      <c r="F19" s="606"/>
      <c r="G19" s="225"/>
      <c r="H19" s="225"/>
      <c r="I19" s="225"/>
      <c r="J19" s="225"/>
    </row>
    <row r="20" spans="1:10" ht="9" customHeight="1" x14ac:dyDescent="0.25">
      <c r="A20" s="607"/>
      <c r="B20" s="608"/>
      <c r="C20" s="608"/>
      <c r="D20" s="608"/>
      <c r="E20" s="608"/>
      <c r="F20" s="609"/>
      <c r="G20" s="227"/>
      <c r="H20" s="228"/>
      <c r="I20" s="228"/>
      <c r="J20" s="228"/>
    </row>
    <row r="21" spans="1:10" x14ac:dyDescent="0.25">
      <c r="A21" s="218" t="s">
        <v>524</v>
      </c>
      <c r="B21" s="219" t="s">
        <v>3</v>
      </c>
      <c r="C21" s="220" t="s">
        <v>7</v>
      </c>
      <c r="D21" s="221" t="s">
        <v>8</v>
      </c>
      <c r="E21" s="221" t="s">
        <v>9</v>
      </c>
      <c r="F21" s="222"/>
      <c r="G21" s="217"/>
      <c r="H21" s="217"/>
      <c r="I21" s="217"/>
      <c r="J21" s="217"/>
    </row>
    <row r="22" spans="1:10" x14ac:dyDescent="0.25">
      <c r="A22" s="229"/>
      <c r="B22" s="230"/>
      <c r="C22" s="230"/>
      <c r="D22" s="230"/>
      <c r="E22" s="230"/>
      <c r="F22" s="231"/>
      <c r="G22" s="217"/>
      <c r="H22" s="217"/>
      <c r="I22" s="217"/>
      <c r="J22" s="217"/>
    </row>
    <row r="23" spans="1:10" x14ac:dyDescent="0.25">
      <c r="A23" s="601" t="s">
        <v>525</v>
      </c>
      <c r="B23" s="602"/>
      <c r="C23" s="602"/>
      <c r="D23" s="602"/>
      <c r="E23" s="602"/>
      <c r="F23" s="603"/>
      <c r="G23" s="223"/>
      <c r="H23" s="223"/>
      <c r="I23" s="223"/>
      <c r="J23" s="223"/>
    </row>
    <row r="24" spans="1:10" x14ac:dyDescent="0.25">
      <c r="A24" s="604"/>
      <c r="B24" s="605"/>
      <c r="C24" s="605"/>
      <c r="D24" s="605"/>
      <c r="E24" s="605"/>
      <c r="F24" s="606"/>
      <c r="G24" s="223"/>
      <c r="H24" s="223"/>
      <c r="I24" s="223"/>
      <c r="J24" s="223"/>
    </row>
    <row r="25" spans="1:10" x14ac:dyDescent="0.25">
      <c r="A25" s="604"/>
      <c r="B25" s="605"/>
      <c r="C25" s="605"/>
      <c r="D25" s="605"/>
      <c r="E25" s="605"/>
      <c r="F25" s="606"/>
      <c r="G25" s="223"/>
      <c r="H25" s="223"/>
      <c r="I25" s="223"/>
      <c r="J25" s="223"/>
    </row>
    <row r="26" spans="1:10" x14ac:dyDescent="0.25">
      <c r="A26" s="604"/>
      <c r="B26" s="605"/>
      <c r="C26" s="605"/>
      <c r="D26" s="605"/>
      <c r="E26" s="605"/>
      <c r="F26" s="606"/>
      <c r="G26" s="223"/>
      <c r="H26" s="223"/>
      <c r="I26" s="223"/>
      <c r="J26" s="223"/>
    </row>
    <row r="27" spans="1:10" x14ac:dyDescent="0.25">
      <c r="A27" s="604"/>
      <c r="B27" s="605"/>
      <c r="C27" s="605"/>
      <c r="D27" s="605"/>
      <c r="E27" s="605"/>
      <c r="F27" s="606"/>
      <c r="G27" s="223"/>
      <c r="H27" s="223"/>
      <c r="I27" s="223"/>
      <c r="J27" s="223"/>
    </row>
    <row r="28" spans="1:10" x14ac:dyDescent="0.25">
      <c r="A28" s="604"/>
      <c r="B28" s="605"/>
      <c r="C28" s="605"/>
      <c r="D28" s="605"/>
      <c r="E28" s="605"/>
      <c r="F28" s="606"/>
      <c r="G28" s="223"/>
      <c r="H28" s="223"/>
      <c r="I28" s="223"/>
      <c r="J28" s="223"/>
    </row>
    <row r="29" spans="1:10" x14ac:dyDescent="0.25">
      <c r="A29" s="604"/>
      <c r="B29" s="605"/>
      <c r="C29" s="605"/>
      <c r="D29" s="605"/>
      <c r="E29" s="605"/>
      <c r="F29" s="606"/>
      <c r="G29" s="223"/>
      <c r="H29" s="223"/>
      <c r="I29" s="223"/>
      <c r="J29" s="223"/>
    </row>
    <row r="30" spans="1:10" x14ac:dyDescent="0.25">
      <c r="A30" s="604"/>
      <c r="B30" s="605"/>
      <c r="C30" s="605"/>
      <c r="D30" s="605"/>
      <c r="E30" s="605"/>
      <c r="F30" s="606"/>
      <c r="G30" s="223"/>
      <c r="H30" s="223"/>
      <c r="I30" s="223"/>
      <c r="J30" s="223"/>
    </row>
    <row r="31" spans="1:10" x14ac:dyDescent="0.25">
      <c r="A31" s="604"/>
      <c r="B31" s="605"/>
      <c r="C31" s="605"/>
      <c r="D31" s="605"/>
      <c r="E31" s="605"/>
      <c r="F31" s="606"/>
      <c r="G31" s="223"/>
      <c r="H31" s="223"/>
      <c r="I31" s="223"/>
      <c r="J31" s="223"/>
    </row>
    <row r="32" spans="1:10" x14ac:dyDescent="0.25">
      <c r="A32" s="604"/>
      <c r="B32" s="605"/>
      <c r="C32" s="605"/>
      <c r="D32" s="605"/>
      <c r="E32" s="605"/>
      <c r="F32" s="606"/>
      <c r="G32" s="223"/>
      <c r="H32" s="223"/>
      <c r="I32" s="223"/>
      <c r="J32" s="223"/>
    </row>
    <row r="33" spans="1:6" ht="15.75" thickBot="1" x14ac:dyDescent="0.3">
      <c r="A33" s="610"/>
      <c r="B33" s="611"/>
      <c r="C33" s="611"/>
      <c r="D33" s="611"/>
      <c r="E33" s="611"/>
      <c r="F33" s="612"/>
    </row>
    <row r="34" spans="1:6" ht="15.75" thickTop="1" x14ac:dyDescent="0.25"/>
  </sheetData>
  <sheetProtection formatCells="0" formatColumns="0" formatRows="0" selectLockedCells="1"/>
  <mergeCells count="11">
    <mergeCell ref="A6:F6"/>
    <mergeCell ref="A1:F1"/>
    <mergeCell ref="A2:D2"/>
    <mergeCell ref="A3:F3"/>
    <mergeCell ref="A4:F4"/>
    <mergeCell ref="A5:F5"/>
    <mergeCell ref="A9:F9"/>
    <mergeCell ref="A10:F19"/>
    <mergeCell ref="A20:F20"/>
    <mergeCell ref="A23:F23"/>
    <mergeCell ref="A24:F33"/>
  </mergeCells>
  <pageMargins left="0.7" right="0.7" top="0.75" bottom="0.75" header="0.3" footer="0.3"/>
  <pageSetup orientation="portrait" horizontalDpi="4294967295" verticalDpi="4294967295"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31"/>
  <sheetViews>
    <sheetView view="pageBreakPreview" zoomScaleNormal="100" zoomScaleSheetLayoutView="100" workbookViewId="0">
      <selection activeCell="B20" sqref="B20"/>
    </sheetView>
  </sheetViews>
  <sheetFormatPr defaultRowHeight="15.75" x14ac:dyDescent="0.25"/>
  <cols>
    <col min="1" max="1" width="9.140625" style="35"/>
    <col min="2" max="2" width="79.85546875" bestFit="1" customWidth="1"/>
    <col min="3" max="3" width="13.28515625" bestFit="1" customWidth="1"/>
  </cols>
  <sheetData>
    <row r="1" spans="1:3" ht="20.25" x14ac:dyDescent="0.3">
      <c r="A1" s="628" t="s">
        <v>432</v>
      </c>
      <c r="B1" s="628"/>
      <c r="C1" s="628"/>
    </row>
    <row r="2" spans="1:3" x14ac:dyDescent="0.25">
      <c r="B2" s="112" t="s">
        <v>424</v>
      </c>
      <c r="C2" s="113">
        <f>Profile!G5</f>
        <v>0</v>
      </c>
    </row>
    <row r="3" spans="1:3" x14ac:dyDescent="0.25">
      <c r="A3" s="629"/>
      <c r="B3" s="629"/>
      <c r="C3" s="629"/>
    </row>
    <row r="4" spans="1:3" ht="20.25" x14ac:dyDescent="0.3">
      <c r="B4" s="627">
        <f>Profile!G7</f>
        <v>0</v>
      </c>
      <c r="C4" s="627"/>
    </row>
    <row r="5" spans="1:3" ht="16.5" thickBot="1" x14ac:dyDescent="0.3">
      <c r="A5" s="630" t="s">
        <v>425</v>
      </c>
      <c r="B5" s="630"/>
      <c r="C5" s="630"/>
    </row>
    <row r="6" spans="1:3" ht="17.25" thickTop="1" thickBot="1" x14ac:dyDescent="0.3">
      <c r="A6" s="123" t="s">
        <v>436</v>
      </c>
      <c r="B6" s="114" t="s">
        <v>433</v>
      </c>
      <c r="C6" s="115" t="s">
        <v>434</v>
      </c>
    </row>
    <row r="7" spans="1:3" ht="16.5" thickTop="1" x14ac:dyDescent="0.25">
      <c r="A7" s="124">
        <v>1</v>
      </c>
      <c r="B7" s="130" t="s">
        <v>438</v>
      </c>
      <c r="C7" s="125">
        <f>IF(Technical!E11=0,"N/A",Technical!H11)</f>
        <v>0</v>
      </c>
    </row>
    <row r="8" spans="1:3" x14ac:dyDescent="0.25">
      <c r="A8" s="126">
        <v>2</v>
      </c>
      <c r="B8" s="131" t="s">
        <v>439</v>
      </c>
      <c r="C8" s="127">
        <f>IF(Technical!E15=0,"N/A",Technical!H15)</f>
        <v>0</v>
      </c>
    </row>
    <row r="9" spans="1:3" x14ac:dyDescent="0.25">
      <c r="A9" s="126">
        <v>3</v>
      </c>
      <c r="B9" s="132" t="s">
        <v>440</v>
      </c>
      <c r="C9" s="127">
        <f>IF(Technical!E19=0,"N/A",Technical!H19)</f>
        <v>0</v>
      </c>
    </row>
    <row r="10" spans="1:3" x14ac:dyDescent="0.25">
      <c r="A10" s="126">
        <v>4</v>
      </c>
      <c r="B10" s="132" t="s">
        <v>441</v>
      </c>
      <c r="C10" s="127">
        <f>IF(Technical!E28=0,"N/A",Technical!H28)</f>
        <v>0</v>
      </c>
    </row>
    <row r="11" spans="1:3" x14ac:dyDescent="0.25">
      <c r="A11" s="126">
        <v>5</v>
      </c>
      <c r="B11" s="133" t="s">
        <v>437</v>
      </c>
      <c r="C11" s="127">
        <f>IF(Technical!E31=0,"N/A",Technical!H31)</f>
        <v>0</v>
      </c>
    </row>
    <row r="12" spans="1:3" x14ac:dyDescent="0.25">
      <c r="A12" s="126">
        <v>6</v>
      </c>
      <c r="B12" s="133" t="s">
        <v>442</v>
      </c>
      <c r="C12" s="127">
        <f>IF(Technical!E34=0,"N/A",Technical!H34)</f>
        <v>0</v>
      </c>
    </row>
    <row r="13" spans="1:3" x14ac:dyDescent="0.25">
      <c r="A13" s="126">
        <v>7</v>
      </c>
      <c r="B13" s="133" t="s">
        <v>443</v>
      </c>
      <c r="C13" s="127">
        <f>IF(Technical!E38=0,"N/A",Technical!H38)</f>
        <v>0</v>
      </c>
    </row>
    <row r="14" spans="1:3" x14ac:dyDescent="0.25">
      <c r="A14" s="126">
        <v>8</v>
      </c>
      <c r="B14" s="133" t="s">
        <v>444</v>
      </c>
      <c r="C14" s="127">
        <f>IF(Technical!E42=0,"N/A",Technical!H42)</f>
        <v>0</v>
      </c>
    </row>
    <row r="15" spans="1:3" x14ac:dyDescent="0.25">
      <c r="A15" s="126">
        <v>9</v>
      </c>
      <c r="B15" s="133" t="s">
        <v>445</v>
      </c>
      <c r="C15" s="127">
        <f>IF(Technical!E50=0,"N/A",Technical!H50)</f>
        <v>0</v>
      </c>
    </row>
    <row r="16" spans="1:3" x14ac:dyDescent="0.25">
      <c r="A16" s="126">
        <v>10</v>
      </c>
      <c r="B16" s="133" t="s">
        <v>446</v>
      </c>
      <c r="C16" s="127">
        <f>IF(Technical!E57=0,"N/A",Technical!H57)</f>
        <v>0</v>
      </c>
    </row>
    <row r="17" spans="1:3" x14ac:dyDescent="0.25">
      <c r="A17" s="126">
        <v>11</v>
      </c>
      <c r="B17" s="116" t="s">
        <v>447</v>
      </c>
      <c r="C17" s="127">
        <f>IF(Technical!E62=0,"N/A",Technical!H62)</f>
        <v>0</v>
      </c>
    </row>
    <row r="18" spans="1:3" x14ac:dyDescent="0.25">
      <c r="A18" s="126">
        <v>12</v>
      </c>
      <c r="B18" s="116" t="s">
        <v>448</v>
      </c>
      <c r="C18" s="127">
        <f>IF(Technical!E72=0,"N/A",Technical!H72)</f>
        <v>0</v>
      </c>
    </row>
    <row r="19" spans="1:3" x14ac:dyDescent="0.25">
      <c r="A19" s="126">
        <v>13</v>
      </c>
      <c r="B19" s="116" t="s">
        <v>449</v>
      </c>
      <c r="C19" s="127">
        <f>IF(Technical!E86=0,"N/A",Technical!H86)</f>
        <v>0</v>
      </c>
    </row>
    <row r="20" spans="1:3" x14ac:dyDescent="0.25">
      <c r="A20" s="126">
        <v>14</v>
      </c>
      <c r="B20" s="117" t="s">
        <v>450</v>
      </c>
      <c r="C20" s="127">
        <f>IF(Technical!E94=0,"N/A",Technical!H94)</f>
        <v>0</v>
      </c>
    </row>
    <row r="21" spans="1:3" x14ac:dyDescent="0.25">
      <c r="A21" s="126">
        <v>15</v>
      </c>
      <c r="B21" s="117" t="s">
        <v>451</v>
      </c>
      <c r="C21" s="127">
        <f>IF(Technical!E104=0,"N/A",Technical!H104)</f>
        <v>0</v>
      </c>
    </row>
    <row r="22" spans="1:3" x14ac:dyDescent="0.25">
      <c r="A22" s="126">
        <v>16</v>
      </c>
      <c r="B22" s="117" t="s">
        <v>452</v>
      </c>
      <c r="C22" s="127">
        <f>IF(Technical!E120=0,"N/A",Technical!H120)</f>
        <v>0</v>
      </c>
    </row>
    <row r="23" spans="1:3" x14ac:dyDescent="0.25">
      <c r="A23" s="126">
        <v>17</v>
      </c>
      <c r="B23" s="117" t="s">
        <v>453</v>
      </c>
      <c r="C23" s="127">
        <f>IF(Technical!E126=0,"N/A",Technical!H126)</f>
        <v>0</v>
      </c>
    </row>
    <row r="24" spans="1:3" x14ac:dyDescent="0.25">
      <c r="A24" s="126">
        <v>18</v>
      </c>
      <c r="B24" s="60" t="s">
        <v>454</v>
      </c>
      <c r="C24" s="127">
        <f>IF(Technical!E136=0,"N/A",Technical!H136)</f>
        <v>0</v>
      </c>
    </row>
    <row r="25" spans="1:3" x14ac:dyDescent="0.25">
      <c r="A25" s="126">
        <v>19</v>
      </c>
      <c r="B25" s="60" t="s">
        <v>455</v>
      </c>
      <c r="C25" s="127">
        <f>IF(Technical!E141=0,"N/A",Technical!H141)</f>
        <v>0</v>
      </c>
    </row>
    <row r="26" spans="1:3" ht="16.5" thickBot="1" x14ac:dyDescent="0.3">
      <c r="A26" s="128">
        <v>20</v>
      </c>
      <c r="B26" s="129" t="s">
        <v>456</v>
      </c>
      <c r="C26" s="118">
        <f>IF(Technical!E155=0,"N/A",Technical!H155)</f>
        <v>0</v>
      </c>
    </row>
    <row r="27" spans="1:3" ht="17.25" thickTop="1" thickBot="1" x14ac:dyDescent="0.3">
      <c r="B27" s="75"/>
      <c r="C27" s="119"/>
    </row>
    <row r="28" spans="1:3" ht="17.25" thickTop="1" thickBot="1" x14ac:dyDescent="0.3">
      <c r="B28" s="120" t="s">
        <v>435</v>
      </c>
      <c r="C28" s="121">
        <f>Technical!H4</f>
        <v>0</v>
      </c>
    </row>
    <row r="29" spans="1:3" ht="17.25" thickTop="1" thickBot="1" x14ac:dyDescent="0.3">
      <c r="B29" s="122"/>
      <c r="C29" s="119"/>
    </row>
    <row r="30" spans="1:3" ht="17.25" thickTop="1" thickBot="1" x14ac:dyDescent="0.3">
      <c r="B30" s="120" t="s">
        <v>793</v>
      </c>
      <c r="C30" s="121">
        <f>Technical!H6</f>
        <v>0</v>
      </c>
    </row>
    <row r="31" spans="1:3" ht="16.5" thickTop="1" x14ac:dyDescent="0.25"/>
  </sheetData>
  <sheetProtection selectLockedCells="1"/>
  <mergeCells count="4">
    <mergeCell ref="B4:C4"/>
    <mergeCell ref="A1:C1"/>
    <mergeCell ref="A3:C3"/>
    <mergeCell ref="A5:C5"/>
  </mergeCells>
  <conditionalFormatting sqref="C28 C7:C26">
    <cfRule type="cellIs" dxfId="6" priority="14" operator="greaterThanOrEqual">
      <formula>0.9</formula>
    </cfRule>
    <cfRule type="cellIs" dxfId="5" priority="15" operator="between">
      <formula>0.7</formula>
      <formula>0.9</formula>
    </cfRule>
    <cfRule type="cellIs" dxfId="4" priority="16" operator="lessThan">
      <formula>0.7</formula>
    </cfRule>
  </conditionalFormatting>
  <conditionalFormatting sqref="C7:C26">
    <cfRule type="containsText" dxfId="3" priority="4" stopIfTrue="1" operator="containsText" text="N/A">
      <formula>NOT(ISERROR(SEARCH("N/A",C7)))</formula>
    </cfRule>
  </conditionalFormatting>
  <conditionalFormatting sqref="C30">
    <cfRule type="cellIs" dxfId="2" priority="1" operator="greaterThanOrEqual">
      <formula>0.9</formula>
    </cfRule>
    <cfRule type="cellIs" dxfId="1" priority="2" operator="between">
      <formula>0.7</formula>
      <formula>0.9</formula>
    </cfRule>
    <cfRule type="cellIs" dxfId="0" priority="3" operator="lessThan">
      <formula>0.7</formula>
    </cfRule>
  </conditionalFormatting>
  <pageMargins left="0.2" right="0.2" top="0.75" bottom="0.75" header="0.3" footer="0.3"/>
  <pageSetup orientation="portrait" horizontalDpi="4294967292" verticalDpi="4294967292"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157"/>
  <sheetViews>
    <sheetView workbookViewId="0">
      <pane ySplit="8" topLeftCell="A9" activePane="bottomLeft" state="frozen"/>
      <selection pane="bottomLeft" activeCell="F6" sqref="F6"/>
    </sheetView>
  </sheetViews>
  <sheetFormatPr defaultColWidth="9.140625" defaultRowHeight="12.75" x14ac:dyDescent="0.2"/>
  <cols>
    <col min="1" max="1" width="9.42578125" style="82" customWidth="1"/>
    <col min="2" max="2" width="67.28515625" style="75" customWidth="1"/>
    <col min="3" max="3" width="6.5703125" style="76" customWidth="1"/>
    <col min="4" max="4" width="9.140625" style="168"/>
    <col min="5" max="5" width="4.85546875" style="73" bestFit="1" customWidth="1"/>
    <col min="6" max="6" width="10.5703125" style="168" bestFit="1" customWidth="1"/>
    <col min="7" max="7" width="10.5703125" style="175" bestFit="1" customWidth="1"/>
    <col min="8" max="8" width="11.7109375" style="109" bestFit="1" customWidth="1"/>
    <col min="9" max="16384" width="9.140625" style="73"/>
  </cols>
  <sheetData>
    <row r="1" spans="1:9" s="33" customFormat="1" ht="15.75" x14ac:dyDescent="0.25">
      <c r="A1" s="84" t="s">
        <v>422</v>
      </c>
      <c r="B1" s="64"/>
      <c r="C1" s="65" t="s">
        <v>423</v>
      </c>
      <c r="D1" s="163"/>
      <c r="F1" s="163"/>
      <c r="G1" s="163"/>
      <c r="H1" s="100"/>
    </row>
    <row r="2" spans="1:9" s="33" customFormat="1" ht="15.75" x14ac:dyDescent="0.25">
      <c r="A2" s="206"/>
      <c r="B2" s="64"/>
      <c r="D2" s="163"/>
      <c r="F2" s="163"/>
      <c r="G2" s="163" t="s">
        <v>424</v>
      </c>
      <c r="H2" s="66">
        <f>Profile!G5</f>
        <v>0</v>
      </c>
    </row>
    <row r="3" spans="1:9" s="33" customFormat="1" ht="19.5" thickBot="1" x14ac:dyDescent="0.35">
      <c r="A3" s="85" t="s">
        <v>425</v>
      </c>
      <c r="B3" s="64"/>
      <c r="D3" s="163"/>
      <c r="F3" s="631" t="s">
        <v>426</v>
      </c>
      <c r="G3" s="631"/>
      <c r="H3" s="631"/>
    </row>
    <row r="4" spans="1:9" s="33" customFormat="1" ht="21.75" thickTop="1" thickBot="1" x14ac:dyDescent="0.35">
      <c r="A4" s="206"/>
      <c r="B4" s="205">
        <f>Profile!G7</f>
        <v>0</v>
      </c>
      <c r="D4" s="163"/>
      <c r="F4" s="169">
        <f>F10+F41+F61+F93</f>
        <v>0</v>
      </c>
      <c r="G4" s="169">
        <f>G10+G41+G61+G93</f>
        <v>4.5512030577896319</v>
      </c>
      <c r="H4" s="101">
        <f>F4/G4</f>
        <v>0</v>
      </c>
      <c r="I4" s="87"/>
    </row>
    <row r="5" spans="1:9" s="33" customFormat="1" ht="21.75" thickTop="1" thickBot="1" x14ac:dyDescent="0.35">
      <c r="A5" s="206"/>
      <c r="B5" s="205"/>
      <c r="D5" s="163"/>
      <c r="F5" s="632" t="s">
        <v>794</v>
      </c>
      <c r="G5" s="632"/>
      <c r="H5" s="632"/>
    </row>
    <row r="6" spans="1:9" s="33" customFormat="1" ht="21.75" thickTop="1" thickBot="1" x14ac:dyDescent="0.35">
      <c r="A6" s="206"/>
      <c r="B6" s="177" t="s">
        <v>517</v>
      </c>
      <c r="C6" s="178">
        <v>4</v>
      </c>
      <c r="D6" s="163"/>
      <c r="F6" s="170">
        <f>SUM(F12, F17, F20, F24, F29, F32, F35, F39, F43, F44, F51, F58, F63, F64, F66, F73, F74, F87, F95, F101, F106, F111, F116, F121, F123, F127, F137, F138, F143, F147, F151, F156)</f>
        <v>0</v>
      </c>
      <c r="G6" s="170">
        <f>SUM(G12, G17, G20, G24, G29, G32, G35, G39, G43, G44, G51, G58, G63, G64, G66, G73, G74, G87, G95, G101, G106, G111, G116, G121, G123, G127, G137, G138, G143, G147, G151, G156)</f>
        <v>1.5346980962112839</v>
      </c>
      <c r="H6" s="102">
        <f>F6/G6</f>
        <v>0</v>
      </c>
      <c r="I6" s="87"/>
    </row>
    <row r="7" spans="1:9" s="33" customFormat="1" ht="16.5" thickTop="1" x14ac:dyDescent="0.25">
      <c r="A7" s="80" t="s">
        <v>427</v>
      </c>
      <c r="B7" s="64"/>
      <c r="D7" s="163"/>
      <c r="F7" s="163"/>
      <c r="G7" s="163"/>
      <c r="H7" s="100"/>
    </row>
    <row r="8" spans="1:9" s="33" customFormat="1" ht="15.75" x14ac:dyDescent="0.25">
      <c r="A8" s="67" t="s">
        <v>431</v>
      </c>
      <c r="B8" s="68" t="s">
        <v>6</v>
      </c>
      <c r="C8" s="69" t="s">
        <v>8</v>
      </c>
      <c r="D8" s="164" t="s">
        <v>420</v>
      </c>
      <c r="E8" s="69" t="s">
        <v>7</v>
      </c>
      <c r="F8" s="164" t="s">
        <v>428</v>
      </c>
      <c r="G8" s="164" t="s">
        <v>429</v>
      </c>
      <c r="H8" s="103" t="s">
        <v>430</v>
      </c>
    </row>
    <row r="9" spans="1:9" s="33" customFormat="1" ht="15.75" x14ac:dyDescent="0.25">
      <c r="A9" s="633" t="s">
        <v>422</v>
      </c>
      <c r="B9" s="634"/>
      <c r="C9" s="634"/>
      <c r="D9" s="634"/>
      <c r="E9" s="634"/>
      <c r="F9" s="634"/>
      <c r="G9" s="634"/>
      <c r="H9" s="635"/>
    </row>
    <row r="10" spans="1:9" s="33" customFormat="1" ht="15.75" x14ac:dyDescent="0.25">
      <c r="A10" s="86"/>
      <c r="B10" s="77" t="str">
        <f>Checklist!A10</f>
        <v>Management and Accountability</v>
      </c>
      <c r="C10" s="93"/>
      <c r="D10" s="165"/>
      <c r="E10" s="93"/>
      <c r="F10" s="171">
        <f>F11+F15+F19+F28+F31+F34+F38</f>
        <v>0</v>
      </c>
      <c r="G10" s="171">
        <f>G11+G15+G19+G28+G31+G34+G38</f>
        <v>1.037117903930131</v>
      </c>
      <c r="H10" s="104">
        <f t="shared" ref="H10:H59" si="0">F10/G10</f>
        <v>0</v>
      </c>
      <c r="I10" s="87"/>
    </row>
    <row r="11" spans="1:9" s="70" customFormat="1" x14ac:dyDescent="0.2">
      <c r="A11" s="90"/>
      <c r="B11" s="79" t="str">
        <f>Checklist!B11</f>
        <v>SAI #1 – Have a Designated Security Coordinator</v>
      </c>
      <c r="C11" s="91"/>
      <c r="D11" s="172"/>
      <c r="E11" s="180">
        <f>SUM(E12:E14)</f>
        <v>3</v>
      </c>
      <c r="F11" s="172">
        <f>SUM(F12:F14)</f>
        <v>0</v>
      </c>
      <c r="G11" s="172">
        <f>SUM(G12:G14)</f>
        <v>0.16236887464760125</v>
      </c>
      <c r="H11" s="105">
        <f t="shared" si="0"/>
        <v>0</v>
      </c>
    </row>
    <row r="12" spans="1:9" x14ac:dyDescent="0.2">
      <c r="A12" s="96">
        <f>Checklist!A12</f>
        <v>1</v>
      </c>
      <c r="B12" s="97" t="str">
        <f>Checklist!B12</f>
        <v>This entity designates a primary Security Coordinator/ Director.</v>
      </c>
      <c r="C12" s="71">
        <f>Checklist!D12</f>
        <v>0</v>
      </c>
      <c r="D12" s="166">
        <f>Weights!C12</f>
        <v>1.5406223888722414E-2</v>
      </c>
      <c r="E12" s="72">
        <f>IF(Checklist!C12="X",0,1)</f>
        <v>1</v>
      </c>
      <c r="F12" s="166">
        <f>C12*D12*E12</f>
        <v>0</v>
      </c>
      <c r="G12" s="166">
        <f>D12*E12*$C$6</f>
        <v>6.1624895554889654E-2</v>
      </c>
      <c r="H12" s="106">
        <f t="shared" si="0"/>
        <v>0</v>
      </c>
    </row>
    <row r="13" spans="1:9" x14ac:dyDescent="0.2">
      <c r="A13" s="81">
        <f>Checklist!A13</f>
        <v>2</v>
      </c>
      <c r="B13" s="83" t="str">
        <f>Checklist!B13</f>
        <v>This entity designates an alternate Security Coordinator/Director.</v>
      </c>
      <c r="C13" s="71">
        <f>Checklist!D13</f>
        <v>0</v>
      </c>
      <c r="D13" s="166">
        <f>Weights!C13</f>
        <v>1.1425666761848296E-2</v>
      </c>
      <c r="E13" s="72">
        <f>IF(Checklist!C13="X",0,1)</f>
        <v>1</v>
      </c>
      <c r="F13" s="166">
        <f t="shared" ref="F13:F14" si="1">C13*D13*E13</f>
        <v>0</v>
      </c>
      <c r="G13" s="166">
        <f t="shared" ref="G13:G14" si="2">D13*E13*$C$6</f>
        <v>4.5702667047393182E-2</v>
      </c>
      <c r="H13" s="106">
        <f t="shared" si="0"/>
        <v>0</v>
      </c>
    </row>
    <row r="14" spans="1:9" ht="25.5" x14ac:dyDescent="0.2">
      <c r="A14" s="81">
        <f>Checklist!A14</f>
        <v>3</v>
      </c>
      <c r="B14" s="83" t="str">
        <f>Checklist!B14</f>
        <v>This entity has policies that specify the transportation related duties of the Security Coordinator.</v>
      </c>
      <c r="C14" s="71">
        <f>Checklist!D14</f>
        <v>0</v>
      </c>
      <c r="D14" s="166">
        <f>Weights!C14</f>
        <v>1.3760328011329606E-2</v>
      </c>
      <c r="E14" s="72">
        <f>IF(Checklist!C14="X",0,1)</f>
        <v>1</v>
      </c>
      <c r="F14" s="166">
        <f t="shared" si="1"/>
        <v>0</v>
      </c>
      <c r="G14" s="166">
        <f t="shared" si="2"/>
        <v>5.5041312045318425E-2</v>
      </c>
      <c r="H14" s="106">
        <f t="shared" si="0"/>
        <v>0</v>
      </c>
    </row>
    <row r="15" spans="1:9" s="70" customFormat="1" x14ac:dyDescent="0.2">
      <c r="A15" s="90"/>
      <c r="B15" s="79" t="str">
        <f>Checklist!B15</f>
        <v>SAI #2 – Conduct a Thorough Risk Assessment</v>
      </c>
      <c r="C15" s="91"/>
      <c r="D15" s="172"/>
      <c r="E15" s="180">
        <f>SUM(E16:E18)</f>
        <v>3</v>
      </c>
      <c r="F15" s="172">
        <f>SUM(F16:F18)</f>
        <v>0</v>
      </c>
      <c r="G15" s="172">
        <f>SUM(G16:G18)</f>
        <v>0.15935368936459832</v>
      </c>
      <c r="H15" s="105">
        <f t="shared" si="0"/>
        <v>0</v>
      </c>
    </row>
    <row r="16" spans="1:9" ht="38.25" x14ac:dyDescent="0.2">
      <c r="A16" s="81">
        <f>Checklist!A16</f>
        <v>4</v>
      </c>
      <c r="B16" s="83" t="str">
        <f>Checklist!B16</f>
        <v>This entity recognizes they may have certain assets of specific interest to terrorists (i.e.: vehicles, IT information, passengers, critical personnel, etc.) and considers this factor when developing transportation security practices.</v>
      </c>
      <c r="C16" s="71">
        <f>Checklist!D16</f>
        <v>0</v>
      </c>
      <c r="D16" s="166">
        <f>Weights!C16</f>
        <v>1.3643389553366947E-2</v>
      </c>
      <c r="E16" s="72">
        <f>IF(Checklist!C16="X",0,1)</f>
        <v>1</v>
      </c>
      <c r="F16" s="166">
        <f t="shared" ref="F16:F18" si="3">C16*D16*E16</f>
        <v>0</v>
      </c>
      <c r="G16" s="166">
        <f t="shared" ref="G16:G18" si="4">D16*E16*$C$6</f>
        <v>5.4573558213467786E-2</v>
      </c>
      <c r="H16" s="106">
        <f t="shared" si="0"/>
        <v>0</v>
      </c>
    </row>
    <row r="17" spans="1:8" ht="25.5" x14ac:dyDescent="0.2">
      <c r="A17" s="96">
        <f>Checklist!A17</f>
        <v>5</v>
      </c>
      <c r="B17" s="97" t="str">
        <f>Checklist!B17</f>
        <v>This entity has conducted a documented, site specific “Risk Assessment” that addresses current threats, vulnerabilities and consequences.</v>
      </c>
      <c r="C17" s="71">
        <f>Checklist!D17</f>
        <v>0</v>
      </c>
      <c r="D17" s="166">
        <f>Weights!C17</f>
        <v>1.3999966184975421E-2</v>
      </c>
      <c r="E17" s="72">
        <f>IF(Checklist!C17="X",0,1)</f>
        <v>1</v>
      </c>
      <c r="F17" s="166">
        <f t="shared" si="3"/>
        <v>0</v>
      </c>
      <c r="G17" s="166">
        <f t="shared" si="4"/>
        <v>5.5999864739901685E-2</v>
      </c>
      <c r="H17" s="106">
        <f t="shared" si="0"/>
        <v>0</v>
      </c>
    </row>
    <row r="18" spans="1:8" ht="25.5" x14ac:dyDescent="0.2">
      <c r="A18" s="81">
        <f>Checklist!A18</f>
        <v>6</v>
      </c>
      <c r="B18" s="83" t="str">
        <f>Checklist!B18</f>
        <v xml:space="preserve">Management for this entity provides funding and/or approves corrective actions to security vulnerabilities or weaknesses identified.  </v>
      </c>
      <c r="C18" s="71">
        <f>Checklist!D18</f>
        <v>0</v>
      </c>
      <c r="D18" s="166">
        <f>Weights!C18</f>
        <v>1.219506660280721E-2</v>
      </c>
      <c r="E18" s="72">
        <f>IF(Checklist!C18="X",0,1)</f>
        <v>1</v>
      </c>
      <c r="F18" s="166">
        <f t="shared" si="3"/>
        <v>0</v>
      </c>
      <c r="G18" s="166">
        <f t="shared" si="4"/>
        <v>4.8780266411228838E-2</v>
      </c>
      <c r="H18" s="106">
        <f t="shared" ref="H18" si="5">F18/G18</f>
        <v>0</v>
      </c>
    </row>
    <row r="19" spans="1:8" x14ac:dyDescent="0.2">
      <c r="A19" s="90"/>
      <c r="B19" s="79" t="str">
        <f>Checklist!B19</f>
        <v>SAI # 3 - Develop a Security Plan (Security Specific Protocols)</v>
      </c>
      <c r="C19" s="91"/>
      <c r="D19" s="172"/>
      <c r="E19" s="180">
        <f>SUM(E20:E27)</f>
        <v>8</v>
      </c>
      <c r="F19" s="172">
        <f>SUM(F20:F27)</f>
        <v>0</v>
      </c>
      <c r="G19" s="172">
        <f>SUM(G20:G27)</f>
        <v>0.17488389016111</v>
      </c>
      <c r="H19" s="105">
        <f t="shared" ref="H19" si="6">F19/G19</f>
        <v>0</v>
      </c>
    </row>
    <row r="20" spans="1:8" ht="51" x14ac:dyDescent="0.2">
      <c r="A20" s="96">
        <f>Checklist!A20</f>
        <v>7</v>
      </c>
      <c r="B20" s="97" t="str">
        <f>Checklist!B20</f>
        <v>This entity has written, site specific transportation security procedures (may be in the form of a Security Plan) that address, at a minimum, personnel security, facility security and vehicle security along with actions to be taken in the event of a security incident or security breach.</v>
      </c>
      <c r="C20" s="71">
        <f>Checklist!D20</f>
        <v>0</v>
      </c>
      <c r="D20" s="166">
        <f>Weights!C20</f>
        <v>6.4326648865127498E-3</v>
      </c>
      <c r="E20" s="72">
        <f>IF(Checklist!C20="X",0,1)</f>
        <v>1</v>
      </c>
      <c r="F20" s="166">
        <f t="shared" ref="F20:F27" si="7">C20*D20*E20</f>
        <v>0</v>
      </c>
      <c r="G20" s="166">
        <f t="shared" ref="G20:G27" si="8">D20*E20*$C$6</f>
        <v>2.5730659546050999E-2</v>
      </c>
      <c r="H20" s="106">
        <f t="shared" si="0"/>
        <v>0</v>
      </c>
    </row>
    <row r="21" spans="1:8" ht="25.5" x14ac:dyDescent="0.2">
      <c r="A21" s="81">
        <f>Checklist!A21</f>
        <v>8</v>
      </c>
      <c r="B21" s="83" t="str">
        <f>Checklist!B21</f>
        <v>This entity limits access to its security plan or security procedures to employees with a "need-to-know.”</v>
      </c>
      <c r="C21" s="71">
        <f>Checklist!D21</f>
        <v>0</v>
      </c>
      <c r="D21" s="166">
        <f>Weights!C21</f>
        <v>5.3237266764107989E-3</v>
      </c>
      <c r="E21" s="72">
        <f>IF(Checklist!C21="X",0,1)</f>
        <v>1</v>
      </c>
      <c r="F21" s="166">
        <f t="shared" si="7"/>
        <v>0</v>
      </c>
      <c r="G21" s="166">
        <f t="shared" si="8"/>
        <v>2.1294906705643196E-2</v>
      </c>
      <c r="H21" s="106">
        <f t="shared" ref="H21" si="9">F21/G21</f>
        <v>0</v>
      </c>
    </row>
    <row r="22" spans="1:8" ht="25.5" x14ac:dyDescent="0.2">
      <c r="A22" s="81">
        <f>Checklist!A22</f>
        <v>9</v>
      </c>
      <c r="B22" s="83" t="str">
        <f>Checklist!B22</f>
        <v>This entity requires that employees with access to security procedures sign a non-disclosure agreement (NDA).</v>
      </c>
      <c r="C22" s="71">
        <f>Checklist!D22</f>
        <v>0</v>
      </c>
      <c r="D22" s="166">
        <f>Weights!C22</f>
        <v>4.6923859512526178E-3</v>
      </c>
      <c r="E22" s="72">
        <f>IF(Checklist!C22="X",0,1)</f>
        <v>1</v>
      </c>
      <c r="F22" s="166">
        <f t="shared" si="7"/>
        <v>0</v>
      </c>
      <c r="G22" s="166">
        <f t="shared" si="8"/>
        <v>1.8769543805010471E-2</v>
      </c>
      <c r="H22" s="106">
        <f t="shared" si="0"/>
        <v>0</v>
      </c>
    </row>
    <row r="23" spans="1:8" s="74" customFormat="1" ht="25.5" x14ac:dyDescent="0.2">
      <c r="A23" s="81">
        <f>Checklist!A23</f>
        <v>10</v>
      </c>
      <c r="B23" s="83" t="str">
        <f>Checklist!B23</f>
        <v>This entity has written security plans/policies that have been reviewed and approved at the entity's executive level.</v>
      </c>
      <c r="C23" s="71">
        <f>Checklist!D23</f>
        <v>0</v>
      </c>
      <c r="D23" s="166">
        <f>Weights!C23</f>
        <v>5.4428168724573135E-3</v>
      </c>
      <c r="E23" s="72">
        <f>IF(Checklist!C23="X",0,1)</f>
        <v>1</v>
      </c>
      <c r="F23" s="166">
        <f t="shared" si="7"/>
        <v>0</v>
      </c>
      <c r="G23" s="166">
        <f t="shared" si="8"/>
        <v>2.1771267489829254E-2</v>
      </c>
      <c r="H23" s="106">
        <f t="shared" si="0"/>
        <v>0</v>
      </c>
    </row>
    <row r="24" spans="1:8" ht="38.25" x14ac:dyDescent="0.2">
      <c r="A24" s="96">
        <f>Checklist!A24</f>
        <v>11</v>
      </c>
      <c r="B24" s="97" t="str">
        <f>Checklist!B24</f>
        <v>This entity has security procedures to be followed by all personnel (i.e., drivers, office workers, maintenance workers, laborers and others) in the event of a security breach or incident.</v>
      </c>
      <c r="C24" s="71">
        <f>Checklist!D24</f>
        <v>0</v>
      </c>
      <c r="D24" s="166">
        <f>Weights!C24</f>
        <v>6.0599150440361687E-3</v>
      </c>
      <c r="E24" s="72">
        <f>IF(Checklist!C24="X",0,1)</f>
        <v>1</v>
      </c>
      <c r="F24" s="166">
        <f t="shared" si="7"/>
        <v>0</v>
      </c>
      <c r="G24" s="166">
        <f t="shared" si="8"/>
        <v>2.4239660176144675E-2</v>
      </c>
      <c r="H24" s="106">
        <f t="shared" si="0"/>
        <v>0</v>
      </c>
    </row>
    <row r="25" spans="1:8" ht="25.5" x14ac:dyDescent="0.2">
      <c r="A25" s="81">
        <f>Checklist!A25</f>
        <v>12</v>
      </c>
      <c r="B25" s="83" t="str">
        <f>Checklist!B25</f>
        <v>This entity requires that their security policies be reviewed at least annually and updated as needed.</v>
      </c>
      <c r="C25" s="71">
        <f>Checklist!D25</f>
        <v>0</v>
      </c>
      <c r="D25" s="166">
        <f>Weights!C25</f>
        <v>4.9676910812774247E-3</v>
      </c>
      <c r="E25" s="72">
        <f>IF(Checklist!C25="X",0,1)</f>
        <v>1</v>
      </c>
      <c r="F25" s="166">
        <f t="shared" si="7"/>
        <v>0</v>
      </c>
      <c r="G25" s="166">
        <f t="shared" si="8"/>
        <v>1.9870764325109699E-2</v>
      </c>
      <c r="H25" s="106">
        <f t="shared" si="0"/>
        <v>0</v>
      </c>
    </row>
    <row r="26" spans="1:8" ht="51" x14ac:dyDescent="0.2">
      <c r="A26" s="81">
        <f>Checklist!A26</f>
        <v>13</v>
      </c>
      <c r="B26" s="83" t="str">
        <f>Checklist!B26</f>
        <v xml:space="preserve">Employees are provided with site-specific, up to date contact information for entity management and/or security personnel to be notified in the event of a security incident and this entity periodically tests their notification or "call-tree" procedures. </v>
      </c>
      <c r="C26" s="71">
        <f>Checklist!D26</f>
        <v>0</v>
      </c>
      <c r="D26" s="166">
        <f>Weights!C26</f>
        <v>5.2331167748354904E-3</v>
      </c>
      <c r="E26" s="72">
        <f>IF(Checklist!C26="X",0,1)</f>
        <v>1</v>
      </c>
      <c r="F26" s="166">
        <f t="shared" si="7"/>
        <v>0</v>
      </c>
      <c r="G26" s="166">
        <f t="shared" si="8"/>
        <v>2.0932467099341961E-2</v>
      </c>
      <c r="H26" s="106">
        <f t="shared" si="0"/>
        <v>0</v>
      </c>
    </row>
    <row r="27" spans="1:8" ht="38.25" x14ac:dyDescent="0.2">
      <c r="A27" s="81">
        <f>Checklist!A27</f>
        <v>14</v>
      </c>
      <c r="B27" s="83" t="str">
        <f>Checklist!B27</f>
        <v>This entity has procedures for 24/7 notification of entity security personnel and/or local/state/federal authorities to be notified in the event of a security incident.</v>
      </c>
      <c r="C27" s="71">
        <f>Checklist!D27</f>
        <v>0</v>
      </c>
      <c r="D27" s="166">
        <f>Weights!C27</f>
        <v>5.5686552534949321E-3</v>
      </c>
      <c r="E27" s="72">
        <f>IF(Checklist!C27="X",0,1)</f>
        <v>1</v>
      </c>
      <c r="F27" s="166">
        <f t="shared" si="7"/>
        <v>0</v>
      </c>
      <c r="G27" s="166">
        <f t="shared" si="8"/>
        <v>2.2274621013979728E-2</v>
      </c>
      <c r="H27" s="106">
        <f t="shared" si="0"/>
        <v>0</v>
      </c>
    </row>
    <row r="28" spans="1:8" x14ac:dyDescent="0.2">
      <c r="A28" s="90"/>
      <c r="B28" s="79" t="str">
        <f>Checklist!B28</f>
        <v>SAI # 4 – Plan for Continuity of Operations</v>
      </c>
      <c r="C28" s="91"/>
      <c r="D28" s="172"/>
      <c r="E28" s="180">
        <f>SUM(E29:E30)</f>
        <v>2</v>
      </c>
      <c r="F28" s="172">
        <f>SUM(F29:F30)</f>
        <v>0</v>
      </c>
      <c r="G28" s="172">
        <f>SUM(G29:G30)</f>
        <v>0.13029404323977584</v>
      </c>
      <c r="H28" s="105">
        <f t="shared" ref="H28" si="10">F28/G28</f>
        <v>0</v>
      </c>
    </row>
    <row r="29" spans="1:8" ht="51" x14ac:dyDescent="0.2">
      <c r="A29" s="96">
        <f>Checklist!A29</f>
        <v>15</v>
      </c>
      <c r="B29" s="97" t="str">
        <f>Checklist!B29</f>
        <v>This entity has procedures designed to ensure restoration of facilities and services following a significant operational disruption. (May be in the form of a Business Recovery Plan, Continuity of Operations Plan or part of the Emergency Response/Safety Plan).</v>
      </c>
      <c r="C29" s="71">
        <f>Checklist!D29</f>
        <v>0</v>
      </c>
      <c r="D29" s="166">
        <f>Weights!C29</f>
        <v>1.7909328617119434E-2</v>
      </c>
      <c r="E29" s="72">
        <f>IF(Checklist!C29="X",0,1)</f>
        <v>1</v>
      </c>
      <c r="F29" s="166">
        <f t="shared" ref="F29:F30" si="11">C29*D29*E29</f>
        <v>0</v>
      </c>
      <c r="G29" s="166">
        <f t="shared" ref="G29:G30" si="12">D29*E29*$C$6</f>
        <v>7.1637314468477736E-2</v>
      </c>
      <c r="H29" s="106">
        <f t="shared" si="0"/>
        <v>0</v>
      </c>
    </row>
    <row r="30" spans="1:8" ht="25.5" x14ac:dyDescent="0.2">
      <c r="A30" s="81">
        <f>Checklist!A30</f>
        <v>16</v>
      </c>
      <c r="B30" s="83" t="str">
        <f>Checklist!B30</f>
        <v>This entity ensures all facilities have an auxiliary power source if needed or the ability to operate effectively from an identified secondary site.</v>
      </c>
      <c r="C30" s="71">
        <f>Checklist!D30</f>
        <v>0</v>
      </c>
      <c r="D30" s="166">
        <f>Weights!C30</f>
        <v>1.4664182192824525E-2</v>
      </c>
      <c r="E30" s="72">
        <f>IF(Checklist!C30="X",0,1)</f>
        <v>1</v>
      </c>
      <c r="F30" s="166">
        <f t="shared" si="11"/>
        <v>0</v>
      </c>
      <c r="G30" s="166">
        <f t="shared" si="12"/>
        <v>5.86567287712981E-2</v>
      </c>
      <c r="H30" s="106">
        <f t="shared" si="0"/>
        <v>0</v>
      </c>
    </row>
    <row r="31" spans="1:8" x14ac:dyDescent="0.2">
      <c r="A31" s="90"/>
      <c r="B31" s="79" t="str">
        <f>Checklist!B31</f>
        <v>SAI # 5 – Develop a Communications Plan</v>
      </c>
      <c r="C31" s="91"/>
      <c r="D31" s="172"/>
      <c r="E31" s="180">
        <f>SUM(E32:E33)</f>
        <v>2</v>
      </c>
      <c r="F31" s="172">
        <f>SUM(F32:F33)</f>
        <v>0</v>
      </c>
      <c r="G31" s="172">
        <f>SUM(G32:G33)</f>
        <v>0.15041486806934251</v>
      </c>
      <c r="H31" s="105">
        <f t="shared" ref="H31:H32" si="13">F31/G31</f>
        <v>0</v>
      </c>
    </row>
    <row r="32" spans="1:8" x14ac:dyDescent="0.2">
      <c r="A32" s="96">
        <f>Checklist!A32</f>
        <v>17</v>
      </c>
      <c r="B32" s="97" t="str">
        <f>Checklist!B32</f>
        <v>This entity has methods for communicating with drivers during normal conditions.</v>
      </c>
      <c r="C32" s="71">
        <f>Checklist!D32</f>
        <v>0</v>
      </c>
      <c r="D32" s="166">
        <f>Weights!C32</f>
        <v>1.970621119291471E-2</v>
      </c>
      <c r="E32" s="72">
        <f>IF(Checklist!C32="X",0,1)</f>
        <v>1</v>
      </c>
      <c r="F32" s="166">
        <f t="shared" ref="F32:F33" si="14">C32*D32*E32</f>
        <v>0</v>
      </c>
      <c r="G32" s="166">
        <f t="shared" ref="G32:G33" si="15">D32*E32*$C$6</f>
        <v>7.8824844771658839E-2</v>
      </c>
      <c r="H32" s="106">
        <f t="shared" si="13"/>
        <v>0</v>
      </c>
    </row>
    <row r="33" spans="1:9" ht="25.5" x14ac:dyDescent="0.2">
      <c r="A33" s="81">
        <f>Checklist!A33</f>
        <v>18</v>
      </c>
      <c r="B33" s="83" t="str">
        <f>Checklist!B33</f>
        <v xml:space="preserve">This entity has emergency procedures in place for drivers on the road to follow in the event normal communications are disrupted.  </v>
      </c>
      <c r="C33" s="71">
        <f>Checklist!D33</f>
        <v>0</v>
      </c>
      <c r="D33" s="166">
        <f>Weights!C33</f>
        <v>1.7897505824420918E-2</v>
      </c>
      <c r="E33" s="72">
        <f>IF(Checklist!C33="X",0,1)</f>
        <v>1</v>
      </c>
      <c r="F33" s="166">
        <f t="shared" si="14"/>
        <v>0</v>
      </c>
      <c r="G33" s="166">
        <f t="shared" si="15"/>
        <v>7.1590023297683672E-2</v>
      </c>
      <c r="H33" s="106">
        <f t="shared" si="0"/>
        <v>0</v>
      </c>
    </row>
    <row r="34" spans="1:9" x14ac:dyDescent="0.2">
      <c r="A34" s="90"/>
      <c r="B34" s="79" t="str">
        <f>Checklist!B34</f>
        <v>SAI # 6 -  Safeguard Business and Security Critical Information</v>
      </c>
      <c r="C34" s="91"/>
      <c r="D34" s="172"/>
      <c r="E34" s="180">
        <f>SUM(E35:E37)</f>
        <v>3</v>
      </c>
      <c r="F34" s="172">
        <f>SUM(F35:F37)</f>
        <v>0</v>
      </c>
      <c r="G34" s="172">
        <f>SUM(G35:G37)</f>
        <v>0.13614170233906084</v>
      </c>
      <c r="H34" s="105">
        <f t="shared" si="0"/>
        <v>0</v>
      </c>
    </row>
    <row r="35" spans="1:9" ht="38.25" x14ac:dyDescent="0.2">
      <c r="A35" s="96">
        <f>Checklist!A35</f>
        <v>19</v>
      </c>
      <c r="B35" s="97" t="str">
        <f>Checklist!B35</f>
        <v xml:space="preserve">This entity controls access to business documents (i.e. security plans, critical asset lists, risk/vulnerability assessments, schematics, drawings, manifests, etc.) that may compromise entity security practices.  </v>
      </c>
      <c r="C35" s="71">
        <f>Checklist!D35</f>
        <v>0</v>
      </c>
      <c r="D35" s="166">
        <f>Weights!C35</f>
        <v>1.2377601472915813E-2</v>
      </c>
      <c r="E35" s="72">
        <f>IF(Checklist!C35="X",0,1)</f>
        <v>1</v>
      </c>
      <c r="F35" s="166">
        <f t="shared" ref="F35:F37" si="16">C35*D35*E35</f>
        <v>0</v>
      </c>
      <c r="G35" s="166">
        <f t="shared" ref="G35:G37" si="17">D35*E35*$C$6</f>
        <v>4.9510405891663251E-2</v>
      </c>
      <c r="H35" s="106">
        <f t="shared" ref="H35" si="18">F35/G35</f>
        <v>0</v>
      </c>
    </row>
    <row r="36" spans="1:9" ht="25.5" x14ac:dyDescent="0.2">
      <c r="A36" s="81">
        <f>Checklist!A36</f>
        <v>20</v>
      </c>
      <c r="B36" s="83" t="str">
        <f>Checklist!B36</f>
        <v xml:space="preserve">This entity controls personnel information (i.e. SSN, address, drivers license, etc.) that may be deemed sensitive in nature.  </v>
      </c>
      <c r="C36" s="71">
        <f>Checklist!D36</f>
        <v>0</v>
      </c>
      <c r="D36" s="166">
        <f>Weights!C36</f>
        <v>1.0661394118535108E-2</v>
      </c>
      <c r="E36" s="72">
        <f>IF(Checklist!C36="X",0,1)</f>
        <v>1</v>
      </c>
      <c r="F36" s="166">
        <f t="shared" si="16"/>
        <v>0</v>
      </c>
      <c r="G36" s="166">
        <f t="shared" si="17"/>
        <v>4.2645576474140433E-2</v>
      </c>
      <c r="H36" s="106">
        <f t="shared" si="0"/>
        <v>0</v>
      </c>
    </row>
    <row r="37" spans="1:9" ht="51" x14ac:dyDescent="0.2">
      <c r="A37" s="81">
        <f>Checklist!A37</f>
        <v>21</v>
      </c>
      <c r="B37" s="83" t="str">
        <f>Checklist!B37</f>
        <v>This entity maintains and safeguards an up-to-date list of all assets that are critical to the continuation of business operations (i.e. vehicles, IT equipment, products, other equipment, etc.), periodically inventories these assets, and has the ability to determine their general location at any given time.</v>
      </c>
      <c r="C37" s="71">
        <f>Checklist!D37</f>
        <v>0</v>
      </c>
      <c r="D37" s="166">
        <f>Weights!C37</f>
        <v>1.0996429993314285E-2</v>
      </c>
      <c r="E37" s="72">
        <f>IF(Checklist!C37="X",0,1)</f>
        <v>1</v>
      </c>
      <c r="F37" s="166">
        <f t="shared" si="16"/>
        <v>0</v>
      </c>
      <c r="G37" s="166">
        <f t="shared" si="17"/>
        <v>4.3985719973257141E-2</v>
      </c>
      <c r="H37" s="106">
        <f t="shared" si="0"/>
        <v>0</v>
      </c>
    </row>
    <row r="38" spans="1:9" x14ac:dyDescent="0.2">
      <c r="A38" s="90"/>
      <c r="B38" s="79" t="str">
        <f>Checklist!B38</f>
        <v xml:space="preserve">SAI # 7 - Be Aware of Industry Security Best Practices. </v>
      </c>
      <c r="C38" s="91"/>
      <c r="D38" s="172"/>
      <c r="E38" s="180">
        <f>SUM(E39:E40)</f>
        <v>2</v>
      </c>
      <c r="F38" s="172">
        <f>SUM(F39:F40)</f>
        <v>0</v>
      </c>
      <c r="G38" s="172">
        <f>SUM(G39:G40)</f>
        <v>0.12366083610864229</v>
      </c>
      <c r="H38" s="105">
        <f t="shared" si="0"/>
        <v>0</v>
      </c>
    </row>
    <row r="39" spans="1:9" ht="38.25" x14ac:dyDescent="0.2">
      <c r="A39" s="96">
        <f>Checklist!A39</f>
        <v>22</v>
      </c>
      <c r="B39" s="97" t="str">
        <f>Checklist!B39</f>
        <v>Personnel at this entity meet with industry peers, partners or associations that share security related information or best practices.  (May include individual or corporate membership with an industry trade association).</v>
      </c>
      <c r="C39" s="71">
        <f>Checklist!D39</f>
        <v>0</v>
      </c>
      <c r="D39" s="166">
        <f>Weights!C39</f>
        <v>1.6438164637430572E-2</v>
      </c>
      <c r="E39" s="72">
        <f>IF(Checklist!C39="X",0,1)</f>
        <v>1</v>
      </c>
      <c r="F39" s="166">
        <f t="shared" ref="F39:F40" si="19">C39*D39*E39</f>
        <v>0</v>
      </c>
      <c r="G39" s="166">
        <f t="shared" ref="G39:G40" si="20">D39*E39*$C$6</f>
        <v>6.5752658549722287E-2</v>
      </c>
      <c r="H39" s="106">
        <f t="shared" si="0"/>
        <v>0</v>
      </c>
    </row>
    <row r="40" spans="1:9" ht="25.5" x14ac:dyDescent="0.2">
      <c r="A40" s="81">
        <f>Checklist!A40</f>
        <v>23</v>
      </c>
      <c r="B40" s="83" t="str">
        <f>Checklist!B40</f>
        <v>Personnel at this entity have sought and/or obtained transportation related security information or "best practices" guidance from external sources.</v>
      </c>
      <c r="C40" s="71">
        <f>Checklist!D40</f>
        <v>0</v>
      </c>
      <c r="D40" s="166">
        <f>Weights!C40</f>
        <v>1.447704438973E-2</v>
      </c>
      <c r="E40" s="72">
        <f>IF(Checklist!C40="X",0,1)</f>
        <v>1</v>
      </c>
      <c r="F40" s="166">
        <f t="shared" si="19"/>
        <v>0</v>
      </c>
      <c r="G40" s="166">
        <f t="shared" si="20"/>
        <v>5.7908177558919999E-2</v>
      </c>
      <c r="H40" s="106">
        <f t="shared" si="0"/>
        <v>0</v>
      </c>
    </row>
    <row r="41" spans="1:9" x14ac:dyDescent="0.2">
      <c r="A41" s="86"/>
      <c r="B41" s="77" t="str">
        <f>Checklist!A41</f>
        <v>Personnel Security</v>
      </c>
      <c r="C41" s="93"/>
      <c r="D41" s="165"/>
      <c r="E41" s="93"/>
      <c r="F41" s="171">
        <f>F42+F50+F57</f>
        <v>0</v>
      </c>
      <c r="G41" s="171">
        <f>G42+G50+G57</f>
        <v>1.0141921397379914</v>
      </c>
      <c r="H41" s="104">
        <f t="shared" ref="H41:H42" si="21">F41/G41</f>
        <v>0</v>
      </c>
      <c r="I41" s="88"/>
    </row>
    <row r="42" spans="1:9" ht="25.5" x14ac:dyDescent="0.2">
      <c r="A42" s="90"/>
      <c r="B42" s="79" t="str">
        <f>Checklist!B42</f>
        <v>SAI # 8 – Conduct Licensing &amp; Background Checks for  Drivers / Employees / Contractors</v>
      </c>
      <c r="C42" s="91"/>
      <c r="D42" s="172"/>
      <c r="E42" s="180">
        <f>SUM(E43:E49)</f>
        <v>7</v>
      </c>
      <c r="F42" s="172">
        <f>SUM(F43:F49)</f>
        <v>0</v>
      </c>
      <c r="G42" s="172">
        <f>SUM(G43:G49)</f>
        <v>0.37097182133904361</v>
      </c>
      <c r="H42" s="105">
        <f t="shared" si="21"/>
        <v>0</v>
      </c>
    </row>
    <row r="43" spans="1:9" ht="38.25" x14ac:dyDescent="0.2">
      <c r="A43" s="96">
        <f>Checklist!A43</f>
        <v>24</v>
      </c>
      <c r="B43" s="97" t="str">
        <f>Checklist!B43</f>
        <v>This entity requires verification and documentation that persons operating entity vehicles have a valid driver’s license for the type of vehicle driven, along with any applicable endorsement(s) needed.</v>
      </c>
      <c r="C43" s="71">
        <f>Checklist!D43</f>
        <v>0</v>
      </c>
      <c r="D43" s="166">
        <f>Weights!C43</f>
        <v>1.5112442057267977E-2</v>
      </c>
      <c r="E43" s="72">
        <f>IF(Checklist!C43="X",0,1)</f>
        <v>1</v>
      </c>
      <c r="F43" s="166">
        <f t="shared" ref="F43:F49" si="22">C43*D43*E43</f>
        <v>0</v>
      </c>
      <c r="G43" s="166">
        <f t="shared" ref="G43:G49" si="23">D43*E43*$C$6</f>
        <v>6.0449768229071908E-2</v>
      </c>
      <c r="H43" s="106">
        <f t="shared" ref="H43" si="24">F43/G43</f>
        <v>0</v>
      </c>
    </row>
    <row r="44" spans="1:9" ht="25.5" x14ac:dyDescent="0.2">
      <c r="A44" s="96">
        <f>Checklist!A44</f>
        <v>25</v>
      </c>
      <c r="B44" s="97" t="str">
        <f>Checklist!B44</f>
        <v>This entity requires a criminal history check, verification of Social Security number and verification of immigration status for personnel operating entity vehicles.</v>
      </c>
      <c r="C44" s="71">
        <f>Checklist!D44</f>
        <v>0</v>
      </c>
      <c r="D44" s="166">
        <f>Weights!C44</f>
        <v>1.5338182001970922E-2</v>
      </c>
      <c r="E44" s="72">
        <f>IF(Checklist!C44="X",0,1)</f>
        <v>1</v>
      </c>
      <c r="F44" s="166">
        <f t="shared" si="22"/>
        <v>0</v>
      </c>
      <c r="G44" s="166">
        <f t="shared" si="23"/>
        <v>6.1352728007883689E-2</v>
      </c>
      <c r="H44" s="106">
        <f t="shared" si="0"/>
        <v>0</v>
      </c>
    </row>
    <row r="45" spans="1:9" ht="38.25" x14ac:dyDescent="0.2">
      <c r="A45" s="81">
        <f>Checklist!A45</f>
        <v>26</v>
      </c>
      <c r="B45" s="83" t="str">
        <f>Checklist!B45</f>
        <v>This entity requires a criminal history check, verification of Social Security number and verification of immigration status for non-driver employees with access to security related information or restricted areas.</v>
      </c>
      <c r="C45" s="71">
        <f>Checklist!D45</f>
        <v>0</v>
      </c>
      <c r="D45" s="166">
        <f>Weights!C45</f>
        <v>1.4502500656137465E-2</v>
      </c>
      <c r="E45" s="72">
        <f>IF(Checklist!C45="X",0,1)</f>
        <v>1</v>
      </c>
      <c r="F45" s="166">
        <f t="shared" si="22"/>
        <v>0</v>
      </c>
      <c r="G45" s="166">
        <f t="shared" si="23"/>
        <v>5.8010002624549861E-2</v>
      </c>
      <c r="H45" s="106">
        <f t="shared" si="0"/>
        <v>0</v>
      </c>
    </row>
    <row r="46" spans="1:9" ht="25.5" x14ac:dyDescent="0.2">
      <c r="A46" s="81">
        <f>Checklist!A46</f>
        <v>27</v>
      </c>
      <c r="B46" s="83" t="str">
        <f>Checklist!B46</f>
        <v xml:space="preserve">This entity asks perspective employees if they have been denied employment elsewhere specifically as the result of a security background check.   </v>
      </c>
      <c r="C46" s="71">
        <f>Checklist!D46</f>
        <v>0</v>
      </c>
      <c r="D46" s="166">
        <f>Weights!C46</f>
        <v>8.8410183374321907E-3</v>
      </c>
      <c r="E46" s="72">
        <f>IF(Checklist!C46="X",0,1)</f>
        <v>1</v>
      </c>
      <c r="F46" s="166">
        <f t="shared" si="22"/>
        <v>0</v>
      </c>
      <c r="G46" s="166">
        <f t="shared" si="23"/>
        <v>3.5364073349728763E-2</v>
      </c>
      <c r="H46" s="106">
        <f t="shared" ref="H46" si="25">F46/G46</f>
        <v>0</v>
      </c>
    </row>
    <row r="47" spans="1:9" ht="25.5" x14ac:dyDescent="0.2">
      <c r="A47" s="81">
        <f>Checklist!A47</f>
        <v>28</v>
      </c>
      <c r="B47" s="83" t="str">
        <f>Checklist!B47</f>
        <v>This entity has security-related criteria that would disqualify current or prospective personnel from employment.</v>
      </c>
      <c r="C47" s="71">
        <f>Checklist!D47</f>
        <v>0</v>
      </c>
      <c r="D47" s="166">
        <f>Weights!C47</f>
        <v>1.3266727411891157E-2</v>
      </c>
      <c r="E47" s="72">
        <f>IF(Checklist!C47="X",0,1)</f>
        <v>1</v>
      </c>
      <c r="F47" s="166">
        <f t="shared" si="22"/>
        <v>0</v>
      </c>
      <c r="G47" s="166">
        <f t="shared" si="23"/>
        <v>5.3066909647564629E-2</v>
      </c>
      <c r="H47" s="106">
        <f t="shared" si="0"/>
        <v>0</v>
      </c>
    </row>
    <row r="48" spans="1:9" ht="25.5" x14ac:dyDescent="0.2">
      <c r="A48" s="81">
        <f>Checklist!A48</f>
        <v>29</v>
      </c>
      <c r="B48" s="83" t="str">
        <f>Checklist!B48</f>
        <v>This entity has policies to address criminal allegations that may arise or come to light involving current employees.</v>
      </c>
      <c r="C48" s="71">
        <f>Checklist!D48</f>
        <v>0</v>
      </c>
      <c r="D48" s="166">
        <f>Weights!C48</f>
        <v>1.2430324531782213E-2</v>
      </c>
      <c r="E48" s="72">
        <f>IF(Checklist!C48="X",0,1)</f>
        <v>1</v>
      </c>
      <c r="F48" s="166">
        <f t="shared" si="22"/>
        <v>0</v>
      </c>
      <c r="G48" s="166">
        <f t="shared" si="23"/>
        <v>4.9721298127128853E-2</v>
      </c>
      <c r="H48" s="106">
        <f t="shared" ref="H48:H51" si="26">F48/G48</f>
        <v>0</v>
      </c>
    </row>
    <row r="49" spans="1:9" ht="51" x14ac:dyDescent="0.2">
      <c r="A49" s="81">
        <f>Checklist!A49</f>
        <v>30</v>
      </c>
      <c r="B49" s="83" t="str">
        <f>Checklist!B49</f>
        <v xml:space="preserve">The entity requires that contractors having access to security related information or restricted areas be held to comparable licensing and background checks as those required of regular company employees (contracted employees may include contractual drivers, unescorted cleaning crews, etc.).  </v>
      </c>
      <c r="C49" s="71">
        <f>Checklist!D49</f>
        <v>0</v>
      </c>
      <c r="D49" s="166">
        <f>Weights!C49</f>
        <v>1.325176033827897E-2</v>
      </c>
      <c r="E49" s="72">
        <f>IF(Checklist!C49="X",0,1)</f>
        <v>1</v>
      </c>
      <c r="F49" s="166">
        <f t="shared" si="22"/>
        <v>0</v>
      </c>
      <c r="G49" s="166">
        <f t="shared" si="23"/>
        <v>5.3007041353115882E-2</v>
      </c>
      <c r="H49" s="106">
        <f t="shared" si="26"/>
        <v>0</v>
      </c>
    </row>
    <row r="50" spans="1:9" x14ac:dyDescent="0.2">
      <c r="A50" s="90"/>
      <c r="B50" s="79" t="str">
        <f>Checklist!B50</f>
        <v xml:space="preserve">SAI # 9 – Develop and Follow Security Training Plan(s) </v>
      </c>
      <c r="C50" s="91"/>
      <c r="D50" s="172"/>
      <c r="E50" s="180">
        <f>SUM(E51:E56)</f>
        <v>6</v>
      </c>
      <c r="F50" s="172">
        <f>SUM(F51:F56)</f>
        <v>0</v>
      </c>
      <c r="G50" s="172">
        <f>SUM(G51:G56)</f>
        <v>0.3551032019636895</v>
      </c>
      <c r="H50" s="105">
        <f t="shared" si="26"/>
        <v>0</v>
      </c>
    </row>
    <row r="51" spans="1:9" ht="25.5" x14ac:dyDescent="0.2">
      <c r="A51" s="96">
        <f>Checklist!A51</f>
        <v>31</v>
      </c>
      <c r="B51" s="97" t="str">
        <f>Checklist!B51</f>
        <v xml:space="preserve">This entity provides general security awareness training to employees (separate from or in addition to regular safety training).  </v>
      </c>
      <c r="C51" s="71">
        <f>Checklist!D51</f>
        <v>0</v>
      </c>
      <c r="D51" s="166">
        <f>Weights!C51</f>
        <v>1.6685170214738348E-2</v>
      </c>
      <c r="E51" s="72">
        <f>IF(Checklist!C51="X",0,1)</f>
        <v>1</v>
      </c>
      <c r="F51" s="166">
        <f t="shared" ref="F51:F55" si="27">C51*D51*E51</f>
        <v>0</v>
      </c>
      <c r="G51" s="166">
        <f t="shared" ref="G51:G56" si="28">D51*E51*$C$6</f>
        <v>6.6740680858953391E-2</v>
      </c>
      <c r="H51" s="106">
        <f t="shared" si="26"/>
        <v>0</v>
      </c>
    </row>
    <row r="52" spans="1:9" ht="25.5" x14ac:dyDescent="0.2">
      <c r="A52" s="81">
        <f>Checklist!A52</f>
        <v>32</v>
      </c>
      <c r="B52" s="83" t="str">
        <f>Checklist!B52</f>
        <v>This entity provides additional security training to employees having security responsibilities.</v>
      </c>
      <c r="C52" s="71">
        <f>Checklist!D52</f>
        <v>0</v>
      </c>
      <c r="D52" s="166">
        <f>Weights!C52</f>
        <v>1.5755381203810023E-2</v>
      </c>
      <c r="E52" s="72">
        <f>IF(Checklist!C52="X",0,1)</f>
        <v>1</v>
      </c>
      <c r="F52" s="166">
        <f t="shared" si="27"/>
        <v>0</v>
      </c>
      <c r="G52" s="166">
        <f t="shared" si="28"/>
        <v>6.3021524815240093E-2</v>
      </c>
      <c r="H52" s="106">
        <f t="shared" si="0"/>
        <v>0</v>
      </c>
    </row>
    <row r="53" spans="1:9" x14ac:dyDescent="0.2">
      <c r="A53" s="81">
        <f>Checklist!A53</f>
        <v>33</v>
      </c>
      <c r="B53" s="83" t="str">
        <f>Checklist!B53</f>
        <v>This entity provides periodic security re-training.</v>
      </c>
      <c r="C53" s="71">
        <f>Checklist!D53</f>
        <v>0</v>
      </c>
      <c r="D53" s="166">
        <f>Weights!C53</f>
        <v>1.4181102521076053E-2</v>
      </c>
      <c r="E53" s="72">
        <f>IF(Checklist!C53="X",0,1)</f>
        <v>1</v>
      </c>
      <c r="F53" s="166">
        <f t="shared" si="27"/>
        <v>0</v>
      </c>
      <c r="G53" s="166">
        <f t="shared" si="28"/>
        <v>5.6724410084304212E-2</v>
      </c>
      <c r="H53" s="106">
        <f t="shared" si="0"/>
        <v>0</v>
      </c>
    </row>
    <row r="54" spans="1:9" ht="38.25" x14ac:dyDescent="0.2">
      <c r="A54" s="81">
        <f>Checklist!A54</f>
        <v>34</v>
      </c>
      <c r="B54" s="83" t="str">
        <f>Checklist!B54</f>
        <v>The security training/re-training offered by this entity is specific to and appropriate for the type of transportation operation being conducted (trucking, school bus, motor coach or infrastructure mode).</v>
      </c>
      <c r="C54" s="71">
        <f>Checklist!D54</f>
        <v>0</v>
      </c>
      <c r="D54" s="166">
        <f>Weights!C54</f>
        <v>1.5273281208602095E-2</v>
      </c>
      <c r="E54" s="72">
        <f>IF(Checklist!C54="X",0,1)</f>
        <v>1</v>
      </c>
      <c r="F54" s="166">
        <f t="shared" si="27"/>
        <v>0</v>
      </c>
      <c r="G54" s="166">
        <f t="shared" si="28"/>
        <v>6.1093124834408381E-2</v>
      </c>
      <c r="H54" s="106">
        <f t="shared" si="0"/>
        <v>0</v>
      </c>
    </row>
    <row r="55" spans="1:9" ht="38.25" x14ac:dyDescent="0.2">
      <c r="A55" s="81">
        <f>Checklist!A55</f>
        <v>35</v>
      </c>
      <c r="B55" s="83" t="str">
        <f>Checklist!B55</f>
        <v>This entity has comparable security training requirements for both internal employees and contracted employees with security responsibilities or access to security-related information.</v>
      </c>
      <c r="C55" s="71">
        <f>Checklist!D55</f>
        <v>0</v>
      </c>
      <c r="D55" s="166">
        <f>Weights!C55</f>
        <v>1.456390811604099E-2</v>
      </c>
      <c r="E55" s="72">
        <f>IF(Checklist!C55="X",0,1)</f>
        <v>1</v>
      </c>
      <c r="F55" s="166">
        <f t="shared" si="27"/>
        <v>0</v>
      </c>
      <c r="G55" s="166">
        <f t="shared" si="28"/>
        <v>5.8255632464163959E-2</v>
      </c>
      <c r="H55" s="106">
        <f t="shared" si="0"/>
        <v>0</v>
      </c>
    </row>
    <row r="56" spans="1:9" ht="25.5" x14ac:dyDescent="0.2">
      <c r="A56" s="81">
        <f>Checklist!A56</f>
        <v>36</v>
      </c>
      <c r="B56" s="83" t="str">
        <f>Checklist!B56</f>
        <v>This entity requires documentation and retention of records relating to security training received by employees.</v>
      </c>
      <c r="C56" s="71">
        <f>Checklist!D56</f>
        <v>0</v>
      </c>
      <c r="D56" s="166">
        <f>Weights!C56</f>
        <v>1.2316957226654865E-2</v>
      </c>
      <c r="E56" s="72">
        <f>IF(Checklist!C56="X",0,1)</f>
        <v>1</v>
      </c>
      <c r="F56" s="166">
        <f t="shared" ref="F56" si="29">C56*D56*E56</f>
        <v>0</v>
      </c>
      <c r="G56" s="166">
        <f t="shared" si="28"/>
        <v>4.926782890661946E-2</v>
      </c>
      <c r="H56" s="106">
        <f t="shared" ref="H56" si="30">F56/G56</f>
        <v>0</v>
      </c>
    </row>
    <row r="57" spans="1:9" x14ac:dyDescent="0.2">
      <c r="A57" s="90"/>
      <c r="B57" s="79" t="str">
        <f>Checklist!B57</f>
        <v>SAI # 10 –Participates in Security Exercises &amp; Drills</v>
      </c>
      <c r="C57" s="91"/>
      <c r="D57" s="172"/>
      <c r="E57" s="180">
        <f>SUM(E58:E60)</f>
        <v>3</v>
      </c>
      <c r="F57" s="172">
        <f>SUM(F58:F60)</f>
        <v>0</v>
      </c>
      <c r="G57" s="172">
        <f>SUM(G58:G60)</f>
        <v>0.28811711643525834</v>
      </c>
      <c r="H57" s="105">
        <f t="shared" si="0"/>
        <v>0</v>
      </c>
    </row>
    <row r="58" spans="1:9" ht="25.5" x14ac:dyDescent="0.2">
      <c r="A58" s="96">
        <f>Checklist!A58</f>
        <v>37</v>
      </c>
      <c r="B58" s="97" t="str">
        <f>Checklist!B58</f>
        <v>This entity meets with outside agencies (i.e.; law enforcement/first responders) regarding security support and or issues.</v>
      </c>
      <c r="C58" s="71">
        <f>Checklist!D58</f>
        <v>0</v>
      </c>
      <c r="D58" s="166">
        <f>Weights!C58</f>
        <v>2.6440160056988921E-2</v>
      </c>
      <c r="E58" s="72">
        <f>IF(Checklist!C58="X",0,1)</f>
        <v>1</v>
      </c>
      <c r="F58" s="166">
        <f t="shared" ref="F58:F60" si="31">C58*D58*E58</f>
        <v>0</v>
      </c>
      <c r="G58" s="166">
        <f t="shared" ref="G58:G60" si="32">D58*E58*$C$6</f>
        <v>0.10576064022795569</v>
      </c>
      <c r="H58" s="106">
        <f t="shared" si="0"/>
        <v>0</v>
      </c>
    </row>
    <row r="59" spans="1:9" ht="25.5" x14ac:dyDescent="0.2">
      <c r="A59" s="81">
        <f>Checklist!A59</f>
        <v>38</v>
      </c>
      <c r="B59" s="83" t="str">
        <f>Checklist!B59</f>
        <v>Personnel at this entity have actually conducted or participated in some type of exercises/drills that involve security related activities.</v>
      </c>
      <c r="C59" s="71">
        <f>Checklist!D59</f>
        <v>0</v>
      </c>
      <c r="D59" s="166">
        <f>Weights!C59</f>
        <v>2.4167920608083353E-2</v>
      </c>
      <c r="E59" s="72">
        <f>IF(Checklist!C59="X",0,1)</f>
        <v>1</v>
      </c>
      <c r="F59" s="166">
        <f t="shared" si="31"/>
        <v>0</v>
      </c>
      <c r="G59" s="166">
        <f t="shared" si="32"/>
        <v>9.6671682432333414E-2</v>
      </c>
      <c r="H59" s="106">
        <f t="shared" si="0"/>
        <v>0</v>
      </c>
    </row>
    <row r="60" spans="1:9" ht="25.5" x14ac:dyDescent="0.2">
      <c r="A60" s="81">
        <f>Checklist!A60</f>
        <v>39</v>
      </c>
      <c r="B60" s="83" t="str">
        <f>Checklist!B60</f>
        <v>This entity has administrative and/or security personnel trained in the National Incident Management System (NIMS) or Incident Command System (ICS).</v>
      </c>
      <c r="C60" s="71">
        <f>Checklist!D60</f>
        <v>0</v>
      </c>
      <c r="D60" s="166">
        <f>Weights!C60</f>
        <v>2.1421198443742313E-2</v>
      </c>
      <c r="E60" s="72">
        <f>IF(Checklist!C60="X",0,1)</f>
        <v>1</v>
      </c>
      <c r="F60" s="166">
        <f t="shared" si="31"/>
        <v>0</v>
      </c>
      <c r="G60" s="166">
        <f t="shared" si="32"/>
        <v>8.5684793774969251E-2</v>
      </c>
      <c r="H60" s="106">
        <f t="shared" ref="H60" si="33">F60/G60</f>
        <v>0</v>
      </c>
    </row>
    <row r="61" spans="1:9" x14ac:dyDescent="0.2">
      <c r="A61" s="86"/>
      <c r="B61" s="77" t="str">
        <f>Checklist!A61</f>
        <v>Facility Security</v>
      </c>
      <c r="C61" s="93"/>
      <c r="D61" s="165"/>
      <c r="E61" s="93"/>
      <c r="F61" s="171">
        <f>F62+F72+F86</f>
        <v>0</v>
      </c>
      <c r="G61" s="171">
        <f>G62+G72+G86</f>
        <v>0.95851528384279483</v>
      </c>
      <c r="H61" s="104">
        <f t="shared" ref="H61:H62" si="34">F61/G61</f>
        <v>0</v>
      </c>
      <c r="I61" s="88"/>
    </row>
    <row r="62" spans="1:9" x14ac:dyDescent="0.2">
      <c r="A62" s="90"/>
      <c r="B62" s="79" t="str">
        <f>Checklist!B62</f>
        <v>SAI # 11 - Maintain Facility Access Control</v>
      </c>
      <c r="C62" s="91"/>
      <c r="D62" s="172"/>
      <c r="E62" s="180">
        <f>SUM(E63:E71)</f>
        <v>9</v>
      </c>
      <c r="F62" s="172">
        <f>SUM(F63:F71)</f>
        <v>0</v>
      </c>
      <c r="G62" s="172">
        <f>SUM(G63:G71)</f>
        <v>0.34541559408509204</v>
      </c>
      <c r="H62" s="105">
        <f t="shared" si="34"/>
        <v>0</v>
      </c>
    </row>
    <row r="63" spans="1:9" ht="25.5" x14ac:dyDescent="0.2">
      <c r="A63" s="96">
        <f>Checklist!A63</f>
        <v>40</v>
      </c>
      <c r="B63" s="97" t="str">
        <f>Checklist!B63</f>
        <v xml:space="preserve">This entity has controlled points of entry/exit for employees and restricts non-employee access to buildings, terminals and/or work areas.             </v>
      </c>
      <c r="C63" s="71">
        <f>Checklist!D63</f>
        <v>0</v>
      </c>
      <c r="D63" s="166">
        <f>Weights!C63</f>
        <v>1.1035951688360584E-2</v>
      </c>
      <c r="E63" s="72">
        <f>IF(Checklist!C63="X",0,1)</f>
        <v>1</v>
      </c>
      <c r="F63" s="166">
        <f t="shared" ref="F63:F71" si="35">C63*D63*E63</f>
        <v>0</v>
      </c>
      <c r="G63" s="166">
        <f t="shared" ref="G63:G71" si="36">D63*E63*$C$6</f>
        <v>4.4143806753442337E-2</v>
      </c>
      <c r="H63" s="106">
        <f t="shared" ref="H63:H82" si="37">F63/G63</f>
        <v>0</v>
      </c>
    </row>
    <row r="64" spans="1:9" ht="25.5" x14ac:dyDescent="0.2">
      <c r="A64" s="96">
        <f>Checklist!A64</f>
        <v>41</v>
      </c>
      <c r="B64" s="97" t="str">
        <f>Checklist!B64</f>
        <v>This entity has secured all doors, windows, skylights, roof openings and other access points to all buildings, terminals and/or work areas.</v>
      </c>
      <c r="C64" s="71">
        <f>Checklist!D64</f>
        <v>0</v>
      </c>
      <c r="D64" s="166">
        <f>Weights!C64</f>
        <v>1.0570048015048716E-2</v>
      </c>
      <c r="E64" s="72">
        <f>IF(Checklist!C64="X",0,1)</f>
        <v>1</v>
      </c>
      <c r="F64" s="166">
        <f t="shared" si="35"/>
        <v>0</v>
      </c>
      <c r="G64" s="166">
        <f t="shared" si="36"/>
        <v>4.2280192060194864E-2</v>
      </c>
      <c r="H64" s="106">
        <f t="shared" si="37"/>
        <v>0</v>
      </c>
    </row>
    <row r="65" spans="1:8" ht="25.5" x14ac:dyDescent="0.2">
      <c r="A65" s="81">
        <f>Checklist!A65</f>
        <v>42</v>
      </c>
      <c r="B65" s="83" t="str">
        <f>Checklist!B65</f>
        <v>This entity restricts employee access into certain secure areas (i.e.; computer room, administrative areas, dispatch, etc.).</v>
      </c>
      <c r="C65" s="71">
        <f>Checklist!D65</f>
        <v>0</v>
      </c>
      <c r="D65" s="166">
        <f>Weights!C65</f>
        <v>1.0171924546215998E-2</v>
      </c>
      <c r="E65" s="72">
        <f>IF(Checklist!C65="X",0,1)</f>
        <v>1</v>
      </c>
      <c r="F65" s="166">
        <f t="shared" si="35"/>
        <v>0</v>
      </c>
      <c r="G65" s="166">
        <f t="shared" si="36"/>
        <v>4.0687698184863993E-2</v>
      </c>
      <c r="H65" s="106">
        <f t="shared" si="37"/>
        <v>0</v>
      </c>
    </row>
    <row r="66" spans="1:8" ht="25.5" x14ac:dyDescent="0.2">
      <c r="A66" s="96">
        <f>Checklist!A66</f>
        <v>43</v>
      </c>
      <c r="B66" s="97" t="str">
        <f>Checklist!B66</f>
        <v xml:space="preserve">This entity issues photo-identification cards/badges or uses other effective identification methods to identify employees.  </v>
      </c>
      <c r="C66" s="71">
        <f>Checklist!D66</f>
        <v>0</v>
      </c>
      <c r="D66" s="166">
        <f>Weights!C66</f>
        <v>1.0074107879980757E-2</v>
      </c>
      <c r="E66" s="72">
        <f>IF(Checklist!C66="X",0,1)</f>
        <v>1</v>
      </c>
      <c r="F66" s="166">
        <f t="shared" si="35"/>
        <v>0</v>
      </c>
      <c r="G66" s="166">
        <f t="shared" si="36"/>
        <v>4.0296431519923029E-2</v>
      </c>
      <c r="H66" s="106">
        <f t="shared" si="37"/>
        <v>0</v>
      </c>
    </row>
    <row r="67" spans="1:8" ht="25.5" x14ac:dyDescent="0.2">
      <c r="A67" s="81">
        <f>Checklist!A67</f>
        <v>44</v>
      </c>
      <c r="B67" s="83" t="str">
        <f>Checklist!B67</f>
        <v xml:space="preserve">This entity requires employees to carry and/or display their identification card/badge or other form of positive employee ID while on duty.   </v>
      </c>
      <c r="C67" s="71">
        <f>Checklist!D67</f>
        <v>0</v>
      </c>
      <c r="D67" s="166">
        <f>Weights!C67</f>
        <v>9.3671983624140781E-3</v>
      </c>
      <c r="E67" s="72">
        <f>IF(Checklist!C67="X",0,1)</f>
        <v>1</v>
      </c>
      <c r="F67" s="166">
        <f t="shared" si="35"/>
        <v>0</v>
      </c>
      <c r="G67" s="166">
        <f t="shared" si="36"/>
        <v>3.7468793449656312E-2</v>
      </c>
      <c r="H67" s="106">
        <f t="shared" si="37"/>
        <v>0</v>
      </c>
    </row>
    <row r="68" spans="1:8" ht="25.5" x14ac:dyDescent="0.2">
      <c r="A68" s="81">
        <f>Checklist!A68</f>
        <v>45</v>
      </c>
      <c r="B68" s="83" t="str">
        <f>Checklist!B68</f>
        <v xml:space="preserve">This entity has a challenge procedure that requires employees to safely report unknown persons or persons not having proper identification.  </v>
      </c>
      <c r="C68" s="71">
        <f>Checklist!D68</f>
        <v>0</v>
      </c>
      <c r="D68" s="166">
        <f>Weights!C68</f>
        <v>9.7046605352654712E-3</v>
      </c>
      <c r="E68" s="72">
        <f>IF(Checklist!C68="X",0,1)</f>
        <v>1</v>
      </c>
      <c r="F68" s="166">
        <f t="shared" si="35"/>
        <v>0</v>
      </c>
      <c r="G68" s="166">
        <f t="shared" si="36"/>
        <v>3.8818642141061885E-2</v>
      </c>
      <c r="H68" s="106">
        <f t="shared" si="37"/>
        <v>0</v>
      </c>
    </row>
    <row r="69" spans="1:8" ht="38.25" x14ac:dyDescent="0.2">
      <c r="A69" s="81">
        <f>Checklist!A69</f>
        <v>46</v>
      </c>
      <c r="B69" s="83" t="str">
        <f>Checklist!B69</f>
        <v>This entity utilizes advanced physical control locking measures (i.e.; biometric input, key card, PIN, combination locks) for access to buildings, sites or secure areas.</v>
      </c>
      <c r="C69" s="71">
        <f>Checklist!D69</f>
        <v>0</v>
      </c>
      <c r="D69" s="166">
        <f>Weights!C69</f>
        <v>7.7422479142495232E-3</v>
      </c>
      <c r="E69" s="72">
        <f>IF(Checklist!C69="X",0,1)</f>
        <v>1</v>
      </c>
      <c r="F69" s="166">
        <f t="shared" si="35"/>
        <v>0</v>
      </c>
      <c r="G69" s="166">
        <f t="shared" si="36"/>
        <v>3.0968991656998093E-2</v>
      </c>
      <c r="H69" s="106">
        <f t="shared" si="37"/>
        <v>0</v>
      </c>
    </row>
    <row r="70" spans="1:8" ht="38.25" x14ac:dyDescent="0.2">
      <c r="A70" s="81">
        <f>Checklist!A70</f>
        <v>47</v>
      </c>
      <c r="B70" s="83" t="str">
        <f>Checklist!B70</f>
        <v>Where appropriate, entrance and/or exit data to facilities and/or to secure areas can be reviewed as needed (may be written logs, PIN or biometric data, or recorded camera surveillance).</v>
      </c>
      <c r="C70" s="71">
        <f>Checklist!D70</f>
        <v>0</v>
      </c>
      <c r="D70" s="166">
        <f>Weights!C70</f>
        <v>8.003005278778055E-3</v>
      </c>
      <c r="E70" s="72">
        <f>IF(Checklist!C70="X",0,1)</f>
        <v>1</v>
      </c>
      <c r="F70" s="166">
        <f t="shared" si="35"/>
        <v>0</v>
      </c>
      <c r="G70" s="166">
        <f t="shared" si="36"/>
        <v>3.201202111511222E-2</v>
      </c>
      <c r="H70" s="106">
        <f t="shared" si="37"/>
        <v>0</v>
      </c>
    </row>
    <row r="71" spans="1:8" ht="25.5" x14ac:dyDescent="0.2">
      <c r="A71" s="81">
        <f>Checklist!A71</f>
        <v>48</v>
      </c>
      <c r="B71" s="83" t="str">
        <f>Checklist!B71</f>
        <v>This entity utilizes visitor control protocols for non-employees accessing non-public areas.</v>
      </c>
      <c r="C71" s="71">
        <f>Checklist!D71</f>
        <v>0</v>
      </c>
      <c r="D71" s="166">
        <f>Weights!C71</f>
        <v>9.6847543009598355E-3</v>
      </c>
      <c r="E71" s="72">
        <f>IF(Checklist!C71="X",0,1)</f>
        <v>1</v>
      </c>
      <c r="F71" s="166">
        <f t="shared" si="35"/>
        <v>0</v>
      </c>
      <c r="G71" s="166">
        <f t="shared" si="36"/>
        <v>3.8739017203839342E-2</v>
      </c>
      <c r="H71" s="106">
        <f t="shared" si="37"/>
        <v>0</v>
      </c>
    </row>
    <row r="72" spans="1:8" x14ac:dyDescent="0.2">
      <c r="A72" s="90"/>
      <c r="B72" s="79" t="str">
        <f>Checklist!B72</f>
        <v>SAI # 12 - Implement Strong Physical Security at all Locations</v>
      </c>
      <c r="C72" s="91"/>
      <c r="D72" s="172"/>
      <c r="E72" s="180">
        <f>SUM(E73:E85)</f>
        <v>13</v>
      </c>
      <c r="F72" s="172">
        <f>SUM(F73:F85)</f>
        <v>0</v>
      </c>
      <c r="G72" s="172">
        <f>SUM(G73:G85)</f>
        <v>0.33337569357467001</v>
      </c>
      <c r="H72" s="105">
        <f t="shared" si="37"/>
        <v>0</v>
      </c>
    </row>
    <row r="73" spans="1:8" ht="25.5" x14ac:dyDescent="0.2">
      <c r="A73" s="96">
        <f>Checklist!A73</f>
        <v>49</v>
      </c>
      <c r="B73" s="97" t="str">
        <f>Checklist!B73</f>
        <v>This entity utilizes perimeter physical security barriers (fences/gates/ planters /bollards, etc.) that restrict both  unauthorized vehicle and pedestrian access.</v>
      </c>
      <c r="C73" s="71">
        <f>Checklist!D73</f>
        <v>0</v>
      </c>
      <c r="D73" s="166">
        <f>Weights!C73</f>
        <v>8.0772749622298138E-3</v>
      </c>
      <c r="E73" s="72">
        <f>IF(Checklist!C73="X",0,1)</f>
        <v>1</v>
      </c>
      <c r="F73" s="166">
        <f t="shared" ref="F73:F85" si="38">C73*D73*E73</f>
        <v>0</v>
      </c>
      <c r="G73" s="166">
        <f t="shared" ref="G73:G85" si="39">D73*E73*$C$6</f>
        <v>3.2309099848919255E-2</v>
      </c>
      <c r="H73" s="106">
        <f t="shared" si="37"/>
        <v>0</v>
      </c>
    </row>
    <row r="74" spans="1:8" ht="25.5" x14ac:dyDescent="0.2">
      <c r="A74" s="96">
        <f>Checklist!A74</f>
        <v>50</v>
      </c>
      <c r="B74" s="97" t="str">
        <f>Checklist!B74</f>
        <v xml:space="preserve">All perimeter physical security barriers on site are functional, used as designed, and adequately maintained to effectively restrict vehicle and/or pedestrian access. </v>
      </c>
      <c r="C74" s="71">
        <f>Checklist!D74</f>
        <v>0</v>
      </c>
      <c r="D74" s="166">
        <f>Weights!C74</f>
        <v>7.5776581687457588E-3</v>
      </c>
      <c r="E74" s="72">
        <f>IF(Checklist!C74="X",0,1)</f>
        <v>1</v>
      </c>
      <c r="F74" s="166">
        <f t="shared" si="38"/>
        <v>0</v>
      </c>
      <c r="G74" s="166">
        <f t="shared" si="39"/>
        <v>3.0310632674983035E-2</v>
      </c>
      <c r="H74" s="106">
        <f t="shared" si="37"/>
        <v>0</v>
      </c>
    </row>
    <row r="75" spans="1:8" ht="25.5" x14ac:dyDescent="0.2">
      <c r="A75" s="81">
        <f>Checklist!A75</f>
        <v>51</v>
      </c>
      <c r="B75" s="83" t="str">
        <f>Checklist!B75</f>
        <v>This entity utilizes a tamper resistent intrusion detection system(s) (burglary/robbery alarm).</v>
      </c>
      <c r="C75" s="71">
        <f>Checklist!D75</f>
        <v>0</v>
      </c>
      <c r="D75" s="166">
        <f>Weights!C75</f>
        <v>6.2133917376856751E-3</v>
      </c>
      <c r="E75" s="72">
        <f>IF(Checklist!C75="X",0,1)</f>
        <v>1</v>
      </c>
      <c r="F75" s="166">
        <f t="shared" si="38"/>
        <v>0</v>
      </c>
      <c r="G75" s="166">
        <f t="shared" si="39"/>
        <v>2.48535669507427E-2</v>
      </c>
      <c r="H75" s="106">
        <f t="shared" si="37"/>
        <v>0</v>
      </c>
    </row>
    <row r="76" spans="1:8" x14ac:dyDescent="0.2">
      <c r="A76" s="81">
        <f>Checklist!A76</f>
        <v>52</v>
      </c>
      <c r="B76" s="83" t="str">
        <f>Checklist!B76</f>
        <v>This entity utilizes closed circuit television cameras (CCTV).</v>
      </c>
      <c r="C76" s="71">
        <f>Checklist!D76</f>
        <v>0</v>
      </c>
      <c r="D76" s="166">
        <f>Weights!C76</f>
        <v>6.8876948122509425E-3</v>
      </c>
      <c r="E76" s="72">
        <f>IF(Checklist!C76="X",0,1)</f>
        <v>1</v>
      </c>
      <c r="F76" s="166">
        <f t="shared" si="38"/>
        <v>0</v>
      </c>
      <c r="G76" s="166">
        <f t="shared" si="39"/>
        <v>2.755077924900377E-2</v>
      </c>
      <c r="H76" s="106">
        <f t="shared" si="37"/>
        <v>0</v>
      </c>
    </row>
    <row r="77" spans="1:8" ht="25.5" x14ac:dyDescent="0.2">
      <c r="A77" s="81">
        <f>Checklist!A77</f>
        <v>53</v>
      </c>
      <c r="B77" s="83" t="str">
        <f>Checklist!B77</f>
        <v>The CCTV cameras present are functional and adequately monitored and/or recorded.</v>
      </c>
      <c r="C77" s="71">
        <f>Checklist!D77</f>
        <v>0</v>
      </c>
      <c r="D77" s="166">
        <f>Weights!C77</f>
        <v>6.8085920818407491E-3</v>
      </c>
      <c r="E77" s="72">
        <f>IF(Checklist!C77="X",0,1)</f>
        <v>1</v>
      </c>
      <c r="F77" s="166">
        <f t="shared" si="38"/>
        <v>0</v>
      </c>
      <c r="G77" s="166">
        <f t="shared" si="39"/>
        <v>2.7234368327362996E-2</v>
      </c>
      <c r="H77" s="106">
        <f t="shared" si="37"/>
        <v>0</v>
      </c>
    </row>
    <row r="78" spans="1:8" x14ac:dyDescent="0.2">
      <c r="A78" s="81">
        <f>Checklist!A78</f>
        <v>54</v>
      </c>
      <c r="B78" s="83" t="str">
        <f>Checklist!B78</f>
        <v>This entity has adequate security lighting.</v>
      </c>
      <c r="C78" s="71">
        <f>Checklist!D78</f>
        <v>0</v>
      </c>
      <c r="D78" s="166">
        <f>Weights!C78</f>
        <v>7.0453294857082171E-3</v>
      </c>
      <c r="E78" s="72">
        <f>IF(Checklist!C78="X",0,1)</f>
        <v>1</v>
      </c>
      <c r="F78" s="166">
        <f t="shared" si="38"/>
        <v>0</v>
      </c>
      <c r="G78" s="166">
        <f t="shared" si="39"/>
        <v>2.8181317942832868E-2</v>
      </c>
      <c r="H78" s="106">
        <f t="shared" si="37"/>
        <v>0</v>
      </c>
    </row>
    <row r="79" spans="1:8" x14ac:dyDescent="0.2">
      <c r="A79" s="81">
        <f>Checklist!A79</f>
        <v>55</v>
      </c>
      <c r="B79" s="83" t="str">
        <f>Checklist!B79</f>
        <v>This entity utilizes key control procedures for buildings, terminals and gates.</v>
      </c>
      <c r="C79" s="71">
        <f>Checklist!D79</f>
        <v>0</v>
      </c>
      <c r="D79" s="166">
        <f>Weights!C79</f>
        <v>7.1232652946798848E-3</v>
      </c>
      <c r="E79" s="72">
        <f>IF(Checklist!C79="X",0,1)</f>
        <v>1</v>
      </c>
      <c r="F79" s="166">
        <f t="shared" si="38"/>
        <v>0</v>
      </c>
      <c r="G79" s="166">
        <f t="shared" si="39"/>
        <v>2.8493061178719539E-2</v>
      </c>
      <c r="H79" s="106">
        <f t="shared" si="37"/>
        <v>0</v>
      </c>
    </row>
    <row r="80" spans="1:8" x14ac:dyDescent="0.2">
      <c r="A80" s="81">
        <f>Checklist!A80</f>
        <v>56</v>
      </c>
      <c r="B80" s="83" t="str">
        <f>Checklist!B80</f>
        <v>This entity employs on-site security personnel.</v>
      </c>
      <c r="C80" s="71">
        <f>Checklist!D80</f>
        <v>0</v>
      </c>
      <c r="D80" s="166">
        <f>Weights!C80</f>
        <v>5.1170119810362248E-3</v>
      </c>
      <c r="E80" s="72">
        <f>IF(Checklist!C80="X",0,1)</f>
        <v>1</v>
      </c>
      <c r="F80" s="166">
        <f t="shared" si="38"/>
        <v>0</v>
      </c>
      <c r="G80" s="166">
        <f t="shared" si="39"/>
        <v>2.0468047924144899E-2</v>
      </c>
      <c r="H80" s="106">
        <f t="shared" si="37"/>
        <v>0</v>
      </c>
    </row>
    <row r="81" spans="1:9" ht="25.5" x14ac:dyDescent="0.2">
      <c r="A81" s="81">
        <f>Checklist!A81</f>
        <v>57</v>
      </c>
      <c r="B81" s="83" t="str">
        <f>Checklist!B81</f>
        <v>This entity provides a secure location for employee parking separate from visitor parking.</v>
      </c>
      <c r="C81" s="71">
        <f>Checklist!D81</f>
        <v>0</v>
      </c>
      <c r="D81" s="166">
        <f>Weights!C81</f>
        <v>4.9353322549457613E-3</v>
      </c>
      <c r="E81" s="72">
        <f>IF(Checklist!C81="X",0,1)</f>
        <v>1</v>
      </c>
      <c r="F81" s="166">
        <f t="shared" si="38"/>
        <v>0</v>
      </c>
      <c r="G81" s="166">
        <f t="shared" si="39"/>
        <v>1.9741329019783045E-2</v>
      </c>
      <c r="H81" s="106">
        <f t="shared" si="37"/>
        <v>0</v>
      </c>
    </row>
    <row r="82" spans="1:9" ht="25.5" x14ac:dyDescent="0.2">
      <c r="A82" s="81">
        <f>Checklist!A82</f>
        <v>58</v>
      </c>
      <c r="B82" s="83" t="str">
        <f>Checklist!B82</f>
        <v>Clearly visible and easily understood signs are present that identify restricted or off-limit areas.</v>
      </c>
      <c r="C82" s="71">
        <f>Checklist!D82</f>
        <v>0</v>
      </c>
      <c r="D82" s="166">
        <f>Weights!C82</f>
        <v>5.8368363951159163E-3</v>
      </c>
      <c r="E82" s="72">
        <f>IF(Checklist!C82="X",0,1)</f>
        <v>1</v>
      </c>
      <c r="F82" s="166">
        <f t="shared" si="38"/>
        <v>0</v>
      </c>
      <c r="G82" s="166">
        <f t="shared" si="39"/>
        <v>2.3347345580463665E-2</v>
      </c>
      <c r="H82" s="106">
        <f t="shared" si="37"/>
        <v>0</v>
      </c>
    </row>
    <row r="83" spans="1:9" ht="25.5" x14ac:dyDescent="0.2">
      <c r="A83" s="81">
        <f>Checklist!A83</f>
        <v>59</v>
      </c>
      <c r="B83" s="83" t="str">
        <f>Checklist!B83</f>
        <v xml:space="preserve">Vehicle parking, stopping or standing is controlled, to the extent possible, along perimeter fencing or near restricted areas.  </v>
      </c>
      <c r="C83" s="71">
        <f>Checklist!D83</f>
        <v>0</v>
      </c>
      <c r="D83" s="166">
        <f>Weights!C83</f>
        <v>5.5858237871948364E-3</v>
      </c>
      <c r="E83" s="72">
        <f>IF(Checklist!C83="X",0,1)</f>
        <v>1</v>
      </c>
      <c r="F83" s="166">
        <f t="shared" si="38"/>
        <v>0</v>
      </c>
      <c r="G83" s="166">
        <f t="shared" si="39"/>
        <v>2.2343295148779346E-2</v>
      </c>
      <c r="H83" s="106">
        <f t="shared" ref="H83:H96" si="40">F83/G83</f>
        <v>0</v>
      </c>
    </row>
    <row r="84" spans="1:9" ht="25.5" x14ac:dyDescent="0.2">
      <c r="A84" s="81">
        <f>Checklist!A84</f>
        <v>60</v>
      </c>
      <c r="B84" s="83" t="str">
        <f>Checklist!B84</f>
        <v>This entity controls the growth of vegetation so that sight lines to vehicles, pedestrians, perimeter fences or restricted areas are unobstructed.</v>
      </c>
      <c r="C84" s="71">
        <f>Checklist!D84</f>
        <v>0</v>
      </c>
      <c r="D84" s="166">
        <f>Weights!C84</f>
        <v>5.623797186993261E-3</v>
      </c>
      <c r="E84" s="72">
        <f>IF(Checklist!C84="X",0,1)</f>
        <v>1</v>
      </c>
      <c r="F84" s="166">
        <f t="shared" si="38"/>
        <v>0</v>
      </c>
      <c r="G84" s="166">
        <f t="shared" si="39"/>
        <v>2.2495188747973044E-2</v>
      </c>
      <c r="H84" s="106">
        <f t="shared" si="40"/>
        <v>0</v>
      </c>
    </row>
    <row r="85" spans="1:9" ht="38.25" x14ac:dyDescent="0.2">
      <c r="A85" s="81">
        <f>Checklist!A85</f>
        <v>61</v>
      </c>
      <c r="B85" s="83" t="str">
        <f>Checklist!B85</f>
        <v xml:space="preserve">This entity conducts random security checks on personnel/vehicles and/or other physical security countermeasures (i.e. random perimeter checks, breach/trespass tests, bomb threat drills, etc.).  </v>
      </c>
      <c r="C85" s="71">
        <f>Checklist!D85</f>
        <v>0</v>
      </c>
      <c r="D85" s="166">
        <f>Weights!C85</f>
        <v>6.5119152452404469E-3</v>
      </c>
      <c r="E85" s="72">
        <f>IF(Checklist!C85="X",0,1)</f>
        <v>1</v>
      </c>
      <c r="F85" s="166">
        <f t="shared" si="38"/>
        <v>0</v>
      </c>
      <c r="G85" s="166">
        <f t="shared" si="39"/>
        <v>2.6047660980961788E-2</v>
      </c>
      <c r="H85" s="106">
        <f t="shared" si="40"/>
        <v>0</v>
      </c>
    </row>
    <row r="86" spans="1:9" x14ac:dyDescent="0.2">
      <c r="A86" s="90"/>
      <c r="B86" s="79" t="str">
        <f>Checklist!B86</f>
        <v>SAI # 13 - Enhance Internal and External Cyber Security</v>
      </c>
      <c r="C86" s="91"/>
      <c r="D86" s="172"/>
      <c r="E86" s="180">
        <f>SUM(E87:E92)</f>
        <v>6</v>
      </c>
      <c r="F86" s="172">
        <f>SUM(F87:F92)</f>
        <v>0</v>
      </c>
      <c r="G86" s="172">
        <f>SUM(G87:G92)</f>
        <v>0.27972399618303279</v>
      </c>
      <c r="H86" s="105">
        <f>F86/G86</f>
        <v>0</v>
      </c>
    </row>
    <row r="87" spans="1:9" ht="25.5" x14ac:dyDescent="0.2">
      <c r="A87" s="96">
        <f>Checklist!A87</f>
        <v>62</v>
      </c>
      <c r="B87" s="97" t="str">
        <f>Checklist!B87</f>
        <v>This entity requires an employee logon and password that grants access to limited data consistent with job function.</v>
      </c>
      <c r="C87" s="71">
        <f>Checklist!D87</f>
        <v>0</v>
      </c>
      <c r="D87" s="166">
        <f>Weights!C87</f>
        <v>1.3874394845605225E-2</v>
      </c>
      <c r="E87" s="72">
        <f>IF(Checklist!C87="X",0,1)</f>
        <v>1</v>
      </c>
      <c r="F87" s="166">
        <f t="shared" ref="F87:F92" si="41">C87*D87*E87</f>
        <v>0</v>
      </c>
      <c r="G87" s="166">
        <f t="shared" ref="G87:G92" si="42">D87*E87*$C$6</f>
        <v>5.5497579382420899E-2</v>
      </c>
      <c r="H87" s="106">
        <f t="shared" si="40"/>
        <v>0</v>
      </c>
    </row>
    <row r="88" spans="1:9" ht="38.25" x14ac:dyDescent="0.2">
      <c r="A88" s="81">
        <f>Checklist!A88</f>
        <v>63</v>
      </c>
      <c r="B88" s="83" t="str">
        <f>Checklist!B88</f>
        <v>This entity utilizes an Information Technology (IT) "firewall" that prevents improper IT system access to entity information from both internal and external threats.</v>
      </c>
      <c r="C88" s="71">
        <f>Checklist!D88</f>
        <v>0</v>
      </c>
      <c r="D88" s="166">
        <f>Weights!C88</f>
        <v>1.1177756510455038E-2</v>
      </c>
      <c r="E88" s="72">
        <f>IF(Checklist!C88="X",0,1)</f>
        <v>1</v>
      </c>
      <c r="F88" s="166">
        <f t="shared" si="41"/>
        <v>0</v>
      </c>
      <c r="G88" s="166">
        <f t="shared" si="42"/>
        <v>4.4711026041820152E-2</v>
      </c>
      <c r="H88" s="106">
        <f t="shared" si="40"/>
        <v>0</v>
      </c>
    </row>
    <row r="89" spans="1:9" x14ac:dyDescent="0.2">
      <c r="A89" s="81">
        <f>Checklist!A89</f>
        <v>64</v>
      </c>
      <c r="B89" s="83" t="str">
        <f>Checklist!B89</f>
        <v>This entity has IT security guidelines.</v>
      </c>
      <c r="C89" s="71">
        <f>Checklist!D89</f>
        <v>0</v>
      </c>
      <c r="D89" s="166">
        <f>Weights!C89</f>
        <v>1.180266891251041E-2</v>
      </c>
      <c r="E89" s="72">
        <f>IF(Checklist!C89="X",0,1)</f>
        <v>1</v>
      </c>
      <c r="F89" s="166">
        <f t="shared" si="41"/>
        <v>0</v>
      </c>
      <c r="G89" s="166">
        <f t="shared" si="42"/>
        <v>4.7210675650041639E-2</v>
      </c>
      <c r="H89" s="106">
        <f t="shared" si="40"/>
        <v>0</v>
      </c>
    </row>
    <row r="90" spans="1:9" x14ac:dyDescent="0.2">
      <c r="A90" s="81">
        <f>Checklist!A90</f>
        <v>65</v>
      </c>
      <c r="B90" s="83" t="str">
        <f>Checklist!B90</f>
        <v>This entity identifies an IT security officer or coordinator.</v>
      </c>
      <c r="C90" s="71">
        <f>Checklist!D90</f>
        <v>0</v>
      </c>
      <c r="D90" s="166">
        <f>Weights!C90</f>
        <v>1.0827431946224602E-2</v>
      </c>
      <c r="E90" s="72">
        <f>IF(Checklist!C90="X",0,1)</f>
        <v>1</v>
      </c>
      <c r="F90" s="166">
        <f t="shared" si="41"/>
        <v>0</v>
      </c>
      <c r="G90" s="166">
        <f t="shared" si="42"/>
        <v>4.3309727784898409E-2</v>
      </c>
      <c r="H90" s="106">
        <f t="shared" si="40"/>
        <v>0</v>
      </c>
    </row>
    <row r="91" spans="1:9" x14ac:dyDescent="0.2">
      <c r="A91" s="81">
        <f>Checklist!A91</f>
        <v>66</v>
      </c>
      <c r="B91" s="83" t="str">
        <f>Checklist!B91</f>
        <v>This entity tests their IT system for vulnerabilities.</v>
      </c>
      <c r="C91" s="71">
        <f>Checklist!D91</f>
        <v>0</v>
      </c>
      <c r="D91" s="166">
        <f>Weights!C91</f>
        <v>1.1321373528931969E-2</v>
      </c>
      <c r="E91" s="72">
        <f>IF(Checklist!C91="X",0,1)</f>
        <v>1</v>
      </c>
      <c r="F91" s="166">
        <f t="shared" si="41"/>
        <v>0</v>
      </c>
      <c r="G91" s="166">
        <f t="shared" si="42"/>
        <v>4.5285494115727874E-2</v>
      </c>
      <c r="H91" s="106">
        <f t="shared" si="40"/>
        <v>0</v>
      </c>
    </row>
    <row r="92" spans="1:9" s="74" customFormat="1" x14ac:dyDescent="0.2">
      <c r="A92" s="81">
        <f>Checklist!A92</f>
        <v>67</v>
      </c>
      <c r="B92" s="83" t="str">
        <f>Checklist!B92</f>
        <v>This entity has off-site backup capability for data generated.</v>
      </c>
      <c r="C92" s="71">
        <f>Checklist!D92</f>
        <v>0</v>
      </c>
      <c r="D92" s="166">
        <f>Weights!C92</f>
        <v>1.0927373302030941E-2</v>
      </c>
      <c r="E92" s="72">
        <f>IF(Checklist!C92="X",0,1)</f>
        <v>1</v>
      </c>
      <c r="F92" s="166">
        <f t="shared" si="41"/>
        <v>0</v>
      </c>
      <c r="G92" s="166">
        <f t="shared" si="42"/>
        <v>4.3709493208123763E-2</v>
      </c>
      <c r="H92" s="106">
        <f t="shared" si="40"/>
        <v>0</v>
      </c>
    </row>
    <row r="93" spans="1:9" s="74" customFormat="1" x14ac:dyDescent="0.2">
      <c r="A93" s="86"/>
      <c r="B93" s="77" t="str">
        <f>Checklist!A93</f>
        <v>Vehicle Security</v>
      </c>
      <c r="C93" s="93"/>
      <c r="D93" s="165"/>
      <c r="E93" s="93"/>
      <c r="F93" s="171">
        <f>F94+F104+F120+F126+F136+F141+F155</f>
        <v>0</v>
      </c>
      <c r="G93" s="171">
        <f>G94+G104+G120+G126+G136+G141+G155</f>
        <v>1.5413777302787144</v>
      </c>
      <c r="H93" s="104">
        <f t="shared" si="40"/>
        <v>0</v>
      </c>
      <c r="I93" s="89"/>
    </row>
    <row r="94" spans="1:9" s="74" customFormat="1" x14ac:dyDescent="0.2">
      <c r="A94" s="90"/>
      <c r="B94" s="79" t="str">
        <f>Checklist!B94</f>
        <v>SAI # 14 - Develop a Robust Vehicle Security Program</v>
      </c>
      <c r="C94" s="91"/>
      <c r="D94" s="172"/>
      <c r="E94" s="180">
        <f>SUM(E95:E103)</f>
        <v>9</v>
      </c>
      <c r="F94" s="172">
        <f>SUM(F95:F103)</f>
        <v>0</v>
      </c>
      <c r="G94" s="172">
        <f>SUM(G95:G103)</f>
        <v>0.15826945721192806</v>
      </c>
      <c r="H94" s="105">
        <f t="shared" si="40"/>
        <v>0</v>
      </c>
    </row>
    <row r="95" spans="1:9" ht="25.5" x14ac:dyDescent="0.2">
      <c r="A95" s="96">
        <f>Checklist!A95</f>
        <v>68</v>
      </c>
      <c r="B95" s="97" t="str">
        <f>Checklist!B95</f>
        <v xml:space="preserve">The vehicles used by this entity are equipped with appropriate door/window locks and their use is required (if not prohibited by State law).  </v>
      </c>
      <c r="C95" s="71">
        <f>Checklist!D95</f>
        <v>0</v>
      </c>
      <c r="D95" s="166">
        <f>Weights!C95</f>
        <v>5.2756887884349039E-3</v>
      </c>
      <c r="E95" s="72">
        <f>IF(Checklist!C95="X",0,1)</f>
        <v>1</v>
      </c>
      <c r="F95" s="166">
        <f t="shared" ref="F95:F103" si="43">C95*D95*E95</f>
        <v>0</v>
      </c>
      <c r="G95" s="166">
        <f t="shared" ref="G95:G103" si="44">D95*E95*$C$6</f>
        <v>2.1102755153739616E-2</v>
      </c>
      <c r="H95" s="106">
        <f t="shared" si="40"/>
        <v>0</v>
      </c>
    </row>
    <row r="96" spans="1:9" ht="38.25" x14ac:dyDescent="0.2">
      <c r="A96" s="81">
        <f>Checklist!A96</f>
        <v>69</v>
      </c>
      <c r="B96" s="83" t="str">
        <f>Checklist!B96</f>
        <v>This entity provides some type of supplemental equipment for securing vehicles, which may include steering wheel locks, theft alarms, "kill switches," or other devices.</v>
      </c>
      <c r="C96" s="71">
        <f>Checklist!D96</f>
        <v>0</v>
      </c>
      <c r="D96" s="166">
        <f>Weights!C96</f>
        <v>4.2691024732844805E-3</v>
      </c>
      <c r="E96" s="72">
        <f>IF(Checklist!C96="X",0,1)</f>
        <v>1</v>
      </c>
      <c r="F96" s="166">
        <f t="shared" si="43"/>
        <v>0</v>
      </c>
      <c r="G96" s="166">
        <f t="shared" si="44"/>
        <v>1.7076409893137922E-2</v>
      </c>
      <c r="H96" s="106">
        <f t="shared" si="40"/>
        <v>0</v>
      </c>
    </row>
    <row r="97" spans="1:9" x14ac:dyDescent="0.2">
      <c r="A97" s="81">
        <f>Checklist!A97</f>
        <v>70</v>
      </c>
      <c r="B97" s="83" t="str">
        <f>Checklist!B97</f>
        <v>This entity utilizes a key control program for their vehicles.</v>
      </c>
      <c r="C97" s="71">
        <f>Checklist!D97</f>
        <v>0</v>
      </c>
      <c r="D97" s="166">
        <f>Weights!C97</f>
        <v>4.6148918247421421E-3</v>
      </c>
      <c r="E97" s="72">
        <f>IF(Checklist!C97="X",0,1)</f>
        <v>1</v>
      </c>
      <c r="F97" s="166">
        <f t="shared" si="43"/>
        <v>0</v>
      </c>
      <c r="G97" s="166">
        <f t="shared" si="44"/>
        <v>1.8459567298968568E-2</v>
      </c>
      <c r="H97" s="106">
        <f t="shared" ref="H97:H103" si="45">F97/G97</f>
        <v>0</v>
      </c>
    </row>
    <row r="98" spans="1:9" ht="25.5" x14ac:dyDescent="0.2">
      <c r="A98" s="81">
        <f>Checklist!A98</f>
        <v>71</v>
      </c>
      <c r="B98" s="83" t="str">
        <f>Checklist!B98</f>
        <v>This entity employees technology that requires the use of key card, PIN or biometric input to enter or start vehicles.</v>
      </c>
      <c r="C98" s="71">
        <f>Checklist!D98</f>
        <v>0</v>
      </c>
      <c r="D98" s="166">
        <f>Weights!C98</f>
        <v>3.4089840932875915E-3</v>
      </c>
      <c r="E98" s="72">
        <f>IF(Checklist!C98="X",0,1)</f>
        <v>1</v>
      </c>
      <c r="F98" s="166">
        <f t="shared" si="43"/>
        <v>0</v>
      </c>
      <c r="G98" s="166">
        <f t="shared" si="44"/>
        <v>1.3635936373150366E-2</v>
      </c>
      <c r="H98" s="106">
        <f t="shared" si="45"/>
        <v>0</v>
      </c>
    </row>
    <row r="99" spans="1:9" x14ac:dyDescent="0.2">
      <c r="A99" s="81">
        <f>Checklist!A99</f>
        <v>72</v>
      </c>
      <c r="B99" s="83" t="str">
        <f>Checklist!B99</f>
        <v>This entity uses vehicles with panic button capability.</v>
      </c>
      <c r="C99" s="71">
        <f>Checklist!D99</f>
        <v>0</v>
      </c>
      <c r="D99" s="166">
        <f>Weights!C99</f>
        <v>4.0240370111261073E-3</v>
      </c>
      <c r="E99" s="72">
        <f>IF(Checklist!C99="X",0,1)</f>
        <v>1</v>
      </c>
      <c r="F99" s="166">
        <f t="shared" si="43"/>
        <v>0</v>
      </c>
      <c r="G99" s="166">
        <f t="shared" si="44"/>
        <v>1.6096148044504429E-2</v>
      </c>
      <c r="H99" s="106">
        <f t="shared" si="45"/>
        <v>0</v>
      </c>
    </row>
    <row r="100" spans="1:9" ht="25.5" x14ac:dyDescent="0.2">
      <c r="A100" s="81">
        <f>Checklist!A100</f>
        <v>73</v>
      </c>
      <c r="B100" s="83" t="str">
        <f>Checklist!B100</f>
        <v>This entity uses vehicles equipped with on-board video camera(s) to monitor/record interior activities.</v>
      </c>
      <c r="C100" s="71">
        <f>Checklist!D100</f>
        <v>0</v>
      </c>
      <c r="D100" s="166">
        <f>Weights!C100</f>
        <v>3.7472213106528665E-3</v>
      </c>
      <c r="E100" s="72">
        <f>IF(Checklist!C100="X",0,1)</f>
        <v>1</v>
      </c>
      <c r="F100" s="166">
        <f t="shared" si="43"/>
        <v>0</v>
      </c>
      <c r="G100" s="166">
        <f t="shared" si="44"/>
        <v>1.4988885242611466E-2</v>
      </c>
      <c r="H100" s="106">
        <f t="shared" si="45"/>
        <v>0</v>
      </c>
    </row>
    <row r="101" spans="1:9" x14ac:dyDescent="0.2">
      <c r="A101" s="96">
        <f>Checklist!A101</f>
        <v>74</v>
      </c>
      <c r="B101" s="97" t="str">
        <f>Checklist!B101</f>
        <v>This entity uses vehicles equipped with GPS or land based tracking system.</v>
      </c>
      <c r="C101" s="71">
        <f>Checklist!D101</f>
        <v>0</v>
      </c>
      <c r="D101" s="166">
        <f>Weights!C101</f>
        <v>4.8545781285402436E-3</v>
      </c>
      <c r="E101" s="72">
        <f>IF(Checklist!C101="X",0,1)</f>
        <v>1</v>
      </c>
      <c r="F101" s="166">
        <f t="shared" si="43"/>
        <v>0</v>
      </c>
      <c r="G101" s="166">
        <f t="shared" si="44"/>
        <v>1.9418312514160974E-2</v>
      </c>
      <c r="H101" s="106">
        <f t="shared" si="45"/>
        <v>0</v>
      </c>
    </row>
    <row r="102" spans="1:9" x14ac:dyDescent="0.2">
      <c r="A102" s="81">
        <f>Checklist!A102</f>
        <v>75</v>
      </c>
      <c r="B102" s="83" t="str">
        <f>Checklist!B102</f>
        <v>This entity prohibits unauthorized passengers in entity vehicles.</v>
      </c>
      <c r="C102" s="71">
        <f>Checklist!D102</f>
        <v>0</v>
      </c>
      <c r="D102" s="166">
        <f>Weights!C102</f>
        <v>4.7488466336368523E-3</v>
      </c>
      <c r="E102" s="72">
        <f>IF(Checklist!C102="X",0,1)</f>
        <v>1</v>
      </c>
      <c r="F102" s="166">
        <f t="shared" si="43"/>
        <v>0</v>
      </c>
      <c r="G102" s="166">
        <f t="shared" si="44"/>
        <v>1.8995386534547409E-2</v>
      </c>
      <c r="H102" s="106">
        <f t="shared" si="45"/>
        <v>0</v>
      </c>
    </row>
    <row r="103" spans="1:9" ht="25.5" x14ac:dyDescent="0.2">
      <c r="A103" s="81">
        <f>Checklist!A103</f>
        <v>76</v>
      </c>
      <c r="B103" s="83" t="str">
        <f>Checklist!B103</f>
        <v>This entity restricts or has policies regarding overnight parking of entity vehicles at off-site locations (i.e.; residences, shopping centers, parking lots, etc.).</v>
      </c>
      <c r="C103" s="71">
        <f>Checklist!D103</f>
        <v>0</v>
      </c>
      <c r="D103" s="166">
        <f>Weights!C103</f>
        <v>4.6240140392768249E-3</v>
      </c>
      <c r="E103" s="72">
        <f>IF(Checklist!C103="X",0,1)</f>
        <v>1</v>
      </c>
      <c r="F103" s="166">
        <f t="shared" si="43"/>
        <v>0</v>
      </c>
      <c r="G103" s="166">
        <f t="shared" si="44"/>
        <v>1.84960561571073E-2</v>
      </c>
      <c r="H103" s="106">
        <f t="shared" si="45"/>
        <v>0</v>
      </c>
    </row>
    <row r="104" spans="1:9" x14ac:dyDescent="0.2">
      <c r="A104" s="90"/>
      <c r="B104" s="79" t="str">
        <f>Checklist!B104</f>
        <v xml:space="preserve">SAI # 15 - Develop a Solid Cargo/Passenger Security Program.  </v>
      </c>
      <c r="C104" s="91"/>
      <c r="D104" s="172"/>
      <c r="E104" s="180">
        <f>SUM(E105:E119)</f>
        <v>11</v>
      </c>
      <c r="F104" s="172">
        <f>F105+F110+F115</f>
        <v>0</v>
      </c>
      <c r="G104" s="172">
        <f>G105+G110+G115</f>
        <v>0.43365876115472091</v>
      </c>
      <c r="H104" s="105">
        <f>F104/G104</f>
        <v>0</v>
      </c>
      <c r="I104" s="88"/>
    </row>
    <row r="105" spans="1:9" x14ac:dyDescent="0.2">
      <c r="A105" s="94"/>
      <c r="B105" s="78" t="str">
        <f>Checklist!B105</f>
        <v>Motor Coach Version (Questions 77MC-80MC)</v>
      </c>
      <c r="C105" s="95"/>
      <c r="D105" s="167"/>
      <c r="E105" s="95"/>
      <c r="F105" s="173">
        <f>SUM(F106:F109)</f>
        <v>0</v>
      </c>
      <c r="G105" s="173">
        <f>SUM(G106:G109)</f>
        <v>0.144552920384907</v>
      </c>
      <c r="H105" s="107">
        <f>F105/G105</f>
        <v>0</v>
      </c>
    </row>
    <row r="106" spans="1:9" x14ac:dyDescent="0.2">
      <c r="A106" s="96" t="str">
        <f>Checklist!A106</f>
        <v>77MC</v>
      </c>
      <c r="B106" s="97" t="str">
        <f>Checklist!B106</f>
        <v>This entity requires the use of adequate locks on vehicle cargo/ storage areas.</v>
      </c>
      <c r="C106" s="71">
        <f>Checklist!D106</f>
        <v>0</v>
      </c>
      <c r="D106" s="166">
        <f>Weights!C106</f>
        <v>1.0901815113747697E-2</v>
      </c>
      <c r="E106" s="72">
        <f>IF(Checklist!C106="X",0,1)</f>
        <v>1</v>
      </c>
      <c r="F106" s="166">
        <f t="shared" ref="F106:F109" si="46">C106*D106*E106</f>
        <v>0</v>
      </c>
      <c r="G106" s="166">
        <f t="shared" ref="G106:G109" si="47">D106*E106*$C$6</f>
        <v>4.360726045499079E-2</v>
      </c>
      <c r="H106" s="106">
        <f t="shared" ref="H106:H157" si="48">F106/G106</f>
        <v>0</v>
      </c>
    </row>
    <row r="107" spans="1:9" ht="25.5" x14ac:dyDescent="0.2">
      <c r="A107" s="81" t="str">
        <f>Checklist!A107</f>
        <v>78MC</v>
      </c>
      <c r="B107" s="83" t="str">
        <f>Checklist!B107</f>
        <v>This entity equips vehicles with a safety/security barrier between the driver and passengers.</v>
      </c>
      <c r="C107" s="71">
        <f>Checklist!D107</f>
        <v>0</v>
      </c>
      <c r="D107" s="166">
        <f>Weights!C107</f>
        <v>8.1705020818509319E-3</v>
      </c>
      <c r="E107" s="72">
        <f>IF(Checklist!C107="X",0,1)</f>
        <v>1</v>
      </c>
      <c r="F107" s="166">
        <f t="shared" si="46"/>
        <v>0</v>
      </c>
      <c r="G107" s="166">
        <f t="shared" si="47"/>
        <v>3.2682008327403728E-2</v>
      </c>
      <c r="H107" s="106">
        <f t="shared" si="48"/>
        <v>0</v>
      </c>
    </row>
    <row r="108" spans="1:9" x14ac:dyDescent="0.2">
      <c r="A108" s="81" t="str">
        <f>Checklist!A108</f>
        <v>79MC</v>
      </c>
      <c r="B108" s="83" t="str">
        <f>Checklist!B108</f>
        <v>This entity utilizes some type of cargo, baggage or passenger screening system.</v>
      </c>
      <c r="C108" s="71">
        <f>Checklist!D108</f>
        <v>0</v>
      </c>
      <c r="D108" s="166">
        <f>Weights!C108</f>
        <v>9.8003634634327898E-3</v>
      </c>
      <c r="E108" s="72">
        <f>IF(Checklist!C108="X",0,1)</f>
        <v>1</v>
      </c>
      <c r="F108" s="166">
        <f t="shared" si="46"/>
        <v>0</v>
      </c>
      <c r="G108" s="166">
        <f t="shared" si="47"/>
        <v>3.9201453853731159E-2</v>
      </c>
      <c r="H108" s="106">
        <f t="shared" si="48"/>
        <v>0</v>
      </c>
    </row>
    <row r="109" spans="1:9" ht="25.5" x14ac:dyDescent="0.2">
      <c r="A109" s="81" t="str">
        <f>Checklist!A109</f>
        <v>80MC</v>
      </c>
      <c r="B109" s="83" t="str">
        <f>Checklist!B109</f>
        <v>This entity has previously participated in a DHS/TSA sponsored security assessment (CSR, BASE, etc.).</v>
      </c>
      <c r="C109" s="71">
        <f>Checklist!D109</f>
        <v>0</v>
      </c>
      <c r="D109" s="166">
        <f>Weights!C109</f>
        <v>7.2655494371953299E-3</v>
      </c>
      <c r="E109" s="72">
        <f>IF(Checklist!C109="X",0,1)</f>
        <v>1</v>
      </c>
      <c r="F109" s="166">
        <f t="shared" si="46"/>
        <v>0</v>
      </c>
      <c r="G109" s="166">
        <f t="shared" si="47"/>
        <v>2.906219774878132E-2</v>
      </c>
      <c r="H109" s="106">
        <f t="shared" si="48"/>
        <v>0</v>
      </c>
    </row>
    <row r="110" spans="1:9" x14ac:dyDescent="0.2">
      <c r="A110" s="94"/>
      <c r="B110" s="78" t="str">
        <f>Checklist!B110</f>
        <v>School Bus Version (Questions 77SB-80SB)</v>
      </c>
      <c r="C110" s="95"/>
      <c r="D110" s="167"/>
      <c r="E110" s="95"/>
      <c r="F110" s="173">
        <f>SUM(F111:F114)</f>
        <v>0</v>
      </c>
      <c r="G110" s="173">
        <f>SUM(G111:G114)</f>
        <v>0.14455292038490697</v>
      </c>
      <c r="H110" s="107">
        <f>F110/G110</f>
        <v>0</v>
      </c>
    </row>
    <row r="111" spans="1:9" x14ac:dyDescent="0.2">
      <c r="A111" s="96" t="str">
        <f>Checklist!A111</f>
        <v>77SB</v>
      </c>
      <c r="B111" s="97" t="str">
        <f>Checklist!B111</f>
        <v>This entity requires the use of adequate locks on vehicle cargo/ storage areas.</v>
      </c>
      <c r="C111" s="71">
        <f>Checklist!D111</f>
        <v>0</v>
      </c>
      <c r="D111" s="166">
        <f>Weights!C111</f>
        <v>1.432131638089618E-2</v>
      </c>
      <c r="E111" s="72">
        <f>IF(Checklist!C111="X",0,1)</f>
        <v>1</v>
      </c>
      <c r="F111" s="166">
        <f t="shared" ref="F111:F114" si="49">C111*D111*E111</f>
        <v>0</v>
      </c>
      <c r="G111" s="166">
        <f t="shared" ref="G111:G114" si="50">D111*E111*$C$6</f>
        <v>5.7285265523584719E-2</v>
      </c>
      <c r="H111" s="106">
        <f t="shared" si="48"/>
        <v>0</v>
      </c>
    </row>
    <row r="112" spans="1:9" x14ac:dyDescent="0.2">
      <c r="A112" s="81" t="str">
        <f>Checklist!A112</f>
        <v>78SB</v>
      </c>
      <c r="B112" s="83" t="str">
        <f>Checklist!B112</f>
        <v xml:space="preserve">N/A - This Question Intentionally left blank.   </v>
      </c>
      <c r="C112" s="71">
        <f>Checklist!D112</f>
        <v>0</v>
      </c>
      <c r="D112" s="166">
        <f>Weights!C112</f>
        <v>0</v>
      </c>
      <c r="E112" s="72">
        <f>IF(Checklist!C112="X",0,1)</f>
        <v>0</v>
      </c>
      <c r="F112" s="166">
        <f t="shared" si="49"/>
        <v>0</v>
      </c>
      <c r="G112" s="166">
        <f t="shared" si="50"/>
        <v>0</v>
      </c>
      <c r="H112" s="106" t="e">
        <f t="shared" si="48"/>
        <v>#DIV/0!</v>
      </c>
    </row>
    <row r="113" spans="1:9" ht="25.5" x14ac:dyDescent="0.2">
      <c r="A113" s="81" t="str">
        <f>Checklist!A113</f>
        <v>79SB</v>
      </c>
      <c r="B113" s="83" t="str">
        <f>Checklist!B113</f>
        <v>This entity or the appropriate school board requires the presence of a school official (other than driver) onboard during all extracurricular transports.</v>
      </c>
      <c r="C113" s="71">
        <f>Checklist!D113</f>
        <v>0</v>
      </c>
      <c r="D113" s="166">
        <f>Weights!C113</f>
        <v>1.2009509821359638E-2</v>
      </c>
      <c r="E113" s="72">
        <f>IF(Checklist!C113="X",0,1)</f>
        <v>1</v>
      </c>
      <c r="F113" s="166">
        <f t="shared" si="49"/>
        <v>0</v>
      </c>
      <c r="G113" s="166">
        <f t="shared" si="50"/>
        <v>4.8038039285438552E-2</v>
      </c>
      <c r="H113" s="106">
        <f t="shared" si="48"/>
        <v>0</v>
      </c>
    </row>
    <row r="114" spans="1:9" ht="25.5" x14ac:dyDescent="0.2">
      <c r="A114" s="81" t="str">
        <f>Checklist!A114</f>
        <v>80SB</v>
      </c>
      <c r="B114" s="83" t="str">
        <f>Checklist!B114</f>
        <v>This entity has previously participated in a DHS/TSA sponsored security assessment (CSR, BASE, etc.).</v>
      </c>
      <c r="C114" s="71">
        <f>Checklist!D114</f>
        <v>0</v>
      </c>
      <c r="D114" s="166">
        <f>Weights!C114</f>
        <v>9.8074038939709278E-3</v>
      </c>
      <c r="E114" s="72">
        <f>IF(Checklist!C114="X",0,1)</f>
        <v>1</v>
      </c>
      <c r="F114" s="166">
        <f t="shared" si="49"/>
        <v>0</v>
      </c>
      <c r="G114" s="166">
        <f t="shared" si="50"/>
        <v>3.9229615575883711E-2</v>
      </c>
      <c r="H114" s="106">
        <f t="shared" si="48"/>
        <v>0</v>
      </c>
    </row>
    <row r="115" spans="1:9" x14ac:dyDescent="0.2">
      <c r="A115" s="94"/>
      <c r="B115" s="78" t="str">
        <f>Checklist!B115</f>
        <v>Trucking Version (Questions 77TR-80TR)</v>
      </c>
      <c r="C115" s="95"/>
      <c r="D115" s="167"/>
      <c r="E115" s="95"/>
      <c r="F115" s="173">
        <f>SUM(F116:F119)</f>
        <v>0</v>
      </c>
      <c r="G115" s="173">
        <f>SUM(G116:G119)</f>
        <v>0.144552920384907</v>
      </c>
      <c r="H115" s="107">
        <f>F115/G115</f>
        <v>0</v>
      </c>
    </row>
    <row r="116" spans="1:9" ht="25.5" x14ac:dyDescent="0.2">
      <c r="A116" s="96" t="str">
        <f>Checklist!A116</f>
        <v>77TR</v>
      </c>
      <c r="B116" s="97" t="str">
        <f>Checklist!B116</f>
        <v>This entity provides appropriate locks for vehicle cargo doors, valves, and/or hatch openings, and requires their use.</v>
      </c>
      <c r="C116" s="71">
        <f>Checklist!D116</f>
        <v>0</v>
      </c>
      <c r="D116" s="166">
        <f>Weights!C116</f>
        <v>1.0506103376365849E-2</v>
      </c>
      <c r="E116" s="72">
        <f>IF(Checklist!C116="X",0,1)</f>
        <v>1</v>
      </c>
      <c r="F116" s="166">
        <f t="shared" ref="F116:F119" si="51">C116*D116*E116</f>
        <v>0</v>
      </c>
      <c r="G116" s="166">
        <f t="shared" ref="G116:G119" si="52">D116*E116*$C$6</f>
        <v>4.2024413505463397E-2</v>
      </c>
      <c r="H116" s="106">
        <f t="shared" si="48"/>
        <v>0</v>
      </c>
    </row>
    <row r="117" spans="1:9" ht="25.5" x14ac:dyDescent="0.2">
      <c r="A117" s="81" t="str">
        <f>Checklist!A117</f>
        <v>78TR</v>
      </c>
      <c r="B117" s="83" t="str">
        <f>Checklist!B117</f>
        <v>This entity provides an adequate supply of seals for vehicle cargo doors, valves, and/or hatch openings, and requires their use.</v>
      </c>
      <c r="C117" s="71">
        <f>Checklist!D117</f>
        <v>0</v>
      </c>
      <c r="D117" s="166">
        <f>Weights!C117</f>
        <v>9.7541542748799392E-3</v>
      </c>
      <c r="E117" s="72">
        <f>IF(Checklist!C117="X",0,1)</f>
        <v>1</v>
      </c>
      <c r="F117" s="166">
        <f t="shared" si="51"/>
        <v>0</v>
      </c>
      <c r="G117" s="166">
        <f t="shared" si="52"/>
        <v>3.9016617099519757E-2</v>
      </c>
      <c r="H117" s="106">
        <f t="shared" si="48"/>
        <v>0</v>
      </c>
    </row>
    <row r="118" spans="1:9" ht="38.25" x14ac:dyDescent="0.2">
      <c r="A118" s="81" t="str">
        <f>Checklist!A118</f>
        <v>79TR</v>
      </c>
      <c r="B118" s="83" t="str">
        <f>Checklist!B118</f>
        <v>This entity provides or requires some type of supplemental trailer security measures (i.e.; kingpin locks, glad-hand locks, high-grade door locks, any type of cargo alarm system, etc.).</v>
      </c>
      <c r="C118" s="71">
        <f>Checklist!D118</f>
        <v>0</v>
      </c>
      <c r="D118" s="166">
        <f>Weights!C118</f>
        <v>8.7000540053196809E-3</v>
      </c>
      <c r="E118" s="72">
        <f>IF(Checklist!C118="X",0,1)</f>
        <v>1</v>
      </c>
      <c r="F118" s="166">
        <f t="shared" si="51"/>
        <v>0</v>
      </c>
      <c r="G118" s="166">
        <f t="shared" si="52"/>
        <v>3.4800216021278724E-2</v>
      </c>
      <c r="H118" s="106">
        <f t="shared" si="48"/>
        <v>0</v>
      </c>
    </row>
    <row r="119" spans="1:9" ht="25.5" x14ac:dyDescent="0.2">
      <c r="A119" s="81" t="str">
        <f>Checklist!A119</f>
        <v>80TR</v>
      </c>
      <c r="B119" s="83" t="str">
        <f>Checklist!B119</f>
        <v>This entity has previously participated in a DHS/TSA sponsored security assessment or certification program (i.e. CSR, BASE, C-TPAT, CFATS, IAC/CCSF, etc.).</v>
      </c>
      <c r="C119" s="71">
        <f>Checklist!D119</f>
        <v>0</v>
      </c>
      <c r="D119" s="166">
        <f>Weights!C119</f>
        <v>7.1779184396612806E-3</v>
      </c>
      <c r="E119" s="72">
        <f>IF(Checklist!C119="X",0,1)</f>
        <v>1</v>
      </c>
      <c r="F119" s="166">
        <f t="shared" si="51"/>
        <v>0</v>
      </c>
      <c r="G119" s="166">
        <f t="shared" si="52"/>
        <v>2.8711673758645122E-2</v>
      </c>
      <c r="H119" s="106">
        <f t="shared" si="48"/>
        <v>0</v>
      </c>
    </row>
    <row r="120" spans="1:9" s="74" customFormat="1" x14ac:dyDescent="0.2">
      <c r="A120" s="90"/>
      <c r="B120" s="79" t="str">
        <f>Checklist!B120</f>
        <v xml:space="preserve">SAI # 16 - Plan for High Alert Level Contingencies  </v>
      </c>
      <c r="C120" s="91"/>
      <c r="D120" s="172"/>
      <c r="E120" s="180">
        <f>SUM(E121:E125)</f>
        <v>5</v>
      </c>
      <c r="F120" s="172">
        <f>SUM(F121:F125)</f>
        <v>0</v>
      </c>
      <c r="G120" s="172">
        <f>SUM(G121:G125)</f>
        <v>0.13632594117103525</v>
      </c>
      <c r="H120" s="105">
        <f>F120/G120</f>
        <v>0</v>
      </c>
    </row>
    <row r="121" spans="1:9" s="74" customFormat="1" ht="38.25" x14ac:dyDescent="0.2">
      <c r="A121" s="96">
        <f>Checklist!A121</f>
        <v>81</v>
      </c>
      <c r="B121" s="97" t="str">
        <f>Checklist!B121</f>
        <v>This entity has additional security procedures that take effect in the event of a heightened security alert status from the DHS National Terrorist Alert System (NTAS) or other government source.</v>
      </c>
      <c r="C121" s="71">
        <f>Checklist!D121</f>
        <v>0</v>
      </c>
      <c r="D121" s="166">
        <f>Weights!C121</f>
        <v>7.4651742798798569E-3</v>
      </c>
      <c r="E121" s="72">
        <f>IF(Checklist!C121="X",0,1)</f>
        <v>1</v>
      </c>
      <c r="F121" s="166">
        <f t="shared" ref="F121:F125" si="53">C121*D121*E121</f>
        <v>0</v>
      </c>
      <c r="G121" s="166">
        <f t="shared" ref="G121:G125" si="54">D121*E121*$C$6</f>
        <v>2.9860697119519428E-2</v>
      </c>
      <c r="H121" s="106">
        <f t="shared" si="48"/>
        <v>0</v>
      </c>
    </row>
    <row r="122" spans="1:9" ht="25.5" x14ac:dyDescent="0.2">
      <c r="A122" s="81">
        <f>Checklist!A122</f>
        <v>82</v>
      </c>
      <c r="B122" s="83" t="str">
        <f>Checklist!B122</f>
        <v>This entity monitors news or other media sources for the most current security threat information.</v>
      </c>
      <c r="C122" s="71">
        <f>Checklist!D122</f>
        <v>0</v>
      </c>
      <c r="D122" s="166">
        <f>Weights!C122</f>
        <v>6.3699484550874567E-3</v>
      </c>
      <c r="E122" s="72">
        <f>IF(Checklist!C122="X",0,1)</f>
        <v>1</v>
      </c>
      <c r="F122" s="166">
        <f t="shared" si="53"/>
        <v>0</v>
      </c>
      <c r="G122" s="166">
        <f t="shared" si="54"/>
        <v>2.5479793820349827E-2</v>
      </c>
      <c r="H122" s="106">
        <f t="shared" si="48"/>
        <v>0</v>
      </c>
    </row>
    <row r="123" spans="1:9" ht="25.5" x14ac:dyDescent="0.2">
      <c r="A123" s="96">
        <f>Checklist!A123</f>
        <v>83</v>
      </c>
      <c r="B123" s="97" t="str">
        <f>Checklist!B123</f>
        <v>This entity distributes relevant or evolving threat information to affected entity personnel as needed.</v>
      </c>
      <c r="C123" s="71">
        <f>Checklist!D123</f>
        <v>0</v>
      </c>
      <c r="D123" s="166">
        <f>Weights!C123</f>
        <v>7.5610179666664471E-3</v>
      </c>
      <c r="E123" s="72">
        <f>IF(Checklist!C123="X",0,1)</f>
        <v>1</v>
      </c>
      <c r="F123" s="166">
        <f t="shared" si="53"/>
        <v>0</v>
      </c>
      <c r="G123" s="166">
        <f t="shared" si="54"/>
        <v>3.0244071866665789E-2</v>
      </c>
      <c r="H123" s="106">
        <f t="shared" si="48"/>
        <v>0</v>
      </c>
    </row>
    <row r="124" spans="1:9" ht="51" x14ac:dyDescent="0.2">
      <c r="A124" s="81">
        <f>Checklist!A124</f>
        <v>84</v>
      </c>
      <c r="B124" s="83" t="str">
        <f>Checklist!B124</f>
        <v>Administrative or security personnel at this entity have been granted access to the unclassified intelligence based internet site HSIN (Homeland Security Information Network), and they regularly review current intelligence information relating to their industry.</v>
      </c>
      <c r="C124" s="71">
        <f>Checklist!D124</f>
        <v>0</v>
      </c>
      <c r="D124" s="166">
        <f>Weights!C124</f>
        <v>6.3792499200761542E-3</v>
      </c>
      <c r="E124" s="72">
        <f>IF(Checklist!C124="X",0,1)</f>
        <v>1</v>
      </c>
      <c r="F124" s="166">
        <f t="shared" si="53"/>
        <v>0</v>
      </c>
      <c r="G124" s="166">
        <f t="shared" si="54"/>
        <v>2.5516999680304617E-2</v>
      </c>
      <c r="H124" s="106">
        <f t="shared" si="48"/>
        <v>0</v>
      </c>
    </row>
    <row r="125" spans="1:9" ht="51" x14ac:dyDescent="0.2">
      <c r="A125" s="81">
        <f>Checklist!A125</f>
        <v>85</v>
      </c>
      <c r="B125" s="83" t="str">
        <f>Checklist!B125</f>
        <v>Administrative or security personnel at this entity/facility regularly check the status of the DHS sponsored National Terrorism Alert System (NTAS) or have enrolled to receive automatic electronic NTAS alert updates at www.dhs.gov/alerts.</v>
      </c>
      <c r="C125" s="71">
        <f>Checklist!D125</f>
        <v>0</v>
      </c>
      <c r="D125" s="166">
        <f>Weights!C125</f>
        <v>6.3060946710488943E-3</v>
      </c>
      <c r="E125" s="72">
        <f>IF(Checklist!C125="X",0,1)</f>
        <v>1</v>
      </c>
      <c r="F125" s="166">
        <f t="shared" si="53"/>
        <v>0</v>
      </c>
      <c r="G125" s="166">
        <f t="shared" si="54"/>
        <v>2.5224378684195577E-2</v>
      </c>
      <c r="H125" s="106">
        <f t="shared" si="48"/>
        <v>0</v>
      </c>
    </row>
    <row r="126" spans="1:9" x14ac:dyDescent="0.2">
      <c r="A126" s="90"/>
      <c r="B126" s="79" t="str">
        <f>Checklist!B126</f>
        <v>SAI # 17 - Conduct Regular Security Inspections</v>
      </c>
      <c r="C126" s="91"/>
      <c r="D126" s="172"/>
      <c r="E126" s="180">
        <f>SUM(E127:E135)</f>
        <v>6</v>
      </c>
      <c r="F126" s="172">
        <f>(SUM(F127:F129)+F130+F132+F134)</f>
        <v>0</v>
      </c>
      <c r="G126" s="172">
        <f>(SUM(G127:G129)+G130+G132+G134)</f>
        <v>0.22830209539053606</v>
      </c>
      <c r="H126" s="105">
        <f>F126/G126</f>
        <v>0</v>
      </c>
      <c r="I126" s="88"/>
    </row>
    <row r="127" spans="1:9" ht="25.5" x14ac:dyDescent="0.2">
      <c r="A127" s="96">
        <f>Checklist!A127</f>
        <v>86</v>
      </c>
      <c r="B127" s="97" t="str">
        <f>Checklist!B127</f>
        <v>In addition to any pre-trip safety inspection conducted, this entity requires a pre-trip vehicle security inspection.</v>
      </c>
      <c r="C127" s="71">
        <f>Checklist!D127</f>
        <v>0</v>
      </c>
      <c r="D127" s="166">
        <f>Weights!C127</f>
        <v>1.0995635073732192E-2</v>
      </c>
      <c r="E127" s="72">
        <f>IF(Checklist!C127="X",0,1)</f>
        <v>1</v>
      </c>
      <c r="F127" s="166">
        <f t="shared" ref="F127:F129" si="55">C127*D127*E127</f>
        <v>0</v>
      </c>
      <c r="G127" s="166">
        <f t="shared" ref="G127:G129" si="56">D127*E127*$C$6</f>
        <v>4.3982540294928769E-2</v>
      </c>
      <c r="H127" s="106">
        <f t="shared" si="48"/>
        <v>0</v>
      </c>
    </row>
    <row r="128" spans="1:9" x14ac:dyDescent="0.2">
      <c r="A128" s="81">
        <f>Checklist!A128</f>
        <v>87</v>
      </c>
      <c r="B128" s="83" t="str">
        <f>Checklist!B128</f>
        <v>This entity requires a post-trip vehicle security inspection.</v>
      </c>
      <c r="C128" s="71">
        <f>Checklist!D128</f>
        <v>0</v>
      </c>
      <c r="D128" s="166">
        <f>Weights!C128</f>
        <v>9.7117266545606023E-3</v>
      </c>
      <c r="E128" s="72">
        <f>IF(Checklist!C128="X",0,1)</f>
        <v>1</v>
      </c>
      <c r="F128" s="166">
        <f t="shared" si="55"/>
        <v>0</v>
      </c>
      <c r="G128" s="166">
        <f t="shared" si="56"/>
        <v>3.8846906618242409E-2</v>
      </c>
      <c r="H128" s="106">
        <f t="shared" si="48"/>
        <v>0</v>
      </c>
    </row>
    <row r="129" spans="1:9" ht="25.5" x14ac:dyDescent="0.2">
      <c r="A129" s="81">
        <f>Checklist!A129</f>
        <v>88</v>
      </c>
      <c r="B129" s="83" t="str">
        <f>Checklist!B129</f>
        <v>This entity requires additional vehicle security inspections at any other times (vehicle left unattended, driver change, etc.).</v>
      </c>
      <c r="C129" s="71">
        <f>Checklist!D129</f>
        <v>0</v>
      </c>
      <c r="D129" s="166">
        <f>Weights!C129</f>
        <v>1.0066432726114325E-2</v>
      </c>
      <c r="E129" s="72">
        <f>IF(Checklist!C129="X",0,1)</f>
        <v>1</v>
      </c>
      <c r="F129" s="166">
        <f t="shared" si="55"/>
        <v>0</v>
      </c>
      <c r="G129" s="166">
        <f t="shared" si="56"/>
        <v>4.02657309044573E-2</v>
      </c>
      <c r="H129" s="106">
        <f t="shared" si="48"/>
        <v>0</v>
      </c>
    </row>
    <row r="130" spans="1:9" x14ac:dyDescent="0.2">
      <c r="A130" s="94"/>
      <c r="B130" s="78" t="str">
        <f>Checklist!B130</f>
        <v>Motor Coach Version (Question 89MC)</v>
      </c>
      <c r="C130" s="95"/>
      <c r="D130" s="167"/>
      <c r="E130" s="95"/>
      <c r="F130" s="173">
        <f>SUM(F131:F131)</f>
        <v>0</v>
      </c>
      <c r="G130" s="173">
        <f>SUM(G131:G131)</f>
        <v>3.4287115440660126E-2</v>
      </c>
      <c r="H130" s="107">
        <f>F130/G130</f>
        <v>0</v>
      </c>
    </row>
    <row r="131" spans="1:9" ht="25.5" x14ac:dyDescent="0.2">
      <c r="A131" s="81" t="str">
        <f>Checklist!A131</f>
        <v>89MC</v>
      </c>
      <c r="B131" s="83" t="str">
        <f>Checklist!B131</f>
        <v>This entity requires a 'passenger count' or ticket re-verification be taken any time passengers are allowed to exit and re-enter the bus.</v>
      </c>
      <c r="C131" s="71">
        <f>Checklist!D131</f>
        <v>0</v>
      </c>
      <c r="D131" s="166">
        <f>Weights!C131</f>
        <v>8.5717788601650316E-3</v>
      </c>
      <c r="E131" s="72">
        <f>IF(Checklist!C131="X",0,1)</f>
        <v>1</v>
      </c>
      <c r="F131" s="166">
        <f>C131*D131*E131</f>
        <v>0</v>
      </c>
      <c r="G131" s="166">
        <f>D131*E131*$C$6</f>
        <v>3.4287115440660126E-2</v>
      </c>
      <c r="H131" s="106">
        <f t="shared" si="48"/>
        <v>0</v>
      </c>
    </row>
    <row r="132" spans="1:9" x14ac:dyDescent="0.2">
      <c r="A132" s="94"/>
      <c r="B132" s="78" t="str">
        <f>Checklist!B132</f>
        <v>School Bus Version (Question 89SB)</v>
      </c>
      <c r="C132" s="95"/>
      <c r="D132" s="167"/>
      <c r="E132" s="95"/>
      <c r="F132" s="173">
        <f>SUM(F133:F133)</f>
        <v>0</v>
      </c>
      <c r="G132" s="173">
        <f>SUM(G133:G133)</f>
        <v>3.7797482515127614E-2</v>
      </c>
      <c r="H132" s="107">
        <f>F132/G132</f>
        <v>0</v>
      </c>
    </row>
    <row r="133" spans="1:9" ht="25.5" x14ac:dyDescent="0.2">
      <c r="A133" s="81" t="str">
        <f>Checklist!A133</f>
        <v>89SB</v>
      </c>
      <c r="B133" s="83" t="str">
        <f>Checklist!B133</f>
        <v>This entity requires a 'passenger count' be taken any time passengers are allowed to exit and re-enter the bus.</v>
      </c>
      <c r="C133" s="71">
        <f>Checklist!D133</f>
        <v>0</v>
      </c>
      <c r="D133" s="166">
        <f>Weights!C133</f>
        <v>9.4493706287819036E-3</v>
      </c>
      <c r="E133" s="72">
        <f>IF(Checklist!C133="X",0,1)</f>
        <v>1</v>
      </c>
      <c r="F133" s="166">
        <f>C133*D133*E133</f>
        <v>0</v>
      </c>
      <c r="G133" s="166">
        <f>D133*E133*$C$6</f>
        <v>3.7797482515127614E-2</v>
      </c>
      <c r="H133" s="106">
        <f t="shared" si="48"/>
        <v>0</v>
      </c>
    </row>
    <row r="134" spans="1:9" x14ac:dyDescent="0.2">
      <c r="A134" s="94"/>
      <c r="B134" s="78" t="str">
        <f>Checklist!B134</f>
        <v>Trucking Version (Question 89TR)</v>
      </c>
      <c r="C134" s="95"/>
      <c r="D134" s="167"/>
      <c r="E134" s="95"/>
      <c r="F134" s="173">
        <f>SUM(F135:F135)</f>
        <v>0</v>
      </c>
      <c r="G134" s="173">
        <f>SUM(G135:G135)</f>
        <v>3.3122319617119846E-2</v>
      </c>
      <c r="H134" s="107">
        <f>F134/G134</f>
        <v>0</v>
      </c>
    </row>
    <row r="135" spans="1:9" ht="25.5" x14ac:dyDescent="0.2">
      <c r="A135" s="81" t="str">
        <f>Checklist!A135</f>
        <v>89TR</v>
      </c>
      <c r="B135" s="83" t="str">
        <f>Checklist!B135</f>
        <v>This entity requires drivers to verify (to the extent possible) that the materials being shipped match the trip manifest/shipping papers.</v>
      </c>
      <c r="C135" s="71">
        <f>Checklist!D135</f>
        <v>0</v>
      </c>
      <c r="D135" s="166">
        <f>Weights!C135</f>
        <v>8.2805799042799614E-3</v>
      </c>
      <c r="E135" s="72">
        <f>IF(Checklist!C135="X",0,1)</f>
        <v>1</v>
      </c>
      <c r="F135" s="166">
        <f>C135*D135*E135</f>
        <v>0</v>
      </c>
      <c r="G135" s="166">
        <f>D135*E135*$C$6</f>
        <v>3.3122319617119846E-2</v>
      </c>
      <c r="H135" s="106">
        <f t="shared" si="48"/>
        <v>0</v>
      </c>
    </row>
    <row r="136" spans="1:9" x14ac:dyDescent="0.2">
      <c r="A136" s="90"/>
      <c r="B136" s="79" t="str">
        <f>Checklist!B136</f>
        <v>SAI # 18 - Have Procedures for Reporting Suspicious Activities</v>
      </c>
      <c r="C136" s="91"/>
      <c r="D136" s="172"/>
      <c r="E136" s="180">
        <f>SUM(E137:E140)</f>
        <v>4</v>
      </c>
      <c r="F136" s="172">
        <f>SUM(F137:F140)</f>
        <v>0</v>
      </c>
      <c r="G136" s="172">
        <f>SUM(G137:G140)</f>
        <v>0.14868284040280863</v>
      </c>
      <c r="H136" s="105">
        <f>F136/G136</f>
        <v>0</v>
      </c>
    </row>
    <row r="137" spans="1:9" ht="25.5" x14ac:dyDescent="0.2">
      <c r="A137" s="96">
        <f>Checklist!A137</f>
        <v>90</v>
      </c>
      <c r="B137" s="97" t="str">
        <f>Checklist!B137</f>
        <v>This entity has participated in or received some type of domain awareness/counterterrorism training (First Observer™ or equivalent).</v>
      </c>
      <c r="C137" s="71">
        <f>Checklist!D137</f>
        <v>0</v>
      </c>
      <c r="D137" s="166">
        <f>Weights!C137</f>
        <v>9.4071170667561262E-3</v>
      </c>
      <c r="E137" s="72">
        <f>IF(Checklist!C137="X",0,1)</f>
        <v>1</v>
      </c>
      <c r="F137" s="166">
        <f t="shared" ref="F137:F140" si="57">C137*D137*E137</f>
        <v>0</v>
      </c>
      <c r="G137" s="166">
        <f t="shared" ref="G137:G140" si="58">D137*E137*$C$6</f>
        <v>3.7628468267024505E-2</v>
      </c>
      <c r="H137" s="106">
        <f t="shared" si="48"/>
        <v>0</v>
      </c>
    </row>
    <row r="138" spans="1:9" ht="25.5" x14ac:dyDescent="0.2">
      <c r="A138" s="96">
        <f>Checklist!A138</f>
        <v>91</v>
      </c>
      <c r="B138" s="97" t="str">
        <f>Checklist!B138</f>
        <v>This entity has policies requiring employees to report security related “suspicious activities” to management and/or law enforcement.</v>
      </c>
      <c r="C138" s="71">
        <f>Checklist!D138</f>
        <v>0</v>
      </c>
      <c r="D138" s="166">
        <f>Weights!C138</f>
        <v>9.9144407276004296E-3</v>
      </c>
      <c r="E138" s="72">
        <f>IF(Checklist!C138="X",0,1)</f>
        <v>1</v>
      </c>
      <c r="F138" s="166">
        <f t="shared" si="57"/>
        <v>0</v>
      </c>
      <c r="G138" s="166">
        <f t="shared" si="58"/>
        <v>3.9657762910401718E-2</v>
      </c>
      <c r="H138" s="106">
        <f t="shared" si="48"/>
        <v>0</v>
      </c>
    </row>
    <row r="139" spans="1:9" ht="25.5" x14ac:dyDescent="0.2">
      <c r="A139" s="81">
        <f>Checklist!A139</f>
        <v>92</v>
      </c>
      <c r="B139" s="83" t="str">
        <f>Checklist!B139</f>
        <v>This entity has notification procedures (who to call, when to call, etc.) for all personnel upon observing suspicious activity.</v>
      </c>
      <c r="C139" s="71">
        <f>Checklist!D139</f>
        <v>0</v>
      </c>
      <c r="D139" s="166">
        <f>Weights!C139</f>
        <v>9.3963579771716172E-3</v>
      </c>
      <c r="E139" s="72">
        <f>IF(Checklist!C139="X",0,1)</f>
        <v>1</v>
      </c>
      <c r="F139" s="166">
        <f t="shared" si="57"/>
        <v>0</v>
      </c>
      <c r="G139" s="166">
        <f t="shared" si="58"/>
        <v>3.7585431908686469E-2</v>
      </c>
      <c r="H139" s="106">
        <f t="shared" si="48"/>
        <v>0</v>
      </c>
    </row>
    <row r="140" spans="1:9" ht="25.5" x14ac:dyDescent="0.2">
      <c r="A140" s="81">
        <f>Checklist!A140</f>
        <v>93</v>
      </c>
      <c r="B140" s="83" t="str">
        <f>Checklist!B140</f>
        <v xml:space="preserve">This entity has policies requiring a written report be filed for suspicious activities observed.  </v>
      </c>
      <c r="C140" s="71">
        <f>Checklist!D140</f>
        <v>0</v>
      </c>
      <c r="D140" s="166">
        <f>Weights!C140</f>
        <v>8.452794329173988E-3</v>
      </c>
      <c r="E140" s="72">
        <f>IF(Checklist!C140="X",0,1)</f>
        <v>1</v>
      </c>
      <c r="F140" s="166">
        <f t="shared" si="57"/>
        <v>0</v>
      </c>
      <c r="G140" s="166">
        <f t="shared" si="58"/>
        <v>3.3811177316695952E-2</v>
      </c>
      <c r="H140" s="106">
        <f t="shared" si="48"/>
        <v>0</v>
      </c>
    </row>
    <row r="141" spans="1:9" x14ac:dyDescent="0.2">
      <c r="A141" s="90"/>
      <c r="B141" s="79" t="str">
        <f>Checklist!B141</f>
        <v xml:space="preserve">SAI # 19 - Ensure Chain of Custody &amp; Shipment/ Service Verification  </v>
      </c>
      <c r="C141" s="92"/>
      <c r="D141" s="172"/>
      <c r="E141" s="180">
        <f>SUM(E142:E154)</f>
        <v>8</v>
      </c>
      <c r="F141" s="174">
        <f>F142+F146+F150+F154</f>
        <v>0</v>
      </c>
      <c r="G141" s="174">
        <f>G142+G146+G150+G154</f>
        <v>0.32315503411666724</v>
      </c>
      <c r="H141" s="108">
        <f>F141/G141</f>
        <v>0</v>
      </c>
      <c r="I141" s="88"/>
    </row>
    <row r="142" spans="1:9" x14ac:dyDescent="0.2">
      <c r="A142" s="94"/>
      <c r="B142" s="78" t="str">
        <f>Checklist!B142</f>
        <v>Motor Coach Version (Questions 94MC-96MC)</v>
      </c>
      <c r="C142" s="95"/>
      <c r="D142" s="167"/>
      <c r="E142" s="95"/>
      <c r="F142" s="173">
        <f>SUM(F143:F145)</f>
        <v>0</v>
      </c>
      <c r="G142" s="173">
        <f>SUM(G143:G145)</f>
        <v>9.3729039785945351E-2</v>
      </c>
      <c r="H142" s="107">
        <f>F142/G142</f>
        <v>0</v>
      </c>
    </row>
    <row r="143" spans="1:9" x14ac:dyDescent="0.2">
      <c r="A143" s="96" t="str">
        <f>Checklist!A143</f>
        <v>94MC</v>
      </c>
      <c r="B143" s="97" t="str">
        <f>Checklist!B143</f>
        <v>This entity requires confirmation of arrival upon reaching final destination.</v>
      </c>
      <c r="C143" s="71">
        <f>Checklist!D143</f>
        <v>0</v>
      </c>
      <c r="D143" s="166">
        <f>Weights!C143</f>
        <v>1.1967085815259158E-2</v>
      </c>
      <c r="E143" s="72">
        <f>IF(Checklist!C143="X",0,1)</f>
        <v>1</v>
      </c>
      <c r="F143" s="166">
        <f t="shared" ref="F143:F145" si="59">C143*D143*E143</f>
        <v>0</v>
      </c>
      <c r="G143" s="166">
        <f t="shared" ref="G143:G145" si="60">D143*E143*$C$6</f>
        <v>4.7868343261036631E-2</v>
      </c>
      <c r="H143" s="106">
        <f t="shared" si="48"/>
        <v>0</v>
      </c>
    </row>
    <row r="144" spans="1:9" ht="25.5" x14ac:dyDescent="0.2">
      <c r="A144" s="81" t="str">
        <f>Checklist!A144</f>
        <v>95MC</v>
      </c>
      <c r="B144" s="83" t="str">
        <f>Checklist!B144</f>
        <v>This entity prohibits the use of alternate drivers without specific entity authorization.</v>
      </c>
      <c r="C144" s="71">
        <f>Checklist!D144</f>
        <v>0</v>
      </c>
      <c r="D144" s="166">
        <f>Weights!C144</f>
        <v>1.1465174131227178E-2</v>
      </c>
      <c r="E144" s="72">
        <f>IF(Checklist!C144="X",0,1)</f>
        <v>1</v>
      </c>
      <c r="F144" s="166">
        <f t="shared" si="59"/>
        <v>0</v>
      </c>
      <c r="G144" s="166">
        <f t="shared" si="60"/>
        <v>4.5860696524908713E-2</v>
      </c>
      <c r="H144" s="106">
        <f t="shared" si="48"/>
        <v>0</v>
      </c>
    </row>
    <row r="145" spans="1:9" x14ac:dyDescent="0.2">
      <c r="A145" s="81" t="str">
        <f>Checklist!A145</f>
        <v>96MC</v>
      </c>
      <c r="B145" s="83" t="str">
        <f>Checklist!B145</f>
        <v>This question is intentionally left blank.  N/A</v>
      </c>
      <c r="C145" s="71">
        <f>Checklist!D145</f>
        <v>0</v>
      </c>
      <c r="D145" s="166">
        <f>Weights!C145</f>
        <v>0</v>
      </c>
      <c r="E145" s="72">
        <f>IF(Checklist!C145="X",0,1)</f>
        <v>0</v>
      </c>
      <c r="F145" s="166">
        <f t="shared" si="59"/>
        <v>0</v>
      </c>
      <c r="G145" s="166">
        <f t="shared" si="60"/>
        <v>0</v>
      </c>
      <c r="H145" s="106" t="e">
        <f t="shared" si="48"/>
        <v>#DIV/0!</v>
      </c>
    </row>
    <row r="146" spans="1:9" x14ac:dyDescent="0.2">
      <c r="A146" s="94"/>
      <c r="B146" s="78" t="str">
        <f>Checklist!B146</f>
        <v>School Bus Version (Questions 94SB-96SB)</v>
      </c>
      <c r="C146" s="95"/>
      <c r="D146" s="167"/>
      <c r="E146" s="95"/>
      <c r="F146" s="173">
        <f>SUM(F147:F149)</f>
        <v>0</v>
      </c>
      <c r="G146" s="173">
        <f>SUM(G147:G149)</f>
        <v>9.5470338763402413E-2</v>
      </c>
      <c r="H146" s="107">
        <f>F146/G146</f>
        <v>0</v>
      </c>
    </row>
    <row r="147" spans="1:9" ht="25.5" x14ac:dyDescent="0.2">
      <c r="A147" s="96" t="str">
        <f>Checklist!A147</f>
        <v>94SB</v>
      </c>
      <c r="B147" s="97" t="str">
        <f>Checklist!B147</f>
        <v>This entity requires confirmation upon arrival at final non-school destinations (final drop-offs, field trips, extracurricular activities, etc.)</v>
      </c>
      <c r="C147" s="71">
        <f>Checklist!D147</f>
        <v>0</v>
      </c>
      <c r="D147" s="166">
        <f>Weights!C147</f>
        <v>1.2306545756009958E-2</v>
      </c>
      <c r="E147" s="72">
        <f>IF(Checklist!C147="X",0,1)</f>
        <v>1</v>
      </c>
      <c r="F147" s="166">
        <f t="shared" ref="F147:F149" si="61">C147*D147*E147</f>
        <v>0</v>
      </c>
      <c r="G147" s="166">
        <f t="shared" ref="G147:G149" si="62">D147*E147*$C$6</f>
        <v>4.9226183024039832E-2</v>
      </c>
      <c r="H147" s="106">
        <f t="shared" si="48"/>
        <v>0</v>
      </c>
    </row>
    <row r="148" spans="1:9" ht="25.5" x14ac:dyDescent="0.2">
      <c r="A148" s="81" t="str">
        <f>Checklist!A148</f>
        <v>95SB</v>
      </c>
      <c r="B148" s="83" t="str">
        <f>Checklist!B148</f>
        <v>This entity prohibits the use of alternate drivers without specific entity authorization.</v>
      </c>
      <c r="C148" s="71">
        <f>Checklist!D148</f>
        <v>0</v>
      </c>
      <c r="D148" s="166">
        <f>Weights!C148</f>
        <v>1.1561038934840647E-2</v>
      </c>
      <c r="E148" s="72">
        <f>IF(Checklist!C148="X",0,1)</f>
        <v>1</v>
      </c>
      <c r="F148" s="166">
        <f t="shared" si="61"/>
        <v>0</v>
      </c>
      <c r="G148" s="166">
        <f t="shared" si="62"/>
        <v>4.6244155739362587E-2</v>
      </c>
      <c r="H148" s="106">
        <f t="shared" si="48"/>
        <v>0</v>
      </c>
    </row>
    <row r="149" spans="1:9" x14ac:dyDescent="0.2">
      <c r="A149" s="81" t="str">
        <f>Checklist!A149</f>
        <v>96SB</v>
      </c>
      <c r="B149" s="83" t="str">
        <f>Checklist!B149</f>
        <v>This question is intentionally left blank.  N/A</v>
      </c>
      <c r="C149" s="71">
        <f>Checklist!D149</f>
        <v>0</v>
      </c>
      <c r="D149" s="166">
        <f>Weights!C149</f>
        <v>0</v>
      </c>
      <c r="E149" s="72">
        <f>IF(Checklist!C149="X",0,1)</f>
        <v>0</v>
      </c>
      <c r="F149" s="166">
        <f t="shared" si="61"/>
        <v>0</v>
      </c>
      <c r="G149" s="166">
        <f t="shared" si="62"/>
        <v>0</v>
      </c>
      <c r="H149" s="106" t="e">
        <f t="shared" si="48"/>
        <v>#DIV/0!</v>
      </c>
    </row>
    <row r="150" spans="1:9" x14ac:dyDescent="0.2">
      <c r="A150" s="94"/>
      <c r="B150" s="78" t="str">
        <f>Checklist!B150</f>
        <v>Trucking Version (Questions 94TR-96TR)</v>
      </c>
      <c r="C150" s="95"/>
      <c r="D150" s="167"/>
      <c r="E150" s="95"/>
      <c r="F150" s="173">
        <f>SUM(F151:F153)</f>
        <v>0</v>
      </c>
      <c r="G150" s="173">
        <f>SUM(G151:G153)</f>
        <v>9.8739529407470772E-2</v>
      </c>
      <c r="H150" s="107">
        <f>F150/G150</f>
        <v>0</v>
      </c>
    </row>
    <row r="151" spans="1:9" x14ac:dyDescent="0.2">
      <c r="A151" s="96" t="str">
        <f>Checklist!A151</f>
        <v>94TR</v>
      </c>
      <c r="B151" s="97" t="str">
        <f>Checklist!B151</f>
        <v>This entity requires confirmation of shipment delivery upon arrival.</v>
      </c>
      <c r="C151" s="71">
        <f>Checklist!D151</f>
        <v>0</v>
      </c>
      <c r="D151" s="166">
        <f>Weights!C151</f>
        <v>9.2974631284991911E-3</v>
      </c>
      <c r="E151" s="72">
        <f>IF(Checklist!C151="X",0,1)</f>
        <v>1</v>
      </c>
      <c r="F151" s="166">
        <f t="shared" ref="F151:F154" si="63">C151*D151*E151</f>
        <v>0</v>
      </c>
      <c r="G151" s="166">
        <f t="shared" ref="G151:G153" si="64">D151*E151*$C$6</f>
        <v>3.7189852513996764E-2</v>
      </c>
      <c r="H151" s="106">
        <f t="shared" si="48"/>
        <v>0</v>
      </c>
    </row>
    <row r="152" spans="1:9" ht="25.5" x14ac:dyDescent="0.2">
      <c r="A152" s="81" t="str">
        <f>Checklist!A152</f>
        <v>95TR</v>
      </c>
      <c r="B152" s="83" t="str">
        <f>Checklist!B152</f>
        <v>This entity requires that shipments not be subcontracted or turned over to another driver without specific entity authorization.</v>
      </c>
      <c r="C152" s="71">
        <f>Checklist!D152</f>
        <v>0</v>
      </c>
      <c r="D152" s="166">
        <f>Weights!C152</f>
        <v>8.4326042005572997E-3</v>
      </c>
      <c r="E152" s="72">
        <f>IF(Checklist!C152="X",0,1)</f>
        <v>1</v>
      </c>
      <c r="F152" s="166">
        <f t="shared" si="63"/>
        <v>0</v>
      </c>
      <c r="G152" s="166">
        <f t="shared" si="64"/>
        <v>3.3730416802229199E-2</v>
      </c>
      <c r="H152" s="106">
        <f t="shared" si="48"/>
        <v>0</v>
      </c>
    </row>
    <row r="153" spans="1:9" ht="25.5" x14ac:dyDescent="0.2">
      <c r="A153" s="81" t="str">
        <f>Checklist!A153</f>
        <v>96TR</v>
      </c>
      <c r="B153" s="83" t="str">
        <f>Checklist!B153</f>
        <v>This entity requires advance notice to the consignee or point of destination regarding anticipated delivery information.</v>
      </c>
      <c r="C153" s="71">
        <f>Checklist!D153</f>
        <v>0</v>
      </c>
      <c r="D153" s="166">
        <f>Weights!C153</f>
        <v>6.9548150228111996E-3</v>
      </c>
      <c r="E153" s="72">
        <f>IF(Checklist!C153="X",0,1)</f>
        <v>1</v>
      </c>
      <c r="F153" s="166">
        <f t="shared" si="63"/>
        <v>0</v>
      </c>
      <c r="G153" s="166">
        <f t="shared" si="64"/>
        <v>2.7819260091244798E-2</v>
      </c>
      <c r="H153" s="106">
        <f t="shared" si="48"/>
        <v>0</v>
      </c>
    </row>
    <row r="154" spans="1:9" ht="38.25" x14ac:dyDescent="0.2">
      <c r="A154" s="81">
        <f>Checklist!A154</f>
        <v>97</v>
      </c>
      <c r="B154" s="83" t="str">
        <f>Checklist!B154</f>
        <v>This entity requires specific security protocols be followed in the event a trip must be delayed, discontinued, requires multiple days to complete or exceeds hours-of-service regulations.</v>
      </c>
      <c r="C154" s="71">
        <f>Checklist!D154</f>
        <v>0</v>
      </c>
      <c r="D154" s="269">
        <f>Weights!C154</f>
        <v>8.8040315399621726E-3</v>
      </c>
      <c r="E154" s="71">
        <f>IF(Checklist!C154="X",0,1)</f>
        <v>1</v>
      </c>
      <c r="F154" s="269">
        <f t="shared" si="63"/>
        <v>0</v>
      </c>
      <c r="G154" s="269">
        <f>D154*E154*$C$6</f>
        <v>3.521612615984869E-2</v>
      </c>
      <c r="H154" s="270">
        <f t="shared" si="48"/>
        <v>0</v>
      </c>
      <c r="I154" s="88"/>
    </row>
    <row r="155" spans="1:9" x14ac:dyDescent="0.2">
      <c r="A155" s="90"/>
      <c r="B155" s="79" t="str">
        <f>Checklist!B155</f>
        <v>SAI # 20 - Pre-plan Emergency Travel Routes.</v>
      </c>
      <c r="C155" s="91"/>
      <c r="D155" s="172"/>
      <c r="E155" s="180">
        <f>SUM(E156:E157)</f>
        <v>2</v>
      </c>
      <c r="F155" s="172">
        <f>SUM(F156:F157)</f>
        <v>0</v>
      </c>
      <c r="G155" s="172">
        <f>SUM(G156:G157)</f>
        <v>0.1129836008310183</v>
      </c>
      <c r="H155" s="105">
        <f>F155/G155</f>
        <v>0</v>
      </c>
    </row>
    <row r="156" spans="1:9" ht="25.5" x14ac:dyDescent="0.2">
      <c r="A156" s="96">
        <f>Checklist!A156</f>
        <v>98</v>
      </c>
      <c r="B156" s="97" t="str">
        <f>Checklist!B156</f>
        <v>This entity prohibits drivers from diverting from authorized routes, making unauthorized pickups or stopping at unauthorized locations without justification.</v>
      </c>
      <c r="C156" s="71">
        <f>Checklist!D156</f>
        <v>0</v>
      </c>
      <c r="D156" s="166">
        <f>Weights!C156</f>
        <v>1.5785076634868309E-2</v>
      </c>
      <c r="E156" s="72">
        <f>IF(Checklist!C156="X",0,1)</f>
        <v>1</v>
      </c>
      <c r="F156" s="166">
        <f t="shared" ref="F156:F157" si="65">C156*D156*E156</f>
        <v>0</v>
      </c>
      <c r="G156" s="166">
        <f t="shared" ref="G156:G157" si="66">D156*E156*$C$6</f>
        <v>6.3140306539473237E-2</v>
      </c>
      <c r="H156" s="106">
        <f t="shared" si="48"/>
        <v>0</v>
      </c>
    </row>
    <row r="157" spans="1:9" ht="25.5" x14ac:dyDescent="0.2">
      <c r="A157" s="81">
        <f>Checklist!A157</f>
        <v>99</v>
      </c>
      <c r="B157" s="83" t="str">
        <f>Checklist!B157</f>
        <v>This entity has identified alternate routes in the event primary routes cannot be used under certain security related emergencies.</v>
      </c>
      <c r="C157" s="71">
        <f>Checklist!D157</f>
        <v>0</v>
      </c>
      <c r="D157" s="166">
        <f>Weights!C157</f>
        <v>1.2460823572886267E-2</v>
      </c>
      <c r="E157" s="72">
        <f>IF(Checklist!C157="X",0,1)</f>
        <v>1</v>
      </c>
      <c r="F157" s="166">
        <f t="shared" si="65"/>
        <v>0</v>
      </c>
      <c r="G157" s="166">
        <f t="shared" si="66"/>
        <v>4.9843294291545069E-2</v>
      </c>
      <c r="H157" s="106">
        <f t="shared" si="48"/>
        <v>0</v>
      </c>
    </row>
  </sheetData>
  <sheetProtection password="CC3D" sheet="1" objects="1" scenarios="1" selectLockedCells="1"/>
  <mergeCells count="3">
    <mergeCell ref="F3:H3"/>
    <mergeCell ref="F5:H5"/>
    <mergeCell ref="A9:H9"/>
  </mergeCells>
  <pageMargins left="0.2" right="0.2" top="0.25" bottom="0.25" header="0.3" footer="0.3"/>
  <pageSetup orientation="landscape" horizontalDpi="4294967295" verticalDpi="4294967295"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D157"/>
  <sheetViews>
    <sheetView workbookViewId="0"/>
  </sheetViews>
  <sheetFormatPr defaultRowHeight="15" x14ac:dyDescent="0.25"/>
  <cols>
    <col min="1" max="1" width="9.85546875" customWidth="1"/>
    <col min="2" max="2" width="87.140625" customWidth="1"/>
    <col min="3" max="3" width="7.85546875" style="162" bestFit="1" customWidth="1"/>
    <col min="4" max="4" width="7.85546875" style="157" customWidth="1"/>
  </cols>
  <sheetData>
    <row r="3" spans="1:4" ht="15.75" x14ac:dyDescent="0.25">
      <c r="A3" s="85" t="s">
        <v>425</v>
      </c>
    </row>
    <row r="7" spans="1:4" ht="15.75" thickBot="1" x14ac:dyDescent="0.3"/>
    <row r="8" spans="1:4" ht="15.75" x14ac:dyDescent="0.25">
      <c r="A8" s="40"/>
      <c r="B8" s="181" t="s">
        <v>3</v>
      </c>
      <c r="C8" s="179"/>
      <c r="D8" s="158"/>
    </row>
    <row r="9" spans="1:4" ht="15.75" x14ac:dyDescent="0.25">
      <c r="A9" s="48"/>
      <c r="B9" s="182" t="s">
        <v>6</v>
      </c>
      <c r="C9" s="186" t="s">
        <v>420</v>
      </c>
      <c r="D9" s="159"/>
    </row>
    <row r="10" spans="1:4" ht="15.75" x14ac:dyDescent="0.25">
      <c r="A10" s="98">
        <f>Technical!A10</f>
        <v>0</v>
      </c>
      <c r="B10" s="98" t="str">
        <f>Technical!B10</f>
        <v>Management and Accountability</v>
      </c>
      <c r="C10" s="187"/>
      <c r="D10" s="159"/>
    </row>
    <row r="11" spans="1:4" ht="15.75" x14ac:dyDescent="0.25">
      <c r="A11" s="56">
        <f>Technical!A11</f>
        <v>0</v>
      </c>
      <c r="B11" s="57" t="str">
        <f>Technical!B11</f>
        <v>SAI #1 – Have a Designated Security Coordinator</v>
      </c>
      <c r="C11" s="188"/>
      <c r="D11" s="159"/>
    </row>
    <row r="12" spans="1:4" ht="15.75" x14ac:dyDescent="0.25">
      <c r="A12" s="42">
        <f>Technical!A12</f>
        <v>1</v>
      </c>
      <c r="B12" s="58" t="str">
        <f>Technical!B12</f>
        <v>This entity designates a primary Security Coordinator/ Director.</v>
      </c>
      <c r="C12" s="189">
        <v>1.5406223888722414E-2</v>
      </c>
      <c r="D12" s="160"/>
    </row>
    <row r="13" spans="1:4" ht="15.75" x14ac:dyDescent="0.25">
      <c r="A13" s="42">
        <f>Technical!A13</f>
        <v>2</v>
      </c>
      <c r="B13" s="58" t="str">
        <f>Technical!B13</f>
        <v>This entity designates an alternate Security Coordinator/Director.</v>
      </c>
      <c r="C13" s="189">
        <v>1.1425666761848296E-2</v>
      </c>
      <c r="D13" s="160"/>
    </row>
    <row r="14" spans="1:4" ht="15.75" x14ac:dyDescent="0.25">
      <c r="A14" s="42">
        <f>Technical!A14</f>
        <v>3</v>
      </c>
      <c r="B14" s="58" t="str">
        <f>Technical!B14</f>
        <v>This entity has policies that specify the transportation related duties of the Security Coordinator.</v>
      </c>
      <c r="C14" s="189">
        <v>1.3760328011329606E-2</v>
      </c>
      <c r="D14" s="160"/>
    </row>
    <row r="15" spans="1:4" ht="15.75" x14ac:dyDescent="0.25">
      <c r="A15" s="56">
        <f>Technical!A15</f>
        <v>0</v>
      </c>
      <c r="B15" s="57" t="str">
        <f>Technical!B15</f>
        <v>SAI #2 – Conduct a Thorough Risk Assessment</v>
      </c>
      <c r="C15" s="188"/>
      <c r="D15" s="159"/>
    </row>
    <row r="16" spans="1:4" ht="47.25" x14ac:dyDescent="0.25">
      <c r="A16" s="42">
        <f>Technical!A16</f>
        <v>4</v>
      </c>
      <c r="B16" s="58" t="str">
        <f>Technical!B16</f>
        <v>This entity recognizes they may have certain assets of specific interest to terrorists (i.e.: vehicles, IT information, passengers, critical personnel, etc.) and considers this factor when developing transportation security practices.</v>
      </c>
      <c r="C16" s="189">
        <v>1.3643389553366947E-2</v>
      </c>
      <c r="D16" s="160"/>
    </row>
    <row r="17" spans="1:4" ht="31.5" x14ac:dyDescent="0.25">
      <c r="A17" s="42">
        <f>Technical!A17</f>
        <v>5</v>
      </c>
      <c r="B17" s="58" t="str">
        <f>Technical!B17</f>
        <v>This entity has conducted a documented, site specific “Risk Assessment” that addresses current threats, vulnerabilities and consequences.</v>
      </c>
      <c r="C17" s="189">
        <v>1.3999966184975421E-2</v>
      </c>
      <c r="D17" s="160"/>
    </row>
    <row r="18" spans="1:4" ht="31.5" x14ac:dyDescent="0.25">
      <c r="A18" s="42">
        <f>Technical!A18</f>
        <v>6</v>
      </c>
      <c r="B18" s="58" t="str">
        <f>Technical!B18</f>
        <v xml:space="preserve">Management for this entity provides funding and/or approves corrective actions to security vulnerabilities or weaknesses identified.  </v>
      </c>
      <c r="C18" s="189">
        <v>1.219506660280721E-2</v>
      </c>
      <c r="D18" s="160"/>
    </row>
    <row r="19" spans="1:4" ht="15.75" x14ac:dyDescent="0.25">
      <c r="A19" s="56">
        <f>Technical!A19</f>
        <v>0</v>
      </c>
      <c r="B19" s="57" t="str">
        <f>Technical!B19</f>
        <v>SAI # 3 - Develop a Security Plan (Security Specific Protocols)</v>
      </c>
      <c r="C19" s="188"/>
      <c r="D19" s="159"/>
    </row>
    <row r="20" spans="1:4" ht="47.25" x14ac:dyDescent="0.25">
      <c r="A20" s="42">
        <f>Technical!A20</f>
        <v>7</v>
      </c>
      <c r="B20" s="58" t="str">
        <f>Technical!B20</f>
        <v>This entity has written, site specific transportation security procedures (may be in the form of a Security Plan) that address, at a minimum, personnel security, facility security and vehicle security along with actions to be taken in the event of a security incident or security breach.</v>
      </c>
      <c r="C20" s="189">
        <v>6.4326648865127498E-3</v>
      </c>
      <c r="D20" s="160"/>
    </row>
    <row r="21" spans="1:4" ht="31.5" x14ac:dyDescent="0.25">
      <c r="A21" s="42">
        <f>Technical!A21</f>
        <v>8</v>
      </c>
      <c r="B21" s="58" t="str">
        <f>Technical!B21</f>
        <v>This entity limits access to its security plan or security procedures to employees with a "need-to-know.”</v>
      </c>
      <c r="C21" s="189">
        <v>5.3237266764107989E-3</v>
      </c>
      <c r="D21" s="160"/>
    </row>
    <row r="22" spans="1:4" ht="31.5" x14ac:dyDescent="0.25">
      <c r="A22" s="42">
        <f>Technical!A22</f>
        <v>9</v>
      </c>
      <c r="B22" s="58" t="str">
        <f>Technical!B22</f>
        <v>This entity requires that employees with access to security procedures sign a non-disclosure agreement (NDA).</v>
      </c>
      <c r="C22" s="189">
        <v>4.6923859512526178E-3</v>
      </c>
      <c r="D22" s="160"/>
    </row>
    <row r="23" spans="1:4" ht="31.5" x14ac:dyDescent="0.25">
      <c r="A23" s="42">
        <f>Technical!A23</f>
        <v>10</v>
      </c>
      <c r="B23" s="58" t="str">
        <f>Technical!B23</f>
        <v>This entity has written security plans/policies that have been reviewed and approved at the entity's executive level.</v>
      </c>
      <c r="C23" s="189">
        <v>5.4428168724573135E-3</v>
      </c>
      <c r="D23" s="160"/>
    </row>
    <row r="24" spans="1:4" ht="31.5" x14ac:dyDescent="0.25">
      <c r="A24" s="42">
        <f>Technical!A24</f>
        <v>11</v>
      </c>
      <c r="B24" s="58" t="str">
        <f>Technical!B24</f>
        <v>This entity has security procedures to be followed by all personnel (i.e., drivers, office workers, maintenance workers, laborers and others) in the event of a security breach or incident.</v>
      </c>
      <c r="C24" s="189">
        <v>6.0599150440361687E-3</v>
      </c>
      <c r="D24" s="160"/>
    </row>
    <row r="25" spans="1:4" ht="31.5" x14ac:dyDescent="0.25">
      <c r="A25" s="42">
        <f>Technical!A25</f>
        <v>12</v>
      </c>
      <c r="B25" s="58" t="str">
        <f>Technical!B25</f>
        <v>This entity requires that their security policies be reviewed at least annually and updated as needed.</v>
      </c>
      <c r="C25" s="189">
        <v>4.9676910812774247E-3</v>
      </c>
      <c r="D25" s="160"/>
    </row>
    <row r="26" spans="1:4" ht="47.25" x14ac:dyDescent="0.25">
      <c r="A26" s="42">
        <f>Technical!A26</f>
        <v>13</v>
      </c>
      <c r="B26" s="58" t="str">
        <f>Technical!B26</f>
        <v xml:space="preserve">Employees are provided with site-specific, up to date contact information for entity management and/or security personnel to be notified in the event of a security incident and this entity periodically tests their notification or "call-tree" procedures. </v>
      </c>
      <c r="C26" s="189">
        <v>5.2331167748354904E-3</v>
      </c>
      <c r="D26" s="160"/>
    </row>
    <row r="27" spans="1:4" ht="31.5" x14ac:dyDescent="0.25">
      <c r="A27" s="42">
        <f>Technical!A27</f>
        <v>14</v>
      </c>
      <c r="B27" s="58" t="str">
        <f>Technical!B27</f>
        <v>This entity has procedures for 24/7 notification of entity security personnel and/or local/state/federal authorities to be notified in the event of a security incident.</v>
      </c>
      <c r="C27" s="189">
        <v>5.5686552534949321E-3</v>
      </c>
      <c r="D27" s="160"/>
    </row>
    <row r="28" spans="1:4" ht="15.75" x14ac:dyDescent="0.25">
      <c r="A28" s="56">
        <f>Technical!A28</f>
        <v>0</v>
      </c>
      <c r="B28" s="57" t="str">
        <f>Technical!B28</f>
        <v>SAI # 4 – Plan for Continuity of Operations</v>
      </c>
      <c r="C28" s="188"/>
      <c r="D28" s="159"/>
    </row>
    <row r="29" spans="1:4" ht="47.25" x14ac:dyDescent="0.25">
      <c r="A29" s="42">
        <f>Technical!A29</f>
        <v>15</v>
      </c>
      <c r="B29" s="58" t="str">
        <f>Technical!B29</f>
        <v>This entity has procedures designed to ensure restoration of facilities and services following a significant operational disruption. (May be in the form of a Business Recovery Plan, Continuity of Operations Plan or part of the Emergency Response/Safety Plan).</v>
      </c>
      <c r="C29" s="189">
        <v>1.7909328617119434E-2</v>
      </c>
      <c r="D29" s="160"/>
    </row>
    <row r="30" spans="1:4" ht="31.5" x14ac:dyDescent="0.25">
      <c r="A30" s="42">
        <f>Technical!A30</f>
        <v>16</v>
      </c>
      <c r="B30" s="58" t="str">
        <f>Technical!B30</f>
        <v>This entity ensures all facilities have an auxiliary power source if needed or the ability to operate effectively from an identified secondary site.</v>
      </c>
      <c r="C30" s="189">
        <v>1.4664182192824525E-2</v>
      </c>
      <c r="D30" s="160"/>
    </row>
    <row r="31" spans="1:4" ht="15.75" x14ac:dyDescent="0.25">
      <c r="A31" s="56">
        <f>Technical!A31</f>
        <v>0</v>
      </c>
      <c r="B31" s="57" t="str">
        <f>Technical!B31</f>
        <v>SAI # 5 – Develop a Communications Plan</v>
      </c>
      <c r="C31" s="188"/>
      <c r="D31" s="159"/>
    </row>
    <row r="32" spans="1:4" ht="15.75" x14ac:dyDescent="0.25">
      <c r="A32" s="42">
        <f>Technical!A32</f>
        <v>17</v>
      </c>
      <c r="B32" s="58" t="str">
        <f>Technical!B32</f>
        <v>This entity has methods for communicating with drivers during normal conditions.</v>
      </c>
      <c r="C32" s="189">
        <v>1.970621119291471E-2</v>
      </c>
      <c r="D32" s="160"/>
    </row>
    <row r="33" spans="1:4" ht="31.5" x14ac:dyDescent="0.25">
      <c r="A33" s="42">
        <f>Technical!A33</f>
        <v>18</v>
      </c>
      <c r="B33" s="58" t="str">
        <f>Technical!B33</f>
        <v xml:space="preserve">This entity has emergency procedures in place for drivers on the road to follow in the event normal communications are disrupted.  </v>
      </c>
      <c r="C33" s="189">
        <v>1.7897505824420918E-2</v>
      </c>
      <c r="D33" s="160"/>
    </row>
    <row r="34" spans="1:4" ht="15.75" x14ac:dyDescent="0.25">
      <c r="A34" s="56">
        <f>Technical!A34</f>
        <v>0</v>
      </c>
      <c r="B34" s="57" t="str">
        <f>Technical!B34</f>
        <v>SAI # 6 -  Safeguard Business and Security Critical Information</v>
      </c>
      <c r="C34" s="188"/>
      <c r="D34" s="159"/>
    </row>
    <row r="35" spans="1:4" ht="47.25" x14ac:dyDescent="0.25">
      <c r="A35" s="42">
        <f>Technical!A35</f>
        <v>19</v>
      </c>
      <c r="B35" s="58" t="str">
        <f>Technical!B35</f>
        <v xml:space="preserve">This entity controls access to business documents (i.e. security plans, critical asset lists, risk/vulnerability assessments, schematics, drawings, manifests, etc.) that may compromise entity security practices.  </v>
      </c>
      <c r="C35" s="189">
        <v>1.2377601472915813E-2</v>
      </c>
      <c r="D35" s="160"/>
    </row>
    <row r="36" spans="1:4" ht="31.5" x14ac:dyDescent="0.25">
      <c r="A36" s="42">
        <f>Technical!A36</f>
        <v>20</v>
      </c>
      <c r="B36" s="58" t="str">
        <f>Technical!B36</f>
        <v xml:space="preserve">This entity controls personnel information (i.e. SSN, address, drivers license, etc.) that may be deemed sensitive in nature.  </v>
      </c>
      <c r="C36" s="189">
        <v>1.0661394118535108E-2</v>
      </c>
      <c r="D36" s="160"/>
    </row>
    <row r="37" spans="1:4" ht="63" x14ac:dyDescent="0.25">
      <c r="A37" s="42">
        <f>Technical!A37</f>
        <v>21</v>
      </c>
      <c r="B37" s="58" t="str">
        <f>Technical!B37</f>
        <v>This entity maintains and safeguards an up-to-date list of all assets that are critical to the continuation of business operations (i.e. vehicles, IT equipment, products, other equipment, etc.), periodically inventories these assets, and has the ability to determine their general location at any given time.</v>
      </c>
      <c r="C37" s="189">
        <v>1.0996429993314285E-2</v>
      </c>
      <c r="D37" s="160"/>
    </row>
    <row r="38" spans="1:4" ht="15.75" x14ac:dyDescent="0.25">
      <c r="A38" s="56">
        <f>Technical!A38</f>
        <v>0</v>
      </c>
      <c r="B38" s="57" t="str">
        <f>Technical!B38</f>
        <v xml:space="preserve">SAI # 7 - Be Aware of Industry Security Best Practices. </v>
      </c>
      <c r="C38" s="188"/>
      <c r="D38" s="159"/>
    </row>
    <row r="39" spans="1:4" ht="47.25" x14ac:dyDescent="0.25">
      <c r="A39" s="42">
        <f>Technical!A39</f>
        <v>22</v>
      </c>
      <c r="B39" s="58" t="str">
        <f>Technical!B39</f>
        <v>Personnel at this entity meet with industry peers, partners or associations that share security related information or best practices.  (May include individual or corporate membership with an industry trade association).</v>
      </c>
      <c r="C39" s="189">
        <v>1.6438164637430572E-2</v>
      </c>
      <c r="D39" s="160"/>
    </row>
    <row r="40" spans="1:4" ht="31.5" x14ac:dyDescent="0.25">
      <c r="A40" s="42">
        <f>Technical!A40</f>
        <v>23</v>
      </c>
      <c r="B40" s="58" t="str">
        <f>Technical!B40</f>
        <v>Personnel at this entity have sought and/or obtained transportation related security information or "best practices" guidance from external sources.</v>
      </c>
      <c r="C40" s="189">
        <v>1.447704438973E-2</v>
      </c>
      <c r="D40" s="160"/>
    </row>
    <row r="41" spans="1:4" ht="15.75" x14ac:dyDescent="0.25">
      <c r="A41" s="54">
        <f>Technical!A41</f>
        <v>0</v>
      </c>
      <c r="B41" s="55" t="str">
        <f>Technical!B41</f>
        <v>Personnel Security</v>
      </c>
      <c r="C41" s="187"/>
      <c r="D41" s="159"/>
    </row>
    <row r="42" spans="1:4" ht="31.5" x14ac:dyDescent="0.25">
      <c r="A42" s="56">
        <f>Technical!A42</f>
        <v>0</v>
      </c>
      <c r="B42" s="57" t="str">
        <f>Technical!B42</f>
        <v>SAI # 8 – Conduct Licensing &amp; Background Checks for  Drivers / Employees / Contractors</v>
      </c>
      <c r="C42" s="191"/>
      <c r="D42" s="159"/>
    </row>
    <row r="43" spans="1:4" ht="47.25" x14ac:dyDescent="0.25">
      <c r="A43" s="42">
        <f>Technical!A43</f>
        <v>24</v>
      </c>
      <c r="B43" s="58" t="str">
        <f>Technical!B43</f>
        <v>This entity requires verification and documentation that persons operating entity vehicles have a valid driver’s license for the type of vehicle driven, along with any applicable endorsement(s) needed.</v>
      </c>
      <c r="C43" s="189">
        <v>1.5112442057267977E-2</v>
      </c>
      <c r="D43" s="160"/>
    </row>
    <row r="44" spans="1:4" ht="31.5" x14ac:dyDescent="0.25">
      <c r="A44" s="42">
        <f>Technical!A44</f>
        <v>25</v>
      </c>
      <c r="B44" s="58" t="str">
        <f>Technical!B44</f>
        <v>This entity requires a criminal history check, verification of Social Security number and verification of immigration status for personnel operating entity vehicles.</v>
      </c>
      <c r="C44" s="189">
        <v>1.5338182001970922E-2</v>
      </c>
      <c r="D44" s="160"/>
    </row>
    <row r="45" spans="1:4" ht="47.25" x14ac:dyDescent="0.25">
      <c r="A45" s="42">
        <f>Technical!A45</f>
        <v>26</v>
      </c>
      <c r="B45" s="58" t="str">
        <f>Technical!B45</f>
        <v>This entity requires a criminal history check, verification of Social Security number and verification of immigration status for non-driver employees with access to security related information or restricted areas.</v>
      </c>
      <c r="C45" s="189">
        <v>1.4502500656137465E-2</v>
      </c>
      <c r="D45" s="160"/>
    </row>
    <row r="46" spans="1:4" ht="31.5" x14ac:dyDescent="0.25">
      <c r="A46" s="42">
        <f>Technical!A46</f>
        <v>27</v>
      </c>
      <c r="B46" s="58" t="str">
        <f>Technical!B46</f>
        <v xml:space="preserve">This entity asks perspective employees if they have been denied employment elsewhere specifically as the result of a security background check.   </v>
      </c>
      <c r="C46" s="189">
        <v>8.8410183374321907E-3</v>
      </c>
      <c r="D46" s="160"/>
    </row>
    <row r="47" spans="1:4" ht="31.5" x14ac:dyDescent="0.25">
      <c r="A47" s="42">
        <f>Technical!A47</f>
        <v>28</v>
      </c>
      <c r="B47" s="58" t="str">
        <f>Technical!B47</f>
        <v>This entity has security-related criteria that would disqualify current or prospective personnel from employment.</v>
      </c>
      <c r="C47" s="189">
        <v>1.3266727411891157E-2</v>
      </c>
      <c r="D47" s="160"/>
    </row>
    <row r="48" spans="1:4" ht="31.5" x14ac:dyDescent="0.25">
      <c r="A48" s="42">
        <f>Technical!A48</f>
        <v>29</v>
      </c>
      <c r="B48" s="58" t="str">
        <f>Technical!B48</f>
        <v>This entity has policies to address criminal allegations that may arise or come to light involving current employees.</v>
      </c>
      <c r="C48" s="189">
        <v>1.2430324531782213E-2</v>
      </c>
      <c r="D48" s="160"/>
    </row>
    <row r="49" spans="1:4" ht="63" x14ac:dyDescent="0.25">
      <c r="A49" s="42">
        <f>Technical!A49</f>
        <v>30</v>
      </c>
      <c r="B49" s="58" t="str">
        <f>Technical!B49</f>
        <v xml:space="preserve">The entity requires that contractors having access to security related information or restricted areas be held to comparable licensing and background checks as those required of regular company employees (contracted employees may include contractual drivers, unescorted cleaning crews, etc.).  </v>
      </c>
      <c r="C49" s="189">
        <v>1.325176033827897E-2</v>
      </c>
      <c r="D49" s="160"/>
    </row>
    <row r="50" spans="1:4" ht="15.75" x14ac:dyDescent="0.25">
      <c r="A50" s="56">
        <f>Technical!A50</f>
        <v>0</v>
      </c>
      <c r="B50" s="57" t="str">
        <f>Technical!B50</f>
        <v xml:space="preserve">SAI # 9 – Develop and Follow Security Training Plan(s) </v>
      </c>
      <c r="C50" s="188"/>
      <c r="D50" s="159"/>
    </row>
    <row r="51" spans="1:4" ht="31.5" x14ac:dyDescent="0.25">
      <c r="A51" s="42">
        <f>Technical!A51</f>
        <v>31</v>
      </c>
      <c r="B51" s="58" t="str">
        <f>Technical!B51</f>
        <v xml:space="preserve">This entity provides general security awareness training to employees (separate from or in addition to regular safety training).  </v>
      </c>
      <c r="C51" s="189">
        <v>1.6685170214738348E-2</v>
      </c>
      <c r="D51" s="160"/>
    </row>
    <row r="52" spans="1:4" ht="15.75" x14ac:dyDescent="0.25">
      <c r="A52" s="42">
        <f>Technical!A52</f>
        <v>32</v>
      </c>
      <c r="B52" s="58" t="str">
        <f>Technical!B52</f>
        <v>This entity provides additional security training to employees having security responsibilities.</v>
      </c>
      <c r="C52" s="189">
        <v>1.5755381203810023E-2</v>
      </c>
      <c r="D52" s="160"/>
    </row>
    <row r="53" spans="1:4" ht="15.75" x14ac:dyDescent="0.25">
      <c r="A53" s="42">
        <f>Technical!A53</f>
        <v>33</v>
      </c>
      <c r="B53" s="58" t="str">
        <f>Technical!B53</f>
        <v>This entity provides periodic security re-training.</v>
      </c>
      <c r="C53" s="189">
        <v>1.4181102521076053E-2</v>
      </c>
      <c r="D53" s="160"/>
    </row>
    <row r="54" spans="1:4" ht="47.25" x14ac:dyDescent="0.25">
      <c r="A54" s="42">
        <f>Technical!A54</f>
        <v>34</v>
      </c>
      <c r="B54" s="58" t="str">
        <f>Technical!B54</f>
        <v>The security training/re-training offered by this entity is specific to and appropriate for the type of transportation operation being conducted (trucking, school bus, motor coach or infrastructure mode).</v>
      </c>
      <c r="C54" s="189">
        <v>1.5273281208602095E-2</v>
      </c>
      <c r="D54" s="160"/>
    </row>
    <row r="55" spans="1:4" ht="31.5" x14ac:dyDescent="0.25">
      <c r="A55" s="42">
        <f>Technical!A55</f>
        <v>35</v>
      </c>
      <c r="B55" s="58" t="str">
        <f>Technical!B55</f>
        <v>This entity has comparable security training requirements for both internal employees and contracted employees with security responsibilities or access to security-related information.</v>
      </c>
      <c r="C55" s="189">
        <v>1.456390811604099E-2</v>
      </c>
      <c r="D55" s="160"/>
    </row>
    <row r="56" spans="1:4" ht="31.5" x14ac:dyDescent="0.25">
      <c r="A56" s="42">
        <f>Technical!A56</f>
        <v>36</v>
      </c>
      <c r="B56" s="58" t="str">
        <f>Technical!B56</f>
        <v>This entity requires documentation and retention of records relating to security training received by employees.</v>
      </c>
      <c r="C56" s="189">
        <v>1.2316957226654865E-2</v>
      </c>
      <c r="D56" s="160"/>
    </row>
    <row r="57" spans="1:4" ht="15.75" x14ac:dyDescent="0.25">
      <c r="A57" s="56">
        <f>Technical!A57</f>
        <v>0</v>
      </c>
      <c r="B57" s="57" t="str">
        <f>Technical!B57</f>
        <v>SAI # 10 –Participates in Security Exercises &amp; Drills</v>
      </c>
      <c r="C57" s="188"/>
      <c r="D57" s="159"/>
    </row>
    <row r="58" spans="1:4" ht="31.5" x14ac:dyDescent="0.25">
      <c r="A58" s="42">
        <f>Technical!A58</f>
        <v>37</v>
      </c>
      <c r="B58" s="58" t="str">
        <f>Technical!B58</f>
        <v>This entity meets with outside agencies (i.e.; law enforcement/first responders) regarding security support and or issues.</v>
      </c>
      <c r="C58" s="189">
        <v>2.6440160056988921E-2</v>
      </c>
      <c r="D58" s="160"/>
    </row>
    <row r="59" spans="1:4" ht="31.5" x14ac:dyDescent="0.25">
      <c r="A59" s="42">
        <f>Technical!A59</f>
        <v>38</v>
      </c>
      <c r="B59" s="58" t="str">
        <f>Technical!B59</f>
        <v>Personnel at this entity have actually conducted or participated in some type of exercises/drills that involve security related activities.</v>
      </c>
      <c r="C59" s="189">
        <v>2.4167920608083353E-2</v>
      </c>
      <c r="D59" s="160"/>
    </row>
    <row r="60" spans="1:4" ht="31.5" x14ac:dyDescent="0.25">
      <c r="A60" s="42">
        <f>Technical!A60</f>
        <v>39</v>
      </c>
      <c r="B60" s="58" t="str">
        <f>Technical!B60</f>
        <v>This entity has administrative and/or security personnel trained in the National Incident Management System (NIMS) or Incident Command System (ICS).</v>
      </c>
      <c r="C60" s="189">
        <v>2.1421198443742313E-2</v>
      </c>
      <c r="D60" s="160"/>
    </row>
    <row r="61" spans="1:4" ht="15.75" x14ac:dyDescent="0.25">
      <c r="A61" s="54">
        <f>Technical!A61</f>
        <v>0</v>
      </c>
      <c r="B61" s="55" t="str">
        <f>Technical!B61</f>
        <v>Facility Security</v>
      </c>
      <c r="C61" s="187"/>
      <c r="D61" s="159"/>
    </row>
    <row r="62" spans="1:4" ht="15.75" x14ac:dyDescent="0.25">
      <c r="A62" s="56">
        <f>Technical!A62</f>
        <v>0</v>
      </c>
      <c r="B62" s="57" t="str">
        <f>Technical!B62</f>
        <v>SAI # 11 - Maintain Facility Access Control</v>
      </c>
      <c r="C62" s="188"/>
      <c r="D62" s="159"/>
    </row>
    <row r="63" spans="1:4" ht="31.5" x14ac:dyDescent="0.25">
      <c r="A63" s="42">
        <f>Technical!A63</f>
        <v>40</v>
      </c>
      <c r="B63" s="58" t="str">
        <f>Technical!B63</f>
        <v xml:space="preserve">This entity has controlled points of entry/exit for employees and restricts non-employee access to buildings, terminals and/or work areas.             </v>
      </c>
      <c r="C63" s="189">
        <v>1.1035951688360584E-2</v>
      </c>
      <c r="D63" s="160"/>
    </row>
    <row r="64" spans="1:4" ht="31.5" x14ac:dyDescent="0.25">
      <c r="A64" s="42">
        <f>Technical!A64</f>
        <v>41</v>
      </c>
      <c r="B64" s="58" t="str">
        <f>Technical!B64</f>
        <v>This entity has secured all doors, windows, skylights, roof openings and other access points to all buildings, terminals and/or work areas.</v>
      </c>
      <c r="C64" s="189">
        <v>1.0570048015048716E-2</v>
      </c>
      <c r="D64" s="160"/>
    </row>
    <row r="65" spans="1:4" ht="31.5" x14ac:dyDescent="0.25">
      <c r="A65" s="42">
        <f>Technical!A65</f>
        <v>42</v>
      </c>
      <c r="B65" s="58" t="str">
        <f>Technical!B65</f>
        <v>This entity restricts employee access into certain secure areas (i.e.; computer room, administrative areas, dispatch, etc.).</v>
      </c>
      <c r="C65" s="189">
        <v>1.0171924546215998E-2</v>
      </c>
      <c r="D65" s="160"/>
    </row>
    <row r="66" spans="1:4" ht="31.5" x14ac:dyDescent="0.25">
      <c r="A66" s="42">
        <f>Technical!A66</f>
        <v>43</v>
      </c>
      <c r="B66" s="58" t="str">
        <f>Technical!B66</f>
        <v xml:space="preserve">This entity issues photo-identification cards/badges or uses other effective identification methods to identify employees.  </v>
      </c>
      <c r="C66" s="189">
        <v>1.0074107879980757E-2</v>
      </c>
      <c r="D66" s="160"/>
    </row>
    <row r="67" spans="1:4" ht="31.5" x14ac:dyDescent="0.25">
      <c r="A67" s="42">
        <f>Technical!A67</f>
        <v>44</v>
      </c>
      <c r="B67" s="58" t="str">
        <f>Technical!B67</f>
        <v xml:space="preserve">This entity requires employees to carry and/or display their identification card/badge or other form of positive employee ID while on duty.   </v>
      </c>
      <c r="C67" s="189">
        <v>9.3671983624140781E-3</v>
      </c>
      <c r="D67" s="160"/>
    </row>
    <row r="68" spans="1:4" ht="31.5" x14ac:dyDescent="0.25">
      <c r="A68" s="42">
        <f>Technical!A68</f>
        <v>45</v>
      </c>
      <c r="B68" s="58" t="str">
        <f>Technical!B68</f>
        <v xml:space="preserve">This entity has a challenge procedure that requires employees to safely report unknown persons or persons not having proper identification.  </v>
      </c>
      <c r="C68" s="189">
        <v>9.7046605352654712E-3</v>
      </c>
      <c r="D68" s="160"/>
    </row>
    <row r="69" spans="1:4" ht="31.5" x14ac:dyDescent="0.25">
      <c r="A69" s="42">
        <f>Technical!A69</f>
        <v>46</v>
      </c>
      <c r="B69" s="58" t="str">
        <f>Technical!B69</f>
        <v>This entity utilizes advanced physical control locking measures (i.e.; biometric input, key card, PIN, combination locks) for access to buildings, sites or secure areas.</v>
      </c>
      <c r="C69" s="189">
        <v>7.7422479142495232E-3</v>
      </c>
      <c r="D69" s="160"/>
    </row>
    <row r="70" spans="1:4" ht="31.5" x14ac:dyDescent="0.25">
      <c r="A70" s="42">
        <f>Technical!A70</f>
        <v>47</v>
      </c>
      <c r="B70" s="58" t="str">
        <f>Technical!B70</f>
        <v>Where appropriate, entrance and/or exit data to facilities and/or to secure areas can be reviewed as needed (may be written logs, PIN or biometric data, or recorded camera surveillance).</v>
      </c>
      <c r="C70" s="189">
        <v>8.003005278778055E-3</v>
      </c>
      <c r="D70" s="160"/>
    </row>
    <row r="71" spans="1:4" ht="15.75" x14ac:dyDescent="0.25">
      <c r="A71" s="42">
        <f>Technical!A71</f>
        <v>48</v>
      </c>
      <c r="B71" s="58" t="str">
        <f>Technical!B71</f>
        <v>This entity utilizes visitor control protocols for non-employees accessing non-public areas.</v>
      </c>
      <c r="C71" s="189">
        <v>9.6847543009598355E-3</v>
      </c>
      <c r="D71" s="160"/>
    </row>
    <row r="72" spans="1:4" ht="15.75" x14ac:dyDescent="0.25">
      <c r="A72" s="56">
        <f>Technical!A72</f>
        <v>0</v>
      </c>
      <c r="B72" s="57" t="str">
        <f>Technical!B72</f>
        <v>SAI # 12 - Implement Strong Physical Security at all Locations</v>
      </c>
      <c r="C72" s="188"/>
      <c r="D72" s="159"/>
    </row>
    <row r="73" spans="1:4" ht="31.5" x14ac:dyDescent="0.25">
      <c r="A73" s="42">
        <f>Technical!A73</f>
        <v>49</v>
      </c>
      <c r="B73" s="58" t="str">
        <f>Technical!B73</f>
        <v>This entity utilizes perimeter physical security barriers (fences/gates/ planters /bollards, etc.) that restrict both  unauthorized vehicle and pedestrian access.</v>
      </c>
      <c r="C73" s="189">
        <v>8.0772749622298138E-3</v>
      </c>
      <c r="D73" s="160"/>
    </row>
    <row r="74" spans="1:4" ht="31.5" x14ac:dyDescent="0.25">
      <c r="A74" s="42">
        <f>Technical!A74</f>
        <v>50</v>
      </c>
      <c r="B74" s="58" t="str">
        <f>Technical!B74</f>
        <v xml:space="preserve">All perimeter physical security barriers on site are functional, used as designed, and adequately maintained to effectively restrict vehicle and/or pedestrian access. </v>
      </c>
      <c r="C74" s="189">
        <v>7.5776581687457588E-3</v>
      </c>
      <c r="D74" s="160"/>
    </row>
    <row r="75" spans="1:4" ht="15.75" x14ac:dyDescent="0.25">
      <c r="A75" s="42">
        <f>Technical!A75</f>
        <v>51</v>
      </c>
      <c r="B75" s="58" t="str">
        <f>Technical!B75</f>
        <v>This entity utilizes a tamper resistent intrusion detection system(s) (burglary/robbery alarm).</v>
      </c>
      <c r="C75" s="189">
        <v>6.2133917376856751E-3</v>
      </c>
      <c r="D75" s="160"/>
    </row>
    <row r="76" spans="1:4" ht="15.75" x14ac:dyDescent="0.25">
      <c r="A76" s="42">
        <f>Technical!A76</f>
        <v>52</v>
      </c>
      <c r="B76" s="58" t="str">
        <f>Technical!B76</f>
        <v>This entity utilizes closed circuit television cameras (CCTV).</v>
      </c>
      <c r="C76" s="189">
        <v>6.8876948122509425E-3</v>
      </c>
      <c r="D76" s="160"/>
    </row>
    <row r="77" spans="1:4" ht="15.75" x14ac:dyDescent="0.25">
      <c r="A77" s="42">
        <f>Technical!A77</f>
        <v>53</v>
      </c>
      <c r="B77" s="183" t="str">
        <f>Technical!B77</f>
        <v>The CCTV cameras present are functional and adequately monitored and/or recorded.</v>
      </c>
      <c r="C77" s="189">
        <v>6.8085920818407491E-3</v>
      </c>
      <c r="D77" s="160"/>
    </row>
    <row r="78" spans="1:4" ht="15.75" x14ac:dyDescent="0.25">
      <c r="A78" s="42">
        <f>Technical!A78</f>
        <v>54</v>
      </c>
      <c r="B78" s="58" t="str">
        <f>Technical!B78</f>
        <v>This entity has adequate security lighting.</v>
      </c>
      <c r="C78" s="189">
        <v>7.0453294857082171E-3</v>
      </c>
      <c r="D78" s="160"/>
    </row>
    <row r="79" spans="1:4" ht="15.75" x14ac:dyDescent="0.25">
      <c r="A79" s="42">
        <f>Technical!A79</f>
        <v>55</v>
      </c>
      <c r="B79" s="58" t="str">
        <f>Technical!B79</f>
        <v>This entity utilizes key control procedures for buildings, terminals and gates.</v>
      </c>
      <c r="C79" s="189">
        <v>7.1232652946798848E-3</v>
      </c>
      <c r="D79" s="160"/>
    </row>
    <row r="80" spans="1:4" ht="15.75" x14ac:dyDescent="0.25">
      <c r="A80" s="42">
        <f>Technical!A80</f>
        <v>56</v>
      </c>
      <c r="B80" s="58" t="str">
        <f>Technical!B80</f>
        <v>This entity employs on-site security personnel.</v>
      </c>
      <c r="C80" s="189">
        <v>5.1170119810362248E-3</v>
      </c>
      <c r="D80" s="160"/>
    </row>
    <row r="81" spans="1:4" ht="15.75" x14ac:dyDescent="0.25">
      <c r="A81" s="42">
        <f>Technical!A81</f>
        <v>57</v>
      </c>
      <c r="B81" s="58" t="str">
        <f>Technical!B81</f>
        <v>This entity provides a secure location for employee parking separate from visitor parking.</v>
      </c>
      <c r="C81" s="189">
        <v>4.9353322549457613E-3</v>
      </c>
      <c r="D81" s="160"/>
    </row>
    <row r="82" spans="1:4" ht="15.75" x14ac:dyDescent="0.25">
      <c r="A82" s="42">
        <f>Technical!A82</f>
        <v>58</v>
      </c>
      <c r="B82" s="58" t="str">
        <f>Technical!B82</f>
        <v>Clearly visible and easily understood signs are present that identify restricted or off-limit areas.</v>
      </c>
      <c r="C82" s="189">
        <v>5.8368363951159163E-3</v>
      </c>
      <c r="D82" s="160"/>
    </row>
    <row r="83" spans="1:4" ht="31.5" x14ac:dyDescent="0.25">
      <c r="A83" s="42">
        <f>Technical!A83</f>
        <v>59</v>
      </c>
      <c r="B83" s="58" t="str">
        <f>Technical!B83</f>
        <v xml:space="preserve">Vehicle parking, stopping or standing is controlled, to the extent possible, along perimeter fencing or near restricted areas.  </v>
      </c>
      <c r="C83" s="189">
        <v>5.5858237871948364E-3</v>
      </c>
      <c r="D83" s="160"/>
    </row>
    <row r="84" spans="1:4" ht="31.5" x14ac:dyDescent="0.25">
      <c r="A84" s="42">
        <f>Technical!A84</f>
        <v>60</v>
      </c>
      <c r="B84" s="184" t="str">
        <f>Technical!B84</f>
        <v>This entity controls the growth of vegetation so that sight lines to vehicles, pedestrians, perimeter fences or restricted areas are unobstructed.</v>
      </c>
      <c r="C84" s="189">
        <v>5.623797186993261E-3</v>
      </c>
      <c r="D84" s="160"/>
    </row>
    <row r="85" spans="1:4" ht="31.5" x14ac:dyDescent="0.25">
      <c r="A85" s="42">
        <f>Technical!A85</f>
        <v>61</v>
      </c>
      <c r="B85" s="184" t="str">
        <f>Technical!B85</f>
        <v xml:space="preserve">This entity conducts random security checks on personnel/vehicles and/or other physical security countermeasures (i.e. random perimeter checks, breach/trespass tests, bomb threat drills, etc.).  </v>
      </c>
      <c r="C85" s="189">
        <v>6.5119152452404469E-3</v>
      </c>
      <c r="D85" s="160"/>
    </row>
    <row r="86" spans="1:4" ht="15.75" x14ac:dyDescent="0.25">
      <c r="A86" s="56">
        <f>Technical!A86</f>
        <v>0</v>
      </c>
      <c r="B86" s="57" t="str">
        <f>Technical!B86</f>
        <v>SAI # 13 - Enhance Internal and External Cyber Security</v>
      </c>
      <c r="C86" s="188"/>
      <c r="D86" s="159"/>
    </row>
    <row r="87" spans="1:4" ht="31.5" x14ac:dyDescent="0.25">
      <c r="A87" s="42">
        <f>Technical!A87</f>
        <v>62</v>
      </c>
      <c r="B87" s="58" t="str">
        <f>Technical!B87</f>
        <v>This entity requires an employee logon and password that grants access to limited data consistent with job function.</v>
      </c>
      <c r="C87" s="189">
        <v>1.3874394845605225E-2</v>
      </c>
      <c r="D87" s="160"/>
    </row>
    <row r="88" spans="1:4" ht="31.5" x14ac:dyDescent="0.25">
      <c r="A88" s="42">
        <f>Technical!A88</f>
        <v>63</v>
      </c>
      <c r="B88" s="58" t="str">
        <f>Technical!B88</f>
        <v>This entity utilizes an Information Technology (IT) "firewall" that prevents improper IT system access to entity information from both internal and external threats.</v>
      </c>
      <c r="C88" s="189">
        <v>1.1177756510455038E-2</v>
      </c>
      <c r="D88" s="160"/>
    </row>
    <row r="89" spans="1:4" ht="15.75" x14ac:dyDescent="0.25">
      <c r="A89" s="42">
        <f>Technical!A89</f>
        <v>64</v>
      </c>
      <c r="B89" s="58" t="str">
        <f>Technical!B89</f>
        <v>This entity has IT security guidelines.</v>
      </c>
      <c r="C89" s="189">
        <v>1.180266891251041E-2</v>
      </c>
      <c r="D89" s="160"/>
    </row>
    <row r="90" spans="1:4" ht="15.75" x14ac:dyDescent="0.25">
      <c r="A90" s="42">
        <f>Technical!A90</f>
        <v>65</v>
      </c>
      <c r="B90" s="58" t="str">
        <f>Technical!B90</f>
        <v>This entity identifies an IT security officer or coordinator.</v>
      </c>
      <c r="C90" s="189">
        <v>1.0827431946224602E-2</v>
      </c>
      <c r="D90" s="160"/>
    </row>
    <row r="91" spans="1:4" ht="15.75" x14ac:dyDescent="0.25">
      <c r="A91" s="42">
        <f>Technical!A91</f>
        <v>66</v>
      </c>
      <c r="B91" s="58" t="str">
        <f>Technical!B91</f>
        <v>This entity tests their IT system for vulnerabilities.</v>
      </c>
      <c r="C91" s="189">
        <v>1.1321373528931969E-2</v>
      </c>
      <c r="D91" s="160"/>
    </row>
    <row r="92" spans="1:4" ht="15.75" x14ac:dyDescent="0.25">
      <c r="A92" s="42">
        <f>Technical!A92</f>
        <v>67</v>
      </c>
      <c r="B92" s="58" t="str">
        <f>Technical!B92</f>
        <v>This entity has off-site backup capability for data generated.</v>
      </c>
      <c r="C92" s="189">
        <v>1.0927373302030941E-2</v>
      </c>
      <c r="D92" s="160"/>
    </row>
    <row r="93" spans="1:4" ht="15.75" x14ac:dyDescent="0.25">
      <c r="A93" s="54">
        <f>Technical!A93</f>
        <v>0</v>
      </c>
      <c r="B93" s="55" t="str">
        <f>Technical!B93</f>
        <v>Vehicle Security</v>
      </c>
      <c r="C93" s="187"/>
      <c r="D93" s="159"/>
    </row>
    <row r="94" spans="1:4" ht="15.75" x14ac:dyDescent="0.25">
      <c r="A94" s="56">
        <f>Technical!A94</f>
        <v>0</v>
      </c>
      <c r="B94" s="57" t="str">
        <f>Technical!B94</f>
        <v>SAI # 14 - Develop a Robust Vehicle Security Program</v>
      </c>
      <c r="C94" s="188"/>
      <c r="D94" s="159"/>
    </row>
    <row r="95" spans="1:4" ht="31.5" x14ac:dyDescent="0.25">
      <c r="A95" s="42">
        <f>Technical!A95</f>
        <v>68</v>
      </c>
      <c r="B95" s="58" t="str">
        <f>Technical!B95</f>
        <v xml:space="preserve">The vehicles used by this entity are equipped with appropriate door/window locks and their use is required (if not prohibited by State law).  </v>
      </c>
      <c r="C95" s="189">
        <v>5.2756887884349039E-3</v>
      </c>
      <c r="D95" s="160"/>
    </row>
    <row r="96" spans="1:4" ht="31.5" x14ac:dyDescent="0.25">
      <c r="A96" s="42">
        <f>Technical!A96</f>
        <v>69</v>
      </c>
      <c r="B96" s="58" t="str">
        <f>Technical!B96</f>
        <v>This entity provides some type of supplemental equipment for securing vehicles, which may include steering wheel locks, theft alarms, "kill switches," or other devices.</v>
      </c>
      <c r="C96" s="189">
        <v>4.2691024732844805E-3</v>
      </c>
      <c r="D96" s="160"/>
    </row>
    <row r="97" spans="1:4" ht="15.75" x14ac:dyDescent="0.25">
      <c r="A97" s="42">
        <f>Technical!A97</f>
        <v>70</v>
      </c>
      <c r="B97" s="58" t="str">
        <f>Technical!B97</f>
        <v>This entity utilizes a key control program for their vehicles.</v>
      </c>
      <c r="C97" s="189">
        <v>4.6148918247421421E-3</v>
      </c>
      <c r="D97" s="160"/>
    </row>
    <row r="98" spans="1:4" ht="31.5" x14ac:dyDescent="0.25">
      <c r="A98" s="42">
        <f>Technical!A98</f>
        <v>71</v>
      </c>
      <c r="B98" s="58" t="str">
        <f>Technical!B98</f>
        <v>This entity employees technology that requires the use of key card, PIN or biometric input to enter or start vehicles.</v>
      </c>
      <c r="C98" s="189">
        <v>3.4089840932875915E-3</v>
      </c>
      <c r="D98" s="160"/>
    </row>
    <row r="99" spans="1:4" ht="15.75" x14ac:dyDescent="0.25">
      <c r="A99" s="42">
        <f>Technical!A99</f>
        <v>72</v>
      </c>
      <c r="B99" s="58" t="str">
        <f>Technical!B99</f>
        <v>This entity uses vehicles with panic button capability.</v>
      </c>
      <c r="C99" s="189">
        <v>4.0240370111261073E-3</v>
      </c>
      <c r="D99" s="160"/>
    </row>
    <row r="100" spans="1:4" ht="31.5" x14ac:dyDescent="0.25">
      <c r="A100" s="42">
        <f>Technical!A100</f>
        <v>73</v>
      </c>
      <c r="B100" s="58" t="str">
        <f>Technical!B100</f>
        <v>This entity uses vehicles equipped with on-board video camera(s) to monitor/record interior activities.</v>
      </c>
      <c r="C100" s="189">
        <v>3.7472213106528665E-3</v>
      </c>
      <c r="D100" s="160"/>
    </row>
    <row r="101" spans="1:4" ht="15.75" x14ac:dyDescent="0.25">
      <c r="A101" s="42">
        <f>Technical!A101</f>
        <v>74</v>
      </c>
      <c r="B101" s="58" t="str">
        <f>Technical!B101</f>
        <v>This entity uses vehicles equipped with GPS or land based tracking system.</v>
      </c>
      <c r="C101" s="189">
        <v>4.8545781285402436E-3</v>
      </c>
      <c r="D101" s="160"/>
    </row>
    <row r="102" spans="1:4" ht="15.75" x14ac:dyDescent="0.25">
      <c r="A102" s="42">
        <f>Technical!A102</f>
        <v>75</v>
      </c>
      <c r="B102" s="58" t="str">
        <f>Technical!B102</f>
        <v>This entity prohibits unauthorized passengers in entity vehicles.</v>
      </c>
      <c r="C102" s="189">
        <v>4.7488466336368523E-3</v>
      </c>
      <c r="D102" s="160"/>
    </row>
    <row r="103" spans="1:4" ht="31.5" x14ac:dyDescent="0.25">
      <c r="A103" s="42">
        <f>Technical!A103</f>
        <v>76</v>
      </c>
      <c r="B103" s="58" t="str">
        <f>Technical!B103</f>
        <v>This entity restricts or has policies regarding overnight parking of entity vehicles at off-site locations (i.e.; residences, shopping centers, parking lots, etc.).</v>
      </c>
      <c r="C103" s="189">
        <v>4.6240140392768249E-3</v>
      </c>
      <c r="D103" s="160"/>
    </row>
    <row r="104" spans="1:4" ht="15.75" x14ac:dyDescent="0.25">
      <c r="A104" s="56">
        <f>Technical!A104</f>
        <v>0</v>
      </c>
      <c r="B104" s="57" t="str">
        <f>Technical!B104</f>
        <v xml:space="preserve">SAI # 15 - Develop a Solid Cargo/Passenger Security Program.  </v>
      </c>
      <c r="C104" s="188"/>
      <c r="D104" s="159"/>
    </row>
    <row r="105" spans="1:4" ht="15.75" x14ac:dyDescent="0.25">
      <c r="A105" s="59">
        <f>Technical!A105</f>
        <v>0</v>
      </c>
      <c r="B105" s="61" t="str">
        <f>Technical!B105</f>
        <v>Motor Coach Version (Questions 77MC-80MC)</v>
      </c>
      <c r="C105" s="190"/>
      <c r="D105" s="161"/>
    </row>
    <row r="106" spans="1:4" ht="15.75" x14ac:dyDescent="0.25">
      <c r="A106" s="43" t="str">
        <f>Technical!A106</f>
        <v>77MC</v>
      </c>
      <c r="B106" s="62" t="str">
        <f>Technical!B106</f>
        <v>This entity requires the use of adequate locks on vehicle cargo/ storage areas.</v>
      </c>
      <c r="C106" s="189">
        <v>1.0901815113747697E-2</v>
      </c>
      <c r="D106" s="160"/>
    </row>
    <row r="107" spans="1:4" ht="15.75" x14ac:dyDescent="0.25">
      <c r="A107" s="44" t="str">
        <f>Technical!A107</f>
        <v>78MC</v>
      </c>
      <c r="B107" s="62" t="str">
        <f>Technical!B107</f>
        <v>This entity equips vehicles with a safety/security barrier between the driver and passengers.</v>
      </c>
      <c r="C107" s="189">
        <v>8.1705020818509319E-3</v>
      </c>
      <c r="D107" s="160"/>
    </row>
    <row r="108" spans="1:4" ht="15.75" x14ac:dyDescent="0.25">
      <c r="A108" s="45" t="str">
        <f>Technical!A108</f>
        <v>79MC</v>
      </c>
      <c r="B108" s="62" t="str">
        <f>Technical!B108</f>
        <v>This entity utilizes some type of cargo, baggage or passenger screening system.</v>
      </c>
      <c r="C108" s="189">
        <v>9.8003634634327898E-3</v>
      </c>
      <c r="D108" s="160"/>
    </row>
    <row r="109" spans="1:4" ht="31.5" x14ac:dyDescent="0.25">
      <c r="A109" s="46" t="str">
        <f>Technical!A109</f>
        <v>80MC</v>
      </c>
      <c r="B109" s="185" t="str">
        <f>Technical!B109</f>
        <v>This entity has previously participated in a DHS/TSA sponsored security assessment (CSR, BASE, etc.).</v>
      </c>
      <c r="C109" s="189">
        <v>7.2655494371953299E-3</v>
      </c>
      <c r="D109" s="160"/>
    </row>
    <row r="110" spans="1:4" ht="15.75" x14ac:dyDescent="0.25">
      <c r="A110" s="59">
        <f>Technical!A110</f>
        <v>0</v>
      </c>
      <c r="B110" s="61" t="str">
        <f>Technical!B110</f>
        <v>School Bus Version (Questions 77SB-80SB)</v>
      </c>
      <c r="C110" s="190"/>
      <c r="D110" s="161"/>
    </row>
    <row r="111" spans="1:4" ht="15.75" x14ac:dyDescent="0.25">
      <c r="A111" s="43" t="str">
        <f>Technical!A111</f>
        <v>77SB</v>
      </c>
      <c r="B111" s="62" t="str">
        <f>Technical!B111</f>
        <v>This entity requires the use of adequate locks on vehicle cargo/ storage areas.</v>
      </c>
      <c r="C111" s="189">
        <v>1.432131638089618E-2</v>
      </c>
      <c r="D111" s="160"/>
    </row>
    <row r="112" spans="1:4" ht="15.75" x14ac:dyDescent="0.25">
      <c r="A112" s="44" t="str">
        <f>Technical!A112</f>
        <v>78SB</v>
      </c>
      <c r="B112" s="62" t="str">
        <f>Technical!B112</f>
        <v xml:space="preserve">N/A - This Question Intentionally left blank.   </v>
      </c>
      <c r="C112" s="189">
        <v>0</v>
      </c>
      <c r="D112" s="160"/>
    </row>
    <row r="113" spans="1:4" ht="31.5" x14ac:dyDescent="0.25">
      <c r="A113" s="45" t="str">
        <f>Technical!A113</f>
        <v>79SB</v>
      </c>
      <c r="B113" s="62" t="str">
        <f>Technical!B113</f>
        <v>This entity or the appropriate school board requires the presence of a school official (other than driver) onboard during all extracurricular transports.</v>
      </c>
      <c r="C113" s="189">
        <v>1.2009509821359638E-2</v>
      </c>
      <c r="D113" s="160"/>
    </row>
    <row r="114" spans="1:4" ht="31.5" x14ac:dyDescent="0.25">
      <c r="A114" s="46" t="str">
        <f>Technical!A114</f>
        <v>80SB</v>
      </c>
      <c r="B114" s="185" t="str">
        <f>Technical!B114</f>
        <v>This entity has previously participated in a DHS/TSA sponsored security assessment (CSR, BASE, etc.).</v>
      </c>
      <c r="C114" s="189">
        <v>9.8074038939709278E-3</v>
      </c>
      <c r="D114" s="160"/>
    </row>
    <row r="115" spans="1:4" ht="15.75" x14ac:dyDescent="0.25">
      <c r="A115" s="59">
        <f>Technical!A115</f>
        <v>0</v>
      </c>
      <c r="B115" s="61" t="str">
        <f>Technical!B115</f>
        <v>Trucking Version (Questions 77TR-80TR)</v>
      </c>
      <c r="C115" s="190"/>
      <c r="D115" s="161"/>
    </row>
    <row r="116" spans="1:4" ht="31.5" x14ac:dyDescent="0.25">
      <c r="A116" s="43" t="str">
        <f>Technical!A116</f>
        <v>77TR</v>
      </c>
      <c r="B116" s="62" t="str">
        <f>Technical!B116</f>
        <v>This entity provides appropriate locks for vehicle cargo doors, valves, and/or hatch openings, and requires their use.</v>
      </c>
      <c r="C116" s="189">
        <v>1.0506103376365849E-2</v>
      </c>
      <c r="D116" s="160"/>
    </row>
    <row r="117" spans="1:4" ht="31.5" x14ac:dyDescent="0.25">
      <c r="A117" s="44" t="str">
        <f>Technical!A117</f>
        <v>78TR</v>
      </c>
      <c r="B117" s="62" t="str">
        <f>Technical!B117</f>
        <v>This entity provides an adequate supply of seals for vehicle cargo doors, valves, and/or hatch openings, and requires their use.</v>
      </c>
      <c r="C117" s="189">
        <v>9.7541542748799392E-3</v>
      </c>
      <c r="D117" s="160"/>
    </row>
    <row r="118" spans="1:4" ht="31.5" x14ac:dyDescent="0.25">
      <c r="A118" s="45" t="str">
        <f>Technical!A118</f>
        <v>79TR</v>
      </c>
      <c r="B118" s="62" t="str">
        <f>Technical!B118</f>
        <v>This entity provides or requires some type of supplemental trailer security measures (i.e.; kingpin locks, glad-hand locks, high-grade door locks, any type of cargo alarm system, etc.).</v>
      </c>
      <c r="C118" s="189">
        <v>8.7000540053196809E-3</v>
      </c>
      <c r="D118" s="160"/>
    </row>
    <row r="119" spans="1:4" ht="31.5" x14ac:dyDescent="0.25">
      <c r="A119" s="46" t="str">
        <f>Technical!A119</f>
        <v>80TR</v>
      </c>
      <c r="B119" s="185" t="str">
        <f>Technical!B119</f>
        <v>This entity has previously participated in a DHS/TSA sponsored security assessment or certification program (i.e. CSR, BASE, C-TPAT, CFATS, IAC/CCSF, etc.).</v>
      </c>
      <c r="C119" s="189">
        <v>7.1779184396612806E-3</v>
      </c>
      <c r="D119" s="160"/>
    </row>
    <row r="120" spans="1:4" ht="15.75" x14ac:dyDescent="0.25">
      <c r="A120" s="56">
        <f>Technical!A120</f>
        <v>0</v>
      </c>
      <c r="B120" s="57" t="str">
        <f>Technical!B120</f>
        <v xml:space="preserve">SAI # 16 - Plan for High Alert Level Contingencies  </v>
      </c>
      <c r="C120" s="188"/>
      <c r="D120" s="159"/>
    </row>
    <row r="121" spans="1:4" ht="31.5" x14ac:dyDescent="0.25">
      <c r="A121" s="42">
        <f>Technical!A121</f>
        <v>81</v>
      </c>
      <c r="B121" s="58" t="str">
        <f>Technical!B121</f>
        <v>This entity has additional security procedures that take effect in the event of a heightened security alert status from the DHS National Terrorist Alert System (NTAS) or other government source.</v>
      </c>
      <c r="C121" s="189">
        <v>7.4651742798798569E-3</v>
      </c>
      <c r="D121" s="160"/>
    </row>
    <row r="122" spans="1:4" ht="15.75" x14ac:dyDescent="0.25">
      <c r="A122" s="42">
        <f>Technical!A122</f>
        <v>82</v>
      </c>
      <c r="B122" s="58" t="str">
        <f>Technical!B122</f>
        <v>This entity monitors news or other media sources for the most current security threat information.</v>
      </c>
      <c r="C122" s="189">
        <v>6.3699484550874567E-3</v>
      </c>
      <c r="D122" s="160"/>
    </row>
    <row r="123" spans="1:4" ht="31.5" x14ac:dyDescent="0.25">
      <c r="A123" s="42">
        <f>Technical!A123</f>
        <v>83</v>
      </c>
      <c r="B123" s="58" t="str">
        <f>Technical!B123</f>
        <v>This entity distributes relevant or evolving threat information to affected entity personnel as needed.</v>
      </c>
      <c r="C123" s="189">
        <v>7.5610179666664471E-3</v>
      </c>
      <c r="D123" s="160"/>
    </row>
    <row r="124" spans="1:4" ht="47.25" x14ac:dyDescent="0.25">
      <c r="A124" s="42">
        <f>Technical!A124</f>
        <v>84</v>
      </c>
      <c r="B124" s="58" t="str">
        <f>Technical!B124</f>
        <v>Administrative or security personnel at this entity have been granted access to the unclassified intelligence based internet site HSIN (Homeland Security Information Network), and they regularly review current intelligence information relating to their industry.</v>
      </c>
      <c r="C124" s="189">
        <v>6.3792499200761542E-3</v>
      </c>
      <c r="D124" s="160"/>
    </row>
    <row r="125" spans="1:4" ht="47.25" x14ac:dyDescent="0.25">
      <c r="A125" s="42">
        <f>Technical!A125</f>
        <v>85</v>
      </c>
      <c r="B125" s="58" t="str">
        <f>Technical!B125</f>
        <v>Administrative or security personnel at this entity/facility regularly check the status of the DHS sponsored National Terrorism Alert System (NTAS) or have enrolled to receive automatic electronic NTAS alert updates at www.dhs.gov/alerts.</v>
      </c>
      <c r="C125" s="189">
        <v>6.3060946710488943E-3</v>
      </c>
      <c r="D125" s="160"/>
    </row>
    <row r="126" spans="1:4" ht="15.75" x14ac:dyDescent="0.25">
      <c r="A126" s="56">
        <f>Technical!A126</f>
        <v>0</v>
      </c>
      <c r="B126" s="57" t="str">
        <f>Technical!B126</f>
        <v>SAI # 17 - Conduct Regular Security Inspections</v>
      </c>
      <c r="C126" s="188"/>
      <c r="D126" s="159"/>
    </row>
    <row r="127" spans="1:4" ht="31.5" x14ac:dyDescent="0.25">
      <c r="A127" s="42">
        <f>Technical!A127</f>
        <v>86</v>
      </c>
      <c r="B127" s="58" t="str">
        <f>Technical!B127</f>
        <v>In addition to any pre-trip safety inspection conducted, this entity requires a pre-trip vehicle security inspection.</v>
      </c>
      <c r="C127" s="189">
        <v>1.0995635073732192E-2</v>
      </c>
      <c r="D127" s="160"/>
    </row>
    <row r="128" spans="1:4" ht="15.75" x14ac:dyDescent="0.25">
      <c r="A128" s="42">
        <f>Technical!A128</f>
        <v>87</v>
      </c>
      <c r="B128" s="58" t="str">
        <f>Technical!B128</f>
        <v>This entity requires a post-trip vehicle security inspection.</v>
      </c>
      <c r="C128" s="189">
        <v>9.7117266545606023E-3</v>
      </c>
      <c r="D128" s="160"/>
    </row>
    <row r="129" spans="1:4" ht="31.5" x14ac:dyDescent="0.25">
      <c r="A129" s="42">
        <f>Technical!A129</f>
        <v>88</v>
      </c>
      <c r="B129" s="58" t="str">
        <f>Technical!B129</f>
        <v>This entity requires additional vehicle security inspections at any other times (vehicle left unattended, driver change, etc.).</v>
      </c>
      <c r="C129" s="189">
        <v>1.0066432726114325E-2</v>
      </c>
      <c r="D129" s="160"/>
    </row>
    <row r="130" spans="1:4" ht="15.75" x14ac:dyDescent="0.25">
      <c r="A130" s="59">
        <f>Technical!A130</f>
        <v>0</v>
      </c>
      <c r="B130" s="61" t="str">
        <f>Technical!B130</f>
        <v>Motor Coach Version (Question 89MC)</v>
      </c>
      <c r="C130" s="190"/>
      <c r="D130" s="161"/>
    </row>
    <row r="131" spans="1:4" ht="31.5" x14ac:dyDescent="0.25">
      <c r="A131" s="43" t="str">
        <f>Technical!A131</f>
        <v>89MC</v>
      </c>
      <c r="B131" s="62" t="str">
        <f>Technical!B131</f>
        <v>This entity requires a 'passenger count' or ticket re-verification be taken any time passengers are allowed to exit and re-enter the bus.</v>
      </c>
      <c r="C131" s="189">
        <v>8.5717788601650316E-3</v>
      </c>
      <c r="D131" s="160"/>
    </row>
    <row r="132" spans="1:4" ht="15.75" x14ac:dyDescent="0.25">
      <c r="A132" s="59">
        <f>Technical!A132</f>
        <v>0</v>
      </c>
      <c r="B132" s="61" t="str">
        <f>Technical!B132</f>
        <v>School Bus Version (Question 89SB)</v>
      </c>
      <c r="C132" s="190"/>
      <c r="D132" s="161"/>
    </row>
    <row r="133" spans="1:4" ht="31.5" x14ac:dyDescent="0.25">
      <c r="A133" s="43" t="str">
        <f>Technical!A133</f>
        <v>89SB</v>
      </c>
      <c r="B133" s="62" t="str">
        <f>Technical!B133</f>
        <v>This entity requires a 'passenger count' be taken any time passengers are allowed to exit and re-enter the bus.</v>
      </c>
      <c r="C133" s="189">
        <v>9.4493706287819036E-3</v>
      </c>
      <c r="D133" s="160"/>
    </row>
    <row r="134" spans="1:4" ht="15.75" x14ac:dyDescent="0.25">
      <c r="A134" s="59">
        <f>Technical!A134</f>
        <v>0</v>
      </c>
      <c r="B134" s="61" t="str">
        <f>Technical!B134</f>
        <v>Trucking Version (Question 89TR)</v>
      </c>
      <c r="C134" s="190"/>
      <c r="D134" s="161"/>
    </row>
    <row r="135" spans="1:4" ht="31.5" x14ac:dyDescent="0.25">
      <c r="A135" s="43" t="str">
        <f>Technical!A135</f>
        <v>89TR</v>
      </c>
      <c r="B135" s="62" t="str">
        <f>Technical!B135</f>
        <v>This entity requires drivers to verify (to the extent possible) that the materials being shipped match the trip manifest/shipping papers.</v>
      </c>
      <c r="C135" s="189">
        <v>8.2805799042799614E-3</v>
      </c>
      <c r="D135" s="160"/>
    </row>
    <row r="136" spans="1:4" ht="15.75" x14ac:dyDescent="0.25">
      <c r="A136" s="56">
        <f>Technical!A136</f>
        <v>0</v>
      </c>
      <c r="B136" s="57" t="str">
        <f>Technical!B136</f>
        <v>SAI # 18 - Have Procedures for Reporting Suspicious Activities</v>
      </c>
      <c r="C136" s="188"/>
      <c r="D136" s="159"/>
    </row>
    <row r="137" spans="1:4" ht="31.5" x14ac:dyDescent="0.25">
      <c r="A137" s="42">
        <f>Technical!A137</f>
        <v>90</v>
      </c>
      <c r="B137" s="58" t="str">
        <f>Technical!B137</f>
        <v>This entity has participated in or received some type of domain awareness/counterterrorism training (First Observer™ or equivalent).</v>
      </c>
      <c r="C137" s="189">
        <v>9.4071170667561262E-3</v>
      </c>
      <c r="D137" s="160"/>
    </row>
    <row r="138" spans="1:4" ht="31.5" x14ac:dyDescent="0.25">
      <c r="A138" s="42">
        <f>Technical!A138</f>
        <v>91</v>
      </c>
      <c r="B138" s="58" t="str">
        <f>Technical!B138</f>
        <v>This entity has policies requiring employees to report security related “suspicious activities” to management and/or law enforcement.</v>
      </c>
      <c r="C138" s="189">
        <v>9.9144407276004296E-3</v>
      </c>
      <c r="D138" s="160"/>
    </row>
    <row r="139" spans="1:4" ht="31.5" x14ac:dyDescent="0.25">
      <c r="A139" s="42">
        <f>Technical!A139</f>
        <v>92</v>
      </c>
      <c r="B139" s="58" t="str">
        <f>Technical!B139</f>
        <v>This entity has notification procedures (who to call, when to call, etc.) for all personnel upon observing suspicious activity.</v>
      </c>
      <c r="C139" s="189">
        <v>9.3963579771716172E-3</v>
      </c>
      <c r="D139" s="160"/>
    </row>
    <row r="140" spans="1:4" ht="15.75" x14ac:dyDescent="0.25">
      <c r="A140" s="42">
        <f>Technical!A140</f>
        <v>93</v>
      </c>
      <c r="B140" s="58" t="str">
        <f>Technical!B140</f>
        <v xml:space="preserve">This entity has policies requiring a written report be filed for suspicious activities observed.  </v>
      </c>
      <c r="C140" s="189">
        <v>8.452794329173988E-3</v>
      </c>
      <c r="D140" s="160"/>
    </row>
    <row r="141" spans="1:4" ht="15.75" x14ac:dyDescent="0.25">
      <c r="A141" s="56">
        <f>Technical!A141</f>
        <v>0</v>
      </c>
      <c r="B141" s="57" t="str">
        <f>Technical!B141</f>
        <v xml:space="preserve">SAI # 19 - Ensure Chain of Custody &amp; Shipment/ Service Verification  </v>
      </c>
      <c r="C141" s="188"/>
      <c r="D141" s="159"/>
    </row>
    <row r="142" spans="1:4" ht="15.75" x14ac:dyDescent="0.25">
      <c r="A142" s="59">
        <f>Technical!A142</f>
        <v>0</v>
      </c>
      <c r="B142" s="61" t="str">
        <f>Technical!B142</f>
        <v>Motor Coach Version (Questions 94MC-96MC)</v>
      </c>
      <c r="C142" s="190"/>
      <c r="D142" s="161"/>
    </row>
    <row r="143" spans="1:4" ht="15.75" x14ac:dyDescent="0.25">
      <c r="A143" s="44" t="str">
        <f>Technical!A143</f>
        <v>94MC</v>
      </c>
      <c r="B143" s="62" t="str">
        <f>Technical!B143</f>
        <v>This entity requires confirmation of arrival upon reaching final destination.</v>
      </c>
      <c r="C143" s="189">
        <v>1.1967085815259158E-2</v>
      </c>
      <c r="D143" s="160"/>
    </row>
    <row r="144" spans="1:4" ht="15.75" x14ac:dyDescent="0.25">
      <c r="A144" s="47" t="str">
        <f>Technical!A144</f>
        <v>95MC</v>
      </c>
      <c r="B144" s="62" t="str">
        <f>Technical!B144</f>
        <v>This entity prohibits the use of alternate drivers without specific entity authorization.</v>
      </c>
      <c r="C144" s="189">
        <v>1.1465174131227178E-2</v>
      </c>
      <c r="D144" s="160"/>
    </row>
    <row r="145" spans="1:4" ht="15.75" x14ac:dyDescent="0.25">
      <c r="A145" s="46" t="str">
        <f>Technical!A145</f>
        <v>96MC</v>
      </c>
      <c r="B145" s="62" t="str">
        <f>Technical!B145</f>
        <v>This question is intentionally left blank.  N/A</v>
      </c>
      <c r="C145" s="189">
        <v>0</v>
      </c>
      <c r="D145" s="160"/>
    </row>
    <row r="146" spans="1:4" ht="15.75" x14ac:dyDescent="0.25">
      <c r="A146" s="59">
        <f>Technical!A146</f>
        <v>0</v>
      </c>
      <c r="B146" s="61" t="str">
        <f>Technical!B146</f>
        <v>School Bus Version (Questions 94SB-96SB)</v>
      </c>
      <c r="C146" s="190"/>
      <c r="D146" s="161"/>
    </row>
    <row r="147" spans="1:4" ht="31.5" x14ac:dyDescent="0.25">
      <c r="A147" s="44" t="str">
        <f>Technical!A147</f>
        <v>94SB</v>
      </c>
      <c r="B147" s="62" t="str">
        <f>Technical!B147</f>
        <v>This entity requires confirmation upon arrival at final non-school destinations (final drop-offs, field trips, extracurricular activities, etc.)</v>
      </c>
      <c r="C147" s="189">
        <v>1.2306545756009958E-2</v>
      </c>
      <c r="D147" s="160"/>
    </row>
    <row r="148" spans="1:4" ht="15.75" x14ac:dyDescent="0.25">
      <c r="A148" s="47" t="str">
        <f>Technical!A148</f>
        <v>95SB</v>
      </c>
      <c r="B148" s="62" t="str">
        <f>Technical!B148</f>
        <v>This entity prohibits the use of alternate drivers without specific entity authorization.</v>
      </c>
      <c r="C148" s="189">
        <v>1.1561038934840647E-2</v>
      </c>
      <c r="D148" s="160"/>
    </row>
    <row r="149" spans="1:4" ht="15.75" x14ac:dyDescent="0.25">
      <c r="A149" s="46" t="str">
        <f>Technical!A149</f>
        <v>96SB</v>
      </c>
      <c r="B149" s="62" t="str">
        <f>Technical!B149</f>
        <v>This question is intentionally left blank.  N/A</v>
      </c>
      <c r="C149" s="189">
        <v>0</v>
      </c>
      <c r="D149" s="160"/>
    </row>
    <row r="150" spans="1:4" ht="15.75" x14ac:dyDescent="0.25">
      <c r="A150" s="59">
        <f>Technical!A150</f>
        <v>0</v>
      </c>
      <c r="B150" s="61" t="str">
        <f>Technical!B150</f>
        <v>Trucking Version (Questions 94TR-96TR)</v>
      </c>
      <c r="C150" s="190"/>
      <c r="D150" s="161"/>
    </row>
    <row r="151" spans="1:4" ht="15.75" x14ac:dyDescent="0.25">
      <c r="A151" s="44" t="str">
        <f>Technical!A151</f>
        <v>94TR</v>
      </c>
      <c r="B151" s="62" t="str">
        <f>Technical!B151</f>
        <v>This entity requires confirmation of shipment delivery upon arrival.</v>
      </c>
      <c r="C151" s="189">
        <v>9.2974631284991911E-3</v>
      </c>
      <c r="D151" s="160"/>
    </row>
    <row r="152" spans="1:4" ht="31.5" x14ac:dyDescent="0.25">
      <c r="A152" s="47" t="str">
        <f>Technical!A152</f>
        <v>95TR</v>
      </c>
      <c r="B152" s="62" t="str">
        <f>Technical!B152</f>
        <v>This entity requires that shipments not be subcontracted or turned over to another driver without specific entity authorization.</v>
      </c>
      <c r="C152" s="189">
        <v>8.4326042005572997E-3</v>
      </c>
      <c r="D152" s="160"/>
    </row>
    <row r="153" spans="1:4" ht="31.5" x14ac:dyDescent="0.25">
      <c r="A153" s="46" t="str">
        <f>Technical!A153</f>
        <v>96TR</v>
      </c>
      <c r="B153" s="62" t="str">
        <f>Technical!B153</f>
        <v>This entity requires advance notice to the consignee or point of destination regarding anticipated delivery information.</v>
      </c>
      <c r="C153" s="189">
        <v>6.9548150228111996E-3</v>
      </c>
      <c r="D153" s="160"/>
    </row>
    <row r="154" spans="1:4" ht="31.5" x14ac:dyDescent="0.25">
      <c r="A154" s="42">
        <f>Technical!A154</f>
        <v>97</v>
      </c>
      <c r="B154" s="58" t="str">
        <f>Technical!B154</f>
        <v>This entity requires specific security protocols be followed in the event a trip must be delayed, discontinued, requires multiple days to complete or exceeds hours-of-service regulations.</v>
      </c>
      <c r="C154" s="189">
        <v>8.8040315399621726E-3</v>
      </c>
      <c r="D154" s="160"/>
    </row>
    <row r="155" spans="1:4" ht="15.75" x14ac:dyDescent="0.25">
      <c r="A155" s="56">
        <f>Technical!A155</f>
        <v>0</v>
      </c>
      <c r="B155" s="57" t="str">
        <f>Technical!B155</f>
        <v>SAI # 20 - Pre-plan Emergency Travel Routes.</v>
      </c>
      <c r="C155" s="188"/>
      <c r="D155" s="159"/>
    </row>
    <row r="156" spans="1:4" ht="31.5" x14ac:dyDescent="0.25">
      <c r="A156" s="42">
        <f>Technical!A156</f>
        <v>98</v>
      </c>
      <c r="B156" s="58" t="str">
        <f>Technical!B156</f>
        <v>This entity prohibits drivers from diverting from authorized routes, making unauthorized pickups or stopping at unauthorized locations without justification.</v>
      </c>
      <c r="C156" s="189">
        <v>1.5785076634868309E-2</v>
      </c>
      <c r="D156" s="160"/>
    </row>
    <row r="157" spans="1:4" ht="31.5" x14ac:dyDescent="0.25">
      <c r="A157" s="42">
        <f>Technical!A157</f>
        <v>99</v>
      </c>
      <c r="B157" s="58" t="str">
        <f>Technical!B157</f>
        <v>This entity has identified alternate routes in the event primary routes cannot be used under certain security related emergencies.</v>
      </c>
      <c r="C157" s="189">
        <v>1.2460823572886267E-2</v>
      </c>
      <c r="D157" s="160"/>
    </row>
  </sheetData>
  <sheetProtection password="CC3D" sheet="1" objects="1" scenarios="1" select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DCDateCreated xmlns="http://schemas.microsoft.com/sharepoint/v3/fields"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2E5D2FD3517E64288CE016702EF2CEB" ma:contentTypeVersion="1" ma:contentTypeDescription="Create a new document." ma:contentTypeScope="" ma:versionID="e8a2dc92a9df63d672bff1fb0d8591a9">
  <xsd:schema xmlns:xsd="http://www.w3.org/2001/XMLSchema" xmlns:p="http://schemas.microsoft.com/office/2006/metadata/properties" xmlns:ns2="http://schemas.microsoft.com/sharepoint/v3/fields" targetNamespace="http://schemas.microsoft.com/office/2006/metadata/properties" ma:root="true" ma:fieldsID="a0a8ef14da8d05d32aee26ad0684460a" ns2:_="">
    <xsd:import namespace="http://schemas.microsoft.com/sharepoint/v3/fields"/>
    <xsd:element name="properties">
      <xsd:complexType>
        <xsd:sequence>
          <xsd:element name="documentManagement">
            <xsd:complexType>
              <xsd:all>
                <xsd:element ref="ns2:_DCDateCreated" minOccurs="0"/>
              </xsd:all>
            </xsd:complexType>
          </xsd:element>
        </xsd:sequence>
      </xsd:complex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DCDateCreated" ma:index="8"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4DA1C30-12E1-4F54-A3EA-012CD5142F5B}">
  <ds:schemaRefs>
    <ds:schemaRef ds:uri="http://schemas.microsoft.com/sharepoint/v3/contenttype/forms"/>
  </ds:schemaRefs>
</ds:datastoreItem>
</file>

<file path=customXml/itemProps2.xml><?xml version="1.0" encoding="utf-8"?>
<ds:datastoreItem xmlns:ds="http://schemas.openxmlformats.org/officeDocument/2006/customXml" ds:itemID="{24FCA28B-AD5B-4367-AA81-20F6D557097B}">
  <ds:schemaRefs>
    <ds:schemaRef ds:uri="http://schemas.microsoft.com/sharepoint/v3/fields"/>
    <ds:schemaRef ds:uri="http://purl.org/dc/terms/"/>
    <ds:schemaRef ds:uri="http://purl.org/dc/dcmityp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A3A08D2-E890-4400-AD94-F0D9C6DB3E2E}">
  <ds:schemaRefs>
    <ds:schemaRef ds:uri="http://schemas.microsoft.com/office/2006/metadata/longProperties"/>
  </ds:schemaRefs>
</ds:datastoreItem>
</file>

<file path=customXml/itemProps4.xml><?xml version="1.0" encoding="utf-8"?>
<ds:datastoreItem xmlns:ds="http://schemas.openxmlformats.org/officeDocument/2006/customXml" ds:itemID="{31C9301A-25F2-4C04-BB5C-F0935BF86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SSI Coversheet</vt:lpstr>
      <vt:lpstr>Scoring Guidance</vt:lpstr>
      <vt:lpstr>Profile</vt:lpstr>
      <vt:lpstr>Checklist</vt:lpstr>
      <vt:lpstr>Additional Information</vt:lpstr>
      <vt:lpstr>SP Addendum</vt:lpstr>
      <vt:lpstr>SAI Summary</vt:lpstr>
      <vt:lpstr>Technical</vt:lpstr>
      <vt:lpstr>Weights</vt:lpstr>
      <vt:lpstr>Pivot Stats</vt:lpstr>
      <vt:lpstr>'Additional Information'!Print_Area</vt:lpstr>
      <vt:lpstr>Checklist!Print_Area</vt:lpstr>
      <vt:lpstr>Profile!Print_Area</vt:lpstr>
      <vt:lpstr>'SAI Summary'!Print_Area</vt:lpstr>
      <vt:lpstr>'Scoring Guidance'!Print_Area</vt:lpstr>
      <vt:lpstr>'SP Addendum'!Print_Area</vt:lpstr>
    </vt:vector>
  </TitlesOfParts>
  <Company>Transportation Security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 Form Template EXCEL</dc:title>
  <dc:creator>troy.manigault</dc:creator>
  <cp:lastModifiedBy>Susan Perkins</cp:lastModifiedBy>
  <cp:lastPrinted>2012-09-26T16:37:19Z</cp:lastPrinted>
  <dcterms:created xsi:type="dcterms:W3CDTF">2011-03-24T16:21:15Z</dcterms:created>
  <dcterms:modified xsi:type="dcterms:W3CDTF">2013-03-04T16:05:15Z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
    <vt:lpwstr>Document</vt:lpwstr>
  </property>
  <property fmtid="{D5CDD505-2E9C-101B-9397-08002B2CF9AE}" pid="4" name="PublishingExpirationDate">
    <vt:lpwstr/>
  </property>
  <property fmtid="{D5CDD505-2E9C-101B-9397-08002B2CF9AE}" pid="5" name="PublishingStartDate">
    <vt:lpwstr/>
  </property>
  <property fmtid="{D5CDD505-2E9C-101B-9397-08002B2CF9AE}" pid="6" name="SSI">
    <vt:lpwstr/>
  </property>
  <property fmtid="{D5CDD505-2E9C-101B-9397-08002B2CF9AE}" pid="7" name="_AdHocReviewCycleID">
    <vt:i4>1546752459</vt:i4>
  </property>
  <property fmtid="{D5CDD505-2E9C-101B-9397-08002B2CF9AE}" pid="8" name="_EmailSubject">
    <vt:lpwstr>BASE PRAs</vt:lpwstr>
  </property>
  <property fmtid="{D5CDD505-2E9C-101B-9397-08002B2CF9AE}" pid="9" name="_AuthorEmail">
    <vt:lpwstr>kenneth.ward@tsa.dhs.gov</vt:lpwstr>
  </property>
  <property fmtid="{D5CDD505-2E9C-101B-9397-08002B2CF9AE}" pid="10" name="_AuthorEmailDisplayName">
    <vt:lpwstr>Ward, Kenneth</vt:lpwstr>
  </property>
  <property fmtid="{D5CDD505-2E9C-101B-9397-08002B2CF9AE}" pid="11" name="_PreviousAdHocReviewCycleID">
    <vt:i4>395570618</vt:i4>
  </property>
  <property fmtid="{D5CDD505-2E9C-101B-9397-08002B2CF9AE}" pid="12" name="ContentTypeId">
    <vt:lpwstr>0x010100A2E5D2FD3517E64288CE016702EF2CEB</vt:lpwstr>
  </property>
</Properties>
</file>