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0584-0064" sheetId="1" r:id="rId1"/>
    <sheet name="0584-0496" sheetId="2" r:id="rId2"/>
    <sheet name="0584-008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<sst xmlns="http://schemas.openxmlformats.org/spreadsheetml/2006/main" count="108" uniqueCount="68">
  <si>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Affected Public</t>
  </si>
  <si>
    <t>Reporting</t>
  </si>
  <si>
    <t xml:space="preserve"> </t>
  </si>
  <si>
    <t xml:space="preserve">(a)                                                                                      Description of Collection Activity </t>
  </si>
  <si>
    <t>(b)           Form Number</t>
  </si>
  <si>
    <t>(c )                                         No. Respondents</t>
  </si>
  <si>
    <t>(f)                               Hours Per Response</t>
  </si>
  <si>
    <t>Individuals</t>
  </si>
  <si>
    <t>Households</t>
  </si>
  <si>
    <t>Application to participate in the FSP</t>
  </si>
  <si>
    <t>Application for Recertification</t>
  </si>
  <si>
    <t>Monthly Report</t>
  </si>
  <si>
    <t>Quarterly Report</t>
  </si>
  <si>
    <t>Semiannual or Simplified Reporting</t>
  </si>
  <si>
    <t>Change Report</t>
  </si>
  <si>
    <t>Notice of Missed Interviews</t>
  </si>
  <si>
    <t>Notice of Adverse Action (NOAA)</t>
  </si>
  <si>
    <t>Adequate Notice</t>
  </si>
  <si>
    <t>Request for Contact</t>
  </si>
  <si>
    <t>SUMMARY OF BURDEN - #0584-0064</t>
  </si>
  <si>
    <t>Total Individual/Household Burden</t>
  </si>
  <si>
    <t>(e)                                     Total Annual Responses                                         (cxd)</t>
  </si>
  <si>
    <t>(g)                              Total Burden                                        (exf)</t>
  </si>
  <si>
    <t>(d)                                                    No. Responses Per Respondent</t>
  </si>
  <si>
    <t xml:space="preserve">Additional Application for Recertification affected by Final Rule 7 CFR 273.12(a)(5), formerly 7 CFR 273.12(a)(1)(vii)  </t>
  </si>
  <si>
    <t>State Agencies</t>
  </si>
  <si>
    <t>Monthly Reports</t>
  </si>
  <si>
    <t>Semiannual or Simplified Report</t>
  </si>
  <si>
    <t>Notice of Eligibility or Denial</t>
  </si>
  <si>
    <t>Notice of Late Incomplete Report</t>
  </si>
  <si>
    <t>Notice of Expiration of Certification</t>
  </si>
  <si>
    <t xml:space="preserve">(a)                                                                   Description of Record keeping Activity </t>
  </si>
  <si>
    <t xml:space="preserve">(b)                                               No. of Recordkeeper                                 </t>
  </si>
  <si>
    <t xml:space="preserve">(c )                                         Annual hours per Recordkeeper </t>
  </si>
  <si>
    <t xml:space="preserve">(d)                                          Total Annual Recordkeeping hours (bxc) </t>
  </si>
  <si>
    <t>Recordkeeping</t>
  </si>
  <si>
    <t>local agencies</t>
  </si>
  <si>
    <t>Case Files</t>
  </si>
  <si>
    <t>Monitoring Duplicate Participation</t>
  </si>
  <si>
    <t>Tota No. Respondents</t>
  </si>
  <si>
    <t xml:space="preserve">Total Annual Responses </t>
  </si>
  <si>
    <t xml:space="preserve">Total Burden </t>
  </si>
  <si>
    <t>BURDEN FOR THIS COLLECTION 0064</t>
  </si>
  <si>
    <t>Requirement</t>
  </si>
  <si>
    <t>Estimated #  Respondents</t>
  </si>
  <si>
    <t>Response annually per respondent</t>
  </si>
  <si>
    <t>Total Annual Responses</t>
  </si>
  <si>
    <t>Hours Per Response</t>
  </si>
  <si>
    <t xml:space="preserve">Annual Burden Hours  </t>
  </si>
  <si>
    <t>Reporting Burden</t>
  </si>
  <si>
    <t>Standard Utility Allowance</t>
  </si>
  <si>
    <t>Self-employment costs</t>
  </si>
  <si>
    <t>Reporting Totals</t>
  </si>
  <si>
    <t> 230</t>
  </si>
  <si>
    <t>Recordkeeping Burden</t>
  </si>
  <si>
    <t>Total Recordkeeping and Reporting Burden</t>
  </si>
  <si>
    <t>State agencies</t>
  </si>
  <si>
    <r>
      <t> </t>
    </r>
    <r>
      <rPr>
        <b/>
        <sz val="10"/>
        <color indexed="8"/>
        <rFont val="Arial"/>
        <family val="2"/>
      </rPr>
      <t>62</t>
    </r>
  </si>
  <si>
    <t>Maintain Records</t>
  </si>
  <si>
    <t>Estimated #  respondents</t>
  </si>
  <si>
    <t xml:space="preserve">Annual hours </t>
  </si>
  <si>
    <t>Amendment to the State Plan of Operation</t>
  </si>
  <si>
    <t>Total Reporting Burden</t>
  </si>
  <si>
    <t>Activity</t>
  </si>
  <si>
    <t>State Agency</t>
  </si>
  <si>
    <t>BURDEN FOR THIS COLLECTION 0496</t>
  </si>
  <si>
    <t>BURDEN FOR THIS COLLECTION 0083</t>
  </si>
  <si>
    <t>BURDEN FOR THIS REQUEST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</si>
</sst>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0"/>
    <numFmt numFmtId="167" formatCode="#,##0.000000000"/>
    <numFmt numFmtId="168" formatCode="#,##0.00000"/>
    <numFmt numFmtId="169" formatCode="0.000"/>
    <numFmt numFmtId="170" formatCode="#,##0.000000"/>
    <numFmt numFmtId="171" formatCode="#,##0.00000000"/>
    <numFmt numFmtId="172" formatCode="0.0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[$-409]dddd\,\ mmmm\ dd\,\ yyyy"/>
    <numFmt numFmtId="180" formatCode="[$-409]h:mm:ss\ AM/PM"/>
    <numFmt numFmtId="181" formatCode="0.0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169" fontId="0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169" fontId="0" fillId="0" borderId="12" xfId="0" applyNumberFormat="1" applyFont="1" applyBorder="1" applyAlignment="1">
      <alignment horizontal="right" wrapText="1"/>
    </xf>
    <xf numFmtId="0" fontId="2" fillId="33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0" fillId="0" borderId="11" xfId="0" applyNumberFormat="1" applyFont="1" applyBorder="1" applyAlignment="1">
      <alignment horizontal="right" wrapText="1"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33" borderId="25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173" fontId="2" fillId="33" borderId="13" xfId="0" applyNumberFormat="1" applyFont="1" applyFill="1" applyBorder="1" applyAlignment="1">
      <alignment/>
    </xf>
    <xf numFmtId="168" fontId="2" fillId="33" borderId="1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4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164" fontId="0" fillId="34" borderId="12" xfId="0" applyNumberFormat="1" applyFont="1" applyFill="1" applyBorder="1" applyAlignment="1">
      <alignment/>
    </xf>
    <xf numFmtId="171" fontId="0" fillId="0" borderId="12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 vertical="center"/>
    </xf>
    <xf numFmtId="168" fontId="0" fillId="33" borderId="30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168" fontId="2" fillId="33" borderId="30" xfId="0" applyNumberFormat="1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3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4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5" fillId="35" borderId="10" xfId="0" applyFont="1" applyFill="1" applyBorder="1" applyAlignment="1">
      <alignment wrapText="1"/>
    </xf>
    <xf numFmtId="0" fontId="2" fillId="36" borderId="31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6" fillId="35" borderId="21" xfId="0" applyFont="1" applyFill="1" applyBorder="1" applyAlignment="1">
      <alignment wrapText="1"/>
    </xf>
    <xf numFmtId="0" fontId="46" fillId="35" borderId="28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6" fillId="36" borderId="31" xfId="0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5" borderId="15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44" fillId="35" borderId="10" xfId="0" applyFont="1" applyFill="1" applyBorder="1" applyAlignment="1">
      <alignment wrapText="1"/>
    </xf>
    <xf numFmtId="4" fontId="2" fillId="0" borderId="30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vertical="center"/>
    </xf>
    <xf numFmtId="0" fontId="2" fillId="37" borderId="24" xfId="0" applyFont="1" applyFill="1" applyBorder="1" applyAlignment="1">
      <alignment horizontal="right" vertical="center"/>
    </xf>
    <xf numFmtId="0" fontId="0" fillId="37" borderId="24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168" fontId="2" fillId="33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4" fontId="2" fillId="37" borderId="30" xfId="0" applyNumberFormat="1" applyFont="1" applyFill="1" applyBorder="1" applyAlignment="1">
      <alignment/>
    </xf>
    <xf numFmtId="3" fontId="2" fillId="37" borderId="30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2" fillId="35" borderId="35" xfId="0" applyFont="1" applyFill="1" applyBorder="1" applyAlignment="1">
      <alignment wrapText="1"/>
    </xf>
    <xf numFmtId="0" fontId="2" fillId="35" borderId="36" xfId="0" applyFont="1" applyFill="1" applyBorder="1" applyAlignment="1">
      <alignment wrapText="1"/>
    </xf>
    <xf numFmtId="0" fontId="46" fillId="35" borderId="37" xfId="0" applyFont="1" applyFill="1" applyBorder="1" applyAlignment="1">
      <alignment/>
    </xf>
    <xf numFmtId="0" fontId="46" fillId="35" borderId="38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wrapText="1"/>
    </xf>
    <xf numFmtId="0" fontId="46" fillId="35" borderId="38" xfId="0" applyFont="1" applyFill="1" applyBorder="1" applyAlignment="1">
      <alignment horizontal="center" wrapText="1"/>
    </xf>
    <xf numFmtId="0" fontId="46" fillId="35" borderId="39" xfId="0" applyFont="1" applyFill="1" applyBorder="1" applyAlignment="1">
      <alignment horizontal="center" wrapText="1"/>
    </xf>
    <xf numFmtId="2" fontId="46" fillId="35" borderId="10" xfId="0" applyNumberFormat="1" applyFont="1" applyFill="1" applyBorder="1" applyAlignment="1">
      <alignment horizontal="right"/>
    </xf>
    <xf numFmtId="2" fontId="45" fillId="35" borderId="10" xfId="0" applyNumberFormat="1" applyFont="1" applyFill="1" applyBorder="1" applyAlignment="1">
      <alignment horizontal="right"/>
    </xf>
    <xf numFmtId="2" fontId="46" fillId="35" borderId="40" xfId="0" applyNumberFormat="1" applyFont="1" applyFill="1" applyBorder="1" applyAlignment="1">
      <alignment horizontal="right"/>
    </xf>
    <xf numFmtId="2" fontId="44" fillId="35" borderId="40" xfId="0" applyNumberFormat="1" applyFont="1" applyFill="1" applyBorder="1" applyAlignment="1">
      <alignment/>
    </xf>
    <xf numFmtId="2" fontId="44" fillId="35" borderId="4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27</xdr:row>
      <xdr:rowOff>0</xdr:rowOff>
    </xdr:from>
    <xdr:to>
      <xdr:col>4</xdr:col>
      <xdr:colOff>542925</xdr:colOff>
      <xdr:row>27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42862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27</xdr:row>
      <xdr:rowOff>0</xdr:rowOff>
    </xdr:from>
    <xdr:to>
      <xdr:col>8</xdr:col>
      <xdr:colOff>533400</xdr:colOff>
      <xdr:row>27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82391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PageLayoutView="0" workbookViewId="0" topLeftCell="A37">
      <selection activeCell="C59" sqref="C59"/>
    </sheetView>
  </sheetViews>
  <sheetFormatPr defaultColWidth="9.140625" defaultRowHeight="12.75"/>
  <cols>
    <col min="1" max="1" width="1.57421875" style="34" customWidth="1"/>
    <col min="2" max="2" width="15.8515625" style="34" customWidth="1"/>
    <col min="3" max="3" width="31.00390625" style="34" customWidth="1"/>
    <col min="4" max="4" width="7.7109375" style="34" customWidth="1"/>
    <col min="5" max="5" width="16.00390625" style="34" customWidth="1"/>
    <col min="6" max="6" width="15.8515625" style="34" customWidth="1"/>
    <col min="7" max="7" width="16.00390625" style="34" customWidth="1"/>
    <col min="8" max="8" width="11.57421875" style="34" customWidth="1"/>
    <col min="9" max="9" width="16.421875" style="34" customWidth="1"/>
    <col min="10" max="16384" width="9.140625" style="34" customWidth="1"/>
  </cols>
  <sheetData>
    <row r="1" ht="18">
      <c r="B1" s="4" t="s">
        <v>19</v>
      </c>
    </row>
    <row r="2" spans="2:9" ht="51">
      <c r="B2" s="7" t="s">
        <v>0</v>
      </c>
      <c r="C2" s="7" t="s">
        <v>3</v>
      </c>
      <c r="D2" s="7" t="s">
        <v>4</v>
      </c>
      <c r="E2" s="7" t="s">
        <v>5</v>
      </c>
      <c r="F2" s="7" t="s">
        <v>23</v>
      </c>
      <c r="G2" s="7" t="s">
        <v>21</v>
      </c>
      <c r="H2" s="7" t="s">
        <v>6</v>
      </c>
      <c r="I2" s="7" t="s">
        <v>22</v>
      </c>
    </row>
    <row r="3" spans="2:9" ht="12.75">
      <c r="B3" s="19" t="s">
        <v>1</v>
      </c>
      <c r="D3" s="1"/>
      <c r="E3" s="2"/>
      <c r="F3" s="2"/>
      <c r="G3" s="2"/>
      <c r="H3" s="2"/>
      <c r="I3" s="35"/>
    </row>
    <row r="4" spans="2:11" ht="15.75" customHeight="1">
      <c r="B4" s="28" t="s">
        <v>7</v>
      </c>
      <c r="C4" s="36" t="s">
        <v>9</v>
      </c>
      <c r="D4" s="36" t="s">
        <v>2</v>
      </c>
      <c r="E4" s="9">
        <v>10967909</v>
      </c>
      <c r="F4" s="3">
        <v>1</v>
      </c>
      <c r="G4" s="3">
        <f aca="true" t="shared" si="0" ref="G4:G14">SUM(E4*F4)</f>
        <v>10967909</v>
      </c>
      <c r="H4" s="11">
        <v>0.32</v>
      </c>
      <c r="I4" s="37">
        <f aca="true" t="shared" si="1" ref="I4:I14">SUM(G4*H4)</f>
        <v>3509730.88</v>
      </c>
      <c r="K4" s="38"/>
    </row>
    <row r="5" spans="2:11" ht="15.75" customHeight="1">
      <c r="B5" s="39" t="s">
        <v>8</v>
      </c>
      <c r="C5" s="36" t="s">
        <v>10</v>
      </c>
      <c r="D5" s="36" t="s">
        <v>2</v>
      </c>
      <c r="E5" s="9">
        <v>10121739</v>
      </c>
      <c r="F5" s="3">
        <v>1</v>
      </c>
      <c r="G5" s="3">
        <f t="shared" si="0"/>
        <v>10121739</v>
      </c>
      <c r="H5" s="11">
        <v>0.32</v>
      </c>
      <c r="I5" s="37">
        <f t="shared" si="1"/>
        <v>3238956.48</v>
      </c>
      <c r="K5" s="38"/>
    </row>
    <row r="6" spans="2:11" ht="57" customHeight="1">
      <c r="B6" s="39"/>
      <c r="C6" s="77" t="s">
        <v>24</v>
      </c>
      <c r="D6" s="5"/>
      <c r="E6" s="78">
        <v>3940307</v>
      </c>
      <c r="F6" s="8">
        <v>1</v>
      </c>
      <c r="G6" s="3">
        <f t="shared" si="0"/>
        <v>3940307</v>
      </c>
      <c r="H6" s="34">
        <v>0.1336</v>
      </c>
      <c r="I6" s="37">
        <f>SUM(G6*H6)</f>
        <v>526425.0152</v>
      </c>
      <c r="K6" s="38"/>
    </row>
    <row r="7" spans="2:11" ht="15.75" customHeight="1">
      <c r="B7" s="39"/>
      <c r="C7" s="5" t="s">
        <v>11</v>
      </c>
      <c r="D7" s="5"/>
      <c r="E7" s="10">
        <v>142506</v>
      </c>
      <c r="F7" s="8">
        <v>11</v>
      </c>
      <c r="G7" s="3">
        <f t="shared" si="0"/>
        <v>1567566</v>
      </c>
      <c r="H7" s="12">
        <v>0.12</v>
      </c>
      <c r="I7" s="37">
        <f t="shared" si="1"/>
        <v>188107.91999999998</v>
      </c>
      <c r="K7" s="38"/>
    </row>
    <row r="8" spans="2:11" ht="15.75" customHeight="1">
      <c r="B8" s="39"/>
      <c r="C8" s="5" t="s">
        <v>12</v>
      </c>
      <c r="D8" s="5"/>
      <c r="E8" s="10">
        <v>799469</v>
      </c>
      <c r="F8" s="8">
        <v>3</v>
      </c>
      <c r="G8" s="3">
        <f t="shared" si="0"/>
        <v>2398407</v>
      </c>
      <c r="H8" s="12">
        <v>0.13</v>
      </c>
      <c r="I8" s="37">
        <f t="shared" si="1"/>
        <v>311792.91000000003</v>
      </c>
      <c r="K8" s="38"/>
    </row>
    <row r="9" spans="2:11" ht="15.75" customHeight="1">
      <c r="B9" s="39"/>
      <c r="C9" s="5" t="s">
        <v>13</v>
      </c>
      <c r="D9" s="5"/>
      <c r="E9" s="10">
        <v>10788683</v>
      </c>
      <c r="F9" s="8">
        <v>1</v>
      </c>
      <c r="G9" s="8">
        <f t="shared" si="0"/>
        <v>10788683</v>
      </c>
      <c r="H9" s="12">
        <v>0.13</v>
      </c>
      <c r="I9" s="40">
        <f t="shared" si="1"/>
        <v>1402528.79</v>
      </c>
      <c r="K9" s="38"/>
    </row>
    <row r="10" spans="2:11" ht="15.75" customHeight="1">
      <c r="B10" s="39"/>
      <c r="C10" s="5" t="s">
        <v>14</v>
      </c>
      <c r="D10" s="5"/>
      <c r="E10" s="10">
        <v>1664843</v>
      </c>
      <c r="F10" s="8">
        <v>1</v>
      </c>
      <c r="G10" s="8">
        <f t="shared" si="0"/>
        <v>1664843</v>
      </c>
      <c r="H10" s="12">
        <v>0.08</v>
      </c>
      <c r="I10" s="40">
        <f t="shared" si="1"/>
        <v>133187.44</v>
      </c>
      <c r="K10" s="38"/>
    </row>
    <row r="11" spans="2:11" ht="15.75" customHeight="1">
      <c r="B11" s="39"/>
      <c r="C11" s="5" t="s">
        <v>15</v>
      </c>
      <c r="D11" s="5"/>
      <c r="E11" s="10">
        <v>1693242</v>
      </c>
      <c r="F11" s="8">
        <v>1</v>
      </c>
      <c r="G11" s="8">
        <f t="shared" si="0"/>
        <v>1693242</v>
      </c>
      <c r="H11" s="12">
        <v>0.02</v>
      </c>
      <c r="I11" s="40">
        <f t="shared" si="1"/>
        <v>33864.840000000004</v>
      </c>
      <c r="K11" s="38"/>
    </row>
    <row r="12" spans="2:11" ht="15.75" customHeight="1">
      <c r="B12" s="39"/>
      <c r="C12" s="5" t="s">
        <v>16</v>
      </c>
      <c r="D12" s="5"/>
      <c r="E12" s="10">
        <v>47695.75</v>
      </c>
      <c r="F12" s="8">
        <v>1</v>
      </c>
      <c r="G12" s="8">
        <f t="shared" si="0"/>
        <v>47695.75</v>
      </c>
      <c r="H12" s="12">
        <v>0.02</v>
      </c>
      <c r="I12" s="40">
        <f t="shared" si="1"/>
        <v>953.915</v>
      </c>
      <c r="K12" s="38"/>
    </row>
    <row r="13" spans="2:11" ht="15.75" customHeight="1">
      <c r="B13" s="39"/>
      <c r="C13" s="5" t="s">
        <v>17</v>
      </c>
      <c r="D13" s="5"/>
      <c r="E13" s="10">
        <v>8430</v>
      </c>
      <c r="F13" s="8">
        <v>1</v>
      </c>
      <c r="G13" s="8">
        <f t="shared" si="0"/>
        <v>8430</v>
      </c>
      <c r="H13" s="12">
        <v>0.02</v>
      </c>
      <c r="I13" s="40">
        <f t="shared" si="1"/>
        <v>168.6</v>
      </c>
      <c r="K13" s="38"/>
    </row>
    <row r="14" spans="2:11" ht="15.75" customHeight="1" thickBot="1">
      <c r="B14" s="39"/>
      <c r="C14" s="41" t="s">
        <v>18</v>
      </c>
      <c r="D14" s="41"/>
      <c r="E14" s="13">
        <v>763132</v>
      </c>
      <c r="F14" s="14">
        <v>1</v>
      </c>
      <c r="G14" s="14">
        <f t="shared" si="0"/>
        <v>763132</v>
      </c>
      <c r="H14" s="15">
        <v>0.03</v>
      </c>
      <c r="I14" s="42">
        <f t="shared" si="1"/>
        <v>22893.96</v>
      </c>
      <c r="K14" s="38"/>
    </row>
    <row r="15" spans="2:11" ht="15.75" customHeight="1">
      <c r="B15" s="43"/>
      <c r="C15" s="16" t="s">
        <v>20</v>
      </c>
      <c r="D15" s="16"/>
      <c r="E15" s="44">
        <f>SUM(E4+E6)</f>
        <v>14908216</v>
      </c>
      <c r="F15" s="45">
        <f>SUM(G15/E15)</f>
        <v>2.948840676174802</v>
      </c>
      <c r="G15" s="46">
        <f>SUM(G4:G14)</f>
        <v>43961953.75</v>
      </c>
      <c r="H15" s="46">
        <f>SUM(I15/G15)</f>
        <v>0.2131072427644324</v>
      </c>
      <c r="I15" s="46">
        <f>SUM(I4:I14)</f>
        <v>9368610.7502</v>
      </c>
      <c r="K15" s="38"/>
    </row>
    <row r="16" spans="3:11" ht="15.75" customHeight="1">
      <c r="C16" s="6"/>
      <c r="D16" s="6"/>
      <c r="E16" s="47"/>
      <c r="F16" s="48"/>
      <c r="G16" s="49" t="s">
        <v>2</v>
      </c>
      <c r="H16" s="50"/>
      <c r="I16" s="49"/>
      <c r="K16" s="38"/>
    </row>
    <row r="17" spans="2:11" ht="15.75" customHeight="1">
      <c r="B17" s="18"/>
      <c r="C17" s="17"/>
      <c r="D17" s="17"/>
      <c r="E17" s="51"/>
      <c r="F17" s="52"/>
      <c r="G17" s="53"/>
      <c r="H17" s="53"/>
      <c r="I17" s="53"/>
      <c r="K17" s="38"/>
    </row>
    <row r="18" spans="2:9" ht="34.5" customHeight="1">
      <c r="B18" s="19" t="s">
        <v>1</v>
      </c>
      <c r="C18" s="20"/>
      <c r="D18" s="20"/>
      <c r="E18" s="54"/>
      <c r="F18" s="55"/>
      <c r="G18" s="56"/>
      <c r="H18" s="57"/>
      <c r="I18" s="58"/>
    </row>
    <row r="19" spans="2:9" ht="19.5" customHeight="1">
      <c r="B19" s="28" t="s">
        <v>25</v>
      </c>
      <c r="C19" s="36" t="s">
        <v>9</v>
      </c>
      <c r="D19" s="36" t="s">
        <v>2</v>
      </c>
      <c r="E19" s="9">
        <v>53</v>
      </c>
      <c r="F19" s="8">
        <v>206941.679245</v>
      </c>
      <c r="G19" s="3">
        <f>SUM(E19*F19)</f>
        <v>10967908.999985</v>
      </c>
      <c r="H19" s="8">
        <v>0.32</v>
      </c>
      <c r="I19" s="37">
        <f>SUM(G19*H19)</f>
        <v>3509730.8799952003</v>
      </c>
    </row>
    <row r="20" spans="2:9" ht="19.5" customHeight="1">
      <c r="B20" s="39" t="s">
        <v>2</v>
      </c>
      <c r="C20" s="36" t="s">
        <v>10</v>
      </c>
      <c r="D20" s="36" t="s">
        <v>2</v>
      </c>
      <c r="E20" s="9">
        <v>53</v>
      </c>
      <c r="F20" s="3">
        <v>190976.207547</v>
      </c>
      <c r="G20" s="3">
        <f aca="true" t="shared" si="2" ref="G20:G32">SUM(E20*F20)</f>
        <v>10121738.999991</v>
      </c>
      <c r="H20" s="3">
        <v>0.32</v>
      </c>
      <c r="I20" s="37">
        <f aca="true" t="shared" si="3" ref="I20:I32">SUM(G20*H20)</f>
        <v>3238956.47999712</v>
      </c>
    </row>
    <row r="21" spans="2:9" ht="51">
      <c r="B21" s="39"/>
      <c r="C21" s="77" t="s">
        <v>24</v>
      </c>
      <c r="D21" s="5"/>
      <c r="E21" s="10">
        <v>50</v>
      </c>
      <c r="F21" s="78">
        <v>78809.46</v>
      </c>
      <c r="G21" s="37">
        <v>3940323</v>
      </c>
      <c r="H21" s="79">
        <v>0.183780365233</v>
      </c>
      <c r="I21" s="37">
        <f t="shared" si="3"/>
        <v>724154.0000759903</v>
      </c>
    </row>
    <row r="22" spans="2:11" ht="19.5" customHeight="1">
      <c r="B22" s="39"/>
      <c r="C22" s="5" t="s">
        <v>26</v>
      </c>
      <c r="D22" s="5"/>
      <c r="E22" s="10">
        <v>53</v>
      </c>
      <c r="F22" s="8">
        <v>29576.716981</v>
      </c>
      <c r="G22" s="3">
        <f t="shared" si="2"/>
        <v>1567565.9999930002</v>
      </c>
      <c r="H22" s="8">
        <v>0.18</v>
      </c>
      <c r="I22" s="37">
        <f t="shared" si="3"/>
        <v>282161.87999874004</v>
      </c>
      <c r="K22" s="38"/>
    </row>
    <row r="23" spans="2:9" ht="12.75">
      <c r="B23" s="39"/>
      <c r="C23" s="5" t="s">
        <v>12</v>
      </c>
      <c r="D23" s="5"/>
      <c r="E23" s="10">
        <v>1</v>
      </c>
      <c r="F23" s="8">
        <v>2398407</v>
      </c>
      <c r="G23" s="3">
        <f t="shared" si="2"/>
        <v>2398407</v>
      </c>
      <c r="H23" s="8">
        <v>0.2</v>
      </c>
      <c r="I23" s="37">
        <f t="shared" si="3"/>
        <v>479681.4</v>
      </c>
    </row>
    <row r="24" spans="2:9" ht="12.75">
      <c r="B24" s="39"/>
      <c r="C24" s="5" t="s">
        <v>27</v>
      </c>
      <c r="D24" s="5"/>
      <c r="E24" s="10">
        <v>47</v>
      </c>
      <c r="F24" s="8">
        <v>229546.446808</v>
      </c>
      <c r="G24" s="8">
        <f t="shared" si="2"/>
        <v>10788682.999976</v>
      </c>
      <c r="H24" s="8">
        <v>0.18</v>
      </c>
      <c r="I24" s="40">
        <f t="shared" si="3"/>
        <v>1941962.93999568</v>
      </c>
    </row>
    <row r="25" spans="2:9" ht="19.5" customHeight="1">
      <c r="B25" s="39"/>
      <c r="C25" s="5" t="s">
        <v>14</v>
      </c>
      <c r="D25" s="5"/>
      <c r="E25" s="10">
        <v>53</v>
      </c>
      <c r="F25" s="8">
        <v>31412.132075</v>
      </c>
      <c r="G25" s="8">
        <f t="shared" si="2"/>
        <v>1664842.999975</v>
      </c>
      <c r="H25" s="8">
        <v>0.18</v>
      </c>
      <c r="I25" s="40">
        <f t="shared" si="3"/>
        <v>299671.7399955</v>
      </c>
    </row>
    <row r="26" spans="2:9" ht="15" customHeight="1">
      <c r="B26" s="39"/>
      <c r="C26" s="5" t="s">
        <v>28</v>
      </c>
      <c r="D26" s="5"/>
      <c r="E26" s="10">
        <v>53</v>
      </c>
      <c r="F26" s="8">
        <v>397918.075471</v>
      </c>
      <c r="G26" s="8">
        <f t="shared" si="2"/>
        <v>21089657.999963</v>
      </c>
      <c r="H26" s="8">
        <v>0.03</v>
      </c>
      <c r="I26" s="40">
        <f t="shared" si="3"/>
        <v>632689.73999889</v>
      </c>
    </row>
    <row r="27" spans="2:9" ht="19.5" customHeight="1">
      <c r="B27" s="39"/>
      <c r="C27" s="5" t="s">
        <v>29</v>
      </c>
      <c r="D27" s="5"/>
      <c r="E27" s="10">
        <v>53</v>
      </c>
      <c r="F27" s="8">
        <v>662.735849</v>
      </c>
      <c r="G27" s="8">
        <f t="shared" si="2"/>
        <v>35124.999997</v>
      </c>
      <c r="H27" s="8">
        <v>0.03</v>
      </c>
      <c r="I27" s="40">
        <f t="shared" si="3"/>
        <v>1053.74999991</v>
      </c>
    </row>
    <row r="28" spans="2:9" ht="12.75">
      <c r="B28" s="39"/>
      <c r="C28" s="5" t="s">
        <v>15</v>
      </c>
      <c r="D28" s="5"/>
      <c r="E28" s="10">
        <v>53</v>
      </c>
      <c r="F28" s="8">
        <v>35497.735849</v>
      </c>
      <c r="G28" s="8">
        <f t="shared" si="2"/>
        <v>1881379.9999969997</v>
      </c>
      <c r="H28" s="21">
        <v>0.02</v>
      </c>
      <c r="I28" s="40">
        <f t="shared" si="3"/>
        <v>37627.599999939994</v>
      </c>
    </row>
    <row r="29" spans="2:9" ht="12.75">
      <c r="B29" s="39"/>
      <c r="C29" s="5" t="s">
        <v>30</v>
      </c>
      <c r="D29" s="5"/>
      <c r="E29" s="10">
        <v>53</v>
      </c>
      <c r="F29" s="8">
        <v>190976.207547</v>
      </c>
      <c r="G29" s="8">
        <f t="shared" si="2"/>
        <v>10121738.999991</v>
      </c>
      <c r="H29" s="21">
        <v>0.03</v>
      </c>
      <c r="I29" s="40">
        <f t="shared" si="3"/>
        <v>303652.16999972996</v>
      </c>
    </row>
    <row r="30" spans="2:9" ht="12.75">
      <c r="B30" s="39"/>
      <c r="C30" s="5" t="s">
        <v>16</v>
      </c>
      <c r="D30" s="5"/>
      <c r="E30" s="10">
        <v>53</v>
      </c>
      <c r="F30" s="8">
        <v>17998.396226</v>
      </c>
      <c r="G30" s="8">
        <f t="shared" si="2"/>
        <v>953914.9999780001</v>
      </c>
      <c r="H30" s="21">
        <v>0.03</v>
      </c>
      <c r="I30" s="40">
        <f t="shared" si="3"/>
        <v>28617.449999340002</v>
      </c>
    </row>
    <row r="31" spans="2:9" ht="12.75">
      <c r="B31" s="39"/>
      <c r="C31" s="5" t="s">
        <v>17</v>
      </c>
      <c r="D31" s="5"/>
      <c r="E31" s="10">
        <v>53</v>
      </c>
      <c r="F31" s="8">
        <v>3976.45283</v>
      </c>
      <c r="G31" s="8">
        <f t="shared" si="2"/>
        <v>210751.99999</v>
      </c>
      <c r="H31" s="8">
        <v>0.03</v>
      </c>
      <c r="I31" s="40">
        <f t="shared" si="3"/>
        <v>6322.5599997</v>
      </c>
    </row>
    <row r="32" spans="2:9" ht="13.5" thickBot="1">
      <c r="B32" s="39"/>
      <c r="C32" s="41" t="s">
        <v>18</v>
      </c>
      <c r="D32" s="41"/>
      <c r="E32" s="13">
        <v>53</v>
      </c>
      <c r="F32" s="14">
        <v>17998.396226</v>
      </c>
      <c r="G32" s="14">
        <f t="shared" si="2"/>
        <v>953914.9999780001</v>
      </c>
      <c r="H32" s="14">
        <v>0.03</v>
      </c>
      <c r="I32" s="42">
        <f t="shared" si="3"/>
        <v>28617.449999340002</v>
      </c>
    </row>
    <row r="33" spans="2:9" ht="13.5" thickBot="1">
      <c r="B33" s="59"/>
      <c r="C33" s="22" t="s">
        <v>1</v>
      </c>
      <c r="D33" s="23"/>
      <c r="E33" s="103">
        <v>53</v>
      </c>
      <c r="F33" s="104">
        <f>SUM(G33/E33)</f>
        <v>1447093.471694604</v>
      </c>
      <c r="G33" s="105">
        <f>SUM(G19:G32)</f>
        <v>76695953.99981402</v>
      </c>
      <c r="H33" s="104">
        <f>SUM(I33/G33)</f>
        <v>0.15013699471138992</v>
      </c>
      <c r="I33" s="106">
        <f>SUM(I19:I32)</f>
        <v>11514900.040055081</v>
      </c>
    </row>
    <row r="34" spans="2:9" ht="12.75">
      <c r="B34" s="60"/>
      <c r="C34" s="24"/>
      <c r="D34" s="24"/>
      <c r="E34" s="61"/>
      <c r="F34" s="62"/>
      <c r="G34" s="63"/>
      <c r="H34" s="62"/>
      <c r="I34" s="63"/>
    </row>
    <row r="35" spans="2:9" ht="51">
      <c r="B35" s="7" t="s">
        <v>0</v>
      </c>
      <c r="C35" s="7" t="s">
        <v>31</v>
      </c>
      <c r="D35" s="25"/>
      <c r="E35" s="7" t="s">
        <v>32</v>
      </c>
      <c r="F35" s="25"/>
      <c r="G35" s="25" t="s">
        <v>2</v>
      </c>
      <c r="H35" s="7" t="s">
        <v>33</v>
      </c>
      <c r="I35" s="7" t="s">
        <v>34</v>
      </c>
    </row>
    <row r="36" spans="2:9" ht="12.75">
      <c r="B36" s="26" t="s">
        <v>35</v>
      </c>
      <c r="D36" s="27"/>
      <c r="E36" s="47"/>
      <c r="F36" s="48"/>
      <c r="G36" s="49"/>
      <c r="H36" s="49"/>
      <c r="I36" s="64"/>
    </row>
    <row r="37" spans="2:9" ht="12.75">
      <c r="B37" s="28" t="s">
        <v>36</v>
      </c>
      <c r="C37" s="36" t="s">
        <v>37</v>
      </c>
      <c r="D37" s="65"/>
      <c r="E37" s="66">
        <v>2724</v>
      </c>
      <c r="F37" s="67">
        <v>46693.21</v>
      </c>
      <c r="G37" s="67">
        <f>SUM(E37*F37)</f>
        <v>127192304.03999999</v>
      </c>
      <c r="H37" s="36">
        <v>0.03</v>
      </c>
      <c r="I37" s="37">
        <f>SUM(G37*H37)</f>
        <v>3815769.1211999995</v>
      </c>
    </row>
    <row r="38" spans="2:9" ht="13.5" thickBot="1">
      <c r="B38" s="29"/>
      <c r="C38" s="68" t="s">
        <v>38</v>
      </c>
      <c r="D38" s="69"/>
      <c r="E38" s="70">
        <v>2724</v>
      </c>
      <c r="F38" s="71">
        <v>17098.413</v>
      </c>
      <c r="G38" s="71">
        <f>SUM(E38*F38)</f>
        <v>46576077.012</v>
      </c>
      <c r="H38" s="72">
        <v>0.00416666</v>
      </c>
      <c r="I38" s="42">
        <f>SUM(G38*H38)</f>
        <v>194066.67704281994</v>
      </c>
    </row>
    <row r="39" spans="2:9" ht="12.75">
      <c r="B39" s="30"/>
      <c r="C39" s="31" t="s">
        <v>35</v>
      </c>
      <c r="D39" s="16"/>
      <c r="E39" s="44">
        <v>2724</v>
      </c>
      <c r="F39" s="107">
        <f>SUM(G39/E39)</f>
        <v>63791.62299999999</v>
      </c>
      <c r="G39" s="107">
        <f>SUM(G37:G38)</f>
        <v>173768381.052</v>
      </c>
      <c r="H39" s="107">
        <f>SUM(I39/G39)</f>
        <v>0.023075750455676287</v>
      </c>
      <c r="I39" s="108">
        <f>SUM(I37:I38)</f>
        <v>4009835.7982428195</v>
      </c>
    </row>
    <row r="40" spans="2:9" ht="12.75">
      <c r="B40" s="18"/>
      <c r="C40" s="17"/>
      <c r="D40" s="17"/>
      <c r="E40" s="51"/>
      <c r="F40" s="52"/>
      <c r="G40" s="53"/>
      <c r="H40" s="53"/>
      <c r="I40" s="53"/>
    </row>
    <row r="41" spans="3:9" ht="26.25" thickBot="1">
      <c r="C41" s="6"/>
      <c r="D41" s="6"/>
      <c r="E41" s="7" t="s">
        <v>39</v>
      </c>
      <c r="F41" s="48"/>
      <c r="G41" s="7" t="s">
        <v>40</v>
      </c>
      <c r="H41" s="50"/>
      <c r="I41" s="7" t="s">
        <v>41</v>
      </c>
    </row>
    <row r="42" spans="2:9" ht="13.5" thickBot="1">
      <c r="B42" s="32" t="s">
        <v>42</v>
      </c>
      <c r="C42" s="33"/>
      <c r="D42" s="33"/>
      <c r="E42" s="73">
        <f>SUM(E15+E33+E39)</f>
        <v>14910993</v>
      </c>
      <c r="F42" s="74" t="s">
        <v>2</v>
      </c>
      <c r="G42" s="75">
        <f>SUM(G15+G33+G39)</f>
        <v>294426288.801814</v>
      </c>
      <c r="H42" s="76" t="s">
        <v>2</v>
      </c>
      <c r="I42" s="75">
        <f>(I15+I33+I39)</f>
        <v>24893346.5884979</v>
      </c>
    </row>
    <row r="43" spans="3:9" ht="12.75">
      <c r="C43" s="6"/>
      <c r="D43" s="6"/>
      <c r="E43" s="47"/>
      <c r="F43" s="48"/>
      <c r="G43" s="49"/>
      <c r="H43" s="50"/>
      <c r="I43" s="49"/>
    </row>
    <row r="45" spans="3:9" ht="26.25" thickBot="1">
      <c r="C45" s="6"/>
      <c r="D45" s="6"/>
      <c r="E45" s="7" t="s">
        <v>39</v>
      </c>
      <c r="F45" s="48"/>
      <c r="G45" s="7" t="s">
        <v>40</v>
      </c>
      <c r="H45" s="50"/>
      <c r="I45" s="7" t="s">
        <v>41</v>
      </c>
    </row>
    <row r="46" spans="2:9" ht="13.5" thickBot="1">
      <c r="B46" s="32" t="s">
        <v>65</v>
      </c>
      <c r="C46" s="33"/>
      <c r="D46" s="33"/>
      <c r="E46" s="73">
        <f>SUM('0584-0496'!C9)</f>
        <v>53</v>
      </c>
      <c r="F46" s="74" t="s">
        <v>2</v>
      </c>
      <c r="G46" s="75">
        <f>SUM('0584-0496'!E9)</f>
        <v>115</v>
      </c>
      <c r="H46" s="76" t="s">
        <v>2</v>
      </c>
      <c r="I46" s="99">
        <f>('0584-0496'!G9)</f>
        <v>236</v>
      </c>
    </row>
    <row r="49" spans="3:9" ht="26.25" thickBot="1">
      <c r="C49" s="6"/>
      <c r="D49" s="6"/>
      <c r="E49" s="7" t="s">
        <v>39</v>
      </c>
      <c r="F49" s="48"/>
      <c r="G49" s="7" t="s">
        <v>40</v>
      </c>
      <c r="H49" s="50"/>
      <c r="I49" s="7" t="s">
        <v>41</v>
      </c>
    </row>
    <row r="50" spans="2:9" ht="13.5" thickBot="1">
      <c r="B50" s="32" t="s">
        <v>66</v>
      </c>
      <c r="C50" s="33"/>
      <c r="D50" s="33"/>
      <c r="E50" s="73">
        <f>('0584-0083'!C3)</f>
        <v>53</v>
      </c>
      <c r="F50" s="74" t="s">
        <v>2</v>
      </c>
      <c r="G50" s="75">
        <f>('0584-0083'!E3)</f>
        <v>159</v>
      </c>
      <c r="H50" s="76" t="s">
        <v>2</v>
      </c>
      <c r="I50" s="99">
        <f>('0584-0083'!G3)</f>
        <v>40</v>
      </c>
    </row>
    <row r="53" ht="13.5" thickBot="1"/>
    <row r="54" spans="3:9" ht="26.25" thickBot="1">
      <c r="C54" s="6"/>
      <c r="D54" s="6"/>
      <c r="E54" s="109" t="s">
        <v>39</v>
      </c>
      <c r="G54" s="109" t="s">
        <v>40</v>
      </c>
      <c r="I54" s="109" t="s">
        <v>41</v>
      </c>
    </row>
    <row r="55" spans="2:9" ht="24.75" customHeight="1" thickBot="1">
      <c r="B55" s="100" t="s">
        <v>67</v>
      </c>
      <c r="C55" s="101"/>
      <c r="D55" s="101"/>
      <c r="E55" s="111">
        <f>E42</f>
        <v>14910993</v>
      </c>
      <c r="F55" s="102"/>
      <c r="G55" s="110">
        <f>(G42+G46+G50)</f>
        <v>294426562.801814</v>
      </c>
      <c r="H55" s="102"/>
      <c r="I55" s="110">
        <f>SUM(I42:I54)</f>
        <v>24893622.5884979</v>
      </c>
    </row>
  </sheetData>
  <sheetProtection/>
  <printOptions/>
  <pageMargins left="0.75" right="0.4" top="0.49" bottom="0.53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3.57421875" style="34" bestFit="1" customWidth="1"/>
    <col min="2" max="2" width="16.57421875" style="34" customWidth="1"/>
    <col min="3" max="3" width="11.7109375" style="34" customWidth="1"/>
    <col min="4" max="4" width="10.57421875" style="34" customWidth="1"/>
    <col min="5" max="5" width="10.421875" style="34" customWidth="1"/>
    <col min="6" max="16384" width="9.140625" style="34" customWidth="1"/>
  </cols>
  <sheetData>
    <row r="1" spans="1:7" s="84" customFormat="1" ht="12.75">
      <c r="A1" s="86" t="s">
        <v>49</v>
      </c>
      <c r="B1" s="87"/>
      <c r="C1" s="87"/>
      <c r="D1" s="87"/>
      <c r="E1" s="87"/>
      <c r="F1" s="87"/>
      <c r="G1" s="88"/>
    </row>
    <row r="2" spans="1:7" ht="34.5" customHeight="1">
      <c r="A2" s="89" t="s">
        <v>0</v>
      </c>
      <c r="B2" s="81" t="s">
        <v>43</v>
      </c>
      <c r="C2" s="82" t="s">
        <v>44</v>
      </c>
      <c r="D2" s="83" t="s">
        <v>45</v>
      </c>
      <c r="E2" s="83" t="s">
        <v>46</v>
      </c>
      <c r="F2" s="83" t="s">
        <v>47</v>
      </c>
      <c r="G2" s="83" t="s">
        <v>48</v>
      </c>
    </row>
    <row r="3" spans="1:7" ht="42.75" customHeight="1">
      <c r="A3" s="89"/>
      <c r="B3" s="81"/>
      <c r="C3" s="82"/>
      <c r="D3" s="83"/>
      <c r="E3" s="83"/>
      <c r="F3" s="83"/>
      <c r="G3" s="83"/>
    </row>
    <row r="4" spans="1:7" ht="36">
      <c r="A4" s="89" t="s">
        <v>56</v>
      </c>
      <c r="B4" s="85" t="s">
        <v>50</v>
      </c>
      <c r="C4" s="121">
        <v>52</v>
      </c>
      <c r="D4" s="121">
        <v>1</v>
      </c>
      <c r="E4" s="121">
        <v>52</v>
      </c>
      <c r="F4" s="121">
        <v>2.5</v>
      </c>
      <c r="G4" s="121">
        <v>130</v>
      </c>
    </row>
    <row r="5" spans="1:7" ht="36">
      <c r="A5" s="89"/>
      <c r="B5" s="85" t="s">
        <v>51</v>
      </c>
      <c r="C5" s="121">
        <v>10</v>
      </c>
      <c r="D5" s="121">
        <v>1</v>
      </c>
      <c r="E5" s="121">
        <v>10</v>
      </c>
      <c r="F5" s="121">
        <v>10</v>
      </c>
      <c r="G5" s="121">
        <v>100</v>
      </c>
    </row>
    <row r="6" spans="1:7" ht="23.25" customHeight="1" thickBot="1">
      <c r="A6" s="90" t="s">
        <v>52</v>
      </c>
      <c r="B6" s="91"/>
      <c r="C6" s="122">
        <v>52</v>
      </c>
      <c r="D6" s="123"/>
      <c r="E6" s="124" t="s">
        <v>57</v>
      </c>
      <c r="F6" s="123"/>
      <c r="G6" s="122" t="s">
        <v>53</v>
      </c>
    </row>
    <row r="7" spans="1:7" ht="12.75" customHeight="1">
      <c r="A7" s="93" t="s">
        <v>54</v>
      </c>
      <c r="B7" s="94"/>
      <c r="C7" s="94"/>
      <c r="D7" s="94"/>
      <c r="E7" s="94"/>
      <c r="F7" s="94"/>
      <c r="G7" s="95"/>
    </row>
    <row r="8" spans="1:7" ht="28.5" customHeight="1">
      <c r="A8" s="92" t="s">
        <v>0</v>
      </c>
      <c r="B8" s="85" t="s">
        <v>58</v>
      </c>
      <c r="C8" s="121">
        <v>53</v>
      </c>
      <c r="D8" s="121">
        <v>1</v>
      </c>
      <c r="E8" s="121">
        <v>53</v>
      </c>
      <c r="F8" s="121">
        <v>0.1169</v>
      </c>
      <c r="G8" s="121">
        <v>6</v>
      </c>
    </row>
    <row r="9" spans="1:7" ht="36.75" customHeight="1">
      <c r="A9" s="96" t="s">
        <v>55</v>
      </c>
      <c r="B9" s="97"/>
      <c r="C9" s="120">
        <v>53</v>
      </c>
      <c r="D9" s="125"/>
      <c r="E9" s="120">
        <v>115</v>
      </c>
      <c r="F9" s="125"/>
      <c r="G9" s="120">
        <v>236</v>
      </c>
    </row>
  </sheetData>
  <sheetProtection/>
  <mergeCells count="11">
    <mergeCell ref="A9:B9"/>
    <mergeCell ref="A2:A3"/>
    <mergeCell ref="A6:B6"/>
    <mergeCell ref="A4:A5"/>
    <mergeCell ref="A7:G7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4.8515625" style="0" bestFit="1" customWidth="1"/>
    <col min="2" max="2" width="11.7109375" style="0" customWidth="1"/>
    <col min="3" max="3" width="12.421875" style="0" customWidth="1"/>
    <col min="4" max="4" width="12.140625" style="0" customWidth="1"/>
    <col min="5" max="5" width="10.57421875" style="0" customWidth="1"/>
    <col min="6" max="6" width="11.00390625" style="0" customWidth="1"/>
  </cols>
  <sheetData>
    <row r="1" spans="1:7" ht="76.5">
      <c r="A1" s="115" t="s">
        <v>0</v>
      </c>
      <c r="B1" s="116" t="s">
        <v>63</v>
      </c>
      <c r="C1" s="117" t="s">
        <v>59</v>
      </c>
      <c r="D1" s="118" t="s">
        <v>45</v>
      </c>
      <c r="E1" s="118" t="s">
        <v>46</v>
      </c>
      <c r="F1" s="118" t="s">
        <v>47</v>
      </c>
      <c r="G1" s="119" t="s">
        <v>60</v>
      </c>
    </row>
    <row r="2" spans="1:7" ht="51">
      <c r="A2" s="112" t="s">
        <v>64</v>
      </c>
      <c r="B2" s="98" t="s">
        <v>61</v>
      </c>
      <c r="C2" s="80">
        <v>53</v>
      </c>
      <c r="D2" s="80">
        <v>3</v>
      </c>
      <c r="E2" s="80">
        <f>SUM(C2*D2)</f>
        <v>159</v>
      </c>
      <c r="F2" s="80">
        <v>0.25</v>
      </c>
      <c r="G2" s="80">
        <f>SUM(E2*F2)</f>
        <v>39.75</v>
      </c>
    </row>
    <row r="3" spans="1:7" s="1" customFormat="1" ht="13.5" thickBot="1">
      <c r="A3" s="113" t="s">
        <v>62</v>
      </c>
      <c r="B3" s="114"/>
      <c r="C3" s="126">
        <v>53</v>
      </c>
      <c r="D3" s="126"/>
      <c r="E3" s="126">
        <v>159</v>
      </c>
      <c r="F3" s="126"/>
      <c r="G3" s="126">
        <v>40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rgreene</cp:lastModifiedBy>
  <cp:lastPrinted>2010-02-23T19:42:15Z</cp:lastPrinted>
  <dcterms:created xsi:type="dcterms:W3CDTF">2007-02-02T17:02:40Z</dcterms:created>
  <dcterms:modified xsi:type="dcterms:W3CDTF">2010-02-23T19:42:20Z</dcterms:modified>
  <cp:category/>
  <cp:version/>
  <cp:contentType/>
  <cp:contentStatus/>
</cp:coreProperties>
</file>