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2" i="1" l="1"/>
  <c r="G25" i="1" l="1"/>
  <c r="H25" i="1" s="1"/>
  <c r="G14" i="1"/>
  <c r="H14" i="1" s="1"/>
  <c r="G13" i="1"/>
  <c r="H13" i="1" s="1"/>
  <c r="G12" i="1"/>
  <c r="H12" i="1" s="1"/>
  <c r="H11" i="1"/>
  <c r="G5" i="1"/>
  <c r="H5" i="1" s="1"/>
  <c r="G4" i="1"/>
  <c r="G26" i="1" s="1"/>
  <c r="H26" i="1" s="1"/>
  <c r="G3" i="1"/>
  <c r="G24" i="1" s="1"/>
  <c r="H24" i="1" s="1"/>
  <c r="G2" i="1"/>
  <c r="H15" i="1" s="1"/>
  <c r="H17" i="1" l="1"/>
  <c r="H6" i="1"/>
  <c r="H2" i="1"/>
  <c r="H4" i="1"/>
  <c r="G7" i="1"/>
  <c r="G21" i="1"/>
  <c r="H21" i="1" s="1"/>
  <c r="G23" i="1"/>
  <c r="H23" i="1" s="1"/>
  <c r="G27" i="1"/>
  <c r="H27" i="1" s="1"/>
  <c r="H3" i="1"/>
  <c r="G22" i="1"/>
  <c r="H22" i="1" s="1"/>
  <c r="H16" i="1" l="1"/>
  <c r="H7" i="1"/>
  <c r="H28" i="1"/>
  <c r="H29" i="1" l="1"/>
  <c r="H34" i="1" s="1"/>
</calcChain>
</file>

<file path=xl/sharedStrings.xml><?xml version="1.0" encoding="utf-8"?>
<sst xmlns="http://schemas.openxmlformats.org/spreadsheetml/2006/main" count="37" uniqueCount="34">
  <si>
    <t>CIP Version 3</t>
  </si>
  <si>
    <t># of employees</t>
  </si>
  <si>
    <t>% of hours</t>
  </si>
  <si>
    <t># of weeks</t>
  </si>
  <si>
    <t>Hours in a week</t>
  </si>
  <si>
    <t># of Entities</t>
  </si>
  <si>
    <t>Total Hours per entity</t>
  </si>
  <si>
    <t>Total Hours</t>
  </si>
  <si>
    <t>Category A-entities that identify critical cyber asset (50% of Category C)</t>
  </si>
  <si>
    <t>Category B-entities not identifying critical cyber assets</t>
  </si>
  <si>
    <t>Category C-first time entities identifying critical cyber assets (main hours)</t>
  </si>
  <si>
    <t>Category C (follow-up time)</t>
  </si>
  <si>
    <t>Category D-entities dropping out (2 from old Category A and 4 from Category B)</t>
  </si>
  <si>
    <t>Total Hours for CIP Version 3</t>
  </si>
  <si>
    <t>CIP Version 4</t>
  </si>
  <si>
    <t>Category A (reduced by 40 hours)</t>
  </si>
  <si>
    <t>Category B</t>
  </si>
  <si>
    <t>Category C (main hours)</t>
  </si>
  <si>
    <t>Total hours added for Version 4</t>
  </si>
  <si>
    <t>Total Existing Burden Hours for FERC-725B (current inventory)</t>
  </si>
  <si>
    <t>Improved assumptions for existing burden hours</t>
  </si>
  <si>
    <t>Category A1-One audit every 3 years</t>
  </si>
  <si>
    <t>Category A1-Yearly effort (hours for Category B + 15% of audit effort)</t>
  </si>
  <si>
    <t>Category A2-one audit every 1.5 years</t>
  </si>
  <si>
    <t>Category A2-Yearly effort (hours for Category B + 15% of audit effort)</t>
  </si>
  <si>
    <t>Category C1-One audit every 3 years</t>
  </si>
  <si>
    <t>Category C1-Yearly effort (hours for Category B + 15% of Category A audit effort)</t>
  </si>
  <si>
    <t>Subtotal</t>
  </si>
  <si>
    <t xml:space="preserve">Total Adjusted Baseline (improved assumptions + v4 burden) </t>
  </si>
  <si>
    <t>Moving from 1501 to 1475 existing entities (for current burden hours)</t>
  </si>
  <si>
    <r>
      <t xml:space="preserve">Change Due to Adjustment in Estimate </t>
    </r>
    <r>
      <rPr>
        <sz val="11"/>
        <color theme="1"/>
        <rFont val="Calibri"/>
        <family val="2"/>
        <scheme val="minor"/>
      </rPr>
      <t>(in ROCIS this # is rounded to 286,927)</t>
    </r>
  </si>
  <si>
    <t># of entities v4</t>
  </si>
  <si>
    <t>avg hrs per entity</t>
  </si>
  <si>
    <t># of entities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</si>
</sst>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9" fontId="2" fillId="0" borderId="0" xfId="2" applyFont="1"/>
    <xf numFmtId="9" fontId="0" fillId="0" borderId="0" xfId="2" applyFont="1"/>
    <xf numFmtId="164" fontId="0" fillId="0" borderId="0" xfId="1" applyNumberFormat="1" applyFont="1"/>
    <xf numFmtId="164" fontId="2" fillId="0" borderId="0" xfId="1" applyNumberFormat="1" applyFont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F31" sqref="F31"/>
    </sheetView>
  </sheetViews>
  <sheetFormatPr defaultRowHeight="15" x14ac:dyDescent="0.25"/>
  <cols>
    <col min="1" max="1" width="66" customWidth="1"/>
    <col min="2" max="2" width="16.42578125" customWidth="1"/>
    <col min="3" max="3" width="16.5703125" style="3" customWidth="1"/>
    <col min="4" max="4" width="14.85546875" customWidth="1"/>
    <col min="5" max="5" width="16.5703125" customWidth="1"/>
    <col min="6" max="6" width="14.85546875" customWidth="1"/>
    <col min="7" max="7" width="20.42578125" customWidth="1"/>
    <col min="8" max="8" width="17.85546875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E2" s="4"/>
      <c r="F2" s="4">
        <v>345</v>
      </c>
      <c r="G2" s="4">
        <f>0.5*(G4+G5)</f>
        <v>1920</v>
      </c>
      <c r="H2" s="4">
        <f>F2*G2</f>
        <v>662400</v>
      </c>
    </row>
    <row r="3" spans="1:8" x14ac:dyDescent="0.25">
      <c r="A3" t="s">
        <v>9</v>
      </c>
      <c r="B3">
        <v>3</v>
      </c>
      <c r="C3" s="3">
        <v>0.5</v>
      </c>
      <c r="D3">
        <v>2</v>
      </c>
      <c r="E3" s="4">
        <v>40</v>
      </c>
      <c r="F3" s="4">
        <v>1156</v>
      </c>
      <c r="G3" s="4">
        <f>B3*C3*D3*E3</f>
        <v>120</v>
      </c>
      <c r="H3" s="4">
        <f t="shared" ref="H3:H5" si="0">F3*G3</f>
        <v>138720</v>
      </c>
    </row>
    <row r="4" spans="1:8" x14ac:dyDescent="0.25">
      <c r="A4" t="s">
        <v>10</v>
      </c>
      <c r="B4">
        <v>20</v>
      </c>
      <c r="C4" s="3">
        <v>0.5</v>
      </c>
      <c r="D4">
        <v>8</v>
      </c>
      <c r="E4" s="4">
        <v>40</v>
      </c>
      <c r="F4" s="4">
        <v>6</v>
      </c>
      <c r="G4" s="4">
        <f t="shared" ref="G4:G5" si="1">B4*C4*D4*E4</f>
        <v>3200</v>
      </c>
      <c r="H4" s="4">
        <f t="shared" si="0"/>
        <v>19200</v>
      </c>
    </row>
    <row r="5" spans="1:8" x14ac:dyDescent="0.25">
      <c r="A5" t="s">
        <v>11</v>
      </c>
      <c r="B5">
        <v>20</v>
      </c>
      <c r="C5" s="3">
        <v>0.1</v>
      </c>
      <c r="D5">
        <v>8</v>
      </c>
      <c r="E5" s="4">
        <v>40</v>
      </c>
      <c r="F5" s="4">
        <v>6</v>
      </c>
      <c r="G5" s="4">
        <f t="shared" si="1"/>
        <v>640</v>
      </c>
      <c r="H5" s="4">
        <f t="shared" si="0"/>
        <v>3840</v>
      </c>
    </row>
    <row r="6" spans="1:8" x14ac:dyDescent="0.25">
      <c r="A6" t="s">
        <v>12</v>
      </c>
      <c r="E6" s="4"/>
      <c r="F6" s="4">
        <v>6</v>
      </c>
      <c r="G6" s="4"/>
      <c r="H6" s="4">
        <f>(-2*G2)+(-4*G3)</f>
        <v>-4320</v>
      </c>
    </row>
    <row r="7" spans="1:8" x14ac:dyDescent="0.25">
      <c r="A7" t="s">
        <v>13</v>
      </c>
      <c r="E7" s="4"/>
      <c r="F7" s="4"/>
      <c r="G7" s="4">
        <f>SUM(G2:G5)</f>
        <v>5880</v>
      </c>
      <c r="H7" s="5">
        <f>SUM(H2:H6)</f>
        <v>819840</v>
      </c>
    </row>
    <row r="8" spans="1:8" x14ac:dyDescent="0.25">
      <c r="E8" s="4"/>
      <c r="F8" s="4"/>
      <c r="G8" s="4"/>
      <c r="H8" s="4"/>
    </row>
    <row r="9" spans="1:8" x14ac:dyDescent="0.25">
      <c r="E9" s="4"/>
      <c r="F9" s="4"/>
      <c r="G9" s="4"/>
      <c r="H9" s="4"/>
    </row>
    <row r="10" spans="1:8" x14ac:dyDescent="0.25">
      <c r="A10" s="1" t="s">
        <v>14</v>
      </c>
      <c r="E10" s="4"/>
      <c r="F10" s="4"/>
      <c r="G10" s="4"/>
      <c r="H10" s="4"/>
    </row>
    <row r="11" spans="1:8" x14ac:dyDescent="0.25">
      <c r="A11" t="s">
        <v>15</v>
      </c>
      <c r="E11" s="4"/>
      <c r="F11" s="4">
        <v>345</v>
      </c>
      <c r="G11" s="4">
        <v>1880</v>
      </c>
      <c r="H11" s="4">
        <f>F11*G11</f>
        <v>648600</v>
      </c>
    </row>
    <row r="12" spans="1:8" x14ac:dyDescent="0.25">
      <c r="A12" t="s">
        <v>16</v>
      </c>
      <c r="B12">
        <v>3</v>
      </c>
      <c r="C12" s="3">
        <v>0.5</v>
      </c>
      <c r="D12">
        <v>2</v>
      </c>
      <c r="E12" s="4">
        <v>40</v>
      </c>
      <c r="F12" s="4">
        <v>1144</v>
      </c>
      <c r="G12" s="4">
        <f>B12*C12*D12*E12</f>
        <v>120</v>
      </c>
      <c r="H12" s="4">
        <f t="shared" ref="H12:H14" si="2">F12*G12</f>
        <v>137280</v>
      </c>
    </row>
    <row r="13" spans="1:8" x14ac:dyDescent="0.25">
      <c r="A13" t="s">
        <v>17</v>
      </c>
      <c r="B13">
        <v>20</v>
      </c>
      <c r="C13" s="3">
        <v>0.5</v>
      </c>
      <c r="D13">
        <v>8</v>
      </c>
      <c r="E13" s="4">
        <v>40</v>
      </c>
      <c r="F13" s="4">
        <v>18</v>
      </c>
      <c r="G13" s="4">
        <f t="shared" ref="G13:G14" si="3">B13*C13*D13*E13</f>
        <v>3200</v>
      </c>
      <c r="H13" s="4">
        <f t="shared" si="2"/>
        <v>57600</v>
      </c>
    </row>
    <row r="14" spans="1:8" x14ac:dyDescent="0.25">
      <c r="A14" t="s">
        <v>11</v>
      </c>
      <c r="B14">
        <v>20</v>
      </c>
      <c r="C14" s="3">
        <v>0.1</v>
      </c>
      <c r="D14">
        <v>8</v>
      </c>
      <c r="E14" s="4">
        <v>40</v>
      </c>
      <c r="F14" s="4">
        <v>18</v>
      </c>
      <c r="G14" s="4">
        <f t="shared" si="3"/>
        <v>640</v>
      </c>
      <c r="H14" s="4">
        <f t="shared" si="2"/>
        <v>11520</v>
      </c>
    </row>
    <row r="15" spans="1:8" x14ac:dyDescent="0.25">
      <c r="A15" t="s">
        <v>12</v>
      </c>
      <c r="E15" s="4"/>
      <c r="F15" s="4">
        <v>6</v>
      </c>
      <c r="G15" s="4"/>
      <c r="H15" s="4">
        <f>(-2*G2)+(-4*G3)</f>
        <v>-4320</v>
      </c>
    </row>
    <row r="16" spans="1:8" x14ac:dyDescent="0.25">
      <c r="A16" t="s">
        <v>18</v>
      </c>
      <c r="E16" s="4"/>
      <c r="F16" s="4"/>
      <c r="G16" s="4"/>
      <c r="H16" s="5">
        <f>H17-H7</f>
        <v>30840</v>
      </c>
    </row>
    <row r="17" spans="1:8" x14ac:dyDescent="0.25">
      <c r="A17" t="s">
        <v>19</v>
      </c>
      <c r="E17" s="4"/>
      <c r="F17" s="4"/>
      <c r="G17" s="4"/>
      <c r="H17" s="5">
        <f>SUM(H11:H15)</f>
        <v>850680</v>
      </c>
    </row>
    <row r="18" spans="1:8" x14ac:dyDescent="0.25">
      <c r="E18" s="4"/>
      <c r="F18" s="4"/>
      <c r="G18" s="4"/>
      <c r="H18" s="4"/>
    </row>
    <row r="19" spans="1:8" x14ac:dyDescent="0.25">
      <c r="E19" s="4"/>
      <c r="F19" s="4"/>
      <c r="G19" s="4"/>
      <c r="H19" s="4"/>
    </row>
    <row r="20" spans="1:8" x14ac:dyDescent="0.25">
      <c r="A20" s="1" t="s">
        <v>20</v>
      </c>
      <c r="E20" s="4"/>
      <c r="F20" s="4"/>
      <c r="G20" s="4"/>
      <c r="H20" s="4"/>
    </row>
    <row r="21" spans="1:8" x14ac:dyDescent="0.25">
      <c r="A21" t="s">
        <v>21</v>
      </c>
      <c r="E21" s="4"/>
      <c r="F21" s="4">
        <v>309</v>
      </c>
      <c r="G21" s="4">
        <f>G2/3</f>
        <v>640</v>
      </c>
      <c r="H21" s="4">
        <f>F21*G21</f>
        <v>197760</v>
      </c>
    </row>
    <row r="22" spans="1:8" x14ac:dyDescent="0.25">
      <c r="A22" t="s">
        <v>22</v>
      </c>
      <c r="E22" s="4"/>
      <c r="F22" s="4">
        <v>309</v>
      </c>
      <c r="G22" s="4">
        <f>G3+(0.15*G2)</f>
        <v>408</v>
      </c>
      <c r="H22" s="4">
        <f t="shared" ref="H22:H27" si="4">F22*G22</f>
        <v>126072</v>
      </c>
    </row>
    <row r="23" spans="1:8" x14ac:dyDescent="0.25">
      <c r="A23" t="s">
        <v>23</v>
      </c>
      <c r="E23" s="4"/>
      <c r="F23" s="4">
        <v>36</v>
      </c>
      <c r="G23" s="4">
        <f>G2/1.5</f>
        <v>1280</v>
      </c>
      <c r="H23" s="4">
        <f t="shared" si="4"/>
        <v>46080</v>
      </c>
    </row>
    <row r="24" spans="1:8" x14ac:dyDescent="0.25">
      <c r="A24" t="s">
        <v>24</v>
      </c>
      <c r="E24" s="4"/>
      <c r="F24" s="4">
        <v>36</v>
      </c>
      <c r="G24" s="4">
        <f>G3+(0.15*G2)</f>
        <v>408</v>
      </c>
      <c r="H24" s="4">
        <f t="shared" si="4"/>
        <v>14688</v>
      </c>
    </row>
    <row r="25" spans="1:8" x14ac:dyDescent="0.25">
      <c r="A25" t="s">
        <v>16</v>
      </c>
      <c r="B25">
        <v>3</v>
      </c>
      <c r="C25" s="3">
        <v>0.5</v>
      </c>
      <c r="D25">
        <v>2</v>
      </c>
      <c r="E25" s="4">
        <v>40</v>
      </c>
      <c r="F25" s="4">
        <v>1156</v>
      </c>
      <c r="G25" s="4">
        <f>B25*C25*D25*E25</f>
        <v>120</v>
      </c>
      <c r="H25" s="4">
        <f t="shared" si="4"/>
        <v>138720</v>
      </c>
    </row>
    <row r="26" spans="1:8" x14ac:dyDescent="0.25">
      <c r="A26" t="s">
        <v>25</v>
      </c>
      <c r="E26" s="4"/>
      <c r="F26" s="4">
        <v>6</v>
      </c>
      <c r="G26" s="4">
        <f>(G4+G5)/3</f>
        <v>1280</v>
      </c>
      <c r="H26" s="4">
        <f t="shared" si="4"/>
        <v>7680</v>
      </c>
    </row>
    <row r="27" spans="1:8" x14ac:dyDescent="0.25">
      <c r="A27" t="s">
        <v>26</v>
      </c>
      <c r="E27" s="4"/>
      <c r="F27" s="4">
        <v>6</v>
      </c>
      <c r="G27" s="4">
        <f>(G3)+(0.15*G2)</f>
        <v>408</v>
      </c>
      <c r="H27" s="4">
        <f t="shared" si="4"/>
        <v>2448</v>
      </c>
    </row>
    <row r="28" spans="1:8" x14ac:dyDescent="0.25">
      <c r="A28" t="s">
        <v>27</v>
      </c>
      <c r="E28" s="4"/>
      <c r="F28" s="4"/>
      <c r="G28" s="4"/>
      <c r="H28" s="4">
        <f>SUM(H21:H27)</f>
        <v>533448</v>
      </c>
    </row>
    <row r="29" spans="1:8" x14ac:dyDescent="0.25">
      <c r="A29" t="s">
        <v>28</v>
      </c>
      <c r="E29" s="4"/>
      <c r="F29" s="4"/>
      <c r="G29" s="4"/>
      <c r="H29" s="5">
        <f>H28+H16</f>
        <v>564288</v>
      </c>
    </row>
    <row r="30" spans="1:8" x14ac:dyDescent="0.25">
      <c r="E30" s="4"/>
      <c r="F30" s="4"/>
      <c r="G30" s="4"/>
      <c r="H30" s="4"/>
    </row>
    <row r="31" spans="1:8" x14ac:dyDescent="0.25">
      <c r="D31" s="1" t="s">
        <v>31</v>
      </c>
      <c r="E31" s="5" t="s">
        <v>33</v>
      </c>
      <c r="F31" s="5" t="s">
        <v>32</v>
      </c>
      <c r="G31" s="4"/>
      <c r="H31" s="4"/>
    </row>
    <row r="32" spans="1:8" x14ac:dyDescent="0.25">
      <c r="A32" t="s">
        <v>29</v>
      </c>
      <c r="D32">
        <v>1501</v>
      </c>
      <c r="E32" s="4">
        <v>1475</v>
      </c>
      <c r="F32" s="6">
        <v>20.55</v>
      </c>
      <c r="G32" s="4"/>
      <c r="H32" s="5">
        <f>(E32-D32)*F32</f>
        <v>-534.30000000000007</v>
      </c>
    </row>
    <row r="33" spans="1:8" x14ac:dyDescent="0.25">
      <c r="E33" s="4"/>
      <c r="F33" s="4"/>
      <c r="G33" s="4"/>
      <c r="H33" s="4"/>
    </row>
    <row r="34" spans="1:8" x14ac:dyDescent="0.25">
      <c r="A34" s="1" t="s">
        <v>30</v>
      </c>
      <c r="E34" s="4"/>
      <c r="F34" s="4"/>
      <c r="G34" s="4"/>
      <c r="H34" s="5">
        <f>H17-(H29+H32)</f>
        <v>286926.30000000005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Federal Energy Regulatory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Palmer</dc:creator>
  <cp:lastModifiedBy>Richard Palmer</cp:lastModifiedBy>
  <dcterms:created xsi:type="dcterms:W3CDTF">2013-06-18T18:33:07Z</dcterms:created>
  <dcterms:modified xsi:type="dcterms:W3CDTF">2013-07-02T12:01:16Z</dcterms:modified>
</cp:coreProperties>
</file>