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ms-excel.sheet.macroEnabled.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xl/vbaProject.bin" ContentType="application/vnd.ms-office.vbaProject"/>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codeName="{B7FE6334-C1A2-E50D-BD3D-5F4D41BBC2E3}"/>
  <workbookPr codeName="ThisWorkbook" defaultThemeVersion="124226"/>
  <bookViews>
    <workbookView xWindow="480" yWindow="90" windowWidth="15480" windowHeight="11580"/>
  </bookViews>
  <sheets>
    <sheet name="Weekly" sheetId="1" r:id="rId1"/>
    <sheet name="Instruct. Electronic" sheetId="2" r:id="rId2"/>
  </sheets>
  <externalReferences>
    <externalReference r:id="rId3"/>
  </externalReferences>
  <definedNames>
    <definedName name="export">'[1]NAVELS-AVERAGE'!#REF!</definedName>
    <definedName name="_xlnm.Print_Area" localSheetId="1">'Instruct. Electronic'!$A$1:$I$36</definedName>
    <definedName name="_xlnm.Print_Area" localSheetId="0">Weekly!$A$1:$U$146</definedName>
    <definedName name="_xlnm.Print_Titles" localSheetId="0">Weekly!$1:$15</definedName>
    <definedName name="stddom">#REF!</definedName>
    <definedName name="stdexport">#REF!</definedName>
    <definedName name="weekly">#REF!</definedName>
  </definedNames>
  <calcPr calcId="145621"/>
</workbook>
</file>

<file path=xl/calcChain.xml><?xml version="1.0" encoding="utf-8"?>
<calcChain xmlns="http://schemas.openxmlformats.org/spreadsheetml/2006/main">
  <c r="G18" i="1" l="1"/>
  <c r="H18" i="1" s="1"/>
  <c r="G19" i="1"/>
  <c r="G41" i="1" s="1"/>
  <c r="G20" i="1"/>
  <c r="H20" i="1" s="1"/>
  <c r="I21" i="1" s="1"/>
  <c r="G21" i="1"/>
  <c r="G22" i="1"/>
  <c r="H22" i="1"/>
  <c r="I23" i="1" s="1"/>
  <c r="G23" i="1"/>
  <c r="G24" i="1"/>
  <c r="H24" i="1" s="1"/>
  <c r="I25" i="1" s="1"/>
  <c r="G25" i="1"/>
  <c r="G26" i="1"/>
  <c r="H26" i="1" s="1"/>
  <c r="I27" i="1" s="1"/>
  <c r="G27" i="1"/>
  <c r="G28" i="1"/>
  <c r="H28" i="1" s="1"/>
  <c r="I29" i="1" s="1"/>
  <c r="G29" i="1"/>
  <c r="G30" i="1"/>
  <c r="H30" i="1"/>
  <c r="I31" i="1" s="1"/>
  <c r="G31" i="1"/>
  <c r="G32" i="1"/>
  <c r="H32" i="1" s="1"/>
  <c r="I33" i="1" s="1"/>
  <c r="G33" i="1"/>
  <c r="G34" i="1"/>
  <c r="H34" i="1" s="1"/>
  <c r="I35" i="1" s="1"/>
  <c r="G35" i="1"/>
  <c r="G36" i="1"/>
  <c r="H36" i="1" s="1"/>
  <c r="I37" i="1" s="1"/>
  <c r="G37" i="1"/>
  <c r="G38" i="1"/>
  <c r="H38" i="1"/>
  <c r="I39" i="1" s="1"/>
  <c r="G39" i="1"/>
  <c r="B40" i="1"/>
  <c r="B41" i="1" s="1"/>
  <c r="C40" i="1"/>
  <c r="C41" i="1" s="1"/>
  <c r="D40" i="1"/>
  <c r="E40" i="1"/>
  <c r="E41" i="1" s="1"/>
  <c r="F40" i="1"/>
  <c r="F41" i="1" s="1"/>
  <c r="L40" i="1"/>
  <c r="L41" i="1" s="1"/>
  <c r="M40" i="1"/>
  <c r="M41" i="1" s="1"/>
  <c r="N40" i="1"/>
  <c r="N41" i="1"/>
  <c r="O40" i="1"/>
  <c r="O41" i="1"/>
  <c r="P40" i="1"/>
  <c r="P41" i="1"/>
  <c r="Q40" i="1"/>
  <c r="R40" i="1"/>
  <c r="R41" i="1" s="1"/>
  <c r="S40" i="1"/>
  <c r="S41" i="1" s="1"/>
  <c r="T40" i="1"/>
  <c r="T41" i="1" s="1"/>
  <c r="U40" i="1"/>
  <c r="D41" i="1"/>
  <c r="Q41" i="1"/>
  <c r="U41" i="1"/>
  <c r="G43" i="1"/>
  <c r="H43" i="1" s="1"/>
  <c r="I44" i="1" s="1"/>
  <c r="G44" i="1"/>
  <c r="G45" i="1"/>
  <c r="H45" i="1" s="1"/>
  <c r="G46" i="1"/>
  <c r="G47" i="1"/>
  <c r="H47" i="1" s="1"/>
  <c r="I48" i="1" s="1"/>
  <c r="G48" i="1"/>
  <c r="G49" i="1"/>
  <c r="H49" i="1" s="1"/>
  <c r="I50" i="1" s="1"/>
  <c r="G50" i="1"/>
  <c r="G51" i="1"/>
  <c r="H51" i="1" s="1"/>
  <c r="I52" i="1" s="1"/>
  <c r="G52" i="1"/>
  <c r="G53" i="1"/>
  <c r="H53" i="1" s="1"/>
  <c r="I54" i="1" s="1"/>
  <c r="G54" i="1"/>
  <c r="G55" i="1"/>
  <c r="H55" i="1" s="1"/>
  <c r="I56" i="1" s="1"/>
  <c r="G56" i="1"/>
  <c r="G57" i="1"/>
  <c r="H57" i="1" s="1"/>
  <c r="I58" i="1" s="1"/>
  <c r="G58" i="1"/>
  <c r="G59" i="1"/>
  <c r="H59" i="1" s="1"/>
  <c r="I60" i="1" s="1"/>
  <c r="G60" i="1"/>
  <c r="G61" i="1"/>
  <c r="H61" i="1" s="1"/>
  <c r="I62" i="1" s="1"/>
  <c r="G62" i="1"/>
  <c r="G63" i="1"/>
  <c r="H63" i="1" s="1"/>
  <c r="I64" i="1" s="1"/>
  <c r="G64" i="1"/>
  <c r="B65" i="1"/>
  <c r="B66" i="1" s="1"/>
  <c r="C65" i="1"/>
  <c r="C66" i="1" s="1"/>
  <c r="D65" i="1"/>
  <c r="D66" i="1" s="1"/>
  <c r="E65" i="1"/>
  <c r="E66" i="1" s="1"/>
  <c r="F65" i="1"/>
  <c r="F66" i="1" s="1"/>
  <c r="L65" i="1"/>
  <c r="L66" i="1" s="1"/>
  <c r="M65" i="1"/>
  <c r="M66" i="1" s="1"/>
  <c r="N65" i="1"/>
  <c r="N66" i="1" s="1"/>
  <c r="O65" i="1"/>
  <c r="O66" i="1" s="1"/>
  <c r="P65" i="1"/>
  <c r="P66" i="1" s="1"/>
  <c r="Q65" i="1"/>
  <c r="Q66" i="1" s="1"/>
  <c r="R65" i="1"/>
  <c r="R66" i="1" s="1"/>
  <c r="S65" i="1"/>
  <c r="S66" i="1" s="1"/>
  <c r="T65" i="1"/>
  <c r="T66" i="1" s="1"/>
  <c r="U65" i="1"/>
  <c r="U66" i="1"/>
  <c r="G72" i="1"/>
  <c r="H72" i="1" s="1"/>
  <c r="G73" i="1"/>
  <c r="G74" i="1"/>
  <c r="H74" i="1" s="1"/>
  <c r="I75" i="1" s="1"/>
  <c r="G75" i="1"/>
  <c r="G76" i="1"/>
  <c r="H76" i="1" s="1"/>
  <c r="I77" i="1" s="1"/>
  <c r="G77" i="1"/>
  <c r="G95" i="1" s="1"/>
  <c r="G78" i="1"/>
  <c r="H78" i="1" s="1"/>
  <c r="I79" i="1" s="1"/>
  <c r="G79" i="1"/>
  <c r="G80" i="1"/>
  <c r="H80" i="1"/>
  <c r="I81" i="1" s="1"/>
  <c r="G81" i="1"/>
  <c r="G82" i="1"/>
  <c r="H82" i="1" s="1"/>
  <c r="I83" i="1" s="1"/>
  <c r="G83" i="1"/>
  <c r="G84" i="1"/>
  <c r="H84" i="1" s="1"/>
  <c r="I85" i="1" s="1"/>
  <c r="G85" i="1"/>
  <c r="G86" i="1"/>
  <c r="H86" i="1" s="1"/>
  <c r="I87" i="1" s="1"/>
  <c r="G87" i="1"/>
  <c r="G88" i="1"/>
  <c r="H88" i="1"/>
  <c r="I89" i="1" s="1"/>
  <c r="G89" i="1"/>
  <c r="G90" i="1"/>
  <c r="H90" i="1" s="1"/>
  <c r="I91" i="1" s="1"/>
  <c r="G91" i="1"/>
  <c r="G92" i="1"/>
  <c r="H92" i="1" s="1"/>
  <c r="I93" i="1" s="1"/>
  <c r="G93" i="1"/>
  <c r="B94" i="1"/>
  <c r="B95" i="1" s="1"/>
  <c r="C94" i="1"/>
  <c r="C95" i="1" s="1"/>
  <c r="D94" i="1"/>
  <c r="D95" i="1" s="1"/>
  <c r="E94" i="1"/>
  <c r="E95" i="1" s="1"/>
  <c r="F94" i="1"/>
  <c r="F95" i="1"/>
  <c r="L94" i="1"/>
  <c r="M94" i="1"/>
  <c r="M95" i="1" s="1"/>
  <c r="N94" i="1"/>
  <c r="N95" i="1" s="1"/>
  <c r="O94" i="1"/>
  <c r="O95" i="1" s="1"/>
  <c r="P94" i="1"/>
  <c r="P95" i="1" s="1"/>
  <c r="Q94" i="1"/>
  <c r="Q95" i="1" s="1"/>
  <c r="R94" i="1"/>
  <c r="R95" i="1" s="1"/>
  <c r="S94" i="1"/>
  <c r="S95" i="1" s="1"/>
  <c r="T94" i="1"/>
  <c r="T95" i="1" s="1"/>
  <c r="U94" i="1"/>
  <c r="U95" i="1" s="1"/>
  <c r="L95" i="1"/>
  <c r="G97" i="1"/>
  <c r="H97" i="1" s="1"/>
  <c r="I98" i="1" s="1"/>
  <c r="G98" i="1"/>
  <c r="G120" i="1" s="1"/>
  <c r="G99" i="1"/>
  <c r="H99" i="1" s="1"/>
  <c r="I100" i="1" s="1"/>
  <c r="G100" i="1"/>
  <c r="G101" i="1"/>
  <c r="H101" i="1" s="1"/>
  <c r="G102" i="1"/>
  <c r="G103" i="1"/>
  <c r="H103" i="1" s="1"/>
  <c r="I104" i="1" s="1"/>
  <c r="G104" i="1"/>
  <c r="G105" i="1"/>
  <c r="H105" i="1" s="1"/>
  <c r="I106" i="1" s="1"/>
  <c r="G106" i="1"/>
  <c r="G107" i="1"/>
  <c r="H107" i="1" s="1"/>
  <c r="I108" i="1" s="1"/>
  <c r="G108" i="1"/>
  <c r="G109" i="1"/>
  <c r="H109" i="1" s="1"/>
  <c r="I110" i="1" s="1"/>
  <c r="G110" i="1"/>
  <c r="G111" i="1"/>
  <c r="H111" i="1" s="1"/>
  <c r="I112" i="1" s="1"/>
  <c r="G112" i="1"/>
  <c r="G113" i="1"/>
  <c r="H113" i="1" s="1"/>
  <c r="I114" i="1" s="1"/>
  <c r="G114" i="1"/>
  <c r="G115" i="1"/>
  <c r="H115" i="1" s="1"/>
  <c r="I116" i="1" s="1"/>
  <c r="G116" i="1"/>
  <c r="G117" i="1"/>
  <c r="H117" i="1" s="1"/>
  <c r="I118" i="1" s="1"/>
  <c r="G118" i="1"/>
  <c r="B119" i="1"/>
  <c r="C119" i="1"/>
  <c r="C120" i="1" s="1"/>
  <c r="D119" i="1"/>
  <c r="E119" i="1"/>
  <c r="E120" i="1" s="1"/>
  <c r="F119" i="1"/>
  <c r="L119" i="1"/>
  <c r="L120" i="1" s="1"/>
  <c r="M119" i="1"/>
  <c r="M120" i="1" s="1"/>
  <c r="N119" i="1"/>
  <c r="N120" i="1" s="1"/>
  <c r="O119" i="1"/>
  <c r="P119" i="1"/>
  <c r="P120" i="1" s="1"/>
  <c r="Q119" i="1"/>
  <c r="Q120" i="1" s="1"/>
  <c r="R119" i="1"/>
  <c r="R120" i="1" s="1"/>
  <c r="S119" i="1"/>
  <c r="T119" i="1"/>
  <c r="T120" i="1"/>
  <c r="U119" i="1"/>
  <c r="B120" i="1"/>
  <c r="D120" i="1"/>
  <c r="F120" i="1"/>
  <c r="O120" i="1"/>
  <c r="S120" i="1"/>
  <c r="U120" i="1"/>
  <c r="G125" i="1"/>
  <c r="H125" i="1" s="1"/>
  <c r="G126" i="1"/>
  <c r="G127" i="1"/>
  <c r="H127" i="1" s="1"/>
  <c r="I128" i="1" s="1"/>
  <c r="G128" i="1"/>
  <c r="G129" i="1"/>
  <c r="H129" i="1" s="1"/>
  <c r="I130" i="1" s="1"/>
  <c r="G130" i="1"/>
  <c r="G131" i="1"/>
  <c r="H131" i="1" s="1"/>
  <c r="I132" i="1" s="1"/>
  <c r="G132" i="1"/>
  <c r="G133" i="1"/>
  <c r="H133" i="1"/>
  <c r="I134" i="1" s="1"/>
  <c r="G134" i="1"/>
  <c r="G135" i="1"/>
  <c r="H135" i="1" s="1"/>
  <c r="I136" i="1" s="1"/>
  <c r="G136" i="1"/>
  <c r="G137" i="1"/>
  <c r="H137" i="1" s="1"/>
  <c r="I138" i="1" s="1"/>
  <c r="G138" i="1"/>
  <c r="G139" i="1"/>
  <c r="H139" i="1" s="1"/>
  <c r="I140" i="1" s="1"/>
  <c r="G140" i="1"/>
  <c r="G141" i="1"/>
  <c r="H141" i="1"/>
  <c r="I142" i="1" s="1"/>
  <c r="G142" i="1"/>
  <c r="B145" i="1"/>
  <c r="B146" i="1" s="1"/>
  <c r="C145" i="1"/>
  <c r="D145" i="1"/>
  <c r="D146" i="1" s="1"/>
  <c r="E145" i="1"/>
  <c r="E146" i="1" s="1"/>
  <c r="F145" i="1"/>
  <c r="F146" i="1" s="1"/>
  <c r="L145" i="1"/>
  <c r="L146" i="1" s="1"/>
  <c r="M145" i="1"/>
  <c r="M146" i="1" s="1"/>
  <c r="N145" i="1"/>
  <c r="N146" i="1" s="1"/>
  <c r="O145" i="1"/>
  <c r="O146" i="1" s="1"/>
  <c r="P145" i="1"/>
  <c r="Q145" i="1"/>
  <c r="Q146" i="1" s="1"/>
  <c r="R145" i="1"/>
  <c r="R146" i="1" s="1"/>
  <c r="S145" i="1"/>
  <c r="S146" i="1" s="1"/>
  <c r="T145" i="1"/>
  <c r="T146" i="1" s="1"/>
  <c r="U145" i="1"/>
  <c r="U146" i="1" s="1"/>
  <c r="C146" i="1"/>
  <c r="P146" i="1"/>
  <c r="G40" i="1"/>
  <c r="G94" i="1"/>
  <c r="G119" i="1"/>
  <c r="G145" i="1"/>
  <c r="G146" i="1" s="1"/>
  <c r="G65" i="1" l="1"/>
  <c r="G66" i="1" s="1"/>
  <c r="I102" i="1"/>
  <c r="H119" i="1"/>
  <c r="I19" i="1"/>
  <c r="H40" i="1"/>
  <c r="I40" i="1" s="1"/>
  <c r="H145" i="1"/>
  <c r="I126" i="1"/>
  <c r="I73" i="1"/>
  <c r="H94" i="1"/>
  <c r="I94" i="1" s="1"/>
  <c r="H65" i="1"/>
  <c r="I46" i="1"/>
  <c r="I65" i="1" l="1"/>
  <c r="H67" i="1"/>
  <c r="I67" i="1" s="1"/>
  <c r="I145" i="1"/>
  <c r="I119" i="1"/>
  <c r="H121" i="1"/>
  <c r="I121" i="1" s="1"/>
</calcChain>
</file>

<file path=xl/sharedStrings.xml><?xml version="1.0" encoding="utf-8"?>
<sst xmlns="http://schemas.openxmlformats.org/spreadsheetml/2006/main" count="276" uniqueCount="132">
  <si>
    <t>Kiwifruit Administrative Committee (KAC)</t>
  </si>
  <si>
    <t>PRICE/SHIPMENT REPORT</t>
  </si>
  <si>
    <t>COMPANY:</t>
  </si>
  <si>
    <t>CONTACT:</t>
  </si>
  <si>
    <t>Report Due by 5:00 p.m. each Tuesday</t>
  </si>
  <si>
    <t>_____  Check if no shipments made during reporting period</t>
  </si>
  <si>
    <t>WEEK OF:</t>
  </si>
  <si>
    <t>THROUGH:</t>
  </si>
  <si>
    <t>_____  Check if final report for the season</t>
  </si>
  <si>
    <t>COMPANY NAME</t>
  </si>
  <si>
    <t>2010-11 KIWI AVERAGE F.O.B.</t>
  </si>
  <si>
    <t>WEEK ENDING 00/00/00, Week #</t>
  </si>
  <si>
    <t>L</t>
  </si>
  <si>
    <t>M</t>
  </si>
  <si>
    <t>N</t>
  </si>
  <si>
    <t>O</t>
  </si>
  <si>
    <t>P</t>
  </si>
  <si>
    <t>Q</t>
  </si>
  <si>
    <t>R</t>
  </si>
  <si>
    <t>S</t>
  </si>
  <si>
    <t>T</t>
  </si>
  <si>
    <t>U</t>
  </si>
  <si>
    <t>IN POUNDS</t>
  </si>
  <si>
    <t>VF EQUIV.</t>
  </si>
  <si>
    <t>PER VF</t>
  </si>
  <si>
    <t>OTHER CONTAINER TYPES</t>
  </si>
  <si>
    <t>VF</t>
  </si>
  <si>
    <t>20/1#BAG</t>
  </si>
  <si>
    <t>TRAY</t>
  </si>
  <si>
    <t>3LAYER</t>
  </si>
  <si>
    <t>125BIN</t>
  </si>
  <si>
    <t>OTHER</t>
  </si>
  <si>
    <t>TOTAL</t>
  </si>
  <si>
    <t>F.O.B.</t>
  </si>
  <si>
    <t xml:space="preserve">RPC 9kg </t>
  </si>
  <si>
    <t xml:space="preserve">2-Layer </t>
  </si>
  <si>
    <t>10 - 1kg bags</t>
  </si>
  <si>
    <t>4 - 4lb clams</t>
  </si>
  <si>
    <t xml:space="preserve">8 - 2lb clams </t>
  </si>
  <si>
    <t>27 - .8lb clams</t>
  </si>
  <si>
    <t>18 - 8ct clams</t>
  </si>
  <si>
    <t>20 - 6ct clams</t>
  </si>
  <si>
    <t>6 - 4lb clams</t>
  </si>
  <si>
    <t>6 - 3lb clams</t>
  </si>
  <si>
    <t>Domestic</t>
  </si>
  <si>
    <t>Enter at</t>
  </si>
  <si>
    <t>Fancy/#1 SHIPMENTS</t>
  </si>
  <si>
    <t>Col L-U</t>
  </si>
  <si>
    <t>SHIPMENTS</t>
  </si>
  <si>
    <t>AVERAGE</t>
  </si>
  <si>
    <t>18+</t>
  </si>
  <si>
    <t>FOB</t>
  </si>
  <si>
    <t>27/28</t>
  </si>
  <si>
    <t>KAC SHIPMENTS</t>
  </si>
  <si>
    <t>Export</t>
  </si>
  <si>
    <t>Export Breakdown</t>
  </si>
  <si>
    <t>CAN</t>
  </si>
  <si>
    <t>TAI</t>
  </si>
  <si>
    <t>JAP</t>
  </si>
  <si>
    <t>HK</t>
  </si>
  <si>
    <t>KOR</t>
  </si>
  <si>
    <t>AUS</t>
  </si>
  <si>
    <t>MEX</t>
  </si>
  <si>
    <t>SING</t>
  </si>
  <si>
    <t>OTH</t>
  </si>
  <si>
    <r>
      <t>Weekly steps: (1) Run macro</t>
    </r>
    <r>
      <rPr>
        <b/>
        <i/>
        <sz val="10"/>
        <color indexed="10"/>
        <rFont val="Arial"/>
        <family val="2"/>
      </rPr>
      <t xml:space="preserve"> Cntl D</t>
    </r>
    <r>
      <rPr>
        <sz val="10"/>
        <color indexed="10"/>
        <rFont val="Arial"/>
        <family val="2"/>
      </rPr>
      <t xml:space="preserve"> to clear data; (2) Enter weekly sales data; (3) Save file; (4) Email or Fax Report</t>
    </r>
  </si>
  <si>
    <t>REPORT IS DUE BY 5:00 P.M. EACH TUESDAY FROM THE TIME YOUR SHIPPING SEASON BEGINS UNTIL IT ENDS.</t>
  </si>
  <si>
    <t>IF NO SHIPMENTS WERE MADE DURING REPORTING PERIOD CHECK THE APPROPRIATE BOX ON THE FORM AND RETURN.</t>
  </si>
  <si>
    <t>Instructions for completing electronic KISS Price Report:</t>
  </si>
  <si>
    <t>1.</t>
  </si>
  <si>
    <t>Enter appropriate Handler/Marketer information.</t>
  </si>
  <si>
    <t>2.</t>
  </si>
  <si>
    <t xml:space="preserve">Enter beginning and ending dates for reporting week.  Reporting period runs from Sunday through Saturday.  </t>
  </si>
  <si>
    <t>3.</t>
  </si>
  <si>
    <t xml:space="preserve">If no shipments were made during the previous week, check the box and return report.  Reports must be filed each week during the shipping season, </t>
  </si>
  <si>
    <t>even when no shipments are made.</t>
  </si>
  <si>
    <t>4.</t>
  </si>
  <si>
    <t>If final report of the season, check box.  After final report is filed no further price reports are required.</t>
  </si>
  <si>
    <t>5.</t>
  </si>
  <si>
    <t xml:space="preserve">Locate the section with the appropriate market: Domestic (Page 1) or Export (Page 2); and grade (Fancy/#1 or KAC).  </t>
  </si>
  <si>
    <t>For each pack style, enter the total number of containers shipped and gross FOB sales by size for the reporting period.  For pack styles</t>
  </si>
  <si>
    <t>not shown on electronic form enter the container net weight in the "other" pounds column.</t>
  </si>
  <si>
    <t>6.</t>
  </si>
  <si>
    <t xml:space="preserve">When shipments to an Export Market are reported, shipments must also be reported by Country (Page 3).  </t>
  </si>
  <si>
    <t>For each market, enter under the appropriate pack style the total number of containers shipped and gross FOB sales for the reporting period.</t>
  </si>
  <si>
    <t>7.</t>
  </si>
  <si>
    <t>Submit report electronically.</t>
  </si>
  <si>
    <t xml:space="preserve">Description </t>
  </si>
  <si>
    <t>Enter this pack style on report</t>
  </si>
  <si>
    <t>9kg (19.8 lb.) Volume Fill</t>
  </si>
  <si>
    <t>Volume Fill</t>
  </si>
  <si>
    <t>Single layer tray</t>
  </si>
  <si>
    <t>Trays</t>
  </si>
  <si>
    <t>Container with 3-layers</t>
  </si>
  <si>
    <t>3-Layers</t>
  </si>
  <si>
    <t>125 lb. Bins</t>
  </si>
  <si>
    <t>Bins</t>
  </si>
  <si>
    <t>Master Container with 20 - 1 lb. Bags</t>
  </si>
  <si>
    <t>20/1# Bags</t>
  </si>
  <si>
    <t>Master Container with 10 - 1kg Bags</t>
  </si>
  <si>
    <t>10/1kg Bags</t>
  </si>
  <si>
    <t>Master Container with 4 - 4lb. Clams</t>
  </si>
  <si>
    <t>4/4# Clams</t>
  </si>
  <si>
    <t>Master Container with 8 - 2lb. Clams</t>
  </si>
  <si>
    <t>8/2# Clams</t>
  </si>
  <si>
    <t>Master Container with 27 -.8lb Clams</t>
  </si>
  <si>
    <t>27/.8# Clams</t>
  </si>
  <si>
    <t>Master Container with 18 - 8 ct. Clams</t>
  </si>
  <si>
    <t>18/8ct. Clams and net wt. of master container</t>
  </si>
  <si>
    <t>Master Container with 20 - 6 ct. Clams</t>
  </si>
  <si>
    <t>20/6ct. Clams and net wt. of master container</t>
  </si>
  <si>
    <t>Returnable Plastic Containers, 9kg</t>
  </si>
  <si>
    <t>RPC</t>
  </si>
  <si>
    <t>Containers with 2-layers</t>
  </si>
  <si>
    <t>2-Layers and net wt. of container</t>
  </si>
  <si>
    <t>Type and net wt. of container</t>
  </si>
  <si>
    <t>Any other container type/consumer pack must include the description and container net wt.</t>
  </si>
  <si>
    <t xml:space="preserve">According to the Paperwork Reduction Act of 1995, an agency may not conduct or sponsor, and a person is not required to respond to a collection of information unless it displays a valid OMB control number.  A valid OMB control number for this information collection is 0581-0189  The time required to complete this information collection is estimated to average 60 minutes per response, including the time for reviewing instructions, searching existing data sources, gathering and maintaining the data needed, and completing and reviewing the collection of information.  Under the Paperwork Reduction Act of 1995, no persons are required to respond to a collection of information unless it displays a valid OMB control number.     </t>
  </si>
  <si>
    <t>OMB No: 0581-0189</t>
  </si>
  <si>
    <t xml:space="preserve">MARKET INFORMATION: DOMESTIC TO BE COMPLETED ON PAGE 1, EXPORT TO BE COMPLETED ON PAGE 2 </t>
  </si>
  <si>
    <t>I hereby certify to the best of my knowledge and belief that this report is true and complete.  Shipments reported and FOB Sales are based on the best available information as of the report date.</t>
  </si>
  <si>
    <t>Date:</t>
  </si>
  <si>
    <t>Signature:</t>
  </si>
  <si>
    <t>Title:</t>
  </si>
  <si>
    <t>The U.S. Department of Agriculture (USDA) prohibits discrimination in its programs and activities on the basis of race, color, national origin, age, disability, and where applicable, sex, marital status, familial status, parental status, religion, sexual orientation, genetic information, political beliefs, reprisal, or because all or part of an individual’s income is derived from any public assistance program (Not all prohibited bases apply to all programs).Persons with disabilities who require alternative means for communication of program information (Braille, large print, audiotape, etc.) should contact the USDA's TARGET Center at (202) 720-2600 (voice and TDD).  
To file a complaint of discrimination, write to USDA, Director, Office of Civil Rights, 1400 Independence Avenue, S.W., Washington, D.C. 20250-9410, or call (800) 795-3272 (voice) or (202) 720-6382 (TDD).  USDA is an equal opportunity provider and employer.</t>
  </si>
  <si>
    <t>KISS  20___/20___</t>
  </si>
  <si>
    <t>Fax No.: (916) 446-1063</t>
  </si>
  <si>
    <t>KAC Phone No.: (916) 441-0678</t>
  </si>
  <si>
    <t>E-mail: chris@cgfa.org</t>
  </si>
  <si>
    <t>PHONE NO.:</t>
  </si>
  <si>
    <t>Euro Containers, must include description and net wt. (i.e. Euro 2-layers, 20# )</t>
  </si>
  <si>
    <t>Electronic version of Form FV-266-6 (Rev. 9/13.  Destroy previous editions.)</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</si>
</sst>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6" formatCode="&quot;$&quot;#,##0_);[Red]\(&quot;$&quot;#,##0\)"/>
    <numFmt numFmtId="42" formatCode="_(&quot;$&quot;* #,##0_);_(&quot;$&quot;* \(#,##0\);_(&quot;$&quot;* &quot;-&quot;_);_(@_)"/>
    <numFmt numFmtId="164" formatCode="#,##0.000_);[Red]\(#,##0.000\)"/>
    <numFmt numFmtId="165" formatCode="&quot;AS OF&quot;\ m/d/yy"/>
    <numFmt numFmtId="166" formatCode="0.00_)"/>
    <numFmt numFmtId="167" formatCode="_-* #,##0.0_-;\-* #,##0.0_-;_-* &quot;-&quot;??_-;_-@_-"/>
    <numFmt numFmtId="168" formatCode="#,##0.00&quot; $&quot;;\-#,##0.00&quot; $&quot;"/>
    <numFmt numFmtId="169" formatCode="ddmmmmyy"/>
  </numFmts>
  <fonts count="37">
    <font>
      <sz val="10"/>
      <name val="Arial"/>
    </font>
    <font>
      <sz val="10"/>
      <name val="Arial"/>
      <family val="2"/>
    </font>
    <font>
      <sz val="10"/>
      <name val="MS Sans Serif"/>
      <family val="2"/>
    </font>
    <font>
      <sz val="11"/>
      <name val="??"/>
      <family val="3"/>
      <charset val="129"/>
    </font>
    <font>
      <sz val="8"/>
      <name val="Arial"/>
      <family val="2"/>
    </font>
    <font>
      <b/>
      <u/>
      <sz val="11"/>
      <color indexed="37"/>
      <name val="Arial"/>
      <family val="2"/>
    </font>
    <font>
      <b/>
      <sz val="12"/>
      <name val="Arial"/>
      <family val="2"/>
    </font>
    <font>
      <sz val="10"/>
      <color indexed="12"/>
      <name val="Arial"/>
      <family val="2"/>
    </font>
    <font>
      <sz val="7"/>
      <name val="Small Fonts"/>
      <family val="2"/>
    </font>
    <font>
      <b/>
      <i/>
      <sz val="16"/>
      <name val="Helv"/>
    </font>
    <font>
      <sz val="8"/>
      <name val="Arial"/>
      <family val="2"/>
    </font>
    <font>
      <sz val="8"/>
      <color indexed="12"/>
      <name val="Arial"/>
      <family val="2"/>
    </font>
    <font>
      <b/>
      <sz val="16"/>
      <name val="Arial"/>
      <family val="2"/>
    </font>
    <font>
      <sz val="9"/>
      <name val="Arial"/>
      <family val="2"/>
    </font>
    <font>
      <sz val="16"/>
      <name val="Arial"/>
      <family val="2"/>
    </font>
    <font>
      <sz val="16"/>
      <color indexed="12"/>
      <name val="Arial"/>
      <family val="2"/>
    </font>
    <font>
      <b/>
      <sz val="10"/>
      <name val="Arial"/>
      <family val="2"/>
    </font>
    <font>
      <b/>
      <sz val="11"/>
      <color indexed="12"/>
      <name val="Arial"/>
      <family val="2"/>
    </font>
    <font>
      <b/>
      <sz val="11"/>
      <color indexed="10"/>
      <name val="Arial"/>
      <family val="2"/>
    </font>
    <font>
      <b/>
      <sz val="10"/>
      <name val="Arial"/>
      <family val="2"/>
    </font>
    <font>
      <b/>
      <i/>
      <sz val="10"/>
      <color indexed="10"/>
      <name val="Arial"/>
      <family val="2"/>
    </font>
    <font>
      <sz val="10"/>
      <color indexed="10"/>
      <name val="Arial"/>
      <family val="2"/>
    </font>
    <font>
      <b/>
      <sz val="11"/>
      <name val="Arial"/>
      <family val="2"/>
    </font>
    <font>
      <b/>
      <sz val="10"/>
      <color indexed="10"/>
      <name val="Arial"/>
      <family val="2"/>
    </font>
    <font>
      <b/>
      <u/>
      <sz val="12"/>
      <name val="Arial"/>
      <family val="2"/>
    </font>
    <font>
      <sz val="10"/>
      <name val="Arial"/>
      <family val="2"/>
    </font>
    <font>
      <b/>
      <sz val="9"/>
      <name val="Arial"/>
      <family val="2"/>
    </font>
    <font>
      <sz val="9"/>
      <name val="Arial"/>
      <family val="2"/>
    </font>
    <font>
      <sz val="9"/>
      <color indexed="10"/>
      <name val="Arial"/>
      <family val="2"/>
    </font>
    <font>
      <sz val="10"/>
      <name val="Arial"/>
      <family val="2"/>
    </font>
    <font>
      <i/>
      <sz val="8"/>
      <name val="Arial"/>
      <family val="2"/>
    </font>
    <font>
      <sz val="12"/>
      <name val="Arial"/>
      <family val="2"/>
    </font>
    <font>
      <sz val="14"/>
      <name val="Arial"/>
      <family val="2"/>
    </font>
    <font>
      <b/>
      <i/>
      <sz val="10"/>
      <name val="Arial"/>
      <family val="2"/>
    </font>
    <font>
      <b/>
      <i/>
      <sz val="14"/>
      <name val="Arial"/>
      <family val="2"/>
    </font>
    <font>
      <b/>
      <sz val="9"/>
      <name val="Times New Roman"/>
      <family val="1"/>
    </font>
    <font>
      <sz val="10"/>
      <name val="Times New Roman"/>
      <family val="1"/>
    </font>
  </fonts>
  <fills count="6">
    <fill>
      <patternFill patternType="none"/>
    </fill>
    <fill>
      <patternFill patternType="gray125"/>
    </fill>
    <fill>
      <patternFill patternType="solid">
        <fgColor indexed="44"/>
        <bgColor indexed="64"/>
      </patternFill>
    </fill>
    <fill>
      <patternFill patternType="solid">
        <fgColor indexed="22"/>
        <bgColor indexed="64"/>
      </patternFill>
    </fill>
    <fill>
      <patternFill patternType="solid">
        <fgColor indexed="26"/>
        <bgColor indexed="64"/>
      </patternFill>
    </fill>
    <fill>
      <patternFill patternType="solid">
        <fgColor indexed="43"/>
        <bgColor indexed="64"/>
      </patternFill>
    </fill>
  </fills>
  <borders count="26">
    <border>
      <left/>
      <right/>
      <top/>
      <bottom/>
      <diagonal/>
    </border>
    <border>
      <left style="double">
        <color indexed="64"/>
      </left>
      <right/>
      <top/>
      <bottom style="hair">
        <color indexed="64"/>
      </bottom>
      <diagonal/>
    </border>
    <border>
      <left/>
      <right/>
      <top style="medium">
        <color indexed="64"/>
      </top>
      <bottom style="medium">
        <color indexed="64"/>
      </bottom>
      <diagonal/>
    </border>
    <border>
      <left/>
      <right/>
      <top style="thin">
        <color indexed="64"/>
      </top>
      <bottom style="thin">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right/>
      <top style="thin">
        <color indexed="64"/>
      </top>
      <bottom style="double">
        <color indexed="64"/>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right/>
      <top/>
      <bottom style="double">
        <color indexed="64"/>
      </bottom>
      <diagonal/>
    </border>
    <border>
      <left/>
      <right/>
      <top style="double">
        <color indexed="64"/>
      </top>
      <bottom/>
      <diagonal/>
    </border>
    <border>
      <left style="thin">
        <color indexed="64"/>
      </left>
      <right style="thin">
        <color indexed="64"/>
      </right>
      <top style="double">
        <color indexed="64"/>
      </top>
      <bottom style="double">
        <color indexed="64"/>
      </bottom>
      <diagonal/>
    </border>
    <border>
      <left/>
      <right style="thin">
        <color indexed="64"/>
      </right>
      <top style="double">
        <color indexed="64"/>
      </top>
      <bottom/>
      <diagonal/>
    </border>
    <border>
      <left/>
      <right style="thin">
        <color indexed="64"/>
      </right>
      <top/>
      <bottom/>
      <diagonal/>
    </border>
    <border>
      <left/>
      <right style="thin">
        <color indexed="64"/>
      </right>
      <top/>
      <bottom style="double">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4">
    <xf numFmtId="0" fontId="0" fillId="0" borderId="0"/>
    <xf numFmtId="169" fontId="1" fillId="2" borderId="1">
      <alignment horizontal="center" vertical="center"/>
    </xf>
    <xf numFmtId="38" fontId="2" fillId="0" borderId="0" applyFont="0" applyFill="0" applyBorder="0" applyAlignment="0" applyProtection="0"/>
    <xf numFmtId="40" fontId="2" fillId="0" borderId="0" applyFont="0" applyFill="0" applyBorder="0" applyAlignment="0" applyProtection="0"/>
    <xf numFmtId="3" fontId="29" fillId="0" borderId="0"/>
    <xf numFmtId="42" fontId="29" fillId="0" borderId="0"/>
    <xf numFmtId="6" fontId="3" fillId="0" borderId="0">
      <protection locked="0"/>
    </xf>
    <xf numFmtId="167" fontId="1" fillId="0" borderId="0">
      <protection locked="0"/>
    </xf>
    <xf numFmtId="38" fontId="4" fillId="3" borderId="0" applyNumberFormat="0" applyBorder="0" applyAlignment="0" applyProtection="0"/>
    <xf numFmtId="0" fontId="5" fillId="0" borderId="0" applyNumberFormat="0" applyFill="0" applyBorder="0" applyAlignment="0" applyProtection="0"/>
    <xf numFmtId="0" fontId="6" fillId="0" borderId="2" applyNumberFormat="0" applyAlignment="0" applyProtection="0">
      <alignment horizontal="left" vertical="center"/>
    </xf>
    <xf numFmtId="0" fontId="6" fillId="0" borderId="3">
      <alignment horizontal="left" vertical="center"/>
    </xf>
    <xf numFmtId="168" fontId="1" fillId="0" borderId="0">
      <protection locked="0"/>
    </xf>
    <xf numFmtId="168" fontId="1" fillId="0" borderId="0">
      <protection locked="0"/>
    </xf>
    <xf numFmtId="0" fontId="7" fillId="0" borderId="4" applyNumberFormat="0" applyFill="0" applyAlignment="0" applyProtection="0"/>
    <xf numFmtId="10" fontId="4" fillId="4" borderId="5" applyNumberFormat="0" applyBorder="0" applyAlignment="0" applyProtection="0"/>
    <xf numFmtId="37" fontId="8" fillId="0" borderId="0"/>
    <xf numFmtId="166" fontId="9" fillId="0" borderId="0"/>
    <xf numFmtId="0" fontId="2" fillId="0" borderId="0"/>
    <xf numFmtId="10" fontId="1" fillId="0" borderId="0" applyFont="0" applyFill="0" applyBorder="0" applyAlignment="0" applyProtection="0"/>
    <xf numFmtId="168" fontId="1" fillId="0" borderId="6">
      <protection locked="0"/>
    </xf>
    <xf numFmtId="37" fontId="4" fillId="5" borderId="0" applyNumberFormat="0" applyBorder="0" applyAlignment="0" applyProtection="0"/>
    <xf numFmtId="37" fontId="10" fillId="0" borderId="0"/>
    <xf numFmtId="3" fontId="11" fillId="0" borderId="4" applyProtection="0"/>
  </cellStyleXfs>
  <cellXfs count="134">
    <xf numFmtId="0" fontId="0" fillId="0" borderId="0" xfId="0"/>
    <xf numFmtId="38" fontId="1" fillId="0" borderId="0" xfId="2" applyFont="1"/>
    <xf numFmtId="164" fontId="1" fillId="0" borderId="0" xfId="3" applyNumberFormat="1" applyFont="1"/>
    <xf numFmtId="0" fontId="1" fillId="0" borderId="0" xfId="18" applyFont="1"/>
    <xf numFmtId="0" fontId="12" fillId="0" borderId="0" xfId="0" applyFont="1" applyBorder="1" applyAlignment="1"/>
    <xf numFmtId="0" fontId="13" fillId="0" borderId="0" xfId="0" applyFont="1" applyAlignment="1">
      <alignment horizontal="right" vertical="top"/>
    </xf>
    <xf numFmtId="0" fontId="12" fillId="0" borderId="0" xfId="0" applyFont="1" applyAlignment="1">
      <alignment horizontal="left" vertical="top"/>
    </xf>
    <xf numFmtId="0" fontId="0" fillId="0" borderId="0" xfId="0" applyAlignment="1"/>
    <xf numFmtId="0" fontId="14" fillId="0" borderId="0" xfId="18" applyFont="1"/>
    <xf numFmtId="0" fontId="12" fillId="0" borderId="0" xfId="0" applyFont="1" applyAlignment="1">
      <alignment horizontal="right" vertical="center"/>
    </xf>
    <xf numFmtId="0" fontId="15" fillId="0" borderId="7" xfId="0" applyFont="1" applyBorder="1" applyAlignment="1"/>
    <xf numFmtId="0" fontId="0" fillId="0" borderId="0" xfId="0" applyAlignment="1">
      <alignment horizontal="center"/>
    </xf>
    <xf numFmtId="0" fontId="6" fillId="0" borderId="0" xfId="0" applyFont="1" applyAlignment="1">
      <alignment horizontal="center"/>
    </xf>
    <xf numFmtId="0" fontId="15" fillId="0" borderId="3" xfId="0" applyFont="1" applyBorder="1" applyAlignment="1"/>
    <xf numFmtId="0" fontId="15" fillId="0" borderId="8" xfId="0" applyFont="1" applyBorder="1" applyAlignment="1"/>
    <xf numFmtId="0" fontId="12" fillId="0" borderId="0" xfId="0" applyFont="1" applyAlignment="1"/>
    <xf numFmtId="0" fontId="16" fillId="0" borderId="0" xfId="0" applyFont="1" applyAlignment="1">
      <alignment horizontal="right" vertical="center"/>
    </xf>
    <xf numFmtId="0" fontId="0" fillId="0" borderId="0" xfId="0" applyBorder="1" applyAlignment="1"/>
    <xf numFmtId="0" fontId="12" fillId="0" borderId="3" xfId="0" applyFont="1" applyBorder="1" applyAlignment="1">
      <alignment horizontal="left" wrapText="1"/>
    </xf>
    <xf numFmtId="0" fontId="17" fillId="0" borderId="7" xfId="0" applyFont="1" applyBorder="1" applyAlignment="1">
      <alignment horizontal="left" wrapText="1"/>
    </xf>
    <xf numFmtId="164" fontId="18" fillId="0" borderId="0" xfId="3" applyNumberFormat="1" applyFont="1" applyAlignment="1">
      <alignment horizontal="centerContinuous"/>
    </xf>
    <xf numFmtId="38" fontId="19" fillId="0" borderId="0" xfId="2" applyFont="1" applyAlignment="1">
      <alignment horizontal="centerContinuous"/>
    </xf>
    <xf numFmtId="164" fontId="19" fillId="0" borderId="0" xfId="3" applyNumberFormat="1" applyFont="1" applyAlignment="1">
      <alignment horizontal="centerContinuous"/>
    </xf>
    <xf numFmtId="38" fontId="19" fillId="0" borderId="0" xfId="2" applyFont="1" applyBorder="1" applyAlignment="1">
      <alignment horizontal="centerContinuous"/>
    </xf>
    <xf numFmtId="164" fontId="22" fillId="0" borderId="0" xfId="3" applyNumberFormat="1" applyFont="1" applyAlignment="1">
      <alignment horizontal="centerContinuous"/>
    </xf>
    <xf numFmtId="165" fontId="22" fillId="0" borderId="0" xfId="3" applyNumberFormat="1" applyFont="1" applyFill="1" applyAlignment="1">
      <alignment horizontal="centerContinuous"/>
    </xf>
    <xf numFmtId="0" fontId="23" fillId="0" borderId="0" xfId="18" applyFont="1" applyAlignment="1">
      <alignment horizontal="center"/>
    </xf>
    <xf numFmtId="164" fontId="24" fillId="0" borderId="0" xfId="3" applyNumberFormat="1" applyFont="1" applyAlignment="1">
      <alignment horizontal="left"/>
    </xf>
    <xf numFmtId="38" fontId="19" fillId="0" borderId="9" xfId="2" applyFont="1" applyBorder="1" applyAlignment="1">
      <alignment horizontal="centerContinuous"/>
    </xf>
    <xf numFmtId="164" fontId="25" fillId="0" borderId="9" xfId="3" applyNumberFormat="1" applyFont="1" applyBorder="1" applyAlignment="1">
      <alignment horizontal="centerContinuous"/>
    </xf>
    <xf numFmtId="38" fontId="25" fillId="0" borderId="9" xfId="2" applyFont="1" applyBorder="1" applyAlignment="1">
      <alignment horizontal="centerContinuous"/>
    </xf>
    <xf numFmtId="38" fontId="1" fillId="0" borderId="9" xfId="2" applyFont="1" applyBorder="1" applyAlignment="1">
      <alignment horizontal="center"/>
    </xf>
    <xf numFmtId="0" fontId="16" fillId="0" borderId="0" xfId="18" applyFont="1"/>
    <xf numFmtId="38" fontId="1" fillId="0" borderId="10" xfId="2" applyFont="1" applyBorder="1" applyAlignment="1">
      <alignment horizontal="center"/>
    </xf>
    <xf numFmtId="164" fontId="1" fillId="0" borderId="10" xfId="3" applyNumberFormat="1" applyFont="1" applyBorder="1" applyAlignment="1">
      <alignment horizontal="center"/>
    </xf>
    <xf numFmtId="38" fontId="1" fillId="0" borderId="0" xfId="2" applyFont="1" applyBorder="1" applyAlignment="1">
      <alignment horizontal="center"/>
    </xf>
    <xf numFmtId="0" fontId="1" fillId="0" borderId="5" xfId="18" applyFont="1" applyBorder="1" applyAlignment="1">
      <alignment horizontal="center"/>
    </xf>
    <xf numFmtId="164" fontId="24" fillId="0" borderId="0" xfId="3" applyNumberFormat="1" applyFont="1" applyBorder="1" applyAlignment="1">
      <alignment horizontal="left"/>
    </xf>
    <xf numFmtId="38" fontId="1" fillId="0" borderId="0" xfId="2" applyFont="1" applyBorder="1"/>
    <xf numFmtId="164" fontId="23" fillId="0" borderId="0" xfId="3" applyNumberFormat="1" applyFont="1" applyBorder="1"/>
    <xf numFmtId="38" fontId="22" fillId="0" borderId="7" xfId="2" applyFont="1" applyBorder="1" applyAlignment="1"/>
    <xf numFmtId="38" fontId="1" fillId="0" borderId="7" xfId="2" applyFont="1" applyBorder="1"/>
    <xf numFmtId="164" fontId="23" fillId="0" borderId="7" xfId="3" applyNumberFormat="1" applyFont="1" applyBorder="1"/>
    <xf numFmtId="38" fontId="1" fillId="0" borderId="7" xfId="2" applyFont="1" applyBorder="1" applyAlignment="1">
      <alignment horizontal="center"/>
    </xf>
    <xf numFmtId="38" fontId="26" fillId="0" borderId="11" xfId="2" applyFont="1" applyBorder="1" applyAlignment="1">
      <alignment horizontal="centerContinuous"/>
    </xf>
    <xf numFmtId="38" fontId="27" fillId="0" borderId="12" xfId="2" applyFont="1" applyBorder="1"/>
    <xf numFmtId="38" fontId="28" fillId="0" borderId="12" xfId="2" applyFont="1" applyBorder="1" applyProtection="1"/>
    <xf numFmtId="38" fontId="27" fillId="0" borderId="0" xfId="2" applyFont="1" applyBorder="1"/>
    <xf numFmtId="38" fontId="26" fillId="0" borderId="0" xfId="2" applyFont="1" applyBorder="1" applyAlignment="1">
      <alignment horizontal="centerContinuous"/>
    </xf>
    <xf numFmtId="38" fontId="27" fillId="0" borderId="9" xfId="2" applyFont="1" applyBorder="1"/>
    <xf numFmtId="0" fontId="27" fillId="0" borderId="0" xfId="18" applyFont="1"/>
    <xf numFmtId="164" fontId="27" fillId="0" borderId="13" xfId="3" applyNumberFormat="1" applyFont="1" applyBorder="1" applyAlignment="1">
      <alignment horizontal="center"/>
    </xf>
    <xf numFmtId="3" fontId="27" fillId="0" borderId="10" xfId="3" applyNumberFormat="1" applyFont="1" applyBorder="1"/>
    <xf numFmtId="3" fontId="28" fillId="0" borderId="10" xfId="3" applyNumberFormat="1" applyFont="1" applyBorder="1" applyProtection="1"/>
    <xf numFmtId="0" fontId="27" fillId="0" borderId="12" xfId="18" applyFont="1" applyBorder="1"/>
    <xf numFmtId="2" fontId="27" fillId="0" borderId="12" xfId="18" applyNumberFormat="1" applyFont="1" applyBorder="1"/>
    <xf numFmtId="2" fontId="27" fillId="0" borderId="0" xfId="18" applyNumberFormat="1" applyFont="1" applyBorder="1"/>
    <xf numFmtId="164" fontId="27" fillId="0" borderId="7" xfId="3" applyNumberFormat="1" applyFont="1" applyBorder="1" applyAlignment="1">
      <alignment horizontal="center"/>
    </xf>
    <xf numFmtId="38" fontId="28" fillId="0" borderId="9" xfId="2" applyFont="1" applyBorder="1" applyProtection="1"/>
    <xf numFmtId="38" fontId="26" fillId="0" borderId="11" xfId="2" applyFont="1" applyBorder="1" applyAlignment="1">
      <alignment horizontal="center"/>
    </xf>
    <xf numFmtId="38" fontId="26" fillId="0" borderId="0" xfId="2" applyFont="1" applyBorder="1" applyAlignment="1">
      <alignment horizontal="center"/>
    </xf>
    <xf numFmtId="49" fontId="26" fillId="0" borderId="11" xfId="2" applyNumberFormat="1" applyFont="1" applyBorder="1" applyAlignment="1">
      <alignment horizontal="center"/>
    </xf>
    <xf numFmtId="2" fontId="27" fillId="0" borderId="0" xfId="2" applyNumberFormat="1" applyFont="1" applyBorder="1"/>
    <xf numFmtId="49" fontId="26" fillId="0" borderId="0" xfId="2" applyNumberFormat="1" applyFont="1" applyBorder="1" applyAlignment="1">
      <alignment horizontal="center"/>
    </xf>
    <xf numFmtId="2" fontId="27" fillId="0" borderId="10" xfId="18" applyNumberFormat="1" applyFont="1" applyBorder="1"/>
    <xf numFmtId="0" fontId="27" fillId="0" borderId="14" xfId="18" applyFont="1" applyFill="1" applyBorder="1"/>
    <xf numFmtId="38" fontId="27" fillId="0" borderId="15" xfId="2" applyFont="1" applyFill="1" applyBorder="1"/>
    <xf numFmtId="38" fontId="26" fillId="0" borderId="15" xfId="2" applyFont="1" applyFill="1" applyBorder="1"/>
    <xf numFmtId="2" fontId="26" fillId="0" borderId="16" xfId="18" applyNumberFormat="1" applyFont="1" applyFill="1" applyBorder="1"/>
    <xf numFmtId="2" fontId="26" fillId="0" borderId="0" xfId="18" applyNumberFormat="1" applyFont="1" applyFill="1" applyBorder="1"/>
    <xf numFmtId="0" fontId="27" fillId="0" borderId="17" xfId="18" applyFont="1" applyFill="1" applyBorder="1"/>
    <xf numFmtId="0" fontId="27" fillId="0" borderId="0" xfId="18" applyFont="1" applyFill="1"/>
    <xf numFmtId="0" fontId="27" fillId="0" borderId="18" xfId="18" applyFont="1" applyFill="1" applyBorder="1"/>
    <xf numFmtId="40" fontId="27" fillId="0" borderId="19" xfId="2" applyNumberFormat="1" applyFont="1" applyFill="1" applyBorder="1"/>
    <xf numFmtId="38" fontId="27" fillId="0" borderId="18" xfId="2" applyFont="1" applyFill="1" applyBorder="1"/>
    <xf numFmtId="38" fontId="27" fillId="0" borderId="20" xfId="2" applyFont="1" applyFill="1" applyBorder="1"/>
    <xf numFmtId="38" fontId="27" fillId="0" borderId="0" xfId="2" applyFont="1" applyFill="1" applyBorder="1"/>
    <xf numFmtId="40" fontId="27" fillId="0" borderId="15" xfId="2" applyNumberFormat="1" applyFont="1" applyFill="1" applyBorder="1"/>
    <xf numFmtId="164" fontId="1" fillId="0" borderId="7" xfId="3" applyNumberFormat="1" applyFont="1" applyBorder="1"/>
    <xf numFmtId="0" fontId="1" fillId="0" borderId="7" xfId="18" applyFont="1" applyBorder="1"/>
    <xf numFmtId="2" fontId="1" fillId="0" borderId="21" xfId="18" applyNumberFormat="1" applyFont="1" applyBorder="1"/>
    <xf numFmtId="2" fontId="1" fillId="0" borderId="0" xfId="18" applyNumberFormat="1" applyFont="1" applyBorder="1"/>
    <xf numFmtId="38" fontId="19" fillId="0" borderId="14" xfId="2" applyFont="1" applyBorder="1" applyAlignment="1">
      <alignment horizontal="centerContinuous"/>
    </xf>
    <xf numFmtId="2" fontId="19" fillId="0" borderId="22" xfId="18" applyNumberFormat="1" applyFont="1" applyBorder="1"/>
    <xf numFmtId="2" fontId="19" fillId="0" borderId="0" xfId="18" applyNumberFormat="1" applyFont="1" applyBorder="1"/>
    <xf numFmtId="38" fontId="19" fillId="0" borderId="11" xfId="2" applyFont="1" applyBorder="1" applyAlignment="1">
      <alignment horizontal="centerContinuous"/>
    </xf>
    <xf numFmtId="38" fontId="19" fillId="0" borderId="0" xfId="18" applyNumberFormat="1" applyFont="1" applyBorder="1"/>
    <xf numFmtId="38" fontId="1" fillId="0" borderId="0" xfId="2" applyFont="1" applyAlignment="1">
      <alignment horizontal="center"/>
    </xf>
    <xf numFmtId="0" fontId="1" fillId="0" borderId="11" xfId="18" applyFont="1" applyBorder="1"/>
    <xf numFmtId="2" fontId="1" fillId="0" borderId="0" xfId="18" applyNumberFormat="1" applyFont="1"/>
    <xf numFmtId="38" fontId="1" fillId="0" borderId="11" xfId="2" applyFont="1" applyBorder="1"/>
    <xf numFmtId="38" fontId="1" fillId="0" borderId="21" xfId="2" applyFont="1" applyBorder="1"/>
    <xf numFmtId="164" fontId="19" fillId="0" borderId="0" xfId="3" applyNumberFormat="1" applyFont="1" applyAlignment="1">
      <alignment horizontal="left"/>
    </xf>
    <xf numFmtId="38" fontId="19" fillId="0" borderId="21" xfId="2" applyFont="1" applyBorder="1" applyAlignment="1">
      <alignment horizontal="centerContinuous"/>
    </xf>
    <xf numFmtId="164" fontId="23" fillId="0" borderId="0" xfId="3" applyNumberFormat="1" applyFont="1"/>
    <xf numFmtId="38" fontId="1" fillId="0" borderId="11" xfId="2" applyFont="1" applyBorder="1" applyAlignment="1">
      <alignment horizontal="center"/>
    </xf>
    <xf numFmtId="38" fontId="1" fillId="0" borderId="21" xfId="2" applyFont="1" applyBorder="1" applyAlignment="1">
      <alignment horizontal="center"/>
    </xf>
    <xf numFmtId="0" fontId="0" fillId="0" borderId="0" xfId="0" applyFill="1"/>
    <xf numFmtId="0" fontId="16" fillId="0" borderId="0" xfId="0" applyFont="1"/>
    <xf numFmtId="49" fontId="0" fillId="0" borderId="0" xfId="0" applyNumberFormat="1" applyAlignment="1">
      <alignment horizontal="center"/>
    </xf>
    <xf numFmtId="0" fontId="6" fillId="0" borderId="0" xfId="0" applyFont="1" applyBorder="1" applyAlignment="1"/>
    <xf numFmtId="0" fontId="31" fillId="0" borderId="0" xfId="18" applyFont="1"/>
    <xf numFmtId="38" fontId="31" fillId="0" borderId="0" xfId="2" applyFont="1"/>
    <xf numFmtId="38" fontId="19" fillId="0" borderId="13" xfId="2" applyFont="1" applyBorder="1" applyAlignment="1">
      <alignment horizontal="centerContinuous"/>
    </xf>
    <xf numFmtId="2" fontId="19" fillId="0" borderId="23" xfId="18" applyNumberFormat="1" applyFont="1" applyBorder="1"/>
    <xf numFmtId="0" fontId="12" fillId="0" borderId="0" xfId="0" applyFont="1" applyBorder="1" applyAlignment="1"/>
    <xf numFmtId="0" fontId="35" fillId="0" borderId="0" xfId="0" applyFont="1"/>
    <xf numFmtId="0" fontId="36" fillId="0" borderId="0" xfId="0" applyFont="1" applyBorder="1"/>
    <xf numFmtId="0" fontId="12" fillId="0" borderId="0" xfId="0" applyFont="1" applyAlignment="1">
      <alignment horizontal="center" wrapText="1"/>
    </xf>
    <xf numFmtId="0" fontId="34" fillId="0" borderId="0" xfId="0" applyFont="1" applyBorder="1" applyAlignment="1">
      <alignment horizontal="left" wrapText="1"/>
    </xf>
    <xf numFmtId="0" fontId="33" fillId="0" borderId="0" xfId="0" applyFont="1" applyBorder="1" applyAlignment="1">
      <alignment horizontal="left" wrapText="1"/>
    </xf>
    <xf numFmtId="0" fontId="32" fillId="0" borderId="24" xfId="0" applyFont="1" applyBorder="1" applyAlignment="1">
      <alignment horizontal="left" vertical="center"/>
    </xf>
    <xf numFmtId="0" fontId="32" fillId="0" borderId="3" xfId="0" applyFont="1" applyBorder="1" applyAlignment="1">
      <alignment horizontal="left" vertical="center"/>
    </xf>
    <xf numFmtId="0" fontId="32" fillId="0" borderId="25" xfId="0" applyFont="1" applyBorder="1" applyAlignment="1">
      <alignment horizontal="left" vertical="center"/>
    </xf>
    <xf numFmtId="0" fontId="32" fillId="0" borderId="24" xfId="18" applyFont="1" applyBorder="1" applyAlignment="1">
      <alignment horizontal="left"/>
    </xf>
    <xf numFmtId="0" fontId="32" fillId="0" borderId="3" xfId="18" applyFont="1" applyBorder="1" applyAlignment="1">
      <alignment horizontal="left"/>
    </xf>
    <xf numFmtId="0" fontId="32" fillId="0" borderId="25" xfId="18" applyFont="1" applyBorder="1" applyAlignment="1">
      <alignment horizontal="left"/>
    </xf>
    <xf numFmtId="0" fontId="12" fillId="0" borderId="0" xfId="0" applyFont="1" applyAlignment="1">
      <alignment horizontal="center"/>
    </xf>
    <xf numFmtId="0" fontId="21" fillId="0" borderId="0" xfId="18" applyFont="1" applyAlignment="1">
      <alignment vertical="center" wrapText="1"/>
    </xf>
    <xf numFmtId="0" fontId="21" fillId="0" borderId="0" xfId="0" applyFont="1" applyAlignment="1">
      <alignment vertical="center" wrapText="1"/>
    </xf>
    <xf numFmtId="0" fontId="25" fillId="0" borderId="5" xfId="0" applyFont="1" applyBorder="1" applyAlignment="1">
      <alignment horizontal="center" wrapText="1"/>
    </xf>
    <xf numFmtId="0" fontId="0" fillId="0" borderId="3" xfId="0" applyBorder="1" applyAlignment="1">
      <alignment horizontal="right"/>
    </xf>
    <xf numFmtId="0" fontId="0" fillId="0" borderId="25" xfId="0" applyBorder="1" applyAlignment="1">
      <alignment horizontal="right"/>
    </xf>
    <xf numFmtId="0" fontId="25" fillId="0" borderId="5" xfId="0" applyFont="1" applyBorder="1" applyAlignment="1">
      <alignment horizontal="right"/>
    </xf>
    <xf numFmtId="0" fontId="1" fillId="0" borderId="5" xfId="0" applyFont="1" applyBorder="1" applyAlignment="1">
      <alignment horizontal="center" wrapText="1"/>
    </xf>
    <xf numFmtId="0" fontId="30" fillId="0" borderId="0" xfId="0" applyFont="1" applyAlignment="1">
      <alignment wrapText="1"/>
    </xf>
    <xf numFmtId="0" fontId="0" fillId="0" borderId="0" xfId="0" applyAlignment="1">
      <alignment wrapText="1"/>
    </xf>
    <xf numFmtId="0" fontId="0" fillId="0" borderId="0" xfId="0" applyAlignment="1"/>
    <xf numFmtId="0" fontId="0" fillId="0" borderId="0" xfId="0" applyFill="1" applyAlignment="1"/>
    <xf numFmtId="0" fontId="16" fillId="0" borderId="5" xfId="0" applyFont="1" applyBorder="1" applyAlignment="1">
      <alignment horizontal="center"/>
    </xf>
    <xf numFmtId="0" fontId="0" fillId="0" borderId="5" xfId="0" applyBorder="1" applyAlignment="1"/>
    <xf numFmtId="0" fontId="30" fillId="0" borderId="0" xfId="0" applyFont="1" applyBorder="1" applyAlignment="1">
      <alignment wrapText="1"/>
    </xf>
    <xf numFmtId="0" fontId="0" fillId="0" borderId="0" xfId="0" applyBorder="1" applyAlignment="1">
      <alignment wrapText="1"/>
    </xf>
    <xf numFmtId="0" fontId="0" fillId="0" borderId="0" xfId="0" applyBorder="1" applyAlignment="1"/>
  </cellXfs>
  <cellStyles count="24">
    <cellStyle name="Actual Date" xfId="1"/>
    <cellStyle name="Comma [0]_96NAVAV" xfId="2"/>
    <cellStyle name="Comma_96NAVAV" xfId="3"/>
    <cellStyle name="Comma0" xfId="4"/>
    <cellStyle name="Currency0" xfId="5"/>
    <cellStyle name="Date" xfId="6"/>
    <cellStyle name="Fixed" xfId="7"/>
    <cellStyle name="Grey" xfId="8"/>
    <cellStyle name="HEADER" xfId="9"/>
    <cellStyle name="Header1" xfId="10"/>
    <cellStyle name="Header2" xfId="11"/>
    <cellStyle name="Heading1" xfId="12"/>
    <cellStyle name="Heading2" xfId="13"/>
    <cellStyle name="HIGHLIGHT" xfId="14"/>
    <cellStyle name="Input [yellow]" xfId="15"/>
    <cellStyle name="no dec" xfId="16"/>
    <cellStyle name="Normal" xfId="0" builtinId="0"/>
    <cellStyle name="Normal - Style1" xfId="17"/>
    <cellStyle name="Normal_96NAVAV" xfId="18"/>
    <cellStyle name="Percent [2]" xfId="19"/>
    <cellStyle name="Total" xfId="20" builtinId="25" customBuiltin="1"/>
    <cellStyle name="Unprot" xfId="21"/>
    <cellStyle name="Unprot$" xfId="22"/>
    <cellStyle name="Unprotect" xfId="2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microsoft.com/office/2006/relationships/vbaProject" Target="vbaProject.bin"/><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76200</xdr:colOff>
      <xdr:row>0</xdr:row>
      <xdr:rowOff>104775</xdr:rowOff>
    </xdr:from>
    <xdr:to>
      <xdr:col>1</xdr:col>
      <xdr:colOff>733425</xdr:colOff>
      <xdr:row>2</xdr:row>
      <xdr:rowOff>714375</xdr:rowOff>
    </xdr:to>
    <xdr:pic>
      <xdr:nvPicPr>
        <xdr:cNvPr id="1042" name="Picture 1" descr="California Kiwifruit Logo jpg"/>
        <xdr:cNvPicPr>
          <a:picLocks noChangeAspect="1" noChangeArrowheads="1"/>
        </xdr:cNvPicPr>
      </xdr:nvPicPr>
      <xdr:blipFill>
        <a:blip xmlns:r="http://schemas.openxmlformats.org/officeDocument/2006/relationships" r:embed="rId1" cstate="print"/>
        <a:srcRect/>
        <a:stretch>
          <a:fillRect/>
        </a:stretch>
      </xdr:blipFill>
      <xdr:spPr bwMode="auto">
        <a:xfrm>
          <a:off x="76200" y="104775"/>
          <a:ext cx="1504950" cy="933450"/>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WEEKLY%20REPORT\01-02%20NAV-EX.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XXXX"/>
      <sheetName val="XXXX0"/>
      <sheetName val="01-02 NAVEL SHIPMENTS"/>
      <sheetName val="EXPORT-NAVELS"/>
      <sheetName val="CCOG -N"/>
      <sheetName val="NAVELS-AVERAGE"/>
      <sheetName val="NAVELS-AVERAGE 3-18"/>
      <sheetName val="NAV-AVG. SUMM."/>
      <sheetName val="SP-RANCHES-NAVELS"/>
      <sheetName val="PAMCO -JAN-FEB 01"/>
      <sheetName val="Korea-Stardust"/>
      <sheetName val="Korea-Stardust-3-25"/>
      <sheetName val="Korea-Stardust-4-0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enableFormatConditionsCalculation="0">
    <tabColor indexed="17"/>
  </sheetPr>
  <dimension ref="A1:U148"/>
  <sheetViews>
    <sheetView tabSelected="1" zoomScale="90" zoomScaleNormal="90" zoomScaleSheetLayoutView="65" workbookViewId="0">
      <selection activeCell="A150" sqref="A150"/>
    </sheetView>
  </sheetViews>
  <sheetFormatPr defaultRowHeight="12.75"/>
  <cols>
    <col min="1" max="1" width="12.7109375" style="2" customWidth="1"/>
    <col min="2" max="2" width="13" style="1" customWidth="1"/>
    <col min="3" max="6" width="12.7109375" style="1" customWidth="1"/>
    <col min="7" max="7" width="12.7109375" style="2" customWidth="1"/>
    <col min="8" max="8" width="12.7109375" style="1" customWidth="1"/>
    <col min="9" max="9" width="13.28515625" style="1" customWidth="1"/>
    <col min="10" max="10" width="12.7109375" style="1" customWidth="1"/>
    <col min="11" max="21" width="12.7109375" style="3" customWidth="1"/>
    <col min="22" max="230" width="6.28515625" style="3" customWidth="1"/>
    <col min="231" max="16384" width="9.140625" style="3"/>
  </cols>
  <sheetData>
    <row r="1" spans="1:21">
      <c r="A1"/>
      <c r="B1"/>
    </row>
    <row r="2" spans="1:21">
      <c r="A2"/>
      <c r="B2"/>
    </row>
    <row r="3" spans="1:21" ht="57.75" customHeight="1">
      <c r="A3"/>
      <c r="B3"/>
    </row>
    <row r="4" spans="1:21" ht="20.25" customHeight="1">
      <c r="A4" s="105" t="s">
        <v>125</v>
      </c>
      <c r="B4" s="105"/>
      <c r="C4"/>
      <c r="D4" s="3"/>
      <c r="E4" s="3"/>
      <c r="F4" s="3"/>
      <c r="G4" s="5"/>
      <c r="H4" s="5"/>
      <c r="I4" s="108" t="s">
        <v>0</v>
      </c>
      <c r="J4" s="108"/>
      <c r="K4" s="108"/>
      <c r="L4" s="108"/>
      <c r="M4" s="108"/>
      <c r="S4" s="6" t="s">
        <v>118</v>
      </c>
    </row>
    <row r="5" spans="1:21" ht="20.25">
      <c r="A5" s="4" t="s">
        <v>1</v>
      </c>
      <c r="B5" s="4"/>
      <c r="C5" s="7"/>
      <c r="D5" s="3"/>
      <c r="E5" s="3"/>
      <c r="F5" s="3"/>
      <c r="G5" s="5"/>
      <c r="H5" s="3"/>
      <c r="I5" s="8"/>
      <c r="J5" s="117" t="s">
        <v>128</v>
      </c>
      <c r="K5" s="117"/>
      <c r="L5" s="117"/>
      <c r="M5" s="8"/>
      <c r="P5" s="9" t="s">
        <v>2</v>
      </c>
      <c r="Q5" s="10"/>
      <c r="R5" s="10"/>
      <c r="S5" s="10"/>
    </row>
    <row r="6" spans="1:21" ht="20.25" customHeight="1">
      <c r="A6" s="11"/>
      <c r="B6" s="7"/>
      <c r="C6" s="12"/>
      <c r="D6" s="3"/>
      <c r="E6" s="3"/>
      <c r="F6" s="3"/>
      <c r="G6" s="3"/>
      <c r="H6" s="3"/>
      <c r="I6" s="8"/>
      <c r="J6" s="108" t="s">
        <v>126</v>
      </c>
      <c r="K6" s="108"/>
      <c r="L6" s="108"/>
      <c r="M6" s="8"/>
      <c r="P6" s="9" t="s">
        <v>3</v>
      </c>
      <c r="Q6" s="13"/>
      <c r="R6" s="13"/>
      <c r="S6" s="13"/>
    </row>
    <row r="7" spans="1:21" ht="20.25" customHeight="1">
      <c r="A7" s="108" t="s">
        <v>4</v>
      </c>
      <c r="B7" s="108"/>
      <c r="C7" s="108"/>
      <c r="D7" s="108"/>
      <c r="E7" s="108"/>
      <c r="F7" s="3"/>
      <c r="G7" s="3"/>
      <c r="H7" s="3"/>
      <c r="I7" s="108" t="s">
        <v>127</v>
      </c>
      <c r="J7" s="108"/>
      <c r="K7" s="108"/>
      <c r="L7" s="108"/>
      <c r="M7" s="108"/>
      <c r="P7" s="9" t="s">
        <v>129</v>
      </c>
      <c r="Q7" s="13"/>
      <c r="R7" s="13"/>
      <c r="S7" s="14"/>
    </row>
    <row r="8" spans="1:21" ht="20.25" customHeight="1">
      <c r="A8" s="15" t="s">
        <v>5</v>
      </c>
      <c r="B8" s="15"/>
      <c r="C8" s="15"/>
      <c r="D8" s="15"/>
      <c r="E8" s="8"/>
      <c r="F8"/>
      <c r="G8" s="16"/>
      <c r="H8" s="17"/>
      <c r="I8" s="17"/>
      <c r="P8" s="9" t="s">
        <v>6</v>
      </c>
      <c r="Q8" s="18"/>
      <c r="R8" s="108" t="s">
        <v>7</v>
      </c>
      <c r="S8" s="108"/>
      <c r="T8" s="19"/>
    </row>
    <row r="9" spans="1:21" ht="21" customHeight="1">
      <c r="A9" s="4" t="s">
        <v>8</v>
      </c>
      <c r="B9" s="4"/>
      <c r="C9" s="4"/>
      <c r="D9" s="4"/>
      <c r="E9" s="8"/>
      <c r="F9" s="3"/>
      <c r="G9" s="3"/>
      <c r="H9" s="3"/>
      <c r="I9" s="3"/>
    </row>
    <row r="10" spans="1:21" s="101" customFormat="1" ht="21" customHeight="1">
      <c r="A10" s="100" t="s">
        <v>119</v>
      </c>
      <c r="B10" s="100"/>
      <c r="C10" s="100"/>
      <c r="D10" s="100"/>
      <c r="J10" s="102"/>
    </row>
    <row r="11" spans="1:21" ht="18.75" customHeight="1">
      <c r="A11" s="20" t="s">
        <v>9</v>
      </c>
      <c r="B11" s="21"/>
      <c r="C11" s="21"/>
      <c r="D11" s="21"/>
      <c r="E11" s="21"/>
      <c r="F11" s="21"/>
      <c r="G11" s="22"/>
      <c r="H11" s="21"/>
      <c r="I11" s="21"/>
      <c r="J11" s="23"/>
      <c r="K11" s="118" t="s">
        <v>65</v>
      </c>
      <c r="L11" s="119"/>
      <c r="M11" s="119"/>
      <c r="N11" s="119"/>
      <c r="O11" s="119"/>
      <c r="P11" s="119"/>
      <c r="Q11" s="119"/>
      <c r="R11" s="119"/>
      <c r="S11" s="119"/>
    </row>
    <row r="12" spans="1:21" ht="21" customHeight="1">
      <c r="A12" s="24" t="s">
        <v>10</v>
      </c>
      <c r="B12" s="21"/>
      <c r="C12" s="21"/>
      <c r="D12" s="21"/>
      <c r="E12" s="21"/>
      <c r="F12" s="21"/>
      <c r="G12" s="22"/>
      <c r="H12" s="21"/>
      <c r="I12" s="21"/>
      <c r="J12" s="23"/>
      <c r="K12" s="118"/>
      <c r="L12" s="119"/>
      <c r="M12" s="119"/>
      <c r="N12" s="119"/>
      <c r="O12" s="119"/>
      <c r="P12" s="119"/>
      <c r="Q12" s="119"/>
      <c r="R12" s="119"/>
      <c r="S12" s="119"/>
    </row>
    <row r="13" spans="1:21" ht="20.25" customHeight="1">
      <c r="A13" s="25" t="s">
        <v>11</v>
      </c>
      <c r="B13" s="21"/>
      <c r="C13" s="21"/>
      <c r="D13" s="21"/>
      <c r="E13" s="21"/>
      <c r="F13" s="21"/>
      <c r="G13" s="22"/>
      <c r="H13" s="21"/>
      <c r="I13" s="21"/>
      <c r="J13" s="23"/>
      <c r="L13" s="26" t="s">
        <v>12</v>
      </c>
      <c r="M13" s="26" t="s">
        <v>13</v>
      </c>
      <c r="N13" s="26" t="s">
        <v>14</v>
      </c>
      <c r="O13" s="26" t="s">
        <v>15</v>
      </c>
      <c r="P13" s="26" t="s">
        <v>16</v>
      </c>
      <c r="Q13" s="26" t="s">
        <v>17</v>
      </c>
      <c r="R13" s="26" t="s">
        <v>18</v>
      </c>
      <c r="S13" s="26" t="s">
        <v>19</v>
      </c>
      <c r="T13" s="26" t="s">
        <v>20</v>
      </c>
      <c r="U13" s="26" t="s">
        <v>21</v>
      </c>
    </row>
    <row r="14" spans="1:21" ht="15.75">
      <c r="A14" s="27"/>
      <c r="B14" s="28"/>
      <c r="C14" s="28"/>
      <c r="D14" s="28"/>
      <c r="E14" s="28"/>
      <c r="F14" s="28"/>
      <c r="G14" s="29" t="s">
        <v>22</v>
      </c>
      <c r="H14" s="30" t="s">
        <v>23</v>
      </c>
      <c r="I14" s="31" t="s">
        <v>24</v>
      </c>
      <c r="J14" s="23"/>
      <c r="K14" s="32" t="s">
        <v>25</v>
      </c>
    </row>
    <row r="15" spans="1:21" ht="15.75" customHeight="1">
      <c r="B15" s="33" t="s">
        <v>26</v>
      </c>
      <c r="C15" s="33" t="s">
        <v>27</v>
      </c>
      <c r="D15" s="33" t="s">
        <v>28</v>
      </c>
      <c r="E15" s="33" t="s">
        <v>29</v>
      </c>
      <c r="F15" s="33" t="s">
        <v>30</v>
      </c>
      <c r="G15" s="34" t="s">
        <v>31</v>
      </c>
      <c r="H15" s="33" t="s">
        <v>32</v>
      </c>
      <c r="I15" s="33" t="s">
        <v>33</v>
      </c>
      <c r="J15" s="35"/>
      <c r="L15" s="36" t="s">
        <v>34</v>
      </c>
      <c r="M15" s="36" t="s">
        <v>35</v>
      </c>
      <c r="N15" s="36" t="s">
        <v>36</v>
      </c>
      <c r="O15" s="36" t="s">
        <v>37</v>
      </c>
      <c r="P15" s="36" t="s">
        <v>38</v>
      </c>
      <c r="Q15" s="36" t="s">
        <v>39</v>
      </c>
      <c r="R15" s="36" t="s">
        <v>40</v>
      </c>
      <c r="S15" s="36" t="s">
        <v>41</v>
      </c>
      <c r="T15" s="36" t="s">
        <v>42</v>
      </c>
      <c r="U15" s="36" t="s">
        <v>43</v>
      </c>
    </row>
    <row r="16" spans="1:21" ht="15.75" customHeight="1">
      <c r="A16" s="37" t="s">
        <v>44</v>
      </c>
      <c r="B16" s="38"/>
      <c r="C16" s="38"/>
      <c r="D16" s="38"/>
      <c r="E16" s="38"/>
      <c r="F16" s="38"/>
      <c r="G16" s="39" t="s">
        <v>45</v>
      </c>
      <c r="H16" s="35"/>
      <c r="I16" s="35"/>
      <c r="J16" s="35"/>
      <c r="K16" s="27" t="s">
        <v>44</v>
      </c>
    </row>
    <row r="17" spans="1:21" ht="15">
      <c r="A17" s="40" t="s">
        <v>46</v>
      </c>
      <c r="B17" s="41"/>
      <c r="C17" s="41"/>
      <c r="D17" s="41"/>
      <c r="E17" s="41"/>
      <c r="F17" s="41"/>
      <c r="G17" s="42" t="s">
        <v>47</v>
      </c>
      <c r="H17" s="43" t="s">
        <v>48</v>
      </c>
      <c r="I17" s="43" t="s">
        <v>49</v>
      </c>
      <c r="J17" s="35"/>
      <c r="K17" s="40" t="s">
        <v>46</v>
      </c>
      <c r="L17" s="1"/>
    </row>
    <row r="18" spans="1:21" s="50" customFormat="1" ht="11.25" customHeight="1">
      <c r="A18" s="44" t="s">
        <v>50</v>
      </c>
      <c r="B18" s="45"/>
      <c r="C18" s="45"/>
      <c r="D18" s="45"/>
      <c r="E18" s="45"/>
      <c r="F18" s="45"/>
      <c r="G18" s="46">
        <f>+L18*19.8+M18*20+N18*22+O18*16+P18*16+Q18*21.6+R18*21+S18*18+T18*24.825+U18*18.6684</f>
        <v>0</v>
      </c>
      <c r="H18" s="45">
        <f>(+B18*19.86+C18*20+D18*7+E18*21+F18*125+G18)/19.86</f>
        <v>0</v>
      </c>
      <c r="I18" s="45"/>
      <c r="J18" s="47"/>
      <c r="K18" s="48" t="s">
        <v>50</v>
      </c>
      <c r="L18" s="49"/>
      <c r="M18" s="49"/>
      <c r="N18" s="49"/>
      <c r="O18" s="49"/>
      <c r="P18" s="49"/>
      <c r="Q18" s="49"/>
      <c r="R18" s="49"/>
      <c r="S18" s="49"/>
      <c r="T18" s="49"/>
      <c r="U18" s="49"/>
    </row>
    <row r="19" spans="1:21" s="50" customFormat="1" ht="11.25" customHeight="1">
      <c r="A19" s="51" t="s">
        <v>51</v>
      </c>
      <c r="B19" s="52"/>
      <c r="C19" s="52"/>
      <c r="D19" s="52"/>
      <c r="E19" s="52"/>
      <c r="F19" s="52"/>
      <c r="G19" s="53">
        <f>SUM(L19:U19)</f>
        <v>0</v>
      </c>
      <c r="H19" s="54"/>
      <c r="I19" s="55">
        <f>IF(H18&gt;0,(SUM(B19:G19)/H18),0)</f>
        <v>0</v>
      </c>
      <c r="J19" s="56"/>
      <c r="K19" s="57" t="s">
        <v>51</v>
      </c>
      <c r="L19" s="52"/>
      <c r="M19" s="52"/>
      <c r="N19" s="52"/>
      <c r="O19" s="52"/>
      <c r="P19" s="52"/>
      <c r="Q19" s="52"/>
      <c r="R19" s="52"/>
      <c r="S19" s="52"/>
      <c r="T19" s="52"/>
      <c r="U19" s="52"/>
    </row>
    <row r="20" spans="1:21" s="50" customFormat="1" ht="11.25" customHeight="1">
      <c r="A20" s="44">
        <v>20</v>
      </c>
      <c r="B20" s="49"/>
      <c r="C20" s="49"/>
      <c r="D20" s="49"/>
      <c r="E20" s="49"/>
      <c r="F20" s="49"/>
      <c r="G20" s="58">
        <f>+L20*19.8+M20*20+N20*22+O20*16+P20*16+Q20*21.6+R20*21+S20*18+T20*24.825+U20*18.6684</f>
        <v>0</v>
      </c>
      <c r="H20" s="49">
        <f>(+B20*19.86+C20*20+D20*7+E20*21+F20*125+G20)/19.86</f>
        <v>0</v>
      </c>
      <c r="I20" s="49"/>
      <c r="J20" s="47"/>
      <c r="K20" s="48">
        <v>20</v>
      </c>
      <c r="L20" s="49"/>
      <c r="M20" s="49"/>
      <c r="N20" s="49"/>
      <c r="O20" s="49"/>
      <c r="P20" s="49"/>
      <c r="Q20" s="49"/>
      <c r="R20" s="49"/>
      <c r="S20" s="49"/>
      <c r="T20" s="49"/>
      <c r="U20" s="49"/>
    </row>
    <row r="21" spans="1:21" s="50" customFormat="1" ht="11.25" customHeight="1">
      <c r="A21" s="51" t="s">
        <v>51</v>
      </c>
      <c r="B21" s="52"/>
      <c r="C21" s="52"/>
      <c r="D21" s="52"/>
      <c r="E21" s="52"/>
      <c r="F21" s="52"/>
      <c r="G21" s="53">
        <f>SUM(L21:U21)</f>
        <v>0</v>
      </c>
      <c r="H21" s="54"/>
      <c r="I21" s="55">
        <f>IF(H20&gt;0,(SUM(B21:G21)/H20),0)</f>
        <v>0</v>
      </c>
      <c r="J21" s="56"/>
      <c r="K21" s="57" t="s">
        <v>51</v>
      </c>
      <c r="L21" s="52"/>
      <c r="M21" s="52"/>
      <c r="N21" s="52"/>
      <c r="O21" s="52"/>
      <c r="P21" s="52"/>
      <c r="Q21" s="52"/>
      <c r="R21" s="52"/>
      <c r="S21" s="52"/>
      <c r="T21" s="52"/>
      <c r="U21" s="52"/>
    </row>
    <row r="22" spans="1:21" s="50" customFormat="1" ht="12">
      <c r="A22" s="44">
        <v>23</v>
      </c>
      <c r="B22" s="49"/>
      <c r="C22" s="49"/>
      <c r="D22" s="49"/>
      <c r="E22" s="49"/>
      <c r="F22" s="49"/>
      <c r="G22" s="58">
        <f>+L22*19.8+M22*20+N22*22+O22*16+P22*16+Q22*21.6+R22*21+S22*18+T22*24.825+U22*18.6684</f>
        <v>0</v>
      </c>
      <c r="H22" s="49">
        <f>(+B22*19.86+C22*20+D22*7+E22*21+F22*125+G22)/19.86</f>
        <v>0</v>
      </c>
      <c r="I22" s="49"/>
      <c r="J22" s="47"/>
      <c r="K22" s="48">
        <v>23</v>
      </c>
      <c r="L22" s="49"/>
      <c r="M22" s="49"/>
      <c r="N22" s="49"/>
      <c r="O22" s="49"/>
      <c r="P22" s="49"/>
      <c r="Q22" s="49"/>
      <c r="R22" s="49"/>
      <c r="S22" s="49"/>
      <c r="T22" s="49"/>
      <c r="U22" s="49"/>
    </row>
    <row r="23" spans="1:21" s="50" customFormat="1" ht="12">
      <c r="A23" s="51" t="s">
        <v>51</v>
      </c>
      <c r="B23" s="52"/>
      <c r="C23" s="52"/>
      <c r="D23" s="52"/>
      <c r="E23" s="52"/>
      <c r="F23" s="52"/>
      <c r="G23" s="53">
        <f>SUM(L23:U23)</f>
        <v>0</v>
      </c>
      <c r="H23" s="54"/>
      <c r="I23" s="55">
        <f>IF(H22&gt;0,(SUM(B23:G23)/H22),0)</f>
        <v>0</v>
      </c>
      <c r="J23" s="56"/>
      <c r="K23" s="57" t="s">
        <v>51</v>
      </c>
      <c r="L23" s="52"/>
      <c r="M23" s="52"/>
      <c r="N23" s="52"/>
      <c r="O23" s="52"/>
      <c r="P23" s="52"/>
      <c r="Q23" s="52"/>
      <c r="R23" s="52"/>
      <c r="S23" s="52"/>
      <c r="T23" s="52"/>
      <c r="U23" s="52"/>
    </row>
    <row r="24" spans="1:21" s="50" customFormat="1" ht="12">
      <c r="A24" s="59">
        <v>25</v>
      </c>
      <c r="B24" s="49"/>
      <c r="C24" s="49"/>
      <c r="D24" s="49"/>
      <c r="E24" s="49"/>
      <c r="F24" s="49"/>
      <c r="G24" s="58">
        <f>+L24*19.8+M24*20+N24*22+O24*16+P24*16+Q24*21.6+R24*21+S24*18+T24*24.825+U24*18.6684</f>
        <v>0</v>
      </c>
      <c r="H24" s="49">
        <f>(+B24*19.86+C24*20+D24*7+E24*21+F24*125+G24)/19.86</f>
        <v>0</v>
      </c>
      <c r="I24" s="49"/>
      <c r="J24" s="56"/>
      <c r="K24" s="60">
        <v>25</v>
      </c>
      <c r="L24" s="49"/>
      <c r="M24" s="49"/>
      <c r="N24" s="49"/>
      <c r="O24" s="49"/>
      <c r="P24" s="49"/>
      <c r="Q24" s="49"/>
      <c r="R24" s="49"/>
      <c r="S24" s="49"/>
      <c r="T24" s="49"/>
      <c r="U24" s="49"/>
    </row>
    <row r="25" spans="1:21" s="50" customFormat="1" ht="12">
      <c r="A25" s="51" t="s">
        <v>51</v>
      </c>
      <c r="B25" s="52"/>
      <c r="C25" s="52"/>
      <c r="D25" s="52"/>
      <c r="E25" s="52"/>
      <c r="F25" s="52"/>
      <c r="G25" s="53">
        <f>SUM(L25:U25)</f>
        <v>0</v>
      </c>
      <c r="H25" s="54"/>
      <c r="I25" s="55">
        <f>IF(H24&gt;0,(SUM(B25:G25)/H24),0)</f>
        <v>0</v>
      </c>
      <c r="J25" s="56"/>
      <c r="K25" s="57" t="s">
        <v>51</v>
      </c>
      <c r="L25" s="52"/>
      <c r="M25" s="52"/>
      <c r="N25" s="52"/>
      <c r="O25" s="52"/>
      <c r="P25" s="52"/>
      <c r="Q25" s="52"/>
      <c r="R25" s="52"/>
      <c r="S25" s="52"/>
      <c r="T25" s="52"/>
      <c r="U25" s="52"/>
    </row>
    <row r="26" spans="1:21" s="50" customFormat="1" ht="12">
      <c r="A26" s="61" t="s">
        <v>52</v>
      </c>
      <c r="B26" s="49"/>
      <c r="C26" s="49"/>
      <c r="D26" s="49"/>
      <c r="E26" s="49"/>
      <c r="F26" s="49"/>
      <c r="G26" s="58">
        <f>+L26*19.8+M26*20+N26*22+O26*16+P26*16+Q26*21.6+R26*21+S26*18+T26*24.825+U26*18.6684</f>
        <v>0</v>
      </c>
      <c r="H26" s="49">
        <f>(+B26*19.86+C26*20+D26*7+E26*21+F26*125+G26)/19.86</f>
        <v>0</v>
      </c>
      <c r="I26" s="49"/>
      <c r="J26" s="62"/>
      <c r="K26" s="63" t="s">
        <v>52</v>
      </c>
      <c r="L26" s="49"/>
      <c r="M26" s="49"/>
      <c r="N26" s="49"/>
      <c r="O26" s="49"/>
      <c r="P26" s="49"/>
      <c r="Q26" s="49"/>
      <c r="R26" s="49"/>
      <c r="S26" s="49"/>
      <c r="T26" s="49"/>
      <c r="U26" s="49"/>
    </row>
    <row r="27" spans="1:21" s="50" customFormat="1" ht="12">
      <c r="A27" s="51" t="s">
        <v>51</v>
      </c>
      <c r="B27" s="52"/>
      <c r="C27" s="52"/>
      <c r="D27" s="52"/>
      <c r="E27" s="52"/>
      <c r="F27" s="52"/>
      <c r="G27" s="53">
        <f>SUM(L27:U27)</f>
        <v>0</v>
      </c>
      <c r="H27" s="54"/>
      <c r="I27" s="55">
        <f>IF(H26&gt;0,(SUM(B27:G27)/H26),0)</f>
        <v>0</v>
      </c>
      <c r="J27" s="56"/>
      <c r="K27" s="57" t="s">
        <v>51</v>
      </c>
      <c r="L27" s="52"/>
      <c r="M27" s="52"/>
      <c r="N27" s="52"/>
      <c r="O27" s="52"/>
      <c r="P27" s="52"/>
      <c r="Q27" s="52"/>
      <c r="R27" s="52"/>
      <c r="S27" s="52"/>
      <c r="T27" s="52"/>
      <c r="U27" s="52"/>
    </row>
    <row r="28" spans="1:21" s="50" customFormat="1" ht="12">
      <c r="A28" s="59">
        <v>30</v>
      </c>
      <c r="B28" s="49"/>
      <c r="C28" s="49"/>
      <c r="D28" s="49"/>
      <c r="E28" s="49"/>
      <c r="F28" s="49"/>
      <c r="G28" s="58">
        <f>+L28*19.8+M28*20+N28*22+O28*16+P28*16+Q28*21.6+R28*21+S28*18+T28*24.825+U28*18.6684</f>
        <v>0</v>
      </c>
      <c r="H28" s="49">
        <f>(+B28*19.86+C28*20+D28*7+E28*21+F28*125+G28)/19.86</f>
        <v>0</v>
      </c>
      <c r="I28" s="49"/>
      <c r="J28" s="62"/>
      <c r="K28" s="60">
        <v>30</v>
      </c>
      <c r="L28" s="49"/>
      <c r="M28" s="49"/>
      <c r="N28" s="49"/>
      <c r="O28" s="49"/>
      <c r="P28" s="49"/>
      <c r="Q28" s="49"/>
      <c r="R28" s="49"/>
      <c r="S28" s="49"/>
      <c r="T28" s="49"/>
      <c r="U28" s="49"/>
    </row>
    <row r="29" spans="1:21" s="50" customFormat="1" ht="12">
      <c r="A29" s="51" t="s">
        <v>51</v>
      </c>
      <c r="B29" s="52"/>
      <c r="C29" s="52"/>
      <c r="D29" s="52"/>
      <c r="E29" s="52"/>
      <c r="F29" s="52"/>
      <c r="G29" s="53">
        <f>SUM(L29:U29)</f>
        <v>0</v>
      </c>
      <c r="H29" s="54"/>
      <c r="I29" s="55">
        <f>IF(H28&gt;0,(SUM(B29:G29)/H28),0)</f>
        <v>0</v>
      </c>
      <c r="J29" s="56"/>
      <c r="K29" s="57" t="s">
        <v>51</v>
      </c>
      <c r="L29" s="52"/>
      <c r="M29" s="52"/>
      <c r="N29" s="52"/>
      <c r="O29" s="52"/>
      <c r="P29" s="52"/>
      <c r="Q29" s="52"/>
      <c r="R29" s="52"/>
      <c r="S29" s="52"/>
      <c r="T29" s="52"/>
      <c r="U29" s="52"/>
    </row>
    <row r="30" spans="1:21" s="50" customFormat="1" ht="12">
      <c r="A30" s="59">
        <v>33</v>
      </c>
      <c r="B30" s="49"/>
      <c r="C30" s="49"/>
      <c r="D30" s="49"/>
      <c r="E30" s="49"/>
      <c r="F30" s="49"/>
      <c r="G30" s="58">
        <f>+L30*19.8+M30*20+N30*22+O30*16+P30*16+Q30*21.6+R30*21+S30*18+T30*24.825+U30*18.6684</f>
        <v>0</v>
      </c>
      <c r="H30" s="49">
        <f>(+B30*19.86+C30*20+D30*7+E30*21+F30*125+G30)/19.86</f>
        <v>0</v>
      </c>
      <c r="I30" s="49"/>
      <c r="J30" s="62"/>
      <c r="K30" s="60">
        <v>33</v>
      </c>
      <c r="L30" s="49"/>
      <c r="M30" s="49"/>
      <c r="N30" s="49"/>
      <c r="O30" s="49"/>
      <c r="P30" s="49"/>
      <c r="Q30" s="49"/>
      <c r="R30" s="49"/>
      <c r="S30" s="49"/>
      <c r="T30" s="49"/>
      <c r="U30" s="49"/>
    </row>
    <row r="31" spans="1:21" s="50" customFormat="1" ht="12">
      <c r="A31" s="51" t="s">
        <v>51</v>
      </c>
      <c r="B31" s="52"/>
      <c r="C31" s="52"/>
      <c r="D31" s="52"/>
      <c r="E31" s="52"/>
      <c r="F31" s="52"/>
      <c r="G31" s="53">
        <f>SUM(L31:U31)</f>
        <v>0</v>
      </c>
      <c r="H31" s="54"/>
      <c r="I31" s="55">
        <f>IF(H30&gt;0,(SUM(B31:G31)/H30),0)</f>
        <v>0</v>
      </c>
      <c r="J31" s="56"/>
      <c r="K31" s="57" t="s">
        <v>51</v>
      </c>
      <c r="L31" s="52"/>
      <c r="M31" s="52"/>
      <c r="N31" s="52"/>
      <c r="O31" s="52"/>
      <c r="P31" s="52"/>
      <c r="Q31" s="52"/>
      <c r="R31" s="52"/>
      <c r="S31" s="52"/>
      <c r="T31" s="52"/>
      <c r="U31" s="52"/>
    </row>
    <row r="32" spans="1:21" s="50" customFormat="1" ht="12">
      <c r="A32" s="59">
        <v>36</v>
      </c>
      <c r="B32" s="49"/>
      <c r="C32" s="49"/>
      <c r="D32" s="49"/>
      <c r="E32" s="49"/>
      <c r="F32" s="49"/>
      <c r="G32" s="58">
        <f>+L32*19.8+M32*20+N32*22+O32*16+P32*16+Q32*21.6+R32*21+S32*18+T32*24.825+U32*18.6684</f>
        <v>0</v>
      </c>
      <c r="H32" s="49">
        <f>(+B32*19.86+C32*20+D32*7+E32*21+F32*125+G32)/19.86</f>
        <v>0</v>
      </c>
      <c r="I32" s="49"/>
      <c r="J32" s="62"/>
      <c r="K32" s="60">
        <v>36</v>
      </c>
      <c r="L32" s="49"/>
      <c r="M32" s="49"/>
      <c r="N32" s="49"/>
      <c r="O32" s="49"/>
      <c r="P32" s="49"/>
      <c r="Q32" s="49"/>
      <c r="R32" s="49"/>
      <c r="S32" s="49"/>
      <c r="T32" s="49"/>
      <c r="U32" s="49"/>
    </row>
    <row r="33" spans="1:21" s="50" customFormat="1" ht="12">
      <c r="A33" s="51" t="s">
        <v>51</v>
      </c>
      <c r="B33" s="52"/>
      <c r="C33" s="52"/>
      <c r="D33" s="52"/>
      <c r="E33" s="52"/>
      <c r="F33" s="52"/>
      <c r="G33" s="53">
        <f>SUM(L33:U33)</f>
        <v>0</v>
      </c>
      <c r="H33" s="54"/>
      <c r="I33" s="55">
        <f>IF(H32&gt;0,(SUM(B33:G33)/H32),0)</f>
        <v>0</v>
      </c>
      <c r="J33" s="56"/>
      <c r="K33" s="57" t="s">
        <v>51</v>
      </c>
      <c r="L33" s="52"/>
      <c r="M33" s="52"/>
      <c r="N33" s="52"/>
      <c r="O33" s="52"/>
      <c r="P33" s="52"/>
      <c r="Q33" s="52"/>
      <c r="R33" s="52"/>
      <c r="S33" s="52"/>
      <c r="T33" s="52"/>
      <c r="U33" s="52"/>
    </row>
    <row r="34" spans="1:21" s="50" customFormat="1" ht="12">
      <c r="A34" s="59">
        <v>39</v>
      </c>
      <c r="B34" s="49"/>
      <c r="C34" s="49"/>
      <c r="D34" s="49"/>
      <c r="E34" s="49"/>
      <c r="F34" s="49"/>
      <c r="G34" s="58">
        <f>+L34*19.8+M34*20+N34*22+O34*16+P34*16+Q34*21.6+R34*21+S34*18+T34*24.825+U34*18.6684</f>
        <v>0</v>
      </c>
      <c r="H34" s="49">
        <f>(+B34*19.86+C34*20+D34*7+E34*21+F34*125+G34)/19.86</f>
        <v>0</v>
      </c>
      <c r="I34" s="49"/>
      <c r="J34" s="62"/>
      <c r="K34" s="60">
        <v>39</v>
      </c>
      <c r="L34" s="49"/>
      <c r="M34" s="49"/>
      <c r="N34" s="49"/>
      <c r="O34" s="49"/>
      <c r="P34" s="49"/>
      <c r="Q34" s="49"/>
      <c r="R34" s="49"/>
      <c r="S34" s="49"/>
      <c r="T34" s="49"/>
      <c r="U34" s="49"/>
    </row>
    <row r="35" spans="1:21" s="50" customFormat="1" ht="12">
      <c r="A35" s="51" t="s">
        <v>51</v>
      </c>
      <c r="B35" s="52"/>
      <c r="C35" s="52"/>
      <c r="D35" s="52"/>
      <c r="E35" s="52"/>
      <c r="F35" s="52"/>
      <c r="G35" s="53">
        <f>SUM(L35:U35)</f>
        <v>0</v>
      </c>
      <c r="H35" s="54"/>
      <c r="I35" s="55">
        <f>IF(H34&gt;0,(SUM(B35:G35)/H34),0)</f>
        <v>0</v>
      </c>
      <c r="J35" s="56"/>
      <c r="K35" s="57" t="s">
        <v>51</v>
      </c>
      <c r="L35" s="52"/>
      <c r="M35" s="52"/>
      <c r="N35" s="52"/>
      <c r="O35" s="52"/>
      <c r="P35" s="52"/>
      <c r="Q35" s="52"/>
      <c r="R35" s="52"/>
      <c r="S35" s="52"/>
      <c r="T35" s="52"/>
      <c r="U35" s="52"/>
    </row>
    <row r="36" spans="1:21" s="50" customFormat="1" ht="12">
      <c r="A36" s="59">
        <v>42</v>
      </c>
      <c r="B36" s="49"/>
      <c r="C36" s="49"/>
      <c r="D36" s="49"/>
      <c r="E36" s="49"/>
      <c r="F36" s="49"/>
      <c r="G36" s="58">
        <f>+L36*19.8+M36*20+N36*22+O36*16+P36*16+Q36*21.6+R36*21+S36*18+T36*24.825+U36*18.6684</f>
        <v>0</v>
      </c>
      <c r="H36" s="49">
        <f>(+B36*19.86+C36*20+D36*7+E36*21+F36*125+G36)/19.86</f>
        <v>0</v>
      </c>
      <c r="I36" s="49"/>
      <c r="J36" s="62"/>
      <c r="K36" s="60">
        <v>42</v>
      </c>
      <c r="L36" s="49"/>
      <c r="M36" s="49"/>
      <c r="N36" s="49"/>
      <c r="O36" s="49"/>
      <c r="P36" s="49"/>
      <c r="Q36" s="49"/>
      <c r="R36" s="49"/>
      <c r="S36" s="49"/>
      <c r="T36" s="49"/>
      <c r="U36" s="49"/>
    </row>
    <row r="37" spans="1:21" s="50" customFormat="1" ht="12">
      <c r="A37" s="51" t="s">
        <v>51</v>
      </c>
      <c r="B37" s="52"/>
      <c r="C37" s="52"/>
      <c r="D37" s="52"/>
      <c r="E37" s="52"/>
      <c r="F37" s="52"/>
      <c r="G37" s="53">
        <f>SUM(L37:U37)</f>
        <v>0</v>
      </c>
      <c r="H37" s="54"/>
      <c r="I37" s="55">
        <f>IF(H36&gt;0,(SUM(B37:G37)/H36),0)</f>
        <v>0</v>
      </c>
      <c r="J37" s="56"/>
      <c r="K37" s="57" t="s">
        <v>51</v>
      </c>
      <c r="L37" s="52"/>
      <c r="M37" s="52"/>
      <c r="N37" s="52"/>
      <c r="O37" s="52"/>
      <c r="P37" s="52"/>
      <c r="Q37" s="52"/>
      <c r="R37" s="52"/>
      <c r="S37" s="52"/>
      <c r="T37" s="52"/>
      <c r="U37" s="52"/>
    </row>
    <row r="38" spans="1:21" s="50" customFormat="1" ht="12">
      <c r="A38" s="59">
        <v>45</v>
      </c>
      <c r="B38" s="49"/>
      <c r="C38" s="49"/>
      <c r="D38" s="49"/>
      <c r="E38" s="49"/>
      <c r="F38" s="49"/>
      <c r="G38" s="58">
        <f>+L38*19.8+M38*20+N38*22+O38*16+P38*16+Q38*21.6+R38*21+S38*18+T38*24.825+U38*18.6684</f>
        <v>0</v>
      </c>
      <c r="H38" s="49">
        <f>(+B38*19.86+C38*20+D38*7+E38*21+F38*125+G38)/19.86</f>
        <v>0</v>
      </c>
      <c r="I38" s="49"/>
      <c r="J38" s="62"/>
      <c r="K38" s="60">
        <v>45</v>
      </c>
      <c r="L38" s="49"/>
      <c r="M38" s="49"/>
      <c r="N38" s="49"/>
      <c r="O38" s="49"/>
      <c r="P38" s="49"/>
      <c r="Q38" s="49"/>
      <c r="R38" s="49"/>
      <c r="S38" s="49"/>
      <c r="T38" s="49"/>
      <c r="U38" s="49"/>
    </row>
    <row r="39" spans="1:21" s="50" customFormat="1" ht="12">
      <c r="A39" s="51" t="s">
        <v>51</v>
      </c>
      <c r="B39" s="52"/>
      <c r="C39" s="52"/>
      <c r="D39" s="52"/>
      <c r="E39" s="52"/>
      <c r="F39" s="52"/>
      <c r="G39" s="53">
        <f>SUM(L39:U39)</f>
        <v>0</v>
      </c>
      <c r="H39" s="54"/>
      <c r="I39" s="64">
        <f>IF(H38&gt;0,(SUM(B39:G39)/H38),0)</f>
        <v>0</v>
      </c>
      <c r="J39" s="56"/>
      <c r="K39" s="57" t="s">
        <v>51</v>
      </c>
      <c r="L39" s="52"/>
      <c r="M39" s="52"/>
      <c r="N39" s="52"/>
      <c r="O39" s="52"/>
      <c r="P39" s="52"/>
      <c r="Q39" s="52"/>
      <c r="R39" s="52"/>
      <c r="S39" s="52"/>
      <c r="T39" s="52"/>
      <c r="U39" s="52"/>
    </row>
    <row r="40" spans="1:21" s="71" customFormat="1" thickBot="1">
      <c r="A40" s="65"/>
      <c r="B40" s="66">
        <f t="shared" ref="B40:G40" si="0">+B18+B20+B22+B24+B26+B28+B30+B32+B34+B36+B38</f>
        <v>0</v>
      </c>
      <c r="C40" s="66">
        <f t="shared" si="0"/>
        <v>0</v>
      </c>
      <c r="D40" s="66">
        <f t="shared" si="0"/>
        <v>0</v>
      </c>
      <c r="E40" s="66">
        <f t="shared" si="0"/>
        <v>0</v>
      </c>
      <c r="F40" s="66">
        <f t="shared" si="0"/>
        <v>0</v>
      </c>
      <c r="G40" s="66">
        <f t="shared" si="0"/>
        <v>0</v>
      </c>
      <c r="H40" s="67">
        <f>SUM(H18:H38)</f>
        <v>0</v>
      </c>
      <c r="I40" s="68" t="e">
        <f>SUMPRODUCT(H18:H38,I19:I39)/H40</f>
        <v>#DIV/0!</v>
      </c>
      <c r="J40" s="69"/>
      <c r="K40" s="70"/>
      <c r="L40" s="66">
        <f t="shared" ref="L40:U40" si="1">+L18+L20+L22+L24+L26+L28+L30+L32+L34+L36+L38</f>
        <v>0</v>
      </c>
      <c r="M40" s="66">
        <f t="shared" si="1"/>
        <v>0</v>
      </c>
      <c r="N40" s="66">
        <f t="shared" si="1"/>
        <v>0</v>
      </c>
      <c r="O40" s="66">
        <f t="shared" si="1"/>
        <v>0</v>
      </c>
      <c r="P40" s="66">
        <f t="shared" si="1"/>
        <v>0</v>
      </c>
      <c r="Q40" s="66">
        <f t="shared" si="1"/>
        <v>0</v>
      </c>
      <c r="R40" s="66">
        <f t="shared" si="1"/>
        <v>0</v>
      </c>
      <c r="S40" s="66">
        <f t="shared" si="1"/>
        <v>0</v>
      </c>
      <c r="T40" s="66">
        <f t="shared" si="1"/>
        <v>0</v>
      </c>
      <c r="U40" s="66">
        <f t="shared" si="1"/>
        <v>0</v>
      </c>
    </row>
    <row r="41" spans="1:21" s="71" customFormat="1" ht="13.5" thickTop="1" thickBot="1">
      <c r="A41" s="72"/>
      <c r="B41" s="73" t="e">
        <f t="shared" ref="B41:G41" si="2">(+B19+B21+B23+B25+B27+B29+B31+B33+B35+B37+B39)/B40</f>
        <v>#DIV/0!</v>
      </c>
      <c r="C41" s="73" t="e">
        <f t="shared" si="2"/>
        <v>#DIV/0!</v>
      </c>
      <c r="D41" s="73" t="e">
        <f t="shared" si="2"/>
        <v>#DIV/0!</v>
      </c>
      <c r="E41" s="73" t="e">
        <f t="shared" si="2"/>
        <v>#DIV/0!</v>
      </c>
      <c r="F41" s="73" t="e">
        <f t="shared" si="2"/>
        <v>#DIV/0!</v>
      </c>
      <c r="G41" s="73" t="e">
        <f t="shared" si="2"/>
        <v>#DIV/0!</v>
      </c>
      <c r="H41" s="74"/>
      <c r="I41" s="75"/>
      <c r="J41" s="76"/>
      <c r="L41" s="77" t="e">
        <f t="shared" ref="L41:U41" si="3">(+L19+L21+L23+L25+L27+L29+L31+L33+L35+L37+L39)/L40</f>
        <v>#DIV/0!</v>
      </c>
      <c r="M41" s="77" t="e">
        <f t="shared" si="3"/>
        <v>#DIV/0!</v>
      </c>
      <c r="N41" s="77" t="e">
        <f t="shared" si="3"/>
        <v>#DIV/0!</v>
      </c>
      <c r="O41" s="77" t="e">
        <f t="shared" si="3"/>
        <v>#DIV/0!</v>
      </c>
      <c r="P41" s="77" t="e">
        <f t="shared" si="3"/>
        <v>#DIV/0!</v>
      </c>
      <c r="Q41" s="77" t="e">
        <f t="shared" si="3"/>
        <v>#DIV/0!</v>
      </c>
      <c r="R41" s="77" t="e">
        <f t="shared" si="3"/>
        <v>#DIV/0!</v>
      </c>
      <c r="S41" s="77" t="e">
        <f t="shared" si="3"/>
        <v>#DIV/0!</v>
      </c>
      <c r="T41" s="77" t="e">
        <f t="shared" si="3"/>
        <v>#DIV/0!</v>
      </c>
      <c r="U41" s="77" t="e">
        <f t="shared" si="3"/>
        <v>#DIV/0!</v>
      </c>
    </row>
    <row r="42" spans="1:21" ht="15.75" thickTop="1">
      <c r="A42" s="40" t="s">
        <v>53</v>
      </c>
      <c r="B42" s="3"/>
      <c r="C42" s="78"/>
      <c r="D42" s="78"/>
      <c r="E42" s="78"/>
      <c r="F42" s="78"/>
      <c r="G42" s="78"/>
      <c r="H42" s="79"/>
      <c r="I42" s="80"/>
      <c r="J42" s="81"/>
      <c r="K42" s="40" t="s">
        <v>53</v>
      </c>
    </row>
    <row r="43" spans="1:21" s="50" customFormat="1" ht="12">
      <c r="A43" s="44" t="s">
        <v>50</v>
      </c>
      <c r="B43" s="49"/>
      <c r="C43" s="49"/>
      <c r="D43" s="49"/>
      <c r="E43" s="49"/>
      <c r="F43" s="49"/>
      <c r="G43" s="58">
        <f>+L43*19.8+M43*20+N43*22+O43*16+P43*16+Q43*21.6+R43*21+S43*18+T43*24.825+U43*18.6684</f>
        <v>0</v>
      </c>
      <c r="H43" s="49">
        <f>(+B43*19.86+C43*20+D43*7+E43*21+F43*125+G43)/19.86</f>
        <v>0</v>
      </c>
      <c r="I43" s="49"/>
      <c r="J43" s="47"/>
      <c r="K43" s="48" t="s">
        <v>50</v>
      </c>
      <c r="L43" s="49"/>
      <c r="M43" s="49"/>
      <c r="N43" s="49"/>
      <c r="O43" s="49"/>
      <c r="P43" s="49"/>
      <c r="Q43" s="49"/>
      <c r="R43" s="49"/>
      <c r="S43" s="49"/>
      <c r="T43" s="49"/>
      <c r="U43" s="49"/>
    </row>
    <row r="44" spans="1:21" s="50" customFormat="1" ht="12">
      <c r="A44" s="51" t="s">
        <v>51</v>
      </c>
      <c r="B44" s="52"/>
      <c r="C44" s="52"/>
      <c r="D44" s="52"/>
      <c r="E44" s="52"/>
      <c r="F44" s="52"/>
      <c r="G44" s="53">
        <f>SUM(L44:U44)</f>
        <v>0</v>
      </c>
      <c r="H44" s="54"/>
      <c r="I44" s="55">
        <f>IF(H43&gt;0,(SUM(B44:G44)/H43),0)</f>
        <v>0</v>
      </c>
      <c r="J44" s="56"/>
      <c r="K44" s="57" t="s">
        <v>51</v>
      </c>
      <c r="L44" s="52"/>
      <c r="M44" s="52"/>
      <c r="N44" s="52"/>
      <c r="O44" s="52"/>
      <c r="P44" s="52"/>
      <c r="Q44" s="52"/>
      <c r="R44" s="52"/>
      <c r="S44" s="52"/>
      <c r="T44" s="52"/>
      <c r="U44" s="52"/>
    </row>
    <row r="45" spans="1:21" s="50" customFormat="1" ht="12">
      <c r="A45" s="44">
        <v>20</v>
      </c>
      <c r="B45" s="49"/>
      <c r="C45" s="49"/>
      <c r="D45" s="49"/>
      <c r="E45" s="49"/>
      <c r="F45" s="49"/>
      <c r="G45" s="58">
        <f>+L45*19.8+M45*20+N45*22+O45*16+P45*16+Q45*21.6+R45*21+S45*18+T45*24.825+U45*18.6684</f>
        <v>0</v>
      </c>
      <c r="H45" s="49">
        <f>(+B45*19.86+C45*20+D45*7+E45*21+F45*125+G45)/19.86</f>
        <v>0</v>
      </c>
      <c r="I45" s="49"/>
      <c r="J45" s="47"/>
      <c r="K45" s="48">
        <v>20</v>
      </c>
      <c r="L45" s="49"/>
      <c r="M45" s="49"/>
      <c r="N45" s="49"/>
      <c r="O45" s="49"/>
      <c r="P45" s="49"/>
      <c r="Q45" s="49"/>
      <c r="R45" s="49"/>
      <c r="S45" s="49"/>
      <c r="T45" s="49"/>
      <c r="U45" s="49"/>
    </row>
    <row r="46" spans="1:21" s="50" customFormat="1" ht="12">
      <c r="A46" s="51" t="s">
        <v>51</v>
      </c>
      <c r="B46" s="52"/>
      <c r="C46" s="52"/>
      <c r="D46" s="52"/>
      <c r="E46" s="52"/>
      <c r="F46" s="52"/>
      <c r="G46" s="53">
        <f>SUM(L46:U46)</f>
        <v>0</v>
      </c>
      <c r="H46" s="54"/>
      <c r="I46" s="55">
        <f>IF(H45&gt;0,(SUM(B46:G46)/H45),0)</f>
        <v>0</v>
      </c>
      <c r="J46" s="56"/>
      <c r="K46" s="57" t="s">
        <v>51</v>
      </c>
      <c r="L46" s="52"/>
      <c r="M46" s="52"/>
      <c r="N46" s="52"/>
      <c r="O46" s="52"/>
      <c r="P46" s="52"/>
      <c r="Q46" s="52"/>
      <c r="R46" s="52"/>
      <c r="S46" s="52"/>
      <c r="T46" s="52"/>
      <c r="U46" s="52"/>
    </row>
    <row r="47" spans="1:21" s="50" customFormat="1" ht="12">
      <c r="A47" s="44">
        <v>23</v>
      </c>
      <c r="B47" s="49"/>
      <c r="C47" s="49"/>
      <c r="D47" s="49"/>
      <c r="E47" s="49"/>
      <c r="F47" s="49"/>
      <c r="G47" s="58">
        <f>+L47*19.8+M47*20+N47*22+O47*16+P47*16+Q47*21.6+R47*21+S47*18+T47*24.825+U47*18.6684</f>
        <v>0</v>
      </c>
      <c r="H47" s="49">
        <f>(+B47*19.86+C47*20+D47*7+E47*21+F47*125+G47)/19.86</f>
        <v>0</v>
      </c>
      <c r="I47" s="49"/>
      <c r="J47" s="47"/>
      <c r="K47" s="48">
        <v>23</v>
      </c>
      <c r="L47" s="49"/>
      <c r="M47" s="49"/>
      <c r="N47" s="49"/>
      <c r="O47" s="49"/>
      <c r="P47" s="49"/>
      <c r="Q47" s="49"/>
      <c r="R47" s="49"/>
      <c r="S47" s="49"/>
      <c r="T47" s="49"/>
      <c r="U47" s="49"/>
    </row>
    <row r="48" spans="1:21" s="50" customFormat="1" ht="12">
      <c r="A48" s="51" t="s">
        <v>51</v>
      </c>
      <c r="B48" s="52"/>
      <c r="C48" s="52"/>
      <c r="D48" s="52"/>
      <c r="E48" s="52"/>
      <c r="F48" s="52"/>
      <c r="G48" s="53">
        <f>SUM(L48:U48)</f>
        <v>0</v>
      </c>
      <c r="H48" s="54"/>
      <c r="I48" s="55">
        <f>IF(H47&gt;0,(SUM(B48:G48)/H47),0)</f>
        <v>0</v>
      </c>
      <c r="J48" s="56"/>
      <c r="K48" s="57" t="s">
        <v>51</v>
      </c>
      <c r="L48" s="52"/>
      <c r="M48" s="52"/>
      <c r="N48" s="52"/>
      <c r="O48" s="52"/>
      <c r="P48" s="52"/>
      <c r="Q48" s="52"/>
      <c r="R48" s="52"/>
      <c r="S48" s="52"/>
      <c r="T48" s="52"/>
      <c r="U48" s="52"/>
    </row>
    <row r="49" spans="1:21" s="50" customFormat="1" ht="12">
      <c r="A49" s="59">
        <v>25</v>
      </c>
      <c r="B49" s="49"/>
      <c r="C49" s="49"/>
      <c r="D49" s="49"/>
      <c r="E49" s="49"/>
      <c r="F49" s="49"/>
      <c r="G49" s="58">
        <f>+L49*19.8+M49*20+N49*22+O49*16+P49*16+Q49*21.6+R49*21+S49*18+T49*24.825+U49*18.6684</f>
        <v>0</v>
      </c>
      <c r="H49" s="49">
        <f>(+B49*19.86+C49*20+D49*7+E49*21+F49*125+G49)/19.86</f>
        <v>0</v>
      </c>
      <c r="I49" s="49"/>
      <c r="J49" s="56"/>
      <c r="K49" s="60">
        <v>25</v>
      </c>
      <c r="L49" s="49"/>
      <c r="M49" s="49"/>
      <c r="N49" s="49"/>
      <c r="O49" s="49"/>
      <c r="P49" s="49"/>
      <c r="Q49" s="49"/>
      <c r="R49" s="49"/>
      <c r="S49" s="49"/>
      <c r="T49" s="49"/>
      <c r="U49" s="49"/>
    </row>
    <row r="50" spans="1:21" s="50" customFormat="1" ht="12">
      <c r="A50" s="51" t="s">
        <v>51</v>
      </c>
      <c r="B50" s="52"/>
      <c r="C50" s="52"/>
      <c r="D50" s="52"/>
      <c r="E50" s="52"/>
      <c r="F50" s="52"/>
      <c r="G50" s="53">
        <f>SUM(L50:U50)</f>
        <v>0</v>
      </c>
      <c r="H50" s="54"/>
      <c r="I50" s="55">
        <f>IF(H49&gt;0,(SUM(B50:G50)/H49),0)</f>
        <v>0</v>
      </c>
      <c r="J50" s="56"/>
      <c r="K50" s="57" t="s">
        <v>51</v>
      </c>
      <c r="L50" s="52"/>
      <c r="M50" s="52"/>
      <c r="N50" s="52"/>
      <c r="O50" s="52"/>
      <c r="P50" s="52"/>
      <c r="Q50" s="52"/>
      <c r="R50" s="52"/>
      <c r="S50" s="52"/>
      <c r="T50" s="52"/>
      <c r="U50" s="52"/>
    </row>
    <row r="51" spans="1:21" s="50" customFormat="1" ht="12">
      <c r="A51" s="61" t="s">
        <v>52</v>
      </c>
      <c r="B51" s="49"/>
      <c r="C51" s="49"/>
      <c r="D51" s="49"/>
      <c r="E51" s="49"/>
      <c r="F51" s="49"/>
      <c r="G51" s="58">
        <f>+L51*19.8+M51*20+N51*22+O51*16+P51*16+Q51*21.6+R51*21+S51*18+T51*24.825+U51*18.6684</f>
        <v>0</v>
      </c>
      <c r="H51" s="49">
        <f>(+B51*19.86+C51*20+D51*7+E51*21+F51*125+G51)/19.86</f>
        <v>0</v>
      </c>
      <c r="I51" s="49"/>
      <c r="J51" s="62"/>
      <c r="K51" s="63" t="s">
        <v>52</v>
      </c>
      <c r="L51" s="49"/>
      <c r="M51" s="49"/>
      <c r="N51" s="49"/>
      <c r="O51" s="49"/>
      <c r="P51" s="49"/>
      <c r="Q51" s="49"/>
      <c r="R51" s="49"/>
      <c r="S51" s="49"/>
      <c r="T51" s="49"/>
      <c r="U51" s="49"/>
    </row>
    <row r="52" spans="1:21" s="50" customFormat="1" ht="12">
      <c r="A52" s="51" t="s">
        <v>51</v>
      </c>
      <c r="B52" s="52"/>
      <c r="C52" s="52"/>
      <c r="D52" s="52"/>
      <c r="E52" s="52"/>
      <c r="F52" s="52"/>
      <c r="G52" s="53">
        <f>SUM(L52:U52)</f>
        <v>0</v>
      </c>
      <c r="H52" s="54"/>
      <c r="I52" s="55">
        <f>IF(H51&gt;0,(SUM(B52:G52)/H51),0)</f>
        <v>0</v>
      </c>
      <c r="J52" s="56"/>
      <c r="K52" s="57" t="s">
        <v>51</v>
      </c>
      <c r="L52" s="52"/>
      <c r="M52" s="52"/>
      <c r="N52" s="52"/>
      <c r="O52" s="52"/>
      <c r="P52" s="52"/>
      <c r="Q52" s="52"/>
      <c r="R52" s="52"/>
      <c r="S52" s="52"/>
      <c r="T52" s="52"/>
      <c r="U52" s="52"/>
    </row>
    <row r="53" spans="1:21" s="50" customFormat="1" ht="12">
      <c r="A53" s="59">
        <v>30</v>
      </c>
      <c r="B53" s="49"/>
      <c r="C53" s="49"/>
      <c r="D53" s="49"/>
      <c r="E53" s="49"/>
      <c r="F53" s="49"/>
      <c r="G53" s="58">
        <f>+L53*19.8+M53*20+N53*22+O53*16+P53*16+Q53*21.6+R53*21+S53*18+T53*24.825+U53*18.6684</f>
        <v>0</v>
      </c>
      <c r="H53" s="49">
        <f>(+B53*19.86+C53*20+D53*7+E53*21+F53*125+G53)/19.86</f>
        <v>0</v>
      </c>
      <c r="I53" s="49"/>
      <c r="J53" s="62"/>
      <c r="K53" s="60">
        <v>30</v>
      </c>
      <c r="L53" s="49"/>
      <c r="M53" s="49"/>
      <c r="N53" s="49"/>
      <c r="O53" s="49"/>
      <c r="P53" s="49"/>
      <c r="Q53" s="49"/>
      <c r="R53" s="49"/>
      <c r="S53" s="49"/>
      <c r="T53" s="49"/>
      <c r="U53" s="49"/>
    </row>
    <row r="54" spans="1:21" s="50" customFormat="1" ht="12">
      <c r="A54" s="51" t="s">
        <v>51</v>
      </c>
      <c r="B54" s="52"/>
      <c r="C54" s="52"/>
      <c r="D54" s="52"/>
      <c r="E54" s="52"/>
      <c r="F54" s="52"/>
      <c r="G54" s="53">
        <f>SUM(L54:U54)</f>
        <v>0</v>
      </c>
      <c r="H54" s="54"/>
      <c r="I54" s="55">
        <f>IF(H53&gt;0,(SUM(B54:G54)/H53),0)</f>
        <v>0</v>
      </c>
      <c r="J54" s="56"/>
      <c r="K54" s="57" t="s">
        <v>51</v>
      </c>
      <c r="L54" s="52"/>
      <c r="M54" s="52"/>
      <c r="N54" s="52"/>
      <c r="O54" s="52"/>
      <c r="P54" s="52"/>
      <c r="Q54" s="52"/>
      <c r="R54" s="52"/>
      <c r="S54" s="52"/>
      <c r="T54" s="52"/>
      <c r="U54" s="52"/>
    </row>
    <row r="55" spans="1:21" s="50" customFormat="1" ht="12">
      <c r="A55" s="59">
        <v>33</v>
      </c>
      <c r="B55" s="49"/>
      <c r="C55" s="49"/>
      <c r="D55" s="49"/>
      <c r="E55" s="49"/>
      <c r="F55" s="49"/>
      <c r="G55" s="58">
        <f>+L55*19.8+M55*20+N55*22+O55*16+P55*16+Q55*21.6+R55*21+S55*18+T55*24.825+U55*18.6684</f>
        <v>0</v>
      </c>
      <c r="H55" s="49">
        <f>(+B55*19.86+C55*20+D55*7+E55*21+F55*125+G55)/19.86</f>
        <v>0</v>
      </c>
      <c r="I55" s="49"/>
      <c r="J55" s="62"/>
      <c r="K55" s="60">
        <v>33</v>
      </c>
      <c r="L55" s="49"/>
      <c r="M55" s="49"/>
      <c r="N55" s="49"/>
      <c r="O55" s="49"/>
      <c r="P55" s="49"/>
      <c r="Q55" s="49"/>
      <c r="R55" s="49"/>
      <c r="S55" s="49"/>
      <c r="T55" s="49"/>
      <c r="U55" s="49"/>
    </row>
    <row r="56" spans="1:21" s="50" customFormat="1" ht="12">
      <c r="A56" s="51" t="s">
        <v>51</v>
      </c>
      <c r="B56" s="52"/>
      <c r="C56" s="52"/>
      <c r="D56" s="52"/>
      <c r="E56" s="52"/>
      <c r="F56" s="52"/>
      <c r="G56" s="53">
        <f>SUM(L56:U56)</f>
        <v>0</v>
      </c>
      <c r="H56" s="54"/>
      <c r="I56" s="55">
        <f>IF(H55&gt;0,(SUM(B56:G56)/H55),0)</f>
        <v>0</v>
      </c>
      <c r="J56" s="56"/>
      <c r="K56" s="57" t="s">
        <v>51</v>
      </c>
      <c r="L56" s="52"/>
      <c r="M56" s="52"/>
      <c r="N56" s="52"/>
      <c r="O56" s="52"/>
      <c r="P56" s="52"/>
      <c r="Q56" s="52"/>
      <c r="R56" s="52"/>
      <c r="S56" s="52"/>
      <c r="T56" s="52"/>
      <c r="U56" s="52"/>
    </row>
    <row r="57" spans="1:21" s="50" customFormat="1" ht="12">
      <c r="A57" s="59">
        <v>36</v>
      </c>
      <c r="B57" s="49"/>
      <c r="C57" s="49"/>
      <c r="D57" s="49"/>
      <c r="E57" s="49"/>
      <c r="F57" s="49"/>
      <c r="G57" s="58">
        <f>+L57*19.8+M57*20+N57*22+O57*16+P57*16+Q57*21.6+R57*21+S57*18+T57*24.825+U57*18.6684</f>
        <v>0</v>
      </c>
      <c r="H57" s="49">
        <f>(+B57*19.86+C57*20+D57*7+E57*21+F57*125+G57)/19.86</f>
        <v>0</v>
      </c>
      <c r="I57" s="49"/>
      <c r="J57" s="62"/>
      <c r="K57" s="60">
        <v>36</v>
      </c>
      <c r="L57" s="49"/>
      <c r="M57" s="49"/>
      <c r="N57" s="49"/>
      <c r="O57" s="49"/>
      <c r="P57" s="49"/>
      <c r="Q57" s="49"/>
      <c r="R57" s="49"/>
      <c r="S57" s="49"/>
      <c r="T57" s="49"/>
      <c r="U57" s="49"/>
    </row>
    <row r="58" spans="1:21" s="50" customFormat="1" ht="12">
      <c r="A58" s="51" t="s">
        <v>51</v>
      </c>
      <c r="B58" s="52"/>
      <c r="C58" s="52"/>
      <c r="D58" s="52"/>
      <c r="E58" s="52"/>
      <c r="F58" s="52"/>
      <c r="G58" s="53">
        <f>SUM(L58:U58)</f>
        <v>0</v>
      </c>
      <c r="H58" s="54"/>
      <c r="I58" s="55">
        <f>IF(H57&gt;0,(SUM(B58:G58)/H57),0)</f>
        <v>0</v>
      </c>
      <c r="J58" s="56"/>
      <c r="K58" s="57" t="s">
        <v>51</v>
      </c>
      <c r="L58" s="52"/>
      <c r="M58" s="52"/>
      <c r="N58" s="52"/>
      <c r="O58" s="52"/>
      <c r="P58" s="52"/>
      <c r="Q58" s="52"/>
      <c r="R58" s="52"/>
      <c r="S58" s="52"/>
      <c r="T58" s="52"/>
      <c r="U58" s="52"/>
    </row>
    <row r="59" spans="1:21" s="50" customFormat="1" ht="12">
      <c r="A59" s="59">
        <v>39</v>
      </c>
      <c r="B59" s="49"/>
      <c r="C59" s="49"/>
      <c r="D59" s="49"/>
      <c r="E59" s="49"/>
      <c r="F59" s="49"/>
      <c r="G59" s="58">
        <f>+L59*19.8+M59*20+N59*22+O59*16+P59*16+Q59*21.6+R59*21+S59*18+T59*24.825+U59*18.6684</f>
        <v>0</v>
      </c>
      <c r="H59" s="49">
        <f>(+B59*19.86+C59*20+D59*7+E59*21+F59*125+G59)/19.86</f>
        <v>0</v>
      </c>
      <c r="I59" s="49"/>
      <c r="J59" s="62"/>
      <c r="K59" s="60">
        <v>39</v>
      </c>
      <c r="L59" s="49"/>
      <c r="M59" s="49"/>
      <c r="N59" s="49"/>
      <c r="O59" s="49"/>
      <c r="P59" s="49"/>
      <c r="Q59" s="49"/>
      <c r="R59" s="49"/>
      <c r="S59" s="49"/>
      <c r="T59" s="49"/>
      <c r="U59" s="49"/>
    </row>
    <row r="60" spans="1:21" s="50" customFormat="1" ht="12">
      <c r="A60" s="51" t="s">
        <v>51</v>
      </c>
      <c r="B60" s="52"/>
      <c r="C60" s="52"/>
      <c r="D60" s="52"/>
      <c r="E60" s="52"/>
      <c r="F60" s="52"/>
      <c r="G60" s="53">
        <f>SUM(L60:U60)</f>
        <v>0</v>
      </c>
      <c r="H60" s="54"/>
      <c r="I60" s="55">
        <f>IF(H59&gt;0,(SUM(B60:G60)/H59),0)</f>
        <v>0</v>
      </c>
      <c r="J60" s="56"/>
      <c r="K60" s="57" t="s">
        <v>51</v>
      </c>
      <c r="L60" s="52"/>
      <c r="M60" s="52"/>
      <c r="N60" s="52"/>
      <c r="O60" s="52"/>
      <c r="P60" s="52"/>
      <c r="Q60" s="52"/>
      <c r="R60" s="52"/>
      <c r="S60" s="52"/>
      <c r="T60" s="52"/>
      <c r="U60" s="52"/>
    </row>
    <row r="61" spans="1:21" s="50" customFormat="1" ht="12">
      <c r="A61" s="59">
        <v>42</v>
      </c>
      <c r="B61" s="49"/>
      <c r="C61" s="49"/>
      <c r="D61" s="49"/>
      <c r="E61" s="49"/>
      <c r="F61" s="49"/>
      <c r="G61" s="58">
        <f>+L61*19.8+M61*20+N61*22+O61*16+P61*16+Q61*21.6+R61*21+S61*18+T61*24.825+U61*18.6684</f>
        <v>0</v>
      </c>
      <c r="H61" s="49">
        <f>(+B61*19.86+C61*20+D61*7+E61*21+F61*125+G61)/19.86</f>
        <v>0</v>
      </c>
      <c r="I61" s="49"/>
      <c r="J61" s="62"/>
      <c r="K61" s="60">
        <v>42</v>
      </c>
      <c r="L61" s="49"/>
      <c r="M61" s="49"/>
      <c r="N61" s="49"/>
      <c r="O61" s="49"/>
      <c r="P61" s="49"/>
      <c r="Q61" s="49"/>
      <c r="R61" s="49"/>
      <c r="S61" s="49"/>
      <c r="T61" s="49"/>
      <c r="U61" s="49"/>
    </row>
    <row r="62" spans="1:21" s="50" customFormat="1" ht="12">
      <c r="A62" s="51" t="s">
        <v>51</v>
      </c>
      <c r="B62" s="52"/>
      <c r="C62" s="52"/>
      <c r="D62" s="52"/>
      <c r="E62" s="52"/>
      <c r="F62" s="52"/>
      <c r="G62" s="53">
        <f>SUM(L62:U62)</f>
        <v>0</v>
      </c>
      <c r="H62" s="54"/>
      <c r="I62" s="55">
        <f>IF(H61&gt;0,(SUM(B62:G62)/H61),0)</f>
        <v>0</v>
      </c>
      <c r="J62" s="56"/>
      <c r="K62" s="57" t="s">
        <v>51</v>
      </c>
      <c r="L62" s="52"/>
      <c r="M62" s="52"/>
      <c r="N62" s="52"/>
      <c r="O62" s="52"/>
      <c r="P62" s="52"/>
      <c r="Q62" s="52"/>
      <c r="R62" s="52"/>
      <c r="S62" s="52"/>
      <c r="T62" s="52"/>
      <c r="U62" s="52"/>
    </row>
    <row r="63" spans="1:21" s="50" customFormat="1" ht="12">
      <c r="A63" s="59">
        <v>45</v>
      </c>
      <c r="B63" s="49"/>
      <c r="C63" s="49"/>
      <c r="D63" s="49"/>
      <c r="E63" s="49"/>
      <c r="F63" s="49"/>
      <c r="G63" s="58">
        <f>+L63*19.8+M63*20+N63*22+O63*16+P63*16+Q63*21.6+R63*21+S63*18+T63*24.825+U63*18.6684</f>
        <v>0</v>
      </c>
      <c r="H63" s="49">
        <f>(+B63*19.86+C63*20+D63*7+E63*21+F63*125+G63)/19.86</f>
        <v>0</v>
      </c>
      <c r="I63" s="49"/>
      <c r="J63" s="62"/>
      <c r="K63" s="60">
        <v>45</v>
      </c>
      <c r="L63" s="49"/>
      <c r="M63" s="49"/>
      <c r="N63" s="49"/>
      <c r="O63" s="49"/>
      <c r="P63" s="49"/>
      <c r="Q63" s="49"/>
      <c r="R63" s="49"/>
      <c r="S63" s="49"/>
      <c r="T63" s="49"/>
      <c r="U63" s="49"/>
    </row>
    <row r="64" spans="1:21" s="50" customFormat="1" ht="12">
      <c r="A64" s="51" t="s">
        <v>51</v>
      </c>
      <c r="B64" s="52"/>
      <c r="C64" s="52"/>
      <c r="D64" s="52"/>
      <c r="E64" s="52"/>
      <c r="F64" s="52"/>
      <c r="G64" s="53">
        <f>SUM(L64:U64)</f>
        <v>0</v>
      </c>
      <c r="H64" s="54"/>
      <c r="I64" s="64">
        <f>IF(H63&gt;0,(SUM(B64:G64)/H63),0)</f>
        <v>0</v>
      </c>
      <c r="J64" s="56"/>
      <c r="K64" s="57" t="s">
        <v>51</v>
      </c>
      <c r="L64" s="52"/>
      <c r="M64" s="52"/>
      <c r="N64" s="52"/>
      <c r="O64" s="52"/>
      <c r="P64" s="52"/>
      <c r="Q64" s="52"/>
      <c r="R64" s="52"/>
      <c r="S64" s="52"/>
      <c r="T64" s="52"/>
      <c r="U64" s="52"/>
    </row>
    <row r="65" spans="1:21" s="50" customFormat="1" thickBot="1">
      <c r="A65" s="65"/>
      <c r="B65" s="66">
        <f t="shared" ref="B65:G65" si="4">+B43+B45+B47+B49+B51+B53+B55+B57+B59+B61+B63</f>
        <v>0</v>
      </c>
      <c r="C65" s="66">
        <f t="shared" si="4"/>
        <v>0</v>
      </c>
      <c r="D65" s="66">
        <f t="shared" si="4"/>
        <v>0</v>
      </c>
      <c r="E65" s="66">
        <f t="shared" si="4"/>
        <v>0</v>
      </c>
      <c r="F65" s="66">
        <f t="shared" si="4"/>
        <v>0</v>
      </c>
      <c r="G65" s="66">
        <f t="shared" si="4"/>
        <v>0</v>
      </c>
      <c r="H65" s="67">
        <f>SUM(H43:H63)</f>
        <v>0</v>
      </c>
      <c r="I65" s="68" t="e">
        <f>SUMPRODUCT(H43:H63,I44:I64)/H65</f>
        <v>#DIV/0!</v>
      </c>
      <c r="J65" s="69"/>
      <c r="K65" s="70"/>
      <c r="L65" s="66">
        <f t="shared" ref="L65:U65" si="5">+L43+L45+L47+L49+L51+L53+L55+L57+L59+L61+L63</f>
        <v>0</v>
      </c>
      <c r="M65" s="66">
        <f t="shared" si="5"/>
        <v>0</v>
      </c>
      <c r="N65" s="66">
        <f t="shared" si="5"/>
        <v>0</v>
      </c>
      <c r="O65" s="66">
        <f t="shared" si="5"/>
        <v>0</v>
      </c>
      <c r="P65" s="66">
        <f t="shared" si="5"/>
        <v>0</v>
      </c>
      <c r="Q65" s="66">
        <f t="shared" si="5"/>
        <v>0</v>
      </c>
      <c r="R65" s="66">
        <f t="shared" si="5"/>
        <v>0</v>
      </c>
      <c r="S65" s="66">
        <f t="shared" si="5"/>
        <v>0</v>
      </c>
      <c r="T65" s="66">
        <f t="shared" si="5"/>
        <v>0</v>
      </c>
      <c r="U65" s="66">
        <f t="shared" si="5"/>
        <v>0</v>
      </c>
    </row>
    <row r="66" spans="1:21" s="50" customFormat="1" ht="13.5" thickTop="1" thickBot="1">
      <c r="A66" s="72"/>
      <c r="B66" s="73" t="e">
        <f t="shared" ref="B66:G66" si="6">(+B44+B46+B48+B50+B52+B54+B56+B58+B60+B62+B64)/B65</f>
        <v>#DIV/0!</v>
      </c>
      <c r="C66" s="73" t="e">
        <f t="shared" si="6"/>
        <v>#DIV/0!</v>
      </c>
      <c r="D66" s="73" t="e">
        <f t="shared" si="6"/>
        <v>#DIV/0!</v>
      </c>
      <c r="E66" s="73" t="e">
        <f t="shared" si="6"/>
        <v>#DIV/0!</v>
      </c>
      <c r="F66" s="73" t="e">
        <f t="shared" si="6"/>
        <v>#DIV/0!</v>
      </c>
      <c r="G66" s="73" t="e">
        <f t="shared" si="6"/>
        <v>#DIV/0!</v>
      </c>
      <c r="H66" s="74"/>
      <c r="I66" s="75"/>
      <c r="J66" s="76"/>
      <c r="K66" s="71"/>
      <c r="L66" s="77" t="e">
        <f t="shared" ref="L66:U66" si="7">(+L44+L46+L48+L50+L52+L54+L56+L58+L60+L62+L64)/L65</f>
        <v>#DIV/0!</v>
      </c>
      <c r="M66" s="77" t="e">
        <f t="shared" si="7"/>
        <v>#DIV/0!</v>
      </c>
      <c r="N66" s="77" t="e">
        <f t="shared" si="7"/>
        <v>#DIV/0!</v>
      </c>
      <c r="O66" s="77" t="e">
        <f t="shared" si="7"/>
        <v>#DIV/0!</v>
      </c>
      <c r="P66" s="77" t="e">
        <f t="shared" si="7"/>
        <v>#DIV/0!</v>
      </c>
      <c r="Q66" s="77" t="e">
        <f t="shared" si="7"/>
        <v>#DIV/0!</v>
      </c>
      <c r="R66" s="77" t="e">
        <f t="shared" si="7"/>
        <v>#DIV/0!</v>
      </c>
      <c r="S66" s="77" t="e">
        <f t="shared" si="7"/>
        <v>#DIV/0!</v>
      </c>
      <c r="T66" s="77" t="e">
        <f t="shared" si="7"/>
        <v>#DIV/0!</v>
      </c>
      <c r="U66" s="77" t="e">
        <f t="shared" si="7"/>
        <v>#DIV/0!</v>
      </c>
    </row>
    <row r="67" spans="1:21" ht="13.5" thickTop="1">
      <c r="H67" s="103">
        <f>SUM(H65+H40)</f>
        <v>0</v>
      </c>
      <c r="I67" s="104" t="e">
        <f>SUM(SUMPRODUCT(H43:H63,I44:I64)+SUMPRODUCT(H18:H39,I19:I40))/H67</f>
        <v>#DIV/0!</v>
      </c>
      <c r="J67" s="84"/>
    </row>
    <row r="68" spans="1:21" ht="25.5" customHeight="1">
      <c r="A68" s="109" t="s">
        <v>120</v>
      </c>
      <c r="B68" s="110"/>
      <c r="C68" s="110"/>
      <c r="D68" s="110"/>
      <c r="E68" s="110"/>
      <c r="F68" s="110"/>
      <c r="G68" s="110"/>
      <c r="H68" s="110"/>
      <c r="I68" s="110"/>
      <c r="J68" s="110"/>
      <c r="K68" s="110"/>
      <c r="L68" s="110"/>
      <c r="M68" s="110"/>
      <c r="N68" s="110"/>
      <c r="O68" s="110"/>
      <c r="P68" s="110"/>
      <c r="Q68" s="110"/>
      <c r="R68" s="110"/>
      <c r="S68" s="110"/>
      <c r="T68" s="110"/>
      <c r="U68" s="110"/>
    </row>
    <row r="69" spans="1:21" ht="17.25" customHeight="1">
      <c r="A69" s="111" t="s">
        <v>121</v>
      </c>
      <c r="B69" s="112"/>
      <c r="C69" s="112"/>
      <c r="D69" s="113"/>
      <c r="E69" s="111" t="s">
        <v>122</v>
      </c>
      <c r="F69" s="112"/>
      <c r="G69" s="112"/>
      <c r="H69" s="112"/>
      <c r="I69" s="112"/>
      <c r="J69" s="112"/>
      <c r="K69" s="112"/>
      <c r="L69" s="112"/>
      <c r="M69" s="113"/>
      <c r="N69" s="114" t="s">
        <v>123</v>
      </c>
      <c r="O69" s="115"/>
      <c r="P69" s="115"/>
      <c r="Q69" s="115"/>
      <c r="R69" s="115"/>
      <c r="S69" s="116"/>
    </row>
    <row r="70" spans="1:21" ht="15.75">
      <c r="A70" s="37" t="s">
        <v>54</v>
      </c>
      <c r="B70" s="23"/>
      <c r="C70" s="23"/>
      <c r="D70" s="23"/>
      <c r="E70" s="23"/>
      <c r="F70" s="23"/>
      <c r="G70" s="39" t="s">
        <v>45</v>
      </c>
      <c r="H70" s="23"/>
      <c r="I70" s="86"/>
      <c r="J70" s="21"/>
      <c r="K70" s="27" t="s">
        <v>54</v>
      </c>
    </row>
    <row r="71" spans="1:21" ht="15">
      <c r="A71" s="40" t="s">
        <v>46</v>
      </c>
      <c r="B71" s="41"/>
      <c r="C71" s="41"/>
      <c r="D71" s="41"/>
      <c r="E71" s="41"/>
      <c r="F71" s="41"/>
      <c r="G71" s="42" t="s">
        <v>47</v>
      </c>
      <c r="H71" s="43"/>
      <c r="I71" s="43"/>
      <c r="J71" s="87"/>
      <c r="K71" s="40" t="s">
        <v>46</v>
      </c>
      <c r="L71" s="1"/>
    </row>
    <row r="72" spans="1:21" s="50" customFormat="1" ht="12">
      <c r="A72" s="44" t="s">
        <v>50</v>
      </c>
      <c r="B72" s="45"/>
      <c r="C72" s="45"/>
      <c r="D72" s="45"/>
      <c r="E72" s="45"/>
      <c r="F72" s="45"/>
      <c r="G72" s="46">
        <f>+L72*19.8+M72*20+N72*22+O72*16+P72*16+Q72*21.6+R72*21+S72*18+T72*24.825+U72*18.6684</f>
        <v>0</v>
      </c>
      <c r="H72" s="45">
        <f>(+B72*19.86+C72*20+D72*7+E72*21+F72*125+G72)/19.86</f>
        <v>0</v>
      </c>
      <c r="I72" s="45"/>
      <c r="J72" s="47"/>
      <c r="K72" s="48" t="s">
        <v>50</v>
      </c>
      <c r="L72" s="49"/>
      <c r="M72" s="49"/>
      <c r="N72" s="49"/>
      <c r="O72" s="49"/>
      <c r="P72" s="49"/>
      <c r="Q72" s="49"/>
      <c r="R72" s="49"/>
      <c r="S72" s="49"/>
      <c r="T72" s="49"/>
      <c r="U72" s="49"/>
    </row>
    <row r="73" spans="1:21" s="50" customFormat="1" ht="12">
      <c r="A73" s="51" t="s">
        <v>51</v>
      </c>
      <c r="B73" s="52"/>
      <c r="C73" s="52"/>
      <c r="D73" s="52"/>
      <c r="E73" s="52"/>
      <c r="F73" s="52"/>
      <c r="G73" s="53">
        <f>SUM(L73:U73)</f>
        <v>0</v>
      </c>
      <c r="H73" s="54"/>
      <c r="I73" s="55">
        <f>IF(H72&gt;0,(SUM(B73:G73)/H72),0)</f>
        <v>0</v>
      </c>
      <c r="J73" s="56"/>
      <c r="K73" s="57" t="s">
        <v>51</v>
      </c>
      <c r="L73" s="52"/>
      <c r="M73" s="52"/>
      <c r="N73" s="52"/>
      <c r="O73" s="52"/>
      <c r="P73" s="52"/>
      <c r="Q73" s="52"/>
      <c r="R73" s="52"/>
      <c r="S73" s="52"/>
      <c r="T73" s="52"/>
      <c r="U73" s="52"/>
    </row>
    <row r="74" spans="1:21" s="50" customFormat="1" ht="12">
      <c r="A74" s="44">
        <v>20</v>
      </c>
      <c r="B74" s="49"/>
      <c r="C74" s="49"/>
      <c r="D74" s="49"/>
      <c r="E74" s="49"/>
      <c r="F74" s="49"/>
      <c r="G74" s="58">
        <f>+L74*19.8+M74*20+N74*22+O74*16+P74*16+Q74*21.6+R74*21+S74*18+T74*24.825+U74*18.6684</f>
        <v>0</v>
      </c>
      <c r="H74" s="49">
        <f>(+B74*19.86+C74*20+D74*7+E74*21+F74*125+G74)/19.86</f>
        <v>0</v>
      </c>
      <c r="I74" s="49"/>
      <c r="J74" s="47"/>
      <c r="K74" s="48">
        <v>20</v>
      </c>
      <c r="L74" s="49"/>
      <c r="M74" s="49"/>
      <c r="N74" s="49"/>
      <c r="O74" s="49"/>
      <c r="P74" s="49"/>
      <c r="Q74" s="49"/>
      <c r="R74" s="49"/>
      <c r="S74" s="49"/>
      <c r="T74" s="49"/>
      <c r="U74" s="49"/>
    </row>
    <row r="75" spans="1:21" s="50" customFormat="1" ht="12">
      <c r="A75" s="51" t="s">
        <v>51</v>
      </c>
      <c r="B75" s="52"/>
      <c r="C75" s="52"/>
      <c r="D75" s="52"/>
      <c r="E75" s="52"/>
      <c r="F75" s="52"/>
      <c r="G75" s="53">
        <f>SUM(L75:U75)</f>
        <v>0</v>
      </c>
      <c r="H75" s="54"/>
      <c r="I75" s="55">
        <f>IF(H74&gt;0,(SUM(B75:G75)/H74),0)</f>
        <v>0</v>
      </c>
      <c r="J75" s="56"/>
      <c r="K75" s="57" t="s">
        <v>51</v>
      </c>
      <c r="L75" s="52"/>
      <c r="M75" s="52"/>
      <c r="N75" s="52"/>
      <c r="O75" s="52"/>
      <c r="P75" s="52"/>
      <c r="Q75" s="52"/>
      <c r="R75" s="52"/>
      <c r="S75" s="52"/>
      <c r="T75" s="52"/>
      <c r="U75" s="52"/>
    </row>
    <row r="76" spans="1:21" s="50" customFormat="1" ht="12">
      <c r="A76" s="44">
        <v>23</v>
      </c>
      <c r="B76" s="49"/>
      <c r="C76" s="49"/>
      <c r="D76" s="49"/>
      <c r="E76" s="49"/>
      <c r="F76" s="49"/>
      <c r="G76" s="58">
        <f>+L76*19.8+M76*20+N76*22+O76*16+P76*16+Q76*21.6+R76*21+S76*18+T76*24.825+U76*18.6684</f>
        <v>0</v>
      </c>
      <c r="H76" s="49">
        <f>(+B76*19.86+C76*20+D76*7+E76*21+F76*125+G76)/19.86</f>
        <v>0</v>
      </c>
      <c r="I76" s="49"/>
      <c r="J76" s="47"/>
      <c r="K76" s="48">
        <v>23</v>
      </c>
      <c r="L76" s="49"/>
      <c r="M76" s="49"/>
      <c r="N76" s="49"/>
      <c r="O76" s="49"/>
      <c r="P76" s="49"/>
      <c r="Q76" s="49"/>
      <c r="R76" s="49"/>
      <c r="S76" s="49"/>
      <c r="T76" s="49"/>
      <c r="U76" s="49"/>
    </row>
    <row r="77" spans="1:21" s="50" customFormat="1" ht="12">
      <c r="A77" s="51" t="s">
        <v>51</v>
      </c>
      <c r="B77" s="52"/>
      <c r="C77" s="52"/>
      <c r="D77" s="52"/>
      <c r="E77" s="52"/>
      <c r="F77" s="52"/>
      <c r="G77" s="53">
        <f>SUM(L77:U77)</f>
        <v>0</v>
      </c>
      <c r="H77" s="54"/>
      <c r="I77" s="55">
        <f>IF(H76&gt;0,(SUM(B77:G77)/H76),0)</f>
        <v>0</v>
      </c>
      <c r="J77" s="56"/>
      <c r="K77" s="57" t="s">
        <v>51</v>
      </c>
      <c r="L77" s="52"/>
      <c r="M77" s="52"/>
      <c r="N77" s="52"/>
      <c r="O77" s="52"/>
      <c r="P77" s="52"/>
      <c r="Q77" s="52"/>
      <c r="R77" s="52"/>
      <c r="S77" s="52"/>
      <c r="T77" s="52"/>
      <c r="U77" s="52"/>
    </row>
    <row r="78" spans="1:21" s="50" customFormat="1" ht="12">
      <c r="A78" s="59">
        <v>25</v>
      </c>
      <c r="B78" s="49"/>
      <c r="C78" s="49"/>
      <c r="D78" s="49"/>
      <c r="E78" s="49"/>
      <c r="F78" s="49"/>
      <c r="G78" s="58">
        <f>+L78*19.8+M78*20+N78*22+O78*16+P78*16+Q78*21.6+R78*21+S78*18+T78*24.825+U78*18.6684</f>
        <v>0</v>
      </c>
      <c r="H78" s="49">
        <f>(+B78*19.86+C78*20+D78*7+E78*21+F78*125+G78)/19.86</f>
        <v>0</v>
      </c>
      <c r="I78" s="49"/>
      <c r="J78" s="56"/>
      <c r="K78" s="60">
        <v>25</v>
      </c>
      <c r="L78" s="49"/>
      <c r="M78" s="49"/>
      <c r="N78" s="49"/>
      <c r="O78" s="49"/>
      <c r="P78" s="49"/>
      <c r="Q78" s="49"/>
      <c r="R78" s="49"/>
      <c r="S78" s="49"/>
      <c r="T78" s="49"/>
      <c r="U78" s="49"/>
    </row>
    <row r="79" spans="1:21" s="50" customFormat="1" ht="12">
      <c r="A79" s="51" t="s">
        <v>51</v>
      </c>
      <c r="B79" s="52"/>
      <c r="C79" s="52"/>
      <c r="D79" s="52"/>
      <c r="E79" s="52"/>
      <c r="F79" s="52"/>
      <c r="G79" s="53">
        <f>SUM(L79:U79)</f>
        <v>0</v>
      </c>
      <c r="H79" s="54"/>
      <c r="I79" s="55">
        <f>IF(H78&gt;0,(SUM(B79:G79)/H78),0)</f>
        <v>0</v>
      </c>
      <c r="J79" s="56"/>
      <c r="K79" s="57" t="s">
        <v>51</v>
      </c>
      <c r="L79" s="52"/>
      <c r="M79" s="52"/>
      <c r="N79" s="52"/>
      <c r="O79" s="52"/>
      <c r="P79" s="52"/>
      <c r="Q79" s="52"/>
      <c r="R79" s="52"/>
      <c r="S79" s="52"/>
      <c r="T79" s="52"/>
      <c r="U79" s="52"/>
    </row>
    <row r="80" spans="1:21" s="50" customFormat="1" ht="12">
      <c r="A80" s="61" t="s">
        <v>52</v>
      </c>
      <c r="B80" s="49"/>
      <c r="C80" s="49"/>
      <c r="D80" s="49"/>
      <c r="E80" s="49"/>
      <c r="F80" s="49"/>
      <c r="G80" s="58">
        <f>+L80*19.8+M80*20+N80*22+O80*16+P80*16+Q80*21.6+R80*21+S80*18+T80*24.825+U80*18.6684</f>
        <v>0</v>
      </c>
      <c r="H80" s="49">
        <f>(+B80*19.86+C80*20+D80*7+E80*21+F80*125+G80)/19.86</f>
        <v>0</v>
      </c>
      <c r="I80" s="49"/>
      <c r="J80" s="62"/>
      <c r="K80" s="63" t="s">
        <v>52</v>
      </c>
      <c r="L80" s="49"/>
      <c r="M80" s="49"/>
      <c r="N80" s="49"/>
      <c r="O80" s="49"/>
      <c r="P80" s="49"/>
      <c r="Q80" s="49"/>
      <c r="R80" s="49"/>
      <c r="S80" s="49"/>
      <c r="T80" s="49"/>
      <c r="U80" s="49"/>
    </row>
    <row r="81" spans="1:21" s="50" customFormat="1" ht="12">
      <c r="A81" s="51" t="s">
        <v>51</v>
      </c>
      <c r="B81" s="52"/>
      <c r="C81" s="52"/>
      <c r="D81" s="52"/>
      <c r="E81" s="52"/>
      <c r="F81" s="52"/>
      <c r="G81" s="53">
        <f>SUM(L81:U81)</f>
        <v>0</v>
      </c>
      <c r="H81" s="54"/>
      <c r="I81" s="55">
        <f>IF(H80&gt;0,(SUM(B81:G81)/H80),0)</f>
        <v>0</v>
      </c>
      <c r="J81" s="56"/>
      <c r="K81" s="57" t="s">
        <v>51</v>
      </c>
      <c r="L81" s="52"/>
      <c r="M81" s="52"/>
      <c r="N81" s="52"/>
      <c r="O81" s="52"/>
      <c r="P81" s="52"/>
      <c r="Q81" s="52"/>
      <c r="R81" s="52"/>
      <c r="S81" s="52"/>
      <c r="T81" s="52"/>
      <c r="U81" s="52"/>
    </row>
    <row r="82" spans="1:21" s="50" customFormat="1" ht="12">
      <c r="A82" s="59">
        <v>30</v>
      </c>
      <c r="B82" s="49"/>
      <c r="C82" s="49"/>
      <c r="D82" s="49"/>
      <c r="E82" s="49"/>
      <c r="F82" s="49"/>
      <c r="G82" s="58">
        <f>+L82*19.8+M82*20+N82*22+O82*16+P82*16+Q82*21.6+R82*21+S82*18+T82*24.825+U82*18.6684</f>
        <v>0</v>
      </c>
      <c r="H82" s="49">
        <f>(+B82*19.86+C82*20+D82*7+E82*21+F82*125+G82)/19.86</f>
        <v>0</v>
      </c>
      <c r="I82" s="49"/>
      <c r="J82" s="62"/>
      <c r="K82" s="60">
        <v>30</v>
      </c>
      <c r="L82" s="49"/>
      <c r="M82" s="49"/>
      <c r="N82" s="49"/>
      <c r="O82" s="49"/>
      <c r="P82" s="49"/>
      <c r="Q82" s="49"/>
      <c r="R82" s="49"/>
      <c r="S82" s="49"/>
      <c r="T82" s="49"/>
      <c r="U82" s="49"/>
    </row>
    <row r="83" spans="1:21" s="50" customFormat="1" ht="12">
      <c r="A83" s="51" t="s">
        <v>51</v>
      </c>
      <c r="B83" s="52"/>
      <c r="C83" s="52"/>
      <c r="D83" s="52"/>
      <c r="E83" s="52"/>
      <c r="F83" s="52"/>
      <c r="G83" s="53">
        <f>SUM(L83:U83)</f>
        <v>0</v>
      </c>
      <c r="H83" s="54"/>
      <c r="I83" s="55">
        <f>IF(H82&gt;0,(SUM(B83:G83)/H82),0)</f>
        <v>0</v>
      </c>
      <c r="J83" s="56"/>
      <c r="K83" s="57" t="s">
        <v>51</v>
      </c>
      <c r="L83" s="52"/>
      <c r="M83" s="52"/>
      <c r="N83" s="52"/>
      <c r="O83" s="52"/>
      <c r="P83" s="52"/>
      <c r="Q83" s="52"/>
      <c r="R83" s="52"/>
      <c r="S83" s="52"/>
      <c r="T83" s="52"/>
      <c r="U83" s="52"/>
    </row>
    <row r="84" spans="1:21" s="50" customFormat="1" ht="12">
      <c r="A84" s="59">
        <v>33</v>
      </c>
      <c r="B84" s="49"/>
      <c r="C84" s="49"/>
      <c r="D84" s="49"/>
      <c r="E84" s="49"/>
      <c r="F84" s="49"/>
      <c r="G84" s="58">
        <f>+L84*19.8+M84*20+N84*22+O84*16+P84*16+Q84*21.6+R84*21+S84*18+T84*24.825+U84*18.6684</f>
        <v>0</v>
      </c>
      <c r="H84" s="49">
        <f>(+B84*19.86+C84*20+D84*7+E84*21+F84*125+G84)/19.86</f>
        <v>0</v>
      </c>
      <c r="I84" s="49"/>
      <c r="J84" s="62"/>
      <c r="K84" s="60">
        <v>33</v>
      </c>
      <c r="L84" s="49"/>
      <c r="M84" s="49"/>
      <c r="N84" s="49"/>
      <c r="O84" s="49"/>
      <c r="P84" s="49"/>
      <c r="Q84" s="49"/>
      <c r="R84" s="49"/>
      <c r="S84" s="49"/>
      <c r="T84" s="49"/>
      <c r="U84" s="49"/>
    </row>
    <row r="85" spans="1:21" s="50" customFormat="1" ht="12">
      <c r="A85" s="51" t="s">
        <v>51</v>
      </c>
      <c r="B85" s="52"/>
      <c r="C85" s="52"/>
      <c r="D85" s="52"/>
      <c r="E85" s="52"/>
      <c r="F85" s="52"/>
      <c r="G85" s="53">
        <f>SUM(L85:U85)</f>
        <v>0</v>
      </c>
      <c r="H85" s="54"/>
      <c r="I85" s="55">
        <f>IF(H84&gt;0,(SUM(B85:G85)/H84),0)</f>
        <v>0</v>
      </c>
      <c r="J85" s="56"/>
      <c r="K85" s="57" t="s">
        <v>51</v>
      </c>
      <c r="L85" s="52"/>
      <c r="M85" s="52"/>
      <c r="N85" s="52"/>
      <c r="O85" s="52"/>
      <c r="P85" s="52"/>
      <c r="Q85" s="52"/>
      <c r="R85" s="52"/>
      <c r="S85" s="52"/>
      <c r="T85" s="52"/>
      <c r="U85" s="52"/>
    </row>
    <row r="86" spans="1:21" s="50" customFormat="1" ht="12">
      <c r="A86" s="59">
        <v>36</v>
      </c>
      <c r="B86" s="49"/>
      <c r="C86" s="49"/>
      <c r="D86" s="49"/>
      <c r="E86" s="49"/>
      <c r="F86" s="49"/>
      <c r="G86" s="58">
        <f>+L86*19.8+M86*20+N86*22+O86*16+P86*16+Q86*21.6+R86*21+S86*18+T86*24.825+U86*18.6684</f>
        <v>0</v>
      </c>
      <c r="H86" s="49">
        <f>(+B86*19.86+C86*20+D86*7+E86*21+F86*125+G86)/19.86</f>
        <v>0</v>
      </c>
      <c r="I86" s="49"/>
      <c r="J86" s="62"/>
      <c r="K86" s="60">
        <v>36</v>
      </c>
      <c r="L86" s="49"/>
      <c r="M86" s="49"/>
      <c r="N86" s="49"/>
      <c r="O86" s="49"/>
      <c r="P86" s="49"/>
      <c r="Q86" s="49"/>
      <c r="R86" s="49"/>
      <c r="S86" s="49"/>
      <c r="T86" s="49"/>
      <c r="U86" s="49"/>
    </row>
    <row r="87" spans="1:21" s="50" customFormat="1" ht="12">
      <c r="A87" s="51" t="s">
        <v>51</v>
      </c>
      <c r="B87" s="52"/>
      <c r="C87" s="52"/>
      <c r="D87" s="52"/>
      <c r="E87" s="52"/>
      <c r="F87" s="52"/>
      <c r="G87" s="53">
        <f>SUM(L87:U87)</f>
        <v>0</v>
      </c>
      <c r="H87" s="54"/>
      <c r="I87" s="55">
        <f>IF(H86&gt;0,(SUM(B87:G87)/H86),0)</f>
        <v>0</v>
      </c>
      <c r="J87" s="56"/>
      <c r="K87" s="57" t="s">
        <v>51</v>
      </c>
      <c r="L87" s="52"/>
      <c r="M87" s="52"/>
      <c r="N87" s="52"/>
      <c r="O87" s="52"/>
      <c r="P87" s="52"/>
      <c r="Q87" s="52"/>
      <c r="R87" s="52"/>
      <c r="S87" s="52"/>
      <c r="T87" s="52"/>
      <c r="U87" s="52"/>
    </row>
    <row r="88" spans="1:21" s="50" customFormat="1" ht="12">
      <c r="A88" s="59">
        <v>39</v>
      </c>
      <c r="B88" s="49"/>
      <c r="C88" s="49"/>
      <c r="D88" s="49"/>
      <c r="E88" s="49"/>
      <c r="F88" s="49"/>
      <c r="G88" s="58">
        <f>+L88*19.8+M88*20+N88*22+O88*16+P88*16+Q88*21.6+R88*21+S88*18+T88*24.825+U88*18.6684</f>
        <v>0</v>
      </c>
      <c r="H88" s="49">
        <f>(+B88*19.86+C88*20+D88*7+E88*21+F88*125+G88)/19.86</f>
        <v>0</v>
      </c>
      <c r="I88" s="49"/>
      <c r="J88" s="62"/>
      <c r="K88" s="60">
        <v>39</v>
      </c>
      <c r="L88" s="49"/>
      <c r="M88" s="49"/>
      <c r="N88" s="49"/>
      <c r="O88" s="49"/>
      <c r="P88" s="49"/>
      <c r="Q88" s="49"/>
      <c r="R88" s="49"/>
      <c r="S88" s="49"/>
      <c r="T88" s="49"/>
      <c r="U88" s="49"/>
    </row>
    <row r="89" spans="1:21" s="50" customFormat="1" ht="12">
      <c r="A89" s="51" t="s">
        <v>51</v>
      </c>
      <c r="B89" s="52"/>
      <c r="C89" s="52"/>
      <c r="D89" s="52"/>
      <c r="E89" s="52"/>
      <c r="F89" s="52"/>
      <c r="G89" s="53">
        <f>SUM(L89:U89)</f>
        <v>0</v>
      </c>
      <c r="H89" s="54"/>
      <c r="I89" s="55">
        <f>IF(H88&gt;0,(SUM(B89:G89)/H88),0)</f>
        <v>0</v>
      </c>
      <c r="J89" s="56"/>
      <c r="K89" s="57" t="s">
        <v>51</v>
      </c>
      <c r="L89" s="52"/>
      <c r="M89" s="52"/>
      <c r="N89" s="52"/>
      <c r="O89" s="52"/>
      <c r="P89" s="52"/>
      <c r="Q89" s="52"/>
      <c r="R89" s="52"/>
      <c r="S89" s="52"/>
      <c r="T89" s="52"/>
      <c r="U89" s="52"/>
    </row>
    <row r="90" spans="1:21" s="50" customFormat="1" ht="12">
      <c r="A90" s="59">
        <v>42</v>
      </c>
      <c r="B90" s="49"/>
      <c r="C90" s="49"/>
      <c r="D90" s="49"/>
      <c r="E90" s="49"/>
      <c r="F90" s="49"/>
      <c r="G90" s="58">
        <f>+L90*19.8+M90*20+N90*22+O90*16+P90*16+Q90*21.6+R90*21+S90*18+T90*24.825+U90*18.6684</f>
        <v>0</v>
      </c>
      <c r="H90" s="49">
        <f>(+B90*19.86+C90*20+D90*7+E90*21+F90*125+G90)/19.86</f>
        <v>0</v>
      </c>
      <c r="I90" s="49"/>
      <c r="J90" s="62"/>
      <c r="K90" s="60">
        <v>42</v>
      </c>
      <c r="L90" s="49"/>
      <c r="M90" s="49"/>
      <c r="N90" s="49"/>
      <c r="O90" s="49"/>
      <c r="P90" s="49"/>
      <c r="Q90" s="49"/>
      <c r="R90" s="49"/>
      <c r="S90" s="49"/>
      <c r="T90" s="49"/>
      <c r="U90" s="49"/>
    </row>
    <row r="91" spans="1:21" s="50" customFormat="1" ht="12">
      <c r="A91" s="51" t="s">
        <v>51</v>
      </c>
      <c r="B91" s="52"/>
      <c r="C91" s="52"/>
      <c r="D91" s="52"/>
      <c r="E91" s="52"/>
      <c r="F91" s="52"/>
      <c r="G91" s="53">
        <f>SUM(L91:U91)</f>
        <v>0</v>
      </c>
      <c r="H91" s="54"/>
      <c r="I91" s="55">
        <f>IF(H90&gt;0,(SUM(B91:G91)/H90),0)</f>
        <v>0</v>
      </c>
      <c r="J91" s="56"/>
      <c r="K91" s="57" t="s">
        <v>51</v>
      </c>
      <c r="L91" s="52"/>
      <c r="M91" s="52"/>
      <c r="N91" s="52"/>
      <c r="O91" s="52"/>
      <c r="P91" s="52"/>
      <c r="Q91" s="52"/>
      <c r="R91" s="52"/>
      <c r="S91" s="52"/>
      <c r="T91" s="52"/>
      <c r="U91" s="52"/>
    </row>
    <row r="92" spans="1:21" s="50" customFormat="1" ht="12">
      <c r="A92" s="59">
        <v>45</v>
      </c>
      <c r="B92" s="49"/>
      <c r="C92" s="49"/>
      <c r="D92" s="49"/>
      <c r="E92" s="49"/>
      <c r="F92" s="49"/>
      <c r="G92" s="58">
        <f>+L92*19.8+M92*20+N92*22+O92*16+P92*16+Q92*21.6+R92*21+S92*18+T92*24.825+U92*18.6684</f>
        <v>0</v>
      </c>
      <c r="H92" s="49">
        <f>(+B92*19.86+C92*20+D92*7+E92*21+F92*125+G92)/19.86</f>
        <v>0</v>
      </c>
      <c r="I92" s="49"/>
      <c r="J92" s="62"/>
      <c r="K92" s="60">
        <v>45</v>
      </c>
      <c r="L92" s="49"/>
      <c r="M92" s="49"/>
      <c r="N92" s="49"/>
      <c r="O92" s="49"/>
      <c r="P92" s="49"/>
      <c r="Q92" s="49"/>
      <c r="R92" s="49"/>
      <c r="S92" s="49"/>
      <c r="T92" s="49"/>
      <c r="U92" s="49"/>
    </row>
    <row r="93" spans="1:21" s="50" customFormat="1" ht="12">
      <c r="A93" s="51" t="s">
        <v>51</v>
      </c>
      <c r="B93" s="52"/>
      <c r="C93" s="52"/>
      <c r="D93" s="52"/>
      <c r="E93" s="52"/>
      <c r="F93" s="52"/>
      <c r="G93" s="53">
        <f>SUM(L93:U93)</f>
        <v>0</v>
      </c>
      <c r="H93" s="54"/>
      <c r="I93" s="64">
        <f>IF(H92&gt;0,(SUM(B93:G93)/H92),0)</f>
        <v>0</v>
      </c>
      <c r="J93" s="56"/>
      <c r="K93" s="57" t="s">
        <v>51</v>
      </c>
      <c r="L93" s="52"/>
      <c r="M93" s="52"/>
      <c r="N93" s="52"/>
      <c r="O93" s="52"/>
      <c r="P93" s="52"/>
      <c r="Q93" s="52"/>
      <c r="R93" s="52"/>
      <c r="S93" s="52"/>
      <c r="T93" s="52"/>
      <c r="U93" s="52"/>
    </row>
    <row r="94" spans="1:21" s="50" customFormat="1" thickBot="1">
      <c r="A94" s="65"/>
      <c r="B94" s="66">
        <f t="shared" ref="B94:G94" si="8">+B72+B74+B76+B78+B80+B82+B84+B86+B88+B90+B92</f>
        <v>0</v>
      </c>
      <c r="C94" s="66">
        <f t="shared" si="8"/>
        <v>0</v>
      </c>
      <c r="D94" s="66">
        <f t="shared" si="8"/>
        <v>0</v>
      </c>
      <c r="E94" s="66">
        <f t="shared" si="8"/>
        <v>0</v>
      </c>
      <c r="F94" s="66">
        <f t="shared" si="8"/>
        <v>0</v>
      </c>
      <c r="G94" s="66">
        <f t="shared" si="8"/>
        <v>0</v>
      </c>
      <c r="H94" s="67">
        <f>SUM(H72:H92)</f>
        <v>0</v>
      </c>
      <c r="I94" s="68" t="e">
        <f>SUMPRODUCT(H72:H92,I73:I93)/H94</f>
        <v>#DIV/0!</v>
      </c>
      <c r="J94" s="69"/>
      <c r="K94" s="70"/>
      <c r="L94" s="66">
        <f t="shared" ref="L94:U94" si="9">+L72+L74+L76+L78+L80+L82+L84+L86+L88+L90+L92</f>
        <v>0</v>
      </c>
      <c r="M94" s="66">
        <f t="shared" si="9"/>
        <v>0</v>
      </c>
      <c r="N94" s="66">
        <f t="shared" si="9"/>
        <v>0</v>
      </c>
      <c r="O94" s="66">
        <f t="shared" si="9"/>
        <v>0</v>
      </c>
      <c r="P94" s="66">
        <f t="shared" si="9"/>
        <v>0</v>
      </c>
      <c r="Q94" s="66">
        <f t="shared" si="9"/>
        <v>0</v>
      </c>
      <c r="R94" s="66">
        <f t="shared" si="9"/>
        <v>0</v>
      </c>
      <c r="S94" s="66">
        <f t="shared" si="9"/>
        <v>0</v>
      </c>
      <c r="T94" s="66">
        <f t="shared" si="9"/>
        <v>0</v>
      </c>
      <c r="U94" s="66">
        <f t="shared" si="9"/>
        <v>0</v>
      </c>
    </row>
    <row r="95" spans="1:21" s="50" customFormat="1" ht="13.5" thickTop="1" thickBot="1">
      <c r="A95" s="72"/>
      <c r="B95" s="73" t="e">
        <f t="shared" ref="B95:G95" si="10">(+B73+B75+B77+B79+B81+B83+B85+B87+B89+B91+B93)/B94</f>
        <v>#DIV/0!</v>
      </c>
      <c r="C95" s="73" t="e">
        <f t="shared" si="10"/>
        <v>#DIV/0!</v>
      </c>
      <c r="D95" s="73" t="e">
        <f t="shared" si="10"/>
        <v>#DIV/0!</v>
      </c>
      <c r="E95" s="73" t="e">
        <f t="shared" si="10"/>
        <v>#DIV/0!</v>
      </c>
      <c r="F95" s="73" t="e">
        <f t="shared" si="10"/>
        <v>#DIV/0!</v>
      </c>
      <c r="G95" s="73" t="e">
        <f t="shared" si="10"/>
        <v>#DIV/0!</v>
      </c>
      <c r="H95" s="74"/>
      <c r="I95" s="75"/>
      <c r="J95" s="76"/>
      <c r="K95" s="71"/>
      <c r="L95" s="77" t="e">
        <f t="shared" ref="L95:U95" si="11">(+L73+L75+L77+L79+L81+L83+L85+L87+L89+L91+L93)/L94</f>
        <v>#DIV/0!</v>
      </c>
      <c r="M95" s="77" t="e">
        <f t="shared" si="11"/>
        <v>#DIV/0!</v>
      </c>
      <c r="N95" s="77" t="e">
        <f t="shared" si="11"/>
        <v>#DIV/0!</v>
      </c>
      <c r="O95" s="77" t="e">
        <f t="shared" si="11"/>
        <v>#DIV/0!</v>
      </c>
      <c r="P95" s="77" t="e">
        <f t="shared" si="11"/>
        <v>#DIV/0!</v>
      </c>
      <c r="Q95" s="77" t="e">
        <f t="shared" si="11"/>
        <v>#DIV/0!</v>
      </c>
      <c r="R95" s="77" t="e">
        <f t="shared" si="11"/>
        <v>#DIV/0!</v>
      </c>
      <c r="S95" s="77" t="e">
        <f t="shared" si="11"/>
        <v>#DIV/0!</v>
      </c>
      <c r="T95" s="77" t="e">
        <f t="shared" si="11"/>
        <v>#DIV/0!</v>
      </c>
      <c r="U95" s="77" t="e">
        <f t="shared" si="11"/>
        <v>#DIV/0!</v>
      </c>
    </row>
    <row r="96" spans="1:21" ht="15.75" thickTop="1">
      <c r="A96" s="40" t="s">
        <v>53</v>
      </c>
      <c r="B96" s="3"/>
      <c r="C96" s="78"/>
      <c r="D96" s="78"/>
      <c r="E96" s="78"/>
      <c r="F96" s="78"/>
      <c r="G96" s="78"/>
      <c r="H96" s="88"/>
      <c r="I96" s="80"/>
      <c r="J96" s="89"/>
      <c r="K96" s="40" t="s">
        <v>53</v>
      </c>
    </row>
    <row r="97" spans="1:21" s="50" customFormat="1" ht="12">
      <c r="A97" s="44" t="s">
        <v>50</v>
      </c>
      <c r="B97" s="49"/>
      <c r="C97" s="49"/>
      <c r="D97" s="49"/>
      <c r="E97" s="49"/>
      <c r="F97" s="49"/>
      <c r="G97" s="58">
        <f>+L97*19.8+M97*20+N97*22+O97*16+P97*16+Q97*21.6+R97*21+S97*18+T97*24.825+U97*18.6684</f>
        <v>0</v>
      </c>
      <c r="H97" s="49">
        <f>(+B97*19.86+C97*20+D97*7+E97*21+F97*125+G97)/19.86</f>
        <v>0</v>
      </c>
      <c r="I97" s="49"/>
      <c r="J97" s="47"/>
      <c r="K97" s="48" t="s">
        <v>50</v>
      </c>
      <c r="L97" s="49"/>
      <c r="M97" s="49"/>
      <c r="N97" s="49"/>
      <c r="O97" s="49"/>
      <c r="P97" s="49"/>
      <c r="Q97" s="49"/>
      <c r="R97" s="49"/>
      <c r="S97" s="49"/>
      <c r="T97" s="49"/>
      <c r="U97" s="49"/>
    </row>
    <row r="98" spans="1:21" s="50" customFormat="1" ht="12">
      <c r="A98" s="51" t="s">
        <v>51</v>
      </c>
      <c r="B98" s="52"/>
      <c r="C98" s="52"/>
      <c r="D98" s="52"/>
      <c r="E98" s="52"/>
      <c r="F98" s="52"/>
      <c r="G98" s="53">
        <f>SUM(L98:U98)</f>
        <v>0</v>
      </c>
      <c r="H98" s="54"/>
      <c r="I98" s="55">
        <f>IF(H97&gt;0,(SUM(B98:G98)/H97),0)</f>
        <v>0</v>
      </c>
      <c r="J98" s="56"/>
      <c r="K98" s="57" t="s">
        <v>51</v>
      </c>
      <c r="L98" s="52"/>
      <c r="M98" s="52"/>
      <c r="N98" s="52"/>
      <c r="O98" s="52"/>
      <c r="P98" s="52"/>
      <c r="Q98" s="52"/>
      <c r="R98" s="52"/>
      <c r="S98" s="52"/>
      <c r="T98" s="52"/>
      <c r="U98" s="52"/>
    </row>
    <row r="99" spans="1:21" s="50" customFormat="1" ht="12">
      <c r="A99" s="44">
        <v>20</v>
      </c>
      <c r="B99" s="49"/>
      <c r="C99" s="49"/>
      <c r="D99" s="49"/>
      <c r="E99" s="49"/>
      <c r="F99" s="49"/>
      <c r="G99" s="58">
        <f>+L99*19.8+M99*20+N99*22+O99*16+P99*16+Q99*21.6+R99*21+S99*18+T99*24.825+U99*18.6684</f>
        <v>0</v>
      </c>
      <c r="H99" s="49">
        <f>(+B99*19.86+C99*20+D99*7+E99*21+F99*125+G99)/19.86</f>
        <v>0</v>
      </c>
      <c r="I99" s="49"/>
      <c r="J99" s="47"/>
      <c r="K99" s="48">
        <v>20</v>
      </c>
      <c r="L99" s="49"/>
      <c r="M99" s="49"/>
      <c r="N99" s="49"/>
      <c r="O99" s="49"/>
      <c r="P99" s="49"/>
      <c r="Q99" s="49"/>
      <c r="R99" s="49"/>
      <c r="S99" s="49"/>
      <c r="T99" s="49"/>
      <c r="U99" s="49"/>
    </row>
    <row r="100" spans="1:21" s="50" customFormat="1" ht="12">
      <c r="A100" s="51" t="s">
        <v>51</v>
      </c>
      <c r="B100" s="52"/>
      <c r="C100" s="52"/>
      <c r="D100" s="52"/>
      <c r="E100" s="52"/>
      <c r="F100" s="52"/>
      <c r="G100" s="53">
        <f>SUM(L100:U100)</f>
        <v>0</v>
      </c>
      <c r="H100" s="54"/>
      <c r="I100" s="55">
        <f>IF(H99&gt;0,(SUM(B100:G100)/H99),0)</f>
        <v>0</v>
      </c>
      <c r="J100" s="56"/>
      <c r="K100" s="57" t="s">
        <v>51</v>
      </c>
      <c r="L100" s="52"/>
      <c r="M100" s="52"/>
      <c r="N100" s="52"/>
      <c r="O100" s="52"/>
      <c r="P100" s="52"/>
      <c r="Q100" s="52"/>
      <c r="R100" s="52"/>
      <c r="S100" s="52"/>
      <c r="T100" s="52"/>
      <c r="U100" s="52"/>
    </row>
    <row r="101" spans="1:21" s="50" customFormat="1" ht="12">
      <c r="A101" s="44">
        <v>23</v>
      </c>
      <c r="B101" s="49"/>
      <c r="C101" s="49"/>
      <c r="D101" s="49"/>
      <c r="E101" s="49"/>
      <c r="F101" s="49"/>
      <c r="G101" s="58">
        <f>+L101*19.8+M101*20+N101*22+O101*16+P101*16+Q101*21.6+R101*21+S101*18+T101*24.825+U101*18.6684</f>
        <v>0</v>
      </c>
      <c r="H101" s="49">
        <f>(+B101*19.86+C101*20+D101*7+E101*21+F101*125+G101)/19.86</f>
        <v>0</v>
      </c>
      <c r="I101" s="49"/>
      <c r="J101" s="47"/>
      <c r="K101" s="48">
        <v>23</v>
      </c>
      <c r="L101" s="49"/>
      <c r="M101" s="49"/>
      <c r="N101" s="49"/>
      <c r="O101" s="49"/>
      <c r="P101" s="49"/>
      <c r="Q101" s="49"/>
      <c r="R101" s="49"/>
      <c r="S101" s="49"/>
      <c r="T101" s="49"/>
      <c r="U101" s="49"/>
    </row>
    <row r="102" spans="1:21" s="50" customFormat="1" ht="12">
      <c r="A102" s="51" t="s">
        <v>51</v>
      </c>
      <c r="B102" s="52"/>
      <c r="C102" s="52"/>
      <c r="D102" s="52"/>
      <c r="E102" s="52"/>
      <c r="F102" s="52"/>
      <c r="G102" s="53">
        <f>SUM(L102:U102)</f>
        <v>0</v>
      </c>
      <c r="H102" s="54"/>
      <c r="I102" s="55">
        <f>IF(H101&gt;0,(SUM(B102:G102)/H101),0)</f>
        <v>0</v>
      </c>
      <c r="J102" s="56"/>
      <c r="K102" s="57" t="s">
        <v>51</v>
      </c>
      <c r="L102" s="52"/>
      <c r="M102" s="52"/>
      <c r="N102" s="52"/>
      <c r="O102" s="52"/>
      <c r="P102" s="52"/>
      <c r="Q102" s="52"/>
      <c r="R102" s="52"/>
      <c r="S102" s="52"/>
      <c r="T102" s="52"/>
      <c r="U102" s="52"/>
    </row>
    <row r="103" spans="1:21" s="50" customFormat="1" ht="12">
      <c r="A103" s="59">
        <v>25</v>
      </c>
      <c r="B103" s="49"/>
      <c r="C103" s="49"/>
      <c r="D103" s="49"/>
      <c r="E103" s="49"/>
      <c r="F103" s="49"/>
      <c r="G103" s="58">
        <f>+L103*19.8+M103*20+N103*22+O103*16+P103*16+Q103*21.6+R103*21+S103*18+T103*24.825+U103*18.6684</f>
        <v>0</v>
      </c>
      <c r="H103" s="49">
        <f>(+B103*19.86+C103*20+D103*7+E103*21+F103*125+G103)/19.86</f>
        <v>0</v>
      </c>
      <c r="I103" s="49"/>
      <c r="J103" s="56"/>
      <c r="K103" s="60">
        <v>25</v>
      </c>
      <c r="L103" s="49"/>
      <c r="M103" s="49"/>
      <c r="N103" s="49"/>
      <c r="O103" s="49"/>
      <c r="P103" s="49"/>
      <c r="Q103" s="49"/>
      <c r="R103" s="49"/>
      <c r="S103" s="49"/>
      <c r="T103" s="49"/>
      <c r="U103" s="49"/>
    </row>
    <row r="104" spans="1:21" s="50" customFormat="1" ht="12">
      <c r="A104" s="51" t="s">
        <v>51</v>
      </c>
      <c r="B104" s="52"/>
      <c r="C104" s="52"/>
      <c r="D104" s="52"/>
      <c r="E104" s="52"/>
      <c r="F104" s="52"/>
      <c r="G104" s="53">
        <f>SUM(L104:U104)</f>
        <v>0</v>
      </c>
      <c r="H104" s="54"/>
      <c r="I104" s="55">
        <f>IF(H103&gt;0,(SUM(B104:G104)/H103),0)</f>
        <v>0</v>
      </c>
      <c r="J104" s="56"/>
      <c r="K104" s="57" t="s">
        <v>51</v>
      </c>
      <c r="L104" s="52"/>
      <c r="M104" s="52"/>
      <c r="N104" s="52"/>
      <c r="O104" s="52"/>
      <c r="P104" s="52"/>
      <c r="Q104" s="52"/>
      <c r="R104" s="52"/>
      <c r="S104" s="52"/>
      <c r="T104" s="52"/>
      <c r="U104" s="52"/>
    </row>
    <row r="105" spans="1:21" s="50" customFormat="1" ht="12">
      <c r="A105" s="61" t="s">
        <v>52</v>
      </c>
      <c r="B105" s="49"/>
      <c r="C105" s="49"/>
      <c r="D105" s="49"/>
      <c r="E105" s="49"/>
      <c r="F105" s="49"/>
      <c r="G105" s="58">
        <f>+L105*19.8+M105*20+N105*22+O105*16+P105*16+Q105*21.6+R105*21+S105*18+T105*24.825+U105*18.6684</f>
        <v>0</v>
      </c>
      <c r="H105" s="49">
        <f>(+B105*19.86+C105*20+D105*7+E105*21+F105*125+G105)/19.86</f>
        <v>0</v>
      </c>
      <c r="I105" s="49"/>
      <c r="J105" s="62"/>
      <c r="K105" s="63" t="s">
        <v>52</v>
      </c>
      <c r="L105" s="49"/>
      <c r="M105" s="49"/>
      <c r="N105" s="49"/>
      <c r="O105" s="49"/>
      <c r="P105" s="49"/>
      <c r="Q105" s="49"/>
      <c r="R105" s="49"/>
      <c r="S105" s="49"/>
      <c r="T105" s="49"/>
      <c r="U105" s="49"/>
    </row>
    <row r="106" spans="1:21" s="50" customFormat="1" ht="12">
      <c r="A106" s="51" t="s">
        <v>51</v>
      </c>
      <c r="B106" s="52"/>
      <c r="C106" s="52"/>
      <c r="D106" s="52"/>
      <c r="E106" s="52"/>
      <c r="F106" s="52"/>
      <c r="G106" s="53">
        <f>SUM(L106:U106)</f>
        <v>0</v>
      </c>
      <c r="H106" s="54"/>
      <c r="I106" s="55">
        <f>IF(H105&gt;0,(SUM(B106:G106)/H105),0)</f>
        <v>0</v>
      </c>
      <c r="J106" s="56"/>
      <c r="K106" s="57" t="s">
        <v>51</v>
      </c>
      <c r="L106" s="52"/>
      <c r="M106" s="52"/>
      <c r="N106" s="52"/>
      <c r="O106" s="52"/>
      <c r="P106" s="52"/>
      <c r="Q106" s="52"/>
      <c r="R106" s="52"/>
      <c r="S106" s="52"/>
      <c r="T106" s="52"/>
      <c r="U106" s="52"/>
    </row>
    <row r="107" spans="1:21" s="50" customFormat="1" ht="12">
      <c r="A107" s="59">
        <v>30</v>
      </c>
      <c r="B107" s="49"/>
      <c r="C107" s="49"/>
      <c r="D107" s="49"/>
      <c r="E107" s="49"/>
      <c r="F107" s="49"/>
      <c r="G107" s="58">
        <f>+L107*19.8+M107*20+N107*22+O107*16+P107*16+Q107*21.6+R107*21+S107*18+T107*24.825+U107*18.6684</f>
        <v>0</v>
      </c>
      <c r="H107" s="49">
        <f>(+B107*19.86+C107*20+D107*7+E107*21+F107*125+G107)/19.86</f>
        <v>0</v>
      </c>
      <c r="I107" s="49"/>
      <c r="J107" s="62"/>
      <c r="K107" s="60">
        <v>30</v>
      </c>
      <c r="L107" s="49"/>
      <c r="M107" s="49"/>
      <c r="N107" s="49"/>
      <c r="O107" s="49"/>
      <c r="P107" s="49"/>
      <c r="Q107" s="49"/>
      <c r="R107" s="49"/>
      <c r="S107" s="49"/>
      <c r="T107" s="49"/>
      <c r="U107" s="49"/>
    </row>
    <row r="108" spans="1:21" s="50" customFormat="1" ht="12">
      <c r="A108" s="51" t="s">
        <v>51</v>
      </c>
      <c r="B108" s="52"/>
      <c r="C108" s="52"/>
      <c r="D108" s="52"/>
      <c r="E108" s="52"/>
      <c r="F108" s="52"/>
      <c r="G108" s="53">
        <f>SUM(L108:U108)</f>
        <v>0</v>
      </c>
      <c r="H108" s="54"/>
      <c r="I108" s="55">
        <f>IF(H107&gt;0,(SUM(B108:G108)/H107),0)</f>
        <v>0</v>
      </c>
      <c r="J108" s="56"/>
      <c r="K108" s="57" t="s">
        <v>51</v>
      </c>
      <c r="L108" s="52"/>
      <c r="M108" s="52"/>
      <c r="N108" s="52"/>
      <c r="O108" s="52"/>
      <c r="P108" s="52"/>
      <c r="Q108" s="52"/>
      <c r="R108" s="52"/>
      <c r="S108" s="52"/>
      <c r="T108" s="52"/>
      <c r="U108" s="52"/>
    </row>
    <row r="109" spans="1:21" s="50" customFormat="1" ht="12">
      <c r="A109" s="59">
        <v>33</v>
      </c>
      <c r="B109" s="49"/>
      <c r="C109" s="49"/>
      <c r="D109" s="49"/>
      <c r="E109" s="49"/>
      <c r="F109" s="49"/>
      <c r="G109" s="58">
        <f>+L109*19.8+M109*20+N109*22+O109*16+P109*16+Q109*21.6+R109*21+S109*18+T109*24.825+U109*18.6684</f>
        <v>0</v>
      </c>
      <c r="H109" s="49">
        <f>(+B109*19.86+C109*20+D109*7+E109*21+F109*125+G109)/19.86</f>
        <v>0</v>
      </c>
      <c r="I109" s="49"/>
      <c r="J109" s="62"/>
      <c r="K109" s="60">
        <v>33</v>
      </c>
      <c r="L109" s="49"/>
      <c r="M109" s="49"/>
      <c r="N109" s="49"/>
      <c r="O109" s="49"/>
      <c r="P109" s="49"/>
      <c r="Q109" s="49"/>
      <c r="R109" s="49"/>
      <c r="S109" s="49"/>
      <c r="T109" s="49"/>
      <c r="U109" s="49"/>
    </row>
    <row r="110" spans="1:21" s="50" customFormat="1" ht="12">
      <c r="A110" s="51" t="s">
        <v>51</v>
      </c>
      <c r="B110" s="52"/>
      <c r="C110" s="52"/>
      <c r="D110" s="52"/>
      <c r="E110" s="52"/>
      <c r="F110" s="52"/>
      <c r="G110" s="53">
        <f>SUM(L110:U110)</f>
        <v>0</v>
      </c>
      <c r="H110" s="54"/>
      <c r="I110" s="55">
        <f>IF(H109&gt;0,(SUM(B110:G110)/H109),0)</f>
        <v>0</v>
      </c>
      <c r="J110" s="56"/>
      <c r="K110" s="57" t="s">
        <v>51</v>
      </c>
      <c r="L110" s="52"/>
      <c r="M110" s="52"/>
      <c r="N110" s="52"/>
      <c r="O110" s="52"/>
      <c r="P110" s="52"/>
      <c r="Q110" s="52"/>
      <c r="R110" s="52"/>
      <c r="S110" s="52"/>
      <c r="T110" s="52"/>
      <c r="U110" s="52"/>
    </row>
    <row r="111" spans="1:21" s="50" customFormat="1" ht="12">
      <c r="A111" s="59">
        <v>36</v>
      </c>
      <c r="B111" s="49"/>
      <c r="C111" s="49"/>
      <c r="D111" s="49"/>
      <c r="E111" s="49"/>
      <c r="F111" s="49"/>
      <c r="G111" s="58">
        <f>+L111*19.8+M111*20+N111*22+O111*16+P111*16+Q111*21.6+R111*21+S111*18+T111*24.825+U111*18.6684</f>
        <v>0</v>
      </c>
      <c r="H111" s="49">
        <f>(+B111*19.86+C111*20+D111*7+E111*21+F111*125+G111)/19.86</f>
        <v>0</v>
      </c>
      <c r="I111" s="49"/>
      <c r="J111" s="62"/>
      <c r="K111" s="60">
        <v>36</v>
      </c>
      <c r="L111" s="49"/>
      <c r="M111" s="49"/>
      <c r="N111" s="49"/>
      <c r="O111" s="49"/>
      <c r="P111" s="49"/>
      <c r="Q111" s="49"/>
      <c r="R111" s="49"/>
      <c r="S111" s="49"/>
      <c r="T111" s="49"/>
      <c r="U111" s="49"/>
    </row>
    <row r="112" spans="1:21" s="50" customFormat="1" ht="12">
      <c r="A112" s="51" t="s">
        <v>51</v>
      </c>
      <c r="B112" s="52"/>
      <c r="C112" s="52"/>
      <c r="D112" s="52"/>
      <c r="E112" s="52"/>
      <c r="F112" s="52"/>
      <c r="G112" s="53">
        <f>SUM(L112:U112)</f>
        <v>0</v>
      </c>
      <c r="H112" s="54"/>
      <c r="I112" s="55">
        <f>IF(H111&gt;0,(SUM(B112:G112)/H111),0)</f>
        <v>0</v>
      </c>
      <c r="J112" s="56"/>
      <c r="K112" s="57" t="s">
        <v>51</v>
      </c>
      <c r="L112" s="52"/>
      <c r="M112" s="52"/>
      <c r="N112" s="52"/>
      <c r="O112" s="52"/>
      <c r="P112" s="52"/>
      <c r="Q112" s="52"/>
      <c r="R112" s="52"/>
      <c r="S112" s="52"/>
      <c r="T112" s="52"/>
      <c r="U112" s="52"/>
    </row>
    <row r="113" spans="1:21" s="50" customFormat="1" ht="12">
      <c r="A113" s="59">
        <v>39</v>
      </c>
      <c r="B113" s="49"/>
      <c r="C113" s="49"/>
      <c r="D113" s="49"/>
      <c r="E113" s="49"/>
      <c r="F113" s="49"/>
      <c r="G113" s="58">
        <f>+L113*19.8+M113*20+N113*22+O113*16+P113*16+Q113*21.6+R113*21+S113*18+T113*24.825+U113*18.6684</f>
        <v>0</v>
      </c>
      <c r="H113" s="49">
        <f>(+B113*19.86+C113*20+D113*7+E113*21+F113*125+G113)/19.86</f>
        <v>0</v>
      </c>
      <c r="I113" s="49"/>
      <c r="J113" s="62"/>
      <c r="K113" s="60">
        <v>39</v>
      </c>
      <c r="L113" s="49"/>
      <c r="M113" s="49"/>
      <c r="N113" s="49"/>
      <c r="O113" s="49"/>
      <c r="P113" s="49"/>
      <c r="Q113" s="49"/>
      <c r="R113" s="49"/>
      <c r="S113" s="49"/>
      <c r="T113" s="49"/>
      <c r="U113" s="49"/>
    </row>
    <row r="114" spans="1:21" s="50" customFormat="1" ht="12">
      <c r="A114" s="51" t="s">
        <v>51</v>
      </c>
      <c r="B114" s="52"/>
      <c r="C114" s="52"/>
      <c r="D114" s="52"/>
      <c r="E114" s="52"/>
      <c r="F114" s="52"/>
      <c r="G114" s="53">
        <f>SUM(L114:U114)</f>
        <v>0</v>
      </c>
      <c r="H114" s="54"/>
      <c r="I114" s="55">
        <f>IF(H113&gt;0,(SUM(B114:G114)/H113),0)</f>
        <v>0</v>
      </c>
      <c r="J114" s="56"/>
      <c r="K114" s="57" t="s">
        <v>51</v>
      </c>
      <c r="L114" s="52"/>
      <c r="M114" s="52"/>
      <c r="N114" s="52"/>
      <c r="O114" s="52"/>
      <c r="P114" s="52"/>
      <c r="Q114" s="52"/>
      <c r="R114" s="52"/>
      <c r="S114" s="52"/>
      <c r="T114" s="52"/>
      <c r="U114" s="52"/>
    </row>
    <row r="115" spans="1:21" s="50" customFormat="1" ht="12">
      <c r="A115" s="59">
        <v>42</v>
      </c>
      <c r="B115" s="49"/>
      <c r="C115" s="49"/>
      <c r="D115" s="49"/>
      <c r="E115" s="49"/>
      <c r="F115" s="49"/>
      <c r="G115" s="58">
        <f>+L115*19.8+M115*20+N115*22+O115*16+P115*16+Q115*21.6+R115*21+S115*18+T115*24.825+U115*18.6684</f>
        <v>0</v>
      </c>
      <c r="H115" s="49">
        <f>(+B115*19.86+C115*20+D115*7+E115*21+F115*125+G115)/19.86</f>
        <v>0</v>
      </c>
      <c r="I115" s="49"/>
      <c r="J115" s="62"/>
      <c r="K115" s="60">
        <v>42</v>
      </c>
      <c r="L115" s="49"/>
      <c r="M115" s="49"/>
      <c r="N115" s="49"/>
      <c r="O115" s="49"/>
      <c r="P115" s="49"/>
      <c r="Q115" s="49"/>
      <c r="R115" s="49"/>
      <c r="S115" s="49"/>
      <c r="T115" s="49"/>
      <c r="U115" s="49"/>
    </row>
    <row r="116" spans="1:21" s="50" customFormat="1" ht="12">
      <c r="A116" s="51" t="s">
        <v>51</v>
      </c>
      <c r="B116" s="52"/>
      <c r="C116" s="52"/>
      <c r="D116" s="52"/>
      <c r="E116" s="52"/>
      <c r="F116" s="52"/>
      <c r="G116" s="53">
        <f>SUM(L116:U116)</f>
        <v>0</v>
      </c>
      <c r="H116" s="54"/>
      <c r="I116" s="55">
        <f>IF(H115&gt;0,(SUM(B116:G116)/H115),0)</f>
        <v>0</v>
      </c>
      <c r="J116" s="56"/>
      <c r="K116" s="57" t="s">
        <v>51</v>
      </c>
      <c r="L116" s="52"/>
      <c r="M116" s="52"/>
      <c r="N116" s="52"/>
      <c r="O116" s="52"/>
      <c r="P116" s="52"/>
      <c r="Q116" s="52"/>
      <c r="R116" s="52"/>
      <c r="S116" s="52"/>
      <c r="T116" s="52"/>
      <c r="U116" s="52"/>
    </row>
    <row r="117" spans="1:21" s="50" customFormat="1" ht="12">
      <c r="A117" s="59">
        <v>45</v>
      </c>
      <c r="B117" s="49"/>
      <c r="C117" s="49"/>
      <c r="D117" s="49"/>
      <c r="E117" s="49"/>
      <c r="F117" s="49"/>
      <c r="G117" s="58">
        <f>+L117*19.8+M117*20+N117*22+O117*16+P117*16+Q117*21.6+R117*21+S117*18+T117*24.825+U117*18.6684</f>
        <v>0</v>
      </c>
      <c r="H117" s="49">
        <f>(+B117*19.86+C117*20+D117*7+E117*21+F117*125+G117)/19.86</f>
        <v>0</v>
      </c>
      <c r="I117" s="49"/>
      <c r="J117" s="62"/>
      <c r="K117" s="60">
        <v>45</v>
      </c>
      <c r="L117" s="49"/>
      <c r="M117" s="49"/>
      <c r="N117" s="49"/>
      <c r="O117" s="49"/>
      <c r="P117" s="49"/>
      <c r="Q117" s="49"/>
      <c r="R117" s="49"/>
      <c r="S117" s="49"/>
      <c r="T117" s="49"/>
      <c r="U117" s="49"/>
    </row>
    <row r="118" spans="1:21" s="50" customFormat="1" ht="12">
      <c r="A118" s="51" t="s">
        <v>51</v>
      </c>
      <c r="B118" s="52"/>
      <c r="C118" s="52"/>
      <c r="D118" s="52"/>
      <c r="E118" s="52"/>
      <c r="F118" s="52"/>
      <c r="G118" s="53">
        <f>SUM(L118:U118)</f>
        <v>0</v>
      </c>
      <c r="H118" s="54"/>
      <c r="I118" s="64">
        <f>IF(H117&gt;0,(SUM(B118:G118)/H117),0)</f>
        <v>0</v>
      </c>
      <c r="J118" s="56"/>
      <c r="K118" s="57" t="s">
        <v>51</v>
      </c>
      <c r="L118" s="52"/>
      <c r="M118" s="52"/>
      <c r="N118" s="52"/>
      <c r="O118" s="52"/>
      <c r="P118" s="52"/>
      <c r="Q118" s="52"/>
      <c r="R118" s="52"/>
      <c r="S118" s="52"/>
      <c r="T118" s="52"/>
      <c r="U118" s="52"/>
    </row>
    <row r="119" spans="1:21" s="50" customFormat="1" thickBot="1">
      <c r="A119" s="65"/>
      <c r="B119" s="66">
        <f t="shared" ref="B119:G119" si="12">+B97+B99+B101+B103+B105+B107+B109+B111+B113+B115+B117</f>
        <v>0</v>
      </c>
      <c r="C119" s="66">
        <f t="shared" si="12"/>
        <v>0</v>
      </c>
      <c r="D119" s="66">
        <f t="shared" si="12"/>
        <v>0</v>
      </c>
      <c r="E119" s="66">
        <f t="shared" si="12"/>
        <v>0</v>
      </c>
      <c r="F119" s="66">
        <f t="shared" si="12"/>
        <v>0</v>
      </c>
      <c r="G119" s="66">
        <f t="shared" si="12"/>
        <v>0</v>
      </c>
      <c r="H119" s="67">
        <f>SUM(H97:H117)</f>
        <v>0</v>
      </c>
      <c r="I119" s="68" t="e">
        <f>SUMPRODUCT(H97:H117,I98:I118)/H119</f>
        <v>#DIV/0!</v>
      </c>
      <c r="J119" s="69"/>
      <c r="K119" s="70"/>
      <c r="L119" s="66">
        <f t="shared" ref="L119:U119" si="13">+L97+L99+L101+L103+L105+L107+L109+L111+L113+L115+L117</f>
        <v>0</v>
      </c>
      <c r="M119" s="66">
        <f t="shared" si="13"/>
        <v>0</v>
      </c>
      <c r="N119" s="66">
        <f t="shared" si="13"/>
        <v>0</v>
      </c>
      <c r="O119" s="66">
        <f t="shared" si="13"/>
        <v>0</v>
      </c>
      <c r="P119" s="66">
        <f t="shared" si="13"/>
        <v>0</v>
      </c>
      <c r="Q119" s="66">
        <f t="shared" si="13"/>
        <v>0</v>
      </c>
      <c r="R119" s="66">
        <f t="shared" si="13"/>
        <v>0</v>
      </c>
      <c r="S119" s="66">
        <f t="shared" si="13"/>
        <v>0</v>
      </c>
      <c r="T119" s="66">
        <f t="shared" si="13"/>
        <v>0</v>
      </c>
      <c r="U119" s="66">
        <f t="shared" si="13"/>
        <v>0</v>
      </c>
    </row>
    <row r="120" spans="1:21" s="50" customFormat="1" ht="13.5" thickTop="1" thickBot="1">
      <c r="A120" s="72"/>
      <c r="B120" s="73" t="e">
        <f t="shared" ref="B120:G120" si="14">(+B98+B100+B102+B104+B106+B108+B110+B112+B114+B116+B118)/B119</f>
        <v>#DIV/0!</v>
      </c>
      <c r="C120" s="73" t="e">
        <f t="shared" si="14"/>
        <v>#DIV/0!</v>
      </c>
      <c r="D120" s="73" t="e">
        <f t="shared" si="14"/>
        <v>#DIV/0!</v>
      </c>
      <c r="E120" s="73" t="e">
        <f t="shared" si="14"/>
        <v>#DIV/0!</v>
      </c>
      <c r="F120" s="73" t="e">
        <f t="shared" si="14"/>
        <v>#DIV/0!</v>
      </c>
      <c r="G120" s="73" t="e">
        <f t="shared" si="14"/>
        <v>#DIV/0!</v>
      </c>
      <c r="H120" s="74"/>
      <c r="I120" s="75"/>
      <c r="J120" s="76"/>
      <c r="K120" s="71"/>
      <c r="L120" s="77" t="e">
        <f t="shared" ref="L120:U120" si="15">(+L98+L100+L102+L104+L106+L108+L110+L112+L114+L116+L118)/L119</f>
        <v>#DIV/0!</v>
      </c>
      <c r="M120" s="77" t="e">
        <f t="shared" si="15"/>
        <v>#DIV/0!</v>
      </c>
      <c r="N120" s="77" t="e">
        <f t="shared" si="15"/>
        <v>#DIV/0!</v>
      </c>
      <c r="O120" s="77" t="e">
        <f t="shared" si="15"/>
        <v>#DIV/0!</v>
      </c>
      <c r="P120" s="77" t="e">
        <f t="shared" si="15"/>
        <v>#DIV/0!</v>
      </c>
      <c r="Q120" s="77" t="e">
        <f t="shared" si="15"/>
        <v>#DIV/0!</v>
      </c>
      <c r="R120" s="77" t="e">
        <f t="shared" si="15"/>
        <v>#DIV/0!</v>
      </c>
      <c r="S120" s="77" t="e">
        <f t="shared" si="15"/>
        <v>#DIV/0!</v>
      </c>
      <c r="T120" s="77" t="e">
        <f t="shared" si="15"/>
        <v>#DIV/0!</v>
      </c>
      <c r="U120" s="77" t="e">
        <f t="shared" si="15"/>
        <v>#DIV/0!</v>
      </c>
    </row>
    <row r="121" spans="1:21" ht="14.25" thickTop="1" thickBot="1">
      <c r="H121" s="82">
        <f>SUM(H119+H94)</f>
        <v>0</v>
      </c>
      <c r="I121" s="83" t="e">
        <f>SUM(SUMPRODUCT(H97:H117,I98:I118)+SUMPRODUCT(H72:H93,I73:I94))/H121</f>
        <v>#DIV/0!</v>
      </c>
      <c r="J121" s="84"/>
    </row>
    <row r="122" spans="1:21" ht="13.5" thickTop="1">
      <c r="H122" s="90"/>
      <c r="I122" s="91"/>
    </row>
    <row r="123" spans="1:21">
      <c r="A123" s="92" t="s">
        <v>55</v>
      </c>
      <c r="B123" s="21"/>
      <c r="C123" s="21"/>
      <c r="D123" s="21"/>
      <c r="E123" s="21"/>
      <c r="F123" s="21"/>
      <c r="G123" s="39" t="s">
        <v>45</v>
      </c>
      <c r="H123" s="85"/>
      <c r="I123" s="93"/>
      <c r="J123" s="21"/>
      <c r="K123" s="92" t="s">
        <v>55</v>
      </c>
    </row>
    <row r="124" spans="1:21" ht="15">
      <c r="A124" s="40" t="s">
        <v>48</v>
      </c>
      <c r="G124" s="94" t="s">
        <v>47</v>
      </c>
      <c r="H124" s="95"/>
      <c r="I124" s="96"/>
      <c r="J124" s="87"/>
      <c r="K124" s="40" t="s">
        <v>48</v>
      </c>
    </row>
    <row r="125" spans="1:21" s="50" customFormat="1" ht="12">
      <c r="A125" s="44" t="s">
        <v>56</v>
      </c>
      <c r="B125" s="49"/>
      <c r="C125" s="49"/>
      <c r="D125" s="49"/>
      <c r="E125" s="49"/>
      <c r="F125" s="49"/>
      <c r="G125" s="58">
        <f>+L125*19.8+M125*20+N125*22+O125*16+P125*16+Q125*21.6+R125*21+S125*18+T125*24.825+U125*18.6684</f>
        <v>0</v>
      </c>
      <c r="H125" s="49">
        <f>(+B125*19.86+C125*20+D125*7+E125*21+F125*125+G125)/19.86</f>
        <v>0</v>
      </c>
      <c r="I125" s="49"/>
      <c r="J125" s="47"/>
      <c r="K125" s="48" t="s">
        <v>56</v>
      </c>
      <c r="L125" s="49"/>
      <c r="M125" s="49"/>
      <c r="N125" s="49"/>
      <c r="O125" s="49"/>
      <c r="P125" s="49"/>
      <c r="Q125" s="49"/>
      <c r="R125" s="49"/>
      <c r="S125" s="49"/>
      <c r="T125" s="49"/>
      <c r="U125" s="49"/>
    </row>
    <row r="126" spans="1:21" s="50" customFormat="1" ht="12">
      <c r="A126" s="51" t="s">
        <v>51</v>
      </c>
      <c r="B126" s="52"/>
      <c r="C126" s="52"/>
      <c r="D126" s="52"/>
      <c r="E126" s="52"/>
      <c r="F126" s="52"/>
      <c r="G126" s="53">
        <f>SUM(L126:U126)</f>
        <v>0</v>
      </c>
      <c r="H126" s="54"/>
      <c r="I126" s="55">
        <f>IF(H125&gt;0,(SUM(B126:G126)/H125),0)</f>
        <v>0</v>
      </c>
      <c r="J126" s="56"/>
      <c r="K126" s="57" t="s">
        <v>51</v>
      </c>
      <c r="L126" s="52"/>
      <c r="M126" s="52"/>
      <c r="N126" s="52"/>
      <c r="O126" s="52"/>
      <c r="P126" s="52"/>
      <c r="Q126" s="52"/>
      <c r="R126" s="52"/>
      <c r="S126" s="52"/>
      <c r="T126" s="52"/>
      <c r="U126" s="52"/>
    </row>
    <row r="127" spans="1:21" s="50" customFormat="1" ht="12">
      <c r="A127" s="44" t="s">
        <v>57</v>
      </c>
      <c r="B127" s="49"/>
      <c r="C127" s="49"/>
      <c r="D127" s="49"/>
      <c r="E127" s="49"/>
      <c r="F127" s="49"/>
      <c r="G127" s="58">
        <f>+L127*19.8+M127*20+N127*22+O127*16+P127*16+Q127*21.6+R127*21+S127*18+T127*24.825+U127*18.6684</f>
        <v>0</v>
      </c>
      <c r="H127" s="49">
        <f>(+B127*19.86+C127*20+D127*7+E127*21+F127*125+G127)/19.86</f>
        <v>0</v>
      </c>
      <c r="I127" s="49"/>
      <c r="J127" s="47"/>
      <c r="K127" s="48" t="s">
        <v>57</v>
      </c>
      <c r="L127" s="49"/>
      <c r="M127" s="49"/>
      <c r="N127" s="49"/>
      <c r="O127" s="49"/>
      <c r="P127" s="49"/>
      <c r="Q127" s="49"/>
      <c r="R127" s="49"/>
      <c r="S127" s="49"/>
      <c r="T127" s="49"/>
      <c r="U127" s="49"/>
    </row>
    <row r="128" spans="1:21" s="50" customFormat="1" ht="12">
      <c r="A128" s="51" t="s">
        <v>51</v>
      </c>
      <c r="B128" s="52"/>
      <c r="C128" s="52"/>
      <c r="D128" s="52"/>
      <c r="E128" s="52"/>
      <c r="F128" s="52"/>
      <c r="G128" s="53">
        <f>SUM(L128:U128)</f>
        <v>0</v>
      </c>
      <c r="H128" s="54"/>
      <c r="I128" s="55">
        <f>IF(H127&gt;0,(SUM(B128:G128)/H127),0)</f>
        <v>0</v>
      </c>
      <c r="J128" s="56"/>
      <c r="K128" s="57" t="s">
        <v>51</v>
      </c>
      <c r="L128" s="52"/>
      <c r="M128" s="52"/>
      <c r="N128" s="52"/>
      <c r="O128" s="52"/>
      <c r="P128" s="52"/>
      <c r="Q128" s="52"/>
      <c r="R128" s="52"/>
      <c r="S128" s="52"/>
      <c r="T128" s="52"/>
      <c r="U128" s="52"/>
    </row>
    <row r="129" spans="1:21" s="50" customFormat="1" ht="12">
      <c r="A129" s="59" t="s">
        <v>58</v>
      </c>
      <c r="B129" s="49"/>
      <c r="C129" s="49"/>
      <c r="D129" s="49"/>
      <c r="E129" s="49"/>
      <c r="F129" s="49"/>
      <c r="G129" s="58">
        <f>+L129*19.8+M129*20+N129*22+O129*16+P129*16+Q129*21.6+R129*21+S129*18+T129*24.825+U129*18.6684</f>
        <v>0</v>
      </c>
      <c r="H129" s="49">
        <f>(+B129*19.86+C129*20+D129*7+E129*21+F129*125+G129)/19.86</f>
        <v>0</v>
      </c>
      <c r="I129" s="49"/>
      <c r="J129" s="56"/>
      <c r="K129" s="60" t="s">
        <v>58</v>
      </c>
      <c r="L129" s="49"/>
      <c r="M129" s="49"/>
      <c r="N129" s="49"/>
      <c r="O129" s="49"/>
      <c r="P129" s="49"/>
      <c r="Q129" s="49"/>
      <c r="R129" s="49"/>
      <c r="S129" s="49"/>
      <c r="T129" s="49"/>
      <c r="U129" s="49"/>
    </row>
    <row r="130" spans="1:21" s="50" customFormat="1" ht="12">
      <c r="A130" s="51" t="s">
        <v>51</v>
      </c>
      <c r="B130" s="52"/>
      <c r="C130" s="52"/>
      <c r="D130" s="52"/>
      <c r="E130" s="52"/>
      <c r="F130" s="52"/>
      <c r="G130" s="53">
        <f>SUM(L130:U130)</f>
        <v>0</v>
      </c>
      <c r="H130" s="54"/>
      <c r="I130" s="55">
        <f>IF(H129&gt;0,(SUM(B130:G130)/H129),0)</f>
        <v>0</v>
      </c>
      <c r="J130" s="56"/>
      <c r="K130" s="57" t="s">
        <v>51</v>
      </c>
      <c r="L130" s="52"/>
      <c r="M130" s="52"/>
      <c r="N130" s="52"/>
      <c r="O130" s="52"/>
      <c r="P130" s="52"/>
      <c r="Q130" s="52"/>
      <c r="R130" s="52"/>
      <c r="S130" s="52"/>
      <c r="T130" s="52"/>
      <c r="U130" s="52"/>
    </row>
    <row r="131" spans="1:21" s="50" customFormat="1" ht="12">
      <c r="A131" s="61" t="s">
        <v>59</v>
      </c>
      <c r="B131" s="49"/>
      <c r="C131" s="49"/>
      <c r="D131" s="49"/>
      <c r="E131" s="49"/>
      <c r="F131" s="49"/>
      <c r="G131" s="58">
        <f>+L131*19.8+M131*20+N131*22+O131*16+P131*16+Q131*21.6+R131*21+S131*18+T131*24.825+U131*18.6684</f>
        <v>0</v>
      </c>
      <c r="H131" s="49">
        <f>(+B131*19.86+C131*20+D131*7+E131*21+F131*125+G131)/19.86</f>
        <v>0</v>
      </c>
      <c r="I131" s="49"/>
      <c r="J131" s="62"/>
      <c r="K131" s="63" t="s">
        <v>59</v>
      </c>
      <c r="L131" s="49"/>
      <c r="M131" s="49"/>
      <c r="N131" s="49"/>
      <c r="O131" s="49"/>
      <c r="P131" s="49"/>
      <c r="Q131" s="49"/>
      <c r="R131" s="49"/>
      <c r="S131" s="49"/>
      <c r="T131" s="49"/>
      <c r="U131" s="49"/>
    </row>
    <row r="132" spans="1:21" s="50" customFormat="1" ht="12">
      <c r="A132" s="51" t="s">
        <v>51</v>
      </c>
      <c r="B132" s="52"/>
      <c r="C132" s="52"/>
      <c r="D132" s="52"/>
      <c r="E132" s="52"/>
      <c r="F132" s="52"/>
      <c r="G132" s="53">
        <f>SUM(L132:U132)</f>
        <v>0</v>
      </c>
      <c r="H132" s="54"/>
      <c r="I132" s="55">
        <f>IF(H131&gt;0,(SUM(B132:G132)/H131),0)</f>
        <v>0</v>
      </c>
      <c r="J132" s="56"/>
      <c r="K132" s="57" t="s">
        <v>51</v>
      </c>
      <c r="L132" s="52"/>
      <c r="M132" s="52"/>
      <c r="N132" s="52"/>
      <c r="O132" s="52"/>
      <c r="P132" s="52"/>
      <c r="Q132" s="52"/>
      <c r="R132" s="52"/>
      <c r="S132" s="52"/>
      <c r="T132" s="52"/>
      <c r="U132" s="52"/>
    </row>
    <row r="133" spans="1:21" s="50" customFormat="1" ht="12">
      <c r="A133" s="59" t="s">
        <v>60</v>
      </c>
      <c r="B133" s="49"/>
      <c r="C133" s="49"/>
      <c r="D133" s="49"/>
      <c r="E133" s="49"/>
      <c r="F133" s="49"/>
      <c r="G133" s="58">
        <f>+L133*19.8+M133*20+N133*22+O133*16+P133*16+Q133*21.6+R133*21+S133*18+T133*24.825+U133*18.6684</f>
        <v>0</v>
      </c>
      <c r="H133" s="49">
        <f>(+B133*19.86+C133*20+D133*7+E133*21+F133*125+G133)/19.86</f>
        <v>0</v>
      </c>
      <c r="I133" s="49"/>
      <c r="J133" s="62"/>
      <c r="K133" s="60" t="s">
        <v>60</v>
      </c>
      <c r="L133" s="49"/>
      <c r="M133" s="49"/>
      <c r="N133" s="49"/>
      <c r="O133" s="49"/>
      <c r="P133" s="49"/>
      <c r="Q133" s="49"/>
      <c r="R133" s="49"/>
      <c r="S133" s="49"/>
      <c r="T133" s="49"/>
      <c r="U133" s="49"/>
    </row>
    <row r="134" spans="1:21" s="50" customFormat="1" ht="12">
      <c r="A134" s="51" t="s">
        <v>51</v>
      </c>
      <c r="B134" s="52"/>
      <c r="C134" s="52"/>
      <c r="D134" s="52"/>
      <c r="E134" s="52"/>
      <c r="F134" s="52"/>
      <c r="G134" s="53">
        <f>SUM(L134:U134)</f>
        <v>0</v>
      </c>
      <c r="H134" s="54"/>
      <c r="I134" s="55">
        <f>IF(H133&gt;0,(SUM(B134:G134,B133:G133)/H133),0)</f>
        <v>0</v>
      </c>
      <c r="J134" s="56"/>
      <c r="K134" s="57" t="s">
        <v>51</v>
      </c>
      <c r="L134" s="52"/>
      <c r="M134" s="52"/>
      <c r="N134" s="52"/>
      <c r="O134" s="52"/>
      <c r="P134" s="52"/>
      <c r="Q134" s="52"/>
      <c r="R134" s="52"/>
      <c r="S134" s="52"/>
      <c r="T134" s="52"/>
      <c r="U134" s="52"/>
    </row>
    <row r="135" spans="1:21" s="50" customFormat="1" ht="12">
      <c r="A135" s="59" t="s">
        <v>61</v>
      </c>
      <c r="B135" s="49"/>
      <c r="C135" s="49"/>
      <c r="D135" s="49"/>
      <c r="E135" s="49"/>
      <c r="F135" s="49"/>
      <c r="G135" s="58">
        <f>+L135*19.8+M135*20+N135*22+O135*16+P135*16+Q135*21.6+R135*21+S135*18+T135*24.825+U135*18.6684</f>
        <v>0</v>
      </c>
      <c r="H135" s="49">
        <f>(+B135*19.86+C135*20+D135*7+E135*21+F135*125+G135)/19.86</f>
        <v>0</v>
      </c>
      <c r="I135" s="49"/>
      <c r="J135" s="62"/>
      <c r="K135" s="60" t="s">
        <v>61</v>
      </c>
      <c r="L135" s="49"/>
      <c r="M135" s="49"/>
      <c r="N135" s="49"/>
      <c r="O135" s="49"/>
      <c r="P135" s="49"/>
      <c r="Q135" s="49"/>
      <c r="R135" s="49"/>
      <c r="S135" s="49"/>
      <c r="T135" s="49"/>
      <c r="U135" s="49"/>
    </row>
    <row r="136" spans="1:21" s="50" customFormat="1" ht="12">
      <c r="A136" s="51" t="s">
        <v>51</v>
      </c>
      <c r="B136" s="52"/>
      <c r="C136" s="52"/>
      <c r="D136" s="52"/>
      <c r="E136" s="52"/>
      <c r="F136" s="52"/>
      <c r="G136" s="53">
        <f>SUM(L136:U136)</f>
        <v>0</v>
      </c>
      <c r="H136" s="54"/>
      <c r="I136" s="55">
        <f>IF(H135&gt;0,(SUM(B136:G136)/H135),0)</f>
        <v>0</v>
      </c>
      <c r="J136" s="56"/>
      <c r="K136" s="57" t="s">
        <v>51</v>
      </c>
      <c r="L136" s="52"/>
      <c r="M136" s="52"/>
      <c r="N136" s="52"/>
      <c r="O136" s="52"/>
      <c r="P136" s="52"/>
      <c r="Q136" s="52"/>
      <c r="R136" s="52"/>
      <c r="S136" s="52"/>
      <c r="T136" s="52"/>
      <c r="U136" s="52"/>
    </row>
    <row r="137" spans="1:21" s="50" customFormat="1" ht="12">
      <c r="A137" s="59" t="s">
        <v>62</v>
      </c>
      <c r="B137" s="49"/>
      <c r="C137" s="49"/>
      <c r="D137" s="49"/>
      <c r="E137" s="49"/>
      <c r="F137" s="49"/>
      <c r="G137" s="58">
        <f>+L137*19.8+M137*20+N137*22+O137*16+P137*16+Q137*21.6+R137*21+S137*18+T137*24.825+U137*18.6684</f>
        <v>0</v>
      </c>
      <c r="H137" s="49">
        <f>(+B137*19.86+C137*20+D137*7+E137*21+F137*125+G137)/19.86</f>
        <v>0</v>
      </c>
      <c r="I137" s="49"/>
      <c r="J137" s="62"/>
      <c r="K137" s="60" t="s">
        <v>62</v>
      </c>
      <c r="L137" s="49"/>
      <c r="M137" s="49"/>
      <c r="N137" s="49"/>
      <c r="O137" s="49"/>
      <c r="P137" s="49"/>
      <c r="Q137" s="49"/>
      <c r="R137" s="49"/>
      <c r="S137" s="49"/>
      <c r="T137" s="49"/>
      <c r="U137" s="49"/>
    </row>
    <row r="138" spans="1:21" s="50" customFormat="1" ht="12">
      <c r="A138" s="51" t="s">
        <v>51</v>
      </c>
      <c r="B138" s="52"/>
      <c r="C138" s="52"/>
      <c r="D138" s="52"/>
      <c r="E138" s="52"/>
      <c r="F138" s="52"/>
      <c r="G138" s="53">
        <f>SUM(L138:U138)</f>
        <v>0</v>
      </c>
      <c r="H138" s="54"/>
      <c r="I138" s="55">
        <f>IF(H137&gt;0,(SUM(B138:G138)/H137),0)</f>
        <v>0</v>
      </c>
      <c r="J138" s="56"/>
      <c r="K138" s="57" t="s">
        <v>51</v>
      </c>
      <c r="L138" s="52"/>
      <c r="M138" s="52"/>
      <c r="N138" s="52"/>
      <c r="O138" s="52"/>
      <c r="P138" s="52"/>
      <c r="Q138" s="52"/>
      <c r="R138" s="52"/>
      <c r="S138" s="52"/>
      <c r="T138" s="52"/>
      <c r="U138" s="52"/>
    </row>
    <row r="139" spans="1:21" s="50" customFormat="1" ht="12">
      <c r="A139" s="59" t="s">
        <v>63</v>
      </c>
      <c r="B139" s="49"/>
      <c r="C139" s="49"/>
      <c r="D139" s="49"/>
      <c r="E139" s="49"/>
      <c r="F139" s="49"/>
      <c r="G139" s="58">
        <f>+L139*19.8+M139*20+N139*22+O139*16+P139*16+Q139*21.6+R139*21+S139*18+T139*24.825+U139*18.6684</f>
        <v>0</v>
      </c>
      <c r="H139" s="49">
        <f>(+B139*19.86+C139*20+D139*7+E139*21+F139*125+G139)/19.86</f>
        <v>0</v>
      </c>
      <c r="I139" s="49"/>
      <c r="J139" s="62"/>
      <c r="K139" s="60" t="s">
        <v>63</v>
      </c>
      <c r="L139" s="49"/>
      <c r="M139" s="49"/>
      <c r="N139" s="49"/>
      <c r="O139" s="49"/>
      <c r="P139" s="49"/>
      <c r="Q139" s="49"/>
      <c r="R139" s="49"/>
      <c r="S139" s="49"/>
      <c r="T139" s="49"/>
      <c r="U139" s="49"/>
    </row>
    <row r="140" spans="1:21" s="50" customFormat="1" ht="12">
      <c r="A140" s="51" t="s">
        <v>51</v>
      </c>
      <c r="B140" s="52"/>
      <c r="C140" s="52"/>
      <c r="D140" s="52"/>
      <c r="E140" s="52"/>
      <c r="F140" s="52"/>
      <c r="G140" s="53">
        <f>SUM(L140:U140)</f>
        <v>0</v>
      </c>
      <c r="H140" s="54"/>
      <c r="I140" s="55">
        <f>IF(H139&gt;0,(SUM(B140:G140)/H139),0)</f>
        <v>0</v>
      </c>
      <c r="J140" s="56"/>
      <c r="K140" s="57" t="s">
        <v>51</v>
      </c>
      <c r="L140" s="52"/>
      <c r="M140" s="52"/>
      <c r="N140" s="52"/>
      <c r="O140" s="52"/>
      <c r="P140" s="52"/>
      <c r="Q140" s="52"/>
      <c r="R140" s="52"/>
      <c r="S140" s="52"/>
      <c r="T140" s="52"/>
      <c r="U140" s="52"/>
    </row>
    <row r="141" spans="1:21" s="50" customFormat="1" ht="12">
      <c r="A141" s="59" t="s">
        <v>64</v>
      </c>
      <c r="B141" s="49"/>
      <c r="C141" s="49"/>
      <c r="D141" s="49"/>
      <c r="E141" s="49"/>
      <c r="F141" s="49"/>
      <c r="G141" s="58">
        <f>+L141*19.8+M141*20+N141*22+O141*16+P141*16+Q141*21.6+R141*21+S141*18+T141*24.825+U141*18.6684</f>
        <v>0</v>
      </c>
      <c r="H141" s="49">
        <f>(+B141*19.86+C141*20+D141*7+E141*21+F141*125+G141)/19.86</f>
        <v>0</v>
      </c>
      <c r="I141" s="49"/>
      <c r="J141" s="62"/>
      <c r="K141" s="60" t="s">
        <v>64</v>
      </c>
      <c r="L141" s="49"/>
      <c r="M141" s="49"/>
      <c r="N141" s="49"/>
      <c r="O141" s="49"/>
      <c r="P141" s="49"/>
      <c r="Q141" s="49"/>
      <c r="R141" s="49"/>
      <c r="S141" s="49"/>
      <c r="T141" s="49"/>
      <c r="U141" s="49"/>
    </row>
    <row r="142" spans="1:21" s="50" customFormat="1" ht="12">
      <c r="A142" s="51" t="s">
        <v>51</v>
      </c>
      <c r="B142" s="52"/>
      <c r="C142" s="52"/>
      <c r="D142" s="52"/>
      <c r="E142" s="52"/>
      <c r="F142" s="52"/>
      <c r="G142" s="53">
        <f>SUM(L142:U142)</f>
        <v>0</v>
      </c>
      <c r="H142" s="54"/>
      <c r="I142" s="55">
        <f>IF(H141&gt;0,(SUM(B142:G142)/H141),0)</f>
        <v>0</v>
      </c>
      <c r="J142" s="56"/>
      <c r="K142" s="57" t="s">
        <v>51</v>
      </c>
      <c r="L142" s="52"/>
      <c r="M142" s="52"/>
      <c r="N142" s="52"/>
      <c r="O142" s="52"/>
      <c r="P142" s="52"/>
      <c r="Q142" s="52"/>
      <c r="R142" s="52"/>
      <c r="S142" s="52"/>
      <c r="T142" s="52"/>
      <c r="U142" s="52"/>
    </row>
    <row r="143" spans="1:21" s="50" customFormat="1" ht="12">
      <c r="A143" s="59"/>
      <c r="B143" s="49"/>
      <c r="C143" s="49"/>
      <c r="D143" s="49"/>
      <c r="E143" s="49"/>
      <c r="F143" s="49"/>
      <c r="G143" s="58"/>
      <c r="H143" s="49"/>
      <c r="I143" s="49"/>
      <c r="J143" s="62"/>
      <c r="K143" s="60"/>
      <c r="L143" s="49"/>
      <c r="M143" s="49"/>
      <c r="N143" s="49"/>
      <c r="O143" s="49"/>
      <c r="P143" s="49"/>
      <c r="Q143" s="49"/>
      <c r="R143" s="49"/>
      <c r="S143" s="49"/>
      <c r="T143" s="49"/>
      <c r="U143" s="49"/>
    </row>
    <row r="144" spans="1:21" s="50" customFormat="1" ht="12">
      <c r="A144" s="51"/>
      <c r="B144" s="52"/>
      <c r="C144" s="52"/>
      <c r="D144" s="52"/>
      <c r="E144" s="52"/>
      <c r="F144" s="52"/>
      <c r="G144" s="53"/>
      <c r="H144" s="54"/>
      <c r="I144" s="64"/>
      <c r="J144" s="56"/>
      <c r="K144" s="57"/>
      <c r="L144" s="52"/>
      <c r="M144" s="52"/>
      <c r="N144" s="52"/>
      <c r="O144" s="52"/>
      <c r="P144" s="52"/>
      <c r="Q144" s="52"/>
      <c r="R144" s="52"/>
      <c r="S144" s="52"/>
      <c r="T144" s="52"/>
      <c r="U144" s="52"/>
    </row>
    <row r="145" spans="1:21" s="50" customFormat="1" thickBot="1">
      <c r="A145" s="65"/>
      <c r="B145" s="66">
        <f>+B125+B127+B129+B131+B133+B135+B137+B139+B141</f>
        <v>0</v>
      </c>
      <c r="C145" s="66">
        <f>+C125+C127+C129+C131+C133+C135+C137+C139+C141</f>
        <v>0</v>
      </c>
      <c r="D145" s="66">
        <f>+D125+D127+D129+D131+D133+D135+D137+D139+D141</f>
        <v>0</v>
      </c>
      <c r="E145" s="66">
        <f>+E125+E127+E129+E131+E133+E135+E137+E139+E141</f>
        <v>0</v>
      </c>
      <c r="F145" s="66">
        <f>+F125+F127+F129+F131+F133+F135+F137+F139+F141</f>
        <v>0</v>
      </c>
      <c r="G145" s="66">
        <f>G131+G133+G135+G137+G139+G125+G127+G129+G141</f>
        <v>0</v>
      </c>
      <c r="H145" s="67">
        <f>SUM(H125:H142)</f>
        <v>0</v>
      </c>
      <c r="I145" s="68" t="e">
        <f>SUMPRODUCT(H125:H141,I126:I142)/H145</f>
        <v>#DIV/0!</v>
      </c>
      <c r="J145" s="69"/>
      <c r="K145" s="70"/>
      <c r="L145" s="66">
        <f>+L125+L127+L129+L131+L133+L135+L137+L139+L141+L143</f>
        <v>0</v>
      </c>
      <c r="M145" s="66">
        <f t="shared" ref="M145:U145" si="16">+M123+M125+M127+M129+M131+M133+M135+M137+M139+M141+M143</f>
        <v>0</v>
      </c>
      <c r="N145" s="66">
        <f t="shared" si="16"/>
        <v>0</v>
      </c>
      <c r="O145" s="66">
        <f t="shared" si="16"/>
        <v>0</v>
      </c>
      <c r="P145" s="66">
        <f t="shared" si="16"/>
        <v>0</v>
      </c>
      <c r="Q145" s="66">
        <f t="shared" si="16"/>
        <v>0</v>
      </c>
      <c r="R145" s="66">
        <f t="shared" si="16"/>
        <v>0</v>
      </c>
      <c r="S145" s="66">
        <f t="shared" si="16"/>
        <v>0</v>
      </c>
      <c r="T145" s="66">
        <f t="shared" si="16"/>
        <v>0</v>
      </c>
      <c r="U145" s="66">
        <f t="shared" si="16"/>
        <v>0</v>
      </c>
    </row>
    <row r="146" spans="1:21" s="50" customFormat="1" ht="13.5" thickTop="1" thickBot="1">
      <c r="A146" s="72"/>
      <c r="B146" s="73" t="e">
        <f>(B125*B126+B127*B128+B129*B130+B131*B132+B133*B134+B135*B136+B137*B138+B139*B140+B141*B142+B143*B144)/B145</f>
        <v>#DIV/0!</v>
      </c>
      <c r="C146" s="73" t="e">
        <f>(C125*C126+C127*C128+C129*C130+C131*C132+C133*C134+C135*C136+C137*C138+C139*C140+C141*C142)/C145</f>
        <v>#DIV/0!</v>
      </c>
      <c r="D146" s="73" t="e">
        <f>(D125*D126+D127*D128+D129*D130+D131*D132+D133*D134+D135*D136+D137*D138+D139*D140+D141*D142)/D145</f>
        <v>#DIV/0!</v>
      </c>
      <c r="E146" s="73" t="e">
        <f>(E125*E126+E127*E128+E129*E130+E131*E132+E133*E134+E135*E136+E137*E138+E139*E140+E141*E142)/E145</f>
        <v>#DIV/0!</v>
      </c>
      <c r="F146" s="73" t="e">
        <f>(F125*F126+F127*F128+F129*F130+F131*F132+F133*F134+F135*F136+F137*F138+F139*F140+F141*F142)/F145</f>
        <v>#DIV/0!</v>
      </c>
      <c r="G146" s="73" t="e">
        <f>(G125*G126+G127*G128+G129*G130+G131*G132+G133*G134+G135*G136+G137*G138+G139*G140+G141*G142)/G145</f>
        <v>#DIV/0!</v>
      </c>
      <c r="H146" s="74"/>
      <c r="I146" s="75"/>
      <c r="J146" s="76"/>
      <c r="K146" s="71"/>
      <c r="L146" s="77" t="e">
        <f t="shared" ref="L146:U146" si="17">(L126+L128+L130+L132+L134+L136+L138+L140+L142+L144)/L145</f>
        <v>#DIV/0!</v>
      </c>
      <c r="M146" s="77" t="e">
        <f t="shared" si="17"/>
        <v>#DIV/0!</v>
      </c>
      <c r="N146" s="77" t="e">
        <f t="shared" si="17"/>
        <v>#DIV/0!</v>
      </c>
      <c r="O146" s="77" t="e">
        <f t="shared" si="17"/>
        <v>#DIV/0!</v>
      </c>
      <c r="P146" s="77" t="e">
        <f t="shared" si="17"/>
        <v>#DIV/0!</v>
      </c>
      <c r="Q146" s="77" t="e">
        <f t="shared" si="17"/>
        <v>#DIV/0!</v>
      </c>
      <c r="R146" s="77" t="e">
        <f t="shared" si="17"/>
        <v>#DIV/0!</v>
      </c>
      <c r="S146" s="77" t="e">
        <f t="shared" si="17"/>
        <v>#DIV/0!</v>
      </c>
      <c r="T146" s="77" t="e">
        <f t="shared" si="17"/>
        <v>#DIV/0!</v>
      </c>
      <c r="U146" s="77" t="e">
        <f t="shared" si="17"/>
        <v>#DIV/0!</v>
      </c>
    </row>
    <row r="147" spans="1:21" ht="13.5" thickTop="1"/>
    <row r="148" spans="1:21">
      <c r="A148" s="106" t="s">
        <v>131</v>
      </c>
      <c r="B148" s="107"/>
    </row>
  </sheetData>
  <mergeCells count="11">
    <mergeCell ref="J5:L5"/>
    <mergeCell ref="I4:M4"/>
    <mergeCell ref="J6:L6"/>
    <mergeCell ref="I7:M7"/>
    <mergeCell ref="K11:S12"/>
    <mergeCell ref="A7:E7"/>
    <mergeCell ref="R8:S8"/>
    <mergeCell ref="A68:U68"/>
    <mergeCell ref="A69:D69"/>
    <mergeCell ref="E69:M69"/>
    <mergeCell ref="N69:S69"/>
  </mergeCells>
  <phoneticPr fontId="10" type="noConversion"/>
  <printOptions horizontalCentered="1"/>
  <pageMargins left="0.25" right="0.25" top="0.25" bottom="0.25" header="0.5" footer="0.5"/>
  <pageSetup scale="48" orientation="landscape" r:id="rId1"/>
  <headerFooter alignWithMargins="0">
    <oddFooter xml:space="preserve">&amp;L&amp;"Arial,Bold"&amp;9Rev. 09/10. </oddFooter>
  </headerFooter>
  <rowBreaks count="2" manualBreakCount="2">
    <brk id="69" max="20" man="1"/>
    <brk id="122" max="2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6"/>
  <sheetViews>
    <sheetView topLeftCell="A25" zoomScaleNormal="100" workbookViewId="0">
      <selection activeCell="B32" sqref="B32:D32"/>
    </sheetView>
  </sheetViews>
  <sheetFormatPr defaultColWidth="15.7109375" defaultRowHeight="12.75"/>
  <cols>
    <col min="1" max="1" width="8" customWidth="1"/>
  </cols>
  <sheetData>
    <row r="1" spans="1:9">
      <c r="A1" s="97" t="s">
        <v>66</v>
      </c>
    </row>
    <row r="2" spans="1:9">
      <c r="A2" t="s">
        <v>67</v>
      </c>
    </row>
    <row r="4" spans="1:9">
      <c r="A4" s="98" t="s">
        <v>68</v>
      </c>
      <c r="B4" s="98"/>
      <c r="C4" s="98"/>
    </row>
    <row r="6" spans="1:9">
      <c r="A6" s="99" t="s">
        <v>69</v>
      </c>
      <c r="B6" s="127" t="s">
        <v>70</v>
      </c>
      <c r="C6" s="127"/>
      <c r="D6" s="127"/>
      <c r="E6" s="127"/>
      <c r="F6" s="127"/>
      <c r="G6" s="127"/>
    </row>
    <row r="7" spans="1:9">
      <c r="A7" s="99" t="s">
        <v>71</v>
      </c>
      <c r="B7" s="7" t="s">
        <v>72</v>
      </c>
      <c r="C7" s="7"/>
      <c r="D7" s="7"/>
      <c r="E7" s="7"/>
      <c r="F7" s="7"/>
      <c r="G7" s="7"/>
    </row>
    <row r="8" spans="1:9">
      <c r="A8" s="99" t="s">
        <v>73</v>
      </c>
      <c r="B8" s="127" t="s">
        <v>74</v>
      </c>
      <c r="C8" s="127"/>
      <c r="D8" s="127"/>
      <c r="E8" s="127"/>
      <c r="F8" s="127"/>
      <c r="G8" s="127"/>
      <c r="H8" s="127"/>
      <c r="I8" s="127"/>
    </row>
    <row r="9" spans="1:9">
      <c r="A9" s="99"/>
      <c r="B9" s="7" t="s">
        <v>75</v>
      </c>
      <c r="C9" s="7"/>
      <c r="D9" s="7"/>
      <c r="E9" s="7"/>
      <c r="F9" s="7"/>
      <c r="G9" s="7"/>
    </row>
    <row r="10" spans="1:9">
      <c r="A10" s="99" t="s">
        <v>76</v>
      </c>
      <c r="B10" s="7" t="s">
        <v>77</v>
      </c>
      <c r="C10" s="7"/>
      <c r="D10" s="7"/>
      <c r="E10" s="7"/>
      <c r="F10" s="7"/>
      <c r="G10" s="7"/>
    </row>
    <row r="11" spans="1:9">
      <c r="A11" s="99" t="s">
        <v>78</v>
      </c>
      <c r="B11" t="s">
        <v>79</v>
      </c>
    </row>
    <row r="12" spans="1:9">
      <c r="A12" s="99"/>
      <c r="B12" t="s">
        <v>80</v>
      </c>
    </row>
    <row r="13" spans="1:9">
      <c r="B13" t="s">
        <v>81</v>
      </c>
    </row>
    <row r="14" spans="1:9">
      <c r="A14" s="99" t="s">
        <v>82</v>
      </c>
      <c r="B14" s="127" t="s">
        <v>83</v>
      </c>
      <c r="C14" s="127"/>
      <c r="D14" s="127"/>
      <c r="E14" s="127"/>
      <c r="F14" s="127"/>
      <c r="G14" s="127"/>
      <c r="H14" s="127"/>
      <c r="I14" s="127"/>
    </row>
    <row r="15" spans="1:9">
      <c r="A15" s="99"/>
      <c r="B15" s="128" t="s">
        <v>84</v>
      </c>
      <c r="C15" s="128"/>
      <c r="D15" s="128"/>
      <c r="E15" s="128"/>
      <c r="F15" s="128"/>
      <c r="G15" s="128"/>
      <c r="H15" s="128"/>
      <c r="I15" s="128"/>
    </row>
    <row r="16" spans="1:9">
      <c r="A16" s="99" t="s">
        <v>85</v>
      </c>
      <c r="B16" t="s">
        <v>86</v>
      </c>
    </row>
    <row r="17" spans="1:7">
      <c r="A17" s="99"/>
    </row>
    <row r="18" spans="1:7">
      <c r="B18" s="129" t="s">
        <v>87</v>
      </c>
      <c r="C18" s="130"/>
      <c r="D18" s="130"/>
      <c r="E18" s="129" t="s">
        <v>88</v>
      </c>
      <c r="F18" s="130"/>
      <c r="G18" s="130"/>
    </row>
    <row r="19" spans="1:7">
      <c r="B19" s="123" t="s">
        <v>89</v>
      </c>
      <c r="C19" s="123"/>
      <c r="D19" s="123"/>
      <c r="E19" s="121" t="s">
        <v>90</v>
      </c>
      <c r="F19" s="121"/>
      <c r="G19" s="122"/>
    </row>
    <row r="20" spans="1:7">
      <c r="B20" s="123" t="s">
        <v>91</v>
      </c>
      <c r="C20" s="123"/>
      <c r="D20" s="123"/>
      <c r="E20" s="121" t="s">
        <v>92</v>
      </c>
      <c r="F20" s="121"/>
      <c r="G20" s="122"/>
    </row>
    <row r="21" spans="1:7">
      <c r="B21" s="123" t="s">
        <v>93</v>
      </c>
      <c r="C21" s="123"/>
      <c r="D21" s="123"/>
      <c r="E21" s="121" t="s">
        <v>94</v>
      </c>
      <c r="F21" s="121"/>
      <c r="G21" s="122"/>
    </row>
    <row r="22" spans="1:7">
      <c r="B22" s="123" t="s">
        <v>95</v>
      </c>
      <c r="C22" s="123"/>
      <c r="D22" s="123"/>
      <c r="E22" s="121" t="s">
        <v>96</v>
      </c>
      <c r="F22" s="121"/>
      <c r="G22" s="122"/>
    </row>
    <row r="23" spans="1:7">
      <c r="B23" s="123" t="s">
        <v>97</v>
      </c>
      <c r="C23" s="123"/>
      <c r="D23" s="123"/>
      <c r="E23" s="121" t="s">
        <v>98</v>
      </c>
      <c r="F23" s="121"/>
      <c r="G23" s="122"/>
    </row>
    <row r="24" spans="1:7">
      <c r="B24" s="123" t="s">
        <v>99</v>
      </c>
      <c r="C24" s="123"/>
      <c r="D24" s="123"/>
      <c r="E24" s="121" t="s">
        <v>100</v>
      </c>
      <c r="F24" s="121"/>
      <c r="G24" s="122"/>
    </row>
    <row r="25" spans="1:7">
      <c r="B25" s="123" t="s">
        <v>101</v>
      </c>
      <c r="C25" s="123"/>
      <c r="D25" s="123"/>
      <c r="E25" s="121" t="s">
        <v>102</v>
      </c>
      <c r="F25" s="121"/>
      <c r="G25" s="122"/>
    </row>
    <row r="26" spans="1:7">
      <c r="B26" s="123" t="s">
        <v>103</v>
      </c>
      <c r="C26" s="123"/>
      <c r="D26" s="123"/>
      <c r="E26" s="121" t="s">
        <v>104</v>
      </c>
      <c r="F26" s="121"/>
      <c r="G26" s="122"/>
    </row>
    <row r="27" spans="1:7">
      <c r="B27" s="123" t="s">
        <v>105</v>
      </c>
      <c r="C27" s="123"/>
      <c r="D27" s="123"/>
      <c r="E27" s="121" t="s">
        <v>106</v>
      </c>
      <c r="F27" s="121"/>
      <c r="G27" s="122"/>
    </row>
    <row r="28" spans="1:7">
      <c r="B28" s="123" t="s">
        <v>107</v>
      </c>
      <c r="C28" s="123"/>
      <c r="D28" s="123"/>
      <c r="E28" s="121" t="s">
        <v>108</v>
      </c>
      <c r="F28" s="121"/>
      <c r="G28" s="122"/>
    </row>
    <row r="29" spans="1:7">
      <c r="B29" s="123" t="s">
        <v>109</v>
      </c>
      <c r="C29" s="123"/>
      <c r="D29" s="123"/>
      <c r="E29" s="121" t="s">
        <v>110</v>
      </c>
      <c r="F29" s="121"/>
      <c r="G29" s="122"/>
    </row>
    <row r="30" spans="1:7">
      <c r="B30" s="123" t="s">
        <v>111</v>
      </c>
      <c r="C30" s="123"/>
      <c r="D30" s="123"/>
      <c r="E30" s="121" t="s">
        <v>112</v>
      </c>
      <c r="F30" s="121"/>
      <c r="G30" s="122"/>
    </row>
    <row r="31" spans="1:7">
      <c r="B31" s="123" t="s">
        <v>113</v>
      </c>
      <c r="C31" s="123"/>
      <c r="D31" s="123"/>
      <c r="E31" s="121" t="s">
        <v>114</v>
      </c>
      <c r="F31" s="121"/>
      <c r="G31" s="122"/>
    </row>
    <row r="32" spans="1:7">
      <c r="B32" s="124" t="s">
        <v>130</v>
      </c>
      <c r="C32" s="120"/>
      <c r="D32" s="120"/>
      <c r="E32" s="121" t="s">
        <v>115</v>
      </c>
      <c r="F32" s="121"/>
      <c r="G32" s="122"/>
    </row>
    <row r="33" spans="1:9">
      <c r="B33" s="120" t="s">
        <v>116</v>
      </c>
      <c r="C33" s="120"/>
      <c r="D33" s="120"/>
      <c r="E33" s="121" t="s">
        <v>115</v>
      </c>
      <c r="F33" s="121"/>
      <c r="G33" s="122"/>
    </row>
    <row r="35" spans="1:9" ht="52.5" customHeight="1">
      <c r="A35" s="131" t="s">
        <v>117</v>
      </c>
      <c r="B35" s="132"/>
      <c r="C35" s="132"/>
      <c r="D35" s="132"/>
      <c r="E35" s="132"/>
      <c r="F35" s="132"/>
      <c r="G35" s="132"/>
      <c r="H35" s="133"/>
      <c r="I35" s="133"/>
    </row>
    <row r="36" spans="1:9" ht="87" customHeight="1">
      <c r="A36" s="125" t="s">
        <v>124</v>
      </c>
      <c r="B36" s="126"/>
      <c r="C36" s="126"/>
      <c r="D36" s="126"/>
      <c r="E36" s="126"/>
      <c r="F36" s="126"/>
      <c r="G36" s="126"/>
      <c r="H36" s="127"/>
      <c r="I36" s="127"/>
    </row>
  </sheetData>
  <mergeCells count="38">
    <mergeCell ref="B14:I14"/>
    <mergeCell ref="B15:I15"/>
    <mergeCell ref="B18:D18"/>
    <mergeCell ref="E18:G18"/>
    <mergeCell ref="A35:I35"/>
    <mergeCell ref="E23:G23"/>
    <mergeCell ref="B24:D24"/>
    <mergeCell ref="E24:G24"/>
    <mergeCell ref="B29:D29"/>
    <mergeCell ref="E29:G29"/>
    <mergeCell ref="B30:D30"/>
    <mergeCell ref="E30:G30"/>
    <mergeCell ref="B27:D27"/>
    <mergeCell ref="E27:G27"/>
    <mergeCell ref="B28:D28"/>
    <mergeCell ref="E28:G28"/>
    <mergeCell ref="A36:I36"/>
    <mergeCell ref="B6:G6"/>
    <mergeCell ref="B8:I8"/>
    <mergeCell ref="B21:D21"/>
    <mergeCell ref="E21:G21"/>
    <mergeCell ref="B22:D22"/>
    <mergeCell ref="E22:G22"/>
    <mergeCell ref="B19:D19"/>
    <mergeCell ref="E19:G19"/>
    <mergeCell ref="B20:D20"/>
    <mergeCell ref="E20:G20"/>
    <mergeCell ref="B25:D25"/>
    <mergeCell ref="E25:G25"/>
    <mergeCell ref="B26:D26"/>
    <mergeCell ref="E26:G26"/>
    <mergeCell ref="B23:D23"/>
    <mergeCell ref="B33:D33"/>
    <mergeCell ref="E33:G33"/>
    <mergeCell ref="B31:D31"/>
    <mergeCell ref="E31:G31"/>
    <mergeCell ref="B32:D32"/>
    <mergeCell ref="E32:G32"/>
  </mergeCells>
  <phoneticPr fontId="10" type="noConversion"/>
  <printOptions horizontalCentered="1" verticalCentered="1"/>
  <pageMargins left="0.45" right="0.25" top="0.32" bottom="0.32" header="0.33" footer="0.25"/>
  <pageSetup orientation="landscape" horizontalDpi="4294967293" r:id="rId1"/>
  <headerFooter alignWithMargins="0">
    <oddFooter>&amp;L&amp;"Arial,Bold"&amp;9Rev. 09/10.</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Weekly</vt:lpstr>
      <vt:lpstr>Instruct. Electronic</vt:lpstr>
      <vt:lpstr>'Instruct. Electronic'!Print_Area</vt:lpstr>
      <vt:lpstr>Weekly!Print_Area</vt:lpstr>
      <vt:lpstr>Weekly!Print_Titles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USDA</cp:lastModifiedBy>
  <cp:lastPrinted>2010-09-15T19:20:40Z</cp:lastPrinted>
  <dcterms:created xsi:type="dcterms:W3CDTF">2010-09-10T20:04:46Z</dcterms:created>
  <dcterms:modified xsi:type="dcterms:W3CDTF">2013-09-19T13:20:02Z</dcterms:modified>
</cp:coreProperties>
</file>